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s-lgmain.city.semboku.akita.jp\zaisei\00財政一般関係\02照会文書綴　のデータ\R6\02 公営企業チーム\250122 【秋田県市町村課130 15時〆】公営企業に係る「経営比較分析表」の分析等について（依頼）\02 各会計回答\02 上水道\"/>
    </mc:Choice>
  </mc:AlternateContent>
  <xr:revisionPtr revIDLastSave="0" documentId="13_ncr:1_{E4922111-D547-49C9-A91B-D2CC556C404A}" xr6:coauthVersionLast="47" xr6:coauthVersionMax="47" xr10:uidLastSave="{00000000-0000-0000-0000-000000000000}"/>
  <workbookProtection workbookAlgorithmName="SHA-512" workbookHashValue="XPY9leOA0eoMvjcHuhnaDSvQetgsFpowOjEcRYMOi6ZT78zyQl1kHl1aOEMxWgUeEXH6tdprcpzs0kB7F/Bd2g==" workbookSaltValue="94EAY62cJglXdshnKIsIDw==" workbookSpinCount="100000" lockStructure="1"/>
  <bookViews>
    <workbookView xWindow="-289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<sst xmlns="http://schemas.openxmlformats.org/spreadsheetml/2006/main" count="228" uniqueCount="114">
  <si>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</si>
  <si>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</si>
  <si>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</si>
  <si>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</si>
  <si>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</si>
  <si>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</si>
  <si>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</si>
  <si>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</si>
  <si>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</si>
  <si>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</si>
  <si>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</si>
  <si>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</si>
  <si>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</si>
  <si>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</si>
  <si>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</si>
  <si>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</si>
  <si>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</si>
  <si>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</si>
  <si>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</si>
  <si>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</si>
  <si>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</si>
  <si>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</si>
  <si>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</si>
  <si>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</si>
  <si>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</si>
  <si>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</si>
  <si>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</si>
  <si>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</si>
  <si>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</si>
  <si>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</si>
  <si>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</si>
  <si>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</si>
  <si>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</si>
  <si>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</si>
  <si>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</si>
  <si>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</si>
  <si>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</si>
  <si>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</si>
  <si>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</si>
  <si>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</si>
  <si>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</si>
  <si>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</si>
  <si>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</si>
  <si>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</si>
  <si>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</si>
  <si>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</si>
  <si>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</si>
  <si>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</si>
  <si>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</si>
  <si>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</si>
  <si>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</si>
  <si>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</si>
  <si>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</si>
  <si>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</si>
  <si>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</si>
  <si>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</si>
  <si>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</si>
  <si>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</si>
  <si>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</si>
  <si>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</si>
  <si>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</si>
  <si>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</si>
  <si>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</si>
  <si>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</si>
  <si>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</si>
  <si>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</si>
  <si>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</si>
  <si>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</si>
  <si>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</si>
  <si>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</si>
  <si>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</si>
  <si>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</si>
  <si>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</si>
  <si>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</si>
  <si>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</si>
  <si>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</si>
  <si>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</si>
  <si>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</si>
  <si>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</si>
  <si>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</si>
  <si>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</si>
  <si>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</si>
  <si>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</si>
  <si>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</si>
  <si>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</si>
  <si>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</si>
  <si>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</si>
  <si>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</si>
  <si>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</si>
  <si>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</si>
  <si>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</si>
  <si>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</si>
  <si>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</si>
  <si>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</si>
  <si>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</si>
  <si>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</si>
  <si>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</si>
  <si>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</si>
  <si>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</si>
  <si>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</si>
  <si>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</si>
  <si>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</si>
  <si>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</si>
  <si>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</si>
  <si>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</si>
  <si>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</si>
  <si>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</si>
  <si>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</si>
  <si>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</si>
  <si>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</si>
  <si>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</si>
  <si>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平成28年度末にて旧簡易水道事業が上水道事業へ統合したため、昨年度の経営状況に引き続き、全体的に悪化傾向である。特に、給水収益や一般会計からの繰入金等の収益で、水道施設の維持管理費や支払利息等の費用をどの程度賄えているかを示す「①経常収支比率」が100％を下回り、赤字経営となっている。要因として、人口減少による給水収益の減少のほか、電気料金の高騰等が挙げられる。給水に係る費用が、どの程度給水収益で賄えているかを示す「⑤料金回収率」と併せて分析すると、こちらも100％を下回っていることから、経常費用の削減と、適切な料金収入の確保が必要である。また、給水収益に対する企業債残高の割合を示す「④企業債残高対給水収益比率」について、平均より高比率となっているが、要因としては、上記のとおり給水収益の減少のほか、水道未普及地域解消事業や老朽管更新事業による企業債の増加も挙げられ、今後は当事業の必要性の見極め及び実施による給水収益の適切な回収に努める必要がある。
　他方、経営の効率性という観点から分析すると、水道施設の配水能力に対する配水量の割合を示す「⑦施設利用率」は51.70％であり前年度より減少しているが、水道施設の稼働が収益に反映されている割合を示す「⑧有収率」では依然52.77％と低く推移している。このことから、漏水等の原因で給水した全ての水道水が収益に結びついているわけではないということが分析できるため、老朽化に伴う施設の更新や、適切な施設規模の見直しが必要である。</t>
    <phoneticPr fontId="4"/>
  </si>
  <si>
    <t xml:space="preserve"> 当市においては、今日でもなお水道未普及地域が存在しており、平成30年度より山谷川崎地区、令和元年度より卒田地区の未普及地域解消事業に着手した。他方、水道給水区域内に点在すると考えられる老朽管や老朽施設等の更新には、これまであまり着手していなかったが、昨年度から本格的に老朽管の更新を進めている状況である。
　上記を踏まえ、当該年度に更新した管路延長の割合を表す「③管路更新率」は、今後増加傾向となる見込みである。現有の水道管路延長のうち、法定耐用年数を超えたものの割合を示す「②管路経年化率」を見ると、平成28年度末における旧簡易水道事業の統合により大きく増加しており平均より高比率であるため、引き続き未普及地域解消事業と併行して、管路の更新も順次着手しなければならない状況となっている。</t>
    <phoneticPr fontId="4"/>
  </si>
  <si>
    <t>　水道未普及地域解消事業の必要性を見極めながら実施し、これと併行して水道施設の老朽化状況を調査し、必要に応じて順次更新することで、「②管路経年化率」の改善を図り、「③管路更新率」についても当該年度同様管路の更新を実施していく。また、同時に現有施設の必要性や利用頻度についても併せて分析し、水需要を勘案しながら施設のダウンサイジングやスペックダウンを検討することで、「⑦施設利用率」や「⑧有収率」の向上を図り、「①経常収支比率」及び「⑤料金回収率」が100％を上回るよう、料金改定を実施すると共に経常経費の削減により経営状況の改善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</si>
</sst>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0.11</c:v>
                </c:pt>
                <c:pt idx="1">
                  <c:v>1.61</c:v>
                </c:pt>
                <c:pt idx="2">
                  <c:v>0.97</c:v>
                </c:pt>
                <c:pt idx="3">
                  <c:v>2.61</c:v>
                </c:pt>
                <c:pt idx="4">
                  <c:v>0.65</c:v>
                </c:pt>
              </c:numCache>
            </c:numRef>
          </c:val>
          <c:extLst>
            <c:ext xmlns:c16="http://schemas.microsoft.com/office/drawing/2014/chart" uri="{C3380CC4-5D6E-409C-BE32-E72D297353CC}">
              <c16:uniqueId val="{00000000-3272-4CB1-9B30-59C7187580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3272-4CB1-9B30-59C7187580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56.65</c:v>
                </c:pt>
                <c:pt idx="1">
                  <c:v>58.33</c:v>
                </c:pt>
                <c:pt idx="2">
                  <c:v>56.38</c:v>
                </c:pt>
                <c:pt idx="3">
                  <c:v>52.47</c:v>
                </c:pt>
                <c:pt idx="4">
                  <c:v>51.7</c:v>
                </c:pt>
              </c:numCache>
            </c:numRef>
          </c:val>
          <c:extLst>
            <c:ext xmlns:c16="http://schemas.microsoft.com/office/drawing/2014/chart" uri="{C3380CC4-5D6E-409C-BE32-E72D297353CC}">
              <c16:uniqueId val="{00000000-BB10-4D9F-9A74-1FA735388C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BB10-4D9F-9A74-1FA735388C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52.95</c:v>
                </c:pt>
                <c:pt idx="1">
                  <c:v>50.17</c:v>
                </c:pt>
                <c:pt idx="2">
                  <c:v>50.37</c:v>
                </c:pt>
                <c:pt idx="3">
                  <c:v>53.09</c:v>
                </c:pt>
                <c:pt idx="4">
                  <c:v>52.77</c:v>
                </c:pt>
              </c:numCache>
            </c:numRef>
          </c:val>
          <c:extLst>
            <c:ext xmlns:c16="http://schemas.microsoft.com/office/drawing/2014/chart" uri="{C3380CC4-5D6E-409C-BE32-E72D297353CC}">
              <c16:uniqueId val="{00000000-6253-4A9A-91C7-7786A851E0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6253-4A9A-91C7-7786A851E0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88.06</c:v>
                </c:pt>
                <c:pt idx="1">
                  <c:v>81</c:v>
                </c:pt>
                <c:pt idx="2">
                  <c:v>81.540000000000006</c:v>
                </c:pt>
                <c:pt idx="3">
                  <c:v>78.02</c:v>
                </c:pt>
                <c:pt idx="4">
                  <c:v>77.22</c:v>
                </c:pt>
              </c:numCache>
            </c:numRef>
          </c:val>
          <c:extLst>
            <c:ext xmlns:c16="http://schemas.microsoft.com/office/drawing/2014/chart" uri="{C3380CC4-5D6E-409C-BE32-E72D297353CC}">
              <c16:uniqueId val="{00000000-59BA-45DA-AC80-84E3B01455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59BA-45DA-AC80-84E3B01455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39.86</c:v>
                </c:pt>
                <c:pt idx="1">
                  <c:v>39.58</c:v>
                </c:pt>
                <c:pt idx="2">
                  <c:v>40.44</c:v>
                </c:pt>
                <c:pt idx="3">
                  <c:v>40.880000000000003</c:v>
                </c:pt>
                <c:pt idx="4">
                  <c:v>41.29</c:v>
                </c:pt>
              </c:numCache>
            </c:numRef>
          </c:val>
          <c:extLst>
            <c:ext xmlns:c16="http://schemas.microsoft.com/office/drawing/2014/chart" uri="{C3380CC4-5D6E-409C-BE32-E72D297353CC}">
              <c16:uniqueId val="{00000000-4DFC-425D-AFB8-F38F07B8F4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DFC-425D-AFB8-F38F07B8F4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33.65</c:v>
                </c:pt>
                <c:pt idx="1">
                  <c:v>33.96</c:v>
                </c:pt>
                <c:pt idx="2">
                  <c:v>34.380000000000003</c:v>
                </c:pt>
                <c:pt idx="3">
                  <c:v>33.450000000000003</c:v>
                </c:pt>
                <c:pt idx="4">
                  <c:v>33.39</c:v>
                </c:pt>
              </c:numCache>
            </c:numRef>
          </c:val>
          <c:extLst>
            <c:ext xmlns:c16="http://schemas.microsoft.com/office/drawing/2014/chart" uri="{C3380CC4-5D6E-409C-BE32-E72D297353CC}">
              <c16:uniqueId val="{00000000-5121-408E-A652-AC133B0E18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121-408E-A652-AC133B0E18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26.48</c:v>
                </c:pt>
                <c:pt idx="3" formatCode="#,##0.00;&quot;△&quot;#,##0.00;&quot;-&quot;">
                  <c:v>67.67</c:v>
                </c:pt>
                <c:pt idx="4" formatCode="#,##0.00;&quot;△&quot;#,##0.00;&quot;-&quot;">
                  <c:v>108.81</c:v>
                </c:pt>
              </c:numCache>
            </c:numRef>
          </c:val>
          <c:extLst>
            <c:ext xmlns:c16="http://schemas.microsoft.com/office/drawing/2014/chart" uri="{C3380CC4-5D6E-409C-BE32-E72D297353CC}">
              <c16:uniqueId val="{00000000-1618-443E-B4E7-EAA835AE59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1618-443E-B4E7-EAA835AE59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234.48</c:v>
                </c:pt>
                <c:pt idx="1">
                  <c:v>166.49</c:v>
                </c:pt>
                <c:pt idx="2">
                  <c:v>198.56</c:v>
                </c:pt>
                <c:pt idx="3">
                  <c:v>154.87</c:v>
                </c:pt>
                <c:pt idx="4">
                  <c:v>143.36000000000001</c:v>
                </c:pt>
              </c:numCache>
            </c:numRef>
          </c:val>
          <c:extLst>
            <c:ext xmlns:c16="http://schemas.microsoft.com/office/drawing/2014/chart" uri="{C3380CC4-5D6E-409C-BE32-E72D297353CC}">
              <c16:uniqueId val="{00000000-2E01-44D3-ACBE-C6D5C1419A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E01-44D3-ACBE-C6D5C1419A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1014.15</c:v>
                </c:pt>
                <c:pt idx="1">
                  <c:v>1096.4100000000001</c:v>
                </c:pt>
                <c:pt idx="2">
                  <c:v>1052.68</c:v>
                </c:pt>
                <c:pt idx="3">
                  <c:v>1114.46</c:v>
                </c:pt>
                <c:pt idx="4">
                  <c:v>1147.5</c:v>
                </c:pt>
              </c:numCache>
            </c:numRef>
          </c:val>
          <c:extLst>
            <c:ext xmlns:c16="http://schemas.microsoft.com/office/drawing/2014/chart" uri="{C3380CC4-5D6E-409C-BE32-E72D297353CC}">
              <c16:uniqueId val="{00000000-59D4-41C1-AD7B-65F38AA45E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9D4-41C1-AD7B-65F38AA45E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75.64</c:v>
                </c:pt>
                <c:pt idx="1">
                  <c:v>67.62</c:v>
                </c:pt>
                <c:pt idx="2">
                  <c:v>72.59</c:v>
                </c:pt>
                <c:pt idx="3">
                  <c:v>69.06</c:v>
                </c:pt>
                <c:pt idx="4">
                  <c:v>66.81</c:v>
                </c:pt>
              </c:numCache>
            </c:numRef>
          </c:val>
          <c:extLst>
            <c:ext xmlns:c16="http://schemas.microsoft.com/office/drawing/2014/chart" uri="{C3380CC4-5D6E-409C-BE32-E72D297353CC}">
              <c16:uniqueId val="{00000000-CEA5-4563-8A7B-8425BCFDB5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CEA5-4563-8A7B-8425BCFDB5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252.36</c:v>
                </c:pt>
                <c:pt idx="1">
                  <c:v>268.77999999999997</c:v>
                </c:pt>
                <c:pt idx="2">
                  <c:v>269.60000000000002</c:v>
                </c:pt>
                <c:pt idx="3">
                  <c:v>282.77</c:v>
                </c:pt>
                <c:pt idx="4">
                  <c:v>293.39999999999998</c:v>
                </c:pt>
              </c:numCache>
            </c:numRef>
          </c:val>
          <c:extLst>
            <c:ext xmlns:c16="http://schemas.microsoft.com/office/drawing/2014/chart" uri="{C3380CC4-5D6E-409C-BE32-E72D297353CC}">
              <c16:uniqueId val="{00000000-1D38-4DDD-B693-858E7ECF44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D38-4DDD-B693-858E7ECF44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90" zoomScaleNormal="90" workbookViewId="0">
      <selection activeCell="CB64" sqref="CB6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秋田県　仙北市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23443</v>
      </c>
      <c r="AM8" s="65"/>
      <c r="AN8" s="65"/>
      <c r="AO8" s="65"/>
      <c r="AP8" s="65"/>
      <c r="AQ8" s="65"/>
      <c r="AR8" s="65"/>
      <c r="AS8" s="65"/>
      <c r="AT8" s="36">
        <f>データ!$S$6</f>
        <v>1093.56</v>
      </c>
      <c r="AU8" s="37"/>
      <c r="AV8" s="37"/>
      <c r="AW8" s="37"/>
      <c r="AX8" s="37"/>
      <c r="AY8" s="37"/>
      <c r="AZ8" s="37"/>
      <c r="BA8" s="37"/>
      <c r="BB8" s="54">
        <f>データ!$T$6</f>
        <v>21.44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52.55</v>
      </c>
      <c r="J10" s="37"/>
      <c r="K10" s="37"/>
      <c r="L10" s="37"/>
      <c r="M10" s="37"/>
      <c r="N10" s="37"/>
      <c r="O10" s="64"/>
      <c r="P10" s="54">
        <f>データ!$P$6</f>
        <v>65.63</v>
      </c>
      <c r="Q10" s="54"/>
      <c r="R10" s="54"/>
      <c r="S10" s="54"/>
      <c r="T10" s="54"/>
      <c r="U10" s="54"/>
      <c r="V10" s="54"/>
      <c r="W10" s="65">
        <f>データ!$Q$6</f>
        <v>3795</v>
      </c>
      <c r="X10" s="65"/>
      <c r="Y10" s="65"/>
      <c r="Z10" s="65"/>
      <c r="AA10" s="65"/>
      <c r="AB10" s="65"/>
      <c r="AC10" s="65"/>
      <c r="AD10" s="2"/>
      <c r="AE10" s="2"/>
      <c r="AF10" s="2"/>
      <c r="AG10" s="2"/>
      <c r="AH10" s="2"/>
      <c r="AI10" s="2"/>
      <c r="AJ10" s="2"/>
      <c r="AK10" s="2"/>
      <c r="AL10" s="65">
        <f>データ!$U$6</f>
        <v>15245</v>
      </c>
      <c r="AM10" s="65"/>
      <c r="AN10" s="65"/>
      <c r="AO10" s="65"/>
      <c r="AP10" s="65"/>
      <c r="AQ10" s="65"/>
      <c r="AR10" s="65"/>
      <c r="AS10" s="65"/>
      <c r="AT10" s="36">
        <f>データ!$V$6</f>
        <v>76.55</v>
      </c>
      <c r="AU10" s="37"/>
      <c r="AV10" s="37"/>
      <c r="AW10" s="37"/>
      <c r="AX10" s="37"/>
      <c r="AY10" s="37"/>
      <c r="AZ10" s="37"/>
      <c r="BA10" s="37"/>
      <c r="BB10" s="54">
        <f>データ!$W$6</f>
        <v>199.15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111</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112</v>
      </c>
      <c r="BM47" s="90"/>
      <c r="BN47" s="90"/>
      <c r="BO47" s="90"/>
      <c r="BP47" s="90"/>
      <c r="BQ47" s="90"/>
      <c r="BR47" s="90"/>
      <c r="BS47" s="90"/>
      <c r="BT47" s="90"/>
      <c r="BU47" s="90"/>
      <c r="BV47" s="90"/>
      <c r="BW47" s="90"/>
      <c r="BX47" s="90"/>
      <c r="BY47" s="90"/>
      <c r="BZ47" s="9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89"/>
      <c r="BM60" s="90"/>
      <c r="BN60" s="90"/>
      <c r="BO60" s="90"/>
      <c r="BP60" s="90"/>
      <c r="BQ60" s="90"/>
      <c r="BR60" s="90"/>
      <c r="BS60" s="90"/>
      <c r="BT60" s="90"/>
      <c r="BU60" s="90"/>
      <c r="BV60" s="90"/>
      <c r="BW60" s="90"/>
      <c r="BX60" s="90"/>
      <c r="BY60" s="90"/>
      <c r="BZ60" s="9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89"/>
      <c r="BM61" s="90"/>
      <c r="BN61" s="90"/>
      <c r="BO61" s="90"/>
      <c r="BP61" s="90"/>
      <c r="BQ61" s="90"/>
      <c r="BR61" s="90"/>
      <c r="BS61" s="90"/>
      <c r="BT61" s="90"/>
      <c r="BU61" s="90"/>
      <c r="BV61" s="90"/>
      <c r="BW61" s="90"/>
      <c r="BX61" s="90"/>
      <c r="BY61" s="90"/>
      <c r="BZ61" s="9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BNqz8JQt8f8Wg1VceCFGxkpbaJQG01RQwddTUgdr3e1hxHIV+gfSZGnKtMqCgRxYcr2uy6t5R0KzHoiFJt3DQ==" saltValue="MDRS/xtjYHnl8ht6uJn18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52159</v>
      </c>
      <c r="D6" s="20">
        <f t="shared" si="3"/>
        <v>46</v>
      </c>
      <c r="E6" s="20">
        <f t="shared" si="3"/>
        <v>1</v>
      </c>
      <c r="F6" s="20">
        <f t="shared" si="3"/>
        <v>0</v>
      </c>
      <c r="G6" s="20">
        <f t="shared" si="3"/>
        <v>1</v>
      </c>
      <c r="H6" s="20" t="str">
        <f t="shared" si="3"/>
        <v>秋田県　仙北市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52.55</v>
      </c>
      <c r="P6" s="21">
        <f t="shared" si="3"/>
        <v>65.63</v>
      </c>
      <c r="Q6" s="21">
        <f t="shared" si="3"/>
        <v>3795</v>
      </c>
      <c r="R6" s="21">
        <f t="shared" si="3"/>
        <v>23443</v>
      </c>
      <c r="S6" s="21">
        <f t="shared" si="3"/>
        <v>1093.56</v>
      </c>
      <c r="T6" s="21">
        <f t="shared" si="3"/>
        <v>21.44</v>
      </c>
      <c r="U6" s="21">
        <f t="shared" si="3"/>
        <v>15245</v>
      </c>
      <c r="V6" s="21">
        <f t="shared" si="3"/>
        <v>76.55</v>
      </c>
      <c r="W6" s="21">
        <f t="shared" si="3"/>
        <v>199.15</v>
      </c>
      <c r="X6" s="22">
        <f>IF(X7="",NA(),X7)</f>
        <v>88.06</v>
      </c>
      <c r="Y6" s="22">
        <f t="shared" ref="Y6:AG6" si="4">IF(Y7="",NA(),Y7)</f>
        <v>81</v>
      </c>
      <c r="Z6" s="22">
        <f t="shared" si="4"/>
        <v>81.540000000000006</v>
      </c>
      <c r="AA6" s="22">
        <f t="shared" si="4"/>
        <v>78.02</v>
      </c>
      <c r="AB6" s="22">
        <f t="shared" si="4"/>
        <v>77.22</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2">
        <f t="shared" si="5"/>
        <v>26.48</v>
      </c>
      <c r="AL6" s="22">
        <f t="shared" si="5"/>
        <v>67.67</v>
      </c>
      <c r="AM6" s="22">
        <f t="shared" si="5"/>
        <v>108.81</v>
      </c>
      <c r="AN6" s="22">
        <f t="shared" si="5"/>
        <v>3.59</v>
      </c>
      <c r="AO6" s="22">
        <f t="shared" si="5"/>
        <v>3.98</v>
      </c>
      <c r="AP6" s="22">
        <f t="shared" si="5"/>
        <v>6.02</v>
      </c>
      <c r="AQ6" s="22">
        <f t="shared" si="5"/>
        <v>7.78</v>
      </c>
      <c r="AR6" s="22">
        <f t="shared" si="5"/>
        <v>9.59</v>
      </c>
      <c r="AS6" s="21" t="str">
        <f>IF(AS7="","",IF(AS7="-","【-】","【"&amp;SUBSTITUTE(TEXT(AS7,"#,##0.00"),"-","△")&amp;"】"))</f>
        <v>【1.50】</v>
      </c>
      <c r="AT6" s="22">
        <f>IF(AT7="",NA(),AT7)</f>
        <v>234.48</v>
      </c>
      <c r="AU6" s="22">
        <f t="shared" ref="AU6:BC6" si="6">IF(AU7="",NA(),AU7)</f>
        <v>166.49</v>
      </c>
      <c r="AV6" s="22">
        <f t="shared" si="6"/>
        <v>198.56</v>
      </c>
      <c r="AW6" s="22">
        <f t="shared" si="6"/>
        <v>154.87</v>
      </c>
      <c r="AX6" s="22">
        <f t="shared" si="6"/>
        <v>143.36000000000001</v>
      </c>
      <c r="AY6" s="22">
        <f t="shared" si="6"/>
        <v>379.08</v>
      </c>
      <c r="AZ6" s="22">
        <f t="shared" si="6"/>
        <v>367.55</v>
      </c>
      <c r="BA6" s="22">
        <f t="shared" si="6"/>
        <v>378.56</v>
      </c>
      <c r="BB6" s="22">
        <f t="shared" si="6"/>
        <v>364.46</v>
      </c>
      <c r="BC6" s="22">
        <f t="shared" si="6"/>
        <v>338.89</v>
      </c>
      <c r="BD6" s="21" t="str">
        <f>IF(BD7="","",IF(BD7="-","【-】","【"&amp;SUBSTITUTE(TEXT(BD7,"#,##0.00"),"-","△")&amp;"】"))</f>
        <v>【243.36】</v>
      </c>
      <c r="BE6" s="22">
        <f>IF(BE7="",NA(),BE7)</f>
        <v>1014.15</v>
      </c>
      <c r="BF6" s="22">
        <f t="shared" ref="BF6:BN6" si="7">IF(BF7="",NA(),BF7)</f>
        <v>1096.4100000000001</v>
      </c>
      <c r="BG6" s="22">
        <f t="shared" si="7"/>
        <v>1052.68</v>
      </c>
      <c r="BH6" s="22">
        <f t="shared" si="7"/>
        <v>1114.46</v>
      </c>
      <c r="BI6" s="22">
        <f t="shared" si="7"/>
        <v>1147.5</v>
      </c>
      <c r="BJ6" s="22">
        <f t="shared" si="7"/>
        <v>398.98</v>
      </c>
      <c r="BK6" s="22">
        <f t="shared" si="7"/>
        <v>418.68</v>
      </c>
      <c r="BL6" s="22">
        <f t="shared" si="7"/>
        <v>395.68</v>
      </c>
      <c r="BM6" s="22">
        <f t="shared" si="7"/>
        <v>403.72</v>
      </c>
      <c r="BN6" s="22">
        <f t="shared" si="7"/>
        <v>400.21</v>
      </c>
      <c r="BO6" s="21" t="str">
        <f>IF(BO7="","",IF(BO7="-","【-】","【"&amp;SUBSTITUTE(TEXT(BO7,"#,##0.00"),"-","△")&amp;"】"))</f>
        <v>【265.93】</v>
      </c>
      <c r="BP6" s="22">
        <f>IF(BP7="",NA(),BP7)</f>
        <v>75.64</v>
      </c>
      <c r="BQ6" s="22">
        <f t="shared" ref="BQ6:BY6" si="8">IF(BQ7="",NA(),BQ7)</f>
        <v>67.62</v>
      </c>
      <c r="BR6" s="22">
        <f t="shared" si="8"/>
        <v>72.59</v>
      </c>
      <c r="BS6" s="22">
        <f t="shared" si="8"/>
        <v>69.06</v>
      </c>
      <c r="BT6" s="22">
        <f t="shared" si="8"/>
        <v>66.81</v>
      </c>
      <c r="BU6" s="22">
        <f t="shared" si="8"/>
        <v>98.64</v>
      </c>
      <c r="BV6" s="22">
        <f t="shared" si="8"/>
        <v>94.78</v>
      </c>
      <c r="BW6" s="22">
        <f t="shared" si="8"/>
        <v>97.59</v>
      </c>
      <c r="BX6" s="22">
        <f t="shared" si="8"/>
        <v>92.17</v>
      </c>
      <c r="BY6" s="22">
        <f t="shared" si="8"/>
        <v>92.83</v>
      </c>
      <c r="BZ6" s="21" t="str">
        <f>IF(BZ7="","",IF(BZ7="-","【-】","【"&amp;SUBSTITUTE(TEXT(BZ7,"#,##0.00"),"-","△")&amp;"】"))</f>
        <v>【97.82】</v>
      </c>
      <c r="CA6" s="22">
        <f>IF(CA7="",NA(),CA7)</f>
        <v>252.36</v>
      </c>
      <c r="CB6" s="22">
        <f t="shared" ref="CB6:CJ6" si="9">IF(CB7="",NA(),CB7)</f>
        <v>268.77999999999997</v>
      </c>
      <c r="CC6" s="22">
        <f t="shared" si="9"/>
        <v>269.60000000000002</v>
      </c>
      <c r="CD6" s="22">
        <f t="shared" si="9"/>
        <v>282.77</v>
      </c>
      <c r="CE6" s="22">
        <f t="shared" si="9"/>
        <v>293.39999999999998</v>
      </c>
      <c r="CF6" s="22">
        <f t="shared" si="9"/>
        <v>178.92</v>
      </c>
      <c r="CG6" s="22">
        <f t="shared" si="9"/>
        <v>181.3</v>
      </c>
      <c r="CH6" s="22">
        <f t="shared" si="9"/>
        <v>181.71</v>
      </c>
      <c r="CI6" s="22">
        <f t="shared" si="9"/>
        <v>188.51</v>
      </c>
      <c r="CJ6" s="22">
        <f t="shared" si="9"/>
        <v>189.43</v>
      </c>
      <c r="CK6" s="21" t="str">
        <f>IF(CK7="","",IF(CK7="-","【-】","【"&amp;SUBSTITUTE(TEXT(CK7,"#,##0.00"),"-","△")&amp;"】"))</f>
        <v>【177.56】</v>
      </c>
      <c r="CL6" s="22">
        <f>IF(CL7="",NA(),CL7)</f>
        <v>56.65</v>
      </c>
      <c r="CM6" s="22">
        <f t="shared" ref="CM6:CU6" si="10">IF(CM7="",NA(),CM7)</f>
        <v>58.33</v>
      </c>
      <c r="CN6" s="22">
        <f t="shared" si="10"/>
        <v>56.38</v>
      </c>
      <c r="CO6" s="22">
        <f t="shared" si="10"/>
        <v>52.47</v>
      </c>
      <c r="CP6" s="22">
        <f t="shared" si="10"/>
        <v>51.7</v>
      </c>
      <c r="CQ6" s="22">
        <f t="shared" si="10"/>
        <v>55.14</v>
      </c>
      <c r="CR6" s="22">
        <f t="shared" si="10"/>
        <v>55.89</v>
      </c>
      <c r="CS6" s="22">
        <f t="shared" si="10"/>
        <v>55.72</v>
      </c>
      <c r="CT6" s="22">
        <f t="shared" si="10"/>
        <v>55.31</v>
      </c>
      <c r="CU6" s="22">
        <f t="shared" si="10"/>
        <v>55.14</v>
      </c>
      <c r="CV6" s="21" t="str">
        <f>IF(CV7="","",IF(CV7="-","【-】","【"&amp;SUBSTITUTE(TEXT(CV7,"#,##0.00"),"-","△")&amp;"】"))</f>
        <v>【59.81】</v>
      </c>
      <c r="CW6" s="22">
        <f>IF(CW7="",NA(),CW7)</f>
        <v>52.95</v>
      </c>
      <c r="CX6" s="22">
        <f t="shared" ref="CX6:DF6" si="11">IF(CX7="",NA(),CX7)</f>
        <v>50.17</v>
      </c>
      <c r="CY6" s="22">
        <f t="shared" si="11"/>
        <v>50.37</v>
      </c>
      <c r="CZ6" s="22">
        <f t="shared" si="11"/>
        <v>53.09</v>
      </c>
      <c r="DA6" s="22">
        <f t="shared" si="11"/>
        <v>52.77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39.86</v>
      </c>
      <c r="DI6" s="22">
        <f t="shared" ref="DI6:DQ6" si="12">IF(DI7="",NA(),DI7)</f>
        <v>39.58</v>
      </c>
      <c r="DJ6" s="22">
        <f t="shared" si="12"/>
        <v>40.44</v>
      </c>
      <c r="DK6" s="22">
        <f t="shared" si="12"/>
        <v>40.880000000000003</v>
      </c>
      <c r="DL6" s="22">
        <f t="shared" si="12"/>
        <v>41.29</v>
      </c>
      <c r="DM6" s="22">
        <f t="shared" si="12"/>
        <v>49.92</v>
      </c>
      <c r="DN6" s="22">
        <f t="shared" si="12"/>
        <v>50.63</v>
      </c>
      <c r="DO6" s="22">
        <f t="shared" si="12"/>
        <v>51.29</v>
      </c>
      <c r="DP6" s="22">
        <f t="shared" si="12"/>
        <v>52.2</v>
      </c>
      <c r="DQ6" s="22">
        <f t="shared" si="12"/>
        <v>52.7</v>
      </c>
      <c r="DR6" s="21" t="str">
        <f>IF(DR7="","",IF(DR7="-","【-】","【"&amp;SUBSTITUTE(TEXT(DR7,"#,##0.00"),"-","△")&amp;"】"))</f>
        <v>【52.02】</v>
      </c>
      <c r="DS6" s="22">
        <f>IF(DS7="",NA(),DS7)</f>
        <v>33.65</v>
      </c>
      <c r="DT6" s="22">
        <f t="shared" ref="DT6:EB6" si="13">IF(DT7="",NA(),DT7)</f>
        <v>33.96</v>
      </c>
      <c r="DU6" s="22">
        <f t="shared" si="13"/>
        <v>34.380000000000003</v>
      </c>
      <c r="DV6" s="22">
        <f t="shared" si="13"/>
        <v>33.450000000000003</v>
      </c>
      <c r="DW6" s="22">
        <f t="shared" si="13"/>
        <v>33.39</v>
      </c>
      <c r="DX6" s="22">
        <f t="shared" si="13"/>
        <v>16.88</v>
      </c>
      <c r="DY6" s="22">
        <f t="shared" si="13"/>
        <v>18.28</v>
      </c>
      <c r="DZ6" s="22">
        <f t="shared" si="13"/>
        <v>19.61</v>
      </c>
      <c r="EA6" s="22">
        <f t="shared" si="13"/>
        <v>20.73</v>
      </c>
      <c r="EB6" s="22">
        <f t="shared" si="13"/>
        <v>22.86</v>
      </c>
      <c r="EC6" s="21" t="str">
        <f>IF(EC7="","",IF(EC7="-","【-】","【"&amp;SUBSTITUTE(TEXT(EC7,"#,##0.00"),"-","△")&amp;"】"))</f>
        <v>【25.37】</v>
      </c>
      <c r="ED6" s="22">
        <f>IF(ED7="",NA(),ED7)</f>
        <v>0.11</v>
      </c>
      <c r="EE6" s="22">
        <f t="shared" ref="EE6:EM6" si="14">IF(EE7="",NA(),EE7)</f>
        <v>1.61</v>
      </c>
      <c r="EF6" s="22">
        <f t="shared" si="14"/>
        <v>0.97</v>
      </c>
      <c r="EG6" s="22">
        <f t="shared" si="14"/>
        <v>2.61</v>
      </c>
      <c r="EH6" s="22">
        <f t="shared" si="14"/>
        <v>0.65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52159</v>
      </c>
      <c r="D7" s="24">
        <v>46</v>
      </c>
      <c r="E7" s="24">
        <v>1</v>
      </c>
      <c r="F7" s="24">
        <v>0</v>
      </c>
      <c r="G7" s="24">
        <v>1</v>
      </c>
      <c r="H7" s="24" t="s">
        <v>93</v>
      </c>
      <c r="I7" s="24" t="s">
        <v>94</v>
      </c>
      <c r="J7" s="24" t="s">
        <v>95</v>
      </c>
      <c r="K7" s="24" t="s">
        <v>96</v>
      </c>
      <c r="L7" s="24" t="s">
        <v>97</v>
      </c>
      <c r="M7" s="24" t="s">
        <v>98</v>
      </c>
      <c r="N7" s="25" t="s">
        <v>99</v>
      </c>
      <c r="O7" s="25">
        <v>52.55</v>
      </c>
      <c r="P7" s="25">
        <v>65.63</v>
      </c>
      <c r="Q7" s="25">
        <v>3795</v>
      </c>
      <c r="R7" s="25">
        <v>23443</v>
      </c>
      <c r="S7" s="25">
        <v>1093.56</v>
      </c>
      <c r="T7" s="25">
        <v>21.44</v>
      </c>
      <c r="U7" s="25">
        <v>15245</v>
      </c>
      <c r="V7" s="25">
        <v>76.55</v>
      </c>
      <c r="W7" s="25">
        <v>199.15</v>
      </c>
      <c r="X7" s="25">
        <v>88.06</v>
      </c>
      <c r="Y7" s="25">
        <v>81</v>
      </c>
      <c r="Z7" s="25">
        <v>81.540000000000006</v>
      </c>
      <c r="AA7" s="25">
        <v>78.02</v>
      </c>
      <c r="AB7" s="25">
        <v>77.22</v>
      </c>
      <c r="AC7" s="25">
        <v>108.61</v>
      </c>
      <c r="AD7" s="25">
        <v>108.35</v>
      </c>
      <c r="AE7" s="25">
        <v>108.84</v>
      </c>
      <c r="AF7" s="25">
        <v>105.92</v>
      </c>
      <c r="AG7" s="25">
        <v>106.01</v>
      </c>
      <c r="AH7" s="25">
        <v>108.24</v>
      </c>
      <c r="AI7" s="25">
        <v>0</v>
      </c>
      <c r="AJ7" s="25">
        <v>0</v>
      </c>
      <c r="AK7" s="25">
        <v>26.48</v>
      </c>
      <c r="AL7" s="25">
        <v>67.67</v>
      </c>
      <c r="AM7" s="25">
        <v>108.81</v>
      </c>
      <c r="AN7" s="25">
        <v>3.59</v>
      </c>
      <c r="AO7" s="25">
        <v>3.98</v>
      </c>
      <c r="AP7" s="25">
        <v>6.02</v>
      </c>
      <c r="AQ7" s="25">
        <v>7.78</v>
      </c>
      <c r="AR7" s="25">
        <v>9.59</v>
      </c>
      <c r="AS7" s="25">
        <v>1.5</v>
      </c>
      <c r="AT7" s="25">
        <v>234.48</v>
      </c>
      <c r="AU7" s="25">
        <v>166.49</v>
      </c>
      <c r="AV7" s="25">
        <v>198.56</v>
      </c>
      <c r="AW7" s="25">
        <v>154.87</v>
      </c>
      <c r="AX7" s="25">
        <v>143.36000000000001</v>
      </c>
      <c r="AY7" s="25">
        <v>379.08</v>
      </c>
      <c r="AZ7" s="25">
        <v>367.55</v>
      </c>
      <c r="BA7" s="25">
        <v>378.56</v>
      </c>
      <c r="BB7" s="25">
        <v>364.46</v>
      </c>
      <c r="BC7" s="25">
        <v>338.89</v>
      </c>
      <c r="BD7" s="25">
        <v>243.36</v>
      </c>
      <c r="BE7" s="25">
        <v>1014.15</v>
      </c>
      <c r="BF7" s="25">
        <v>1096.4100000000001</v>
      </c>
      <c r="BG7" s="25">
        <v>1052.68</v>
      </c>
      <c r="BH7" s="25">
        <v>1114.46</v>
      </c>
      <c r="BI7" s="25">
        <v>1147.5</v>
      </c>
      <c r="BJ7" s="25">
        <v>398.98</v>
      </c>
      <c r="BK7" s="25">
        <v>418.68</v>
      </c>
      <c r="BL7" s="25">
        <v>395.68</v>
      </c>
      <c r="BM7" s="25">
        <v>403.72</v>
      </c>
      <c r="BN7" s="25">
        <v>400.21</v>
      </c>
      <c r="BO7" s="25">
        <v>265.93</v>
      </c>
      <c r="BP7" s="25">
        <v>75.64</v>
      </c>
      <c r="BQ7" s="25">
        <v>67.62</v>
      </c>
      <c r="BR7" s="25">
        <v>72.59</v>
      </c>
      <c r="BS7" s="25">
        <v>69.06</v>
      </c>
      <c r="BT7" s="25">
        <v>66.81</v>
      </c>
      <c r="BU7" s="25">
        <v>98.64</v>
      </c>
      <c r="BV7" s="25">
        <v>94.78</v>
      </c>
      <c r="BW7" s="25">
        <v>97.59</v>
      </c>
      <c r="BX7" s="25">
        <v>92.17</v>
      </c>
      <c r="BY7" s="25">
        <v>92.83</v>
      </c>
      <c r="BZ7" s="25">
        <v>97.82</v>
      </c>
      <c r="CA7" s="25">
        <v>252.36</v>
      </c>
      <c r="CB7" s="25">
        <v>268.77999999999997</v>
      </c>
      <c r="CC7" s="25">
        <v>269.60000000000002</v>
      </c>
      <c r="CD7" s="25">
        <v>282.77</v>
      </c>
      <c r="CE7" s="25">
        <v>293.39999999999998</v>
      </c>
      <c r="CF7" s="25">
        <v>178.92</v>
      </c>
      <c r="CG7" s="25">
        <v>181.3</v>
      </c>
      <c r="CH7" s="25">
        <v>181.71</v>
      </c>
      <c r="CI7" s="25">
        <v>188.51</v>
      </c>
      <c r="CJ7" s="25">
        <v>189.43</v>
      </c>
      <c r="CK7" s="25">
        <v>177.56</v>
      </c>
      <c r="CL7" s="25">
        <v>56.65</v>
      </c>
      <c r="CM7" s="25">
        <v>58.33</v>
      </c>
      <c r="CN7" s="25">
        <v>56.38</v>
      </c>
      <c r="CO7" s="25">
        <v>52.47</v>
      </c>
      <c r="CP7" s="25">
        <v>51.7</v>
      </c>
      <c r="CQ7" s="25">
        <v>55.14</v>
      </c>
      <c r="CR7" s="25">
        <v>55.89</v>
      </c>
      <c r="CS7" s="25">
        <v>55.72</v>
      </c>
      <c r="CT7" s="25">
        <v>55.31</v>
      </c>
      <c r="CU7" s="25">
        <v>55.14</v>
      </c>
      <c r="CV7" s="25">
        <v>59.81</v>
      </c>
      <c r="CW7" s="25">
        <v>52.95</v>
      </c>
      <c r="CX7" s="25">
        <v>50.17</v>
      </c>
      <c r="CY7" s="25">
        <v>50.37</v>
      </c>
      <c r="CZ7" s="25">
        <v>53.09</v>
      </c>
      <c r="DA7" s="25">
        <v>52.77</v>
      </c>
      <c r="DB7" s="25">
        <v>81.39</v>
      </c>
      <c r="DC7" s="25">
        <v>81.27</v>
      </c>
      <c r="DD7" s="25">
        <v>81.260000000000005</v>
      </c>
      <c r="DE7" s="25">
        <v>80.36</v>
      </c>
      <c r="DF7" s="25">
        <v>80.13</v>
      </c>
      <c r="DG7" s="25">
        <v>89.42</v>
      </c>
      <c r="DH7" s="25">
        <v>39.86</v>
      </c>
      <c r="DI7" s="25">
        <v>39.58</v>
      </c>
      <c r="DJ7" s="25">
        <v>40.44</v>
      </c>
      <c r="DK7" s="25">
        <v>40.880000000000003</v>
      </c>
      <c r="DL7" s="25">
        <v>41.29</v>
      </c>
      <c r="DM7" s="25">
        <v>49.92</v>
      </c>
      <c r="DN7" s="25">
        <v>50.63</v>
      </c>
      <c r="DO7" s="25">
        <v>51.29</v>
      </c>
      <c r="DP7" s="25">
        <v>52.2</v>
      </c>
      <c r="DQ7" s="25">
        <v>52.7</v>
      </c>
      <c r="DR7" s="25">
        <v>52.02</v>
      </c>
      <c r="DS7" s="25">
        <v>33.65</v>
      </c>
      <c r="DT7" s="25">
        <v>33.96</v>
      </c>
      <c r="DU7" s="25">
        <v>34.380000000000003</v>
      </c>
      <c r="DV7" s="25">
        <v>33.450000000000003</v>
      </c>
      <c r="DW7" s="25">
        <v>33.39</v>
      </c>
      <c r="DX7" s="25">
        <v>16.88</v>
      </c>
      <c r="DY7" s="25">
        <v>18.28</v>
      </c>
      <c r="DZ7" s="25">
        <v>19.61</v>
      </c>
      <c r="EA7" s="25">
        <v>20.73</v>
      </c>
      <c r="EB7" s="25">
        <v>22.86</v>
      </c>
      <c r="EC7" s="25">
        <v>25.37</v>
      </c>
      <c r="ED7" s="25">
        <v>0.11</v>
      </c>
      <c r="EE7" s="25">
        <v>1.61</v>
      </c>
      <c r="EF7" s="25">
        <v>0.97</v>
      </c>
      <c r="EG7" s="25">
        <v>2.61</v>
      </c>
      <c r="EH7" s="25">
        <v>0.65</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2025-01-28T00:14:08Z</cp:lastPrinted>
  <dcterms:created xsi:type="dcterms:W3CDTF">2025-01-24T06:44:50Z</dcterms:created>
  <dcterms:modified xsi:type="dcterms:W3CDTF">2025-01-30T01:30:35Z</dcterms:modified>
  <cp:category/>
</cp:coreProperties>
</file>