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activeX/activeX53.xml" ContentType="application/vnd.ms-office.activeX+xml"/>
  <Override PartName="/xl/activeX/activeX53.bin" ContentType="application/vnd.ms-office.activeX"/>
  <Override PartName="/xl/activeX/activeX54.xml" ContentType="application/vnd.ms-office.activeX+xml"/>
  <Override PartName="/xl/activeX/activeX54.bin" ContentType="application/vnd.ms-office.activeX"/>
  <Override PartName="/xl/activeX/activeX55.xml" ContentType="application/vnd.ms-office.activeX+xml"/>
  <Override PartName="/xl/activeX/activeX55.bin" ContentType="application/vnd.ms-office.activeX"/>
  <Override PartName="/xl/activeX/activeX56.xml" ContentType="application/vnd.ms-office.activeX+xml"/>
  <Override PartName="/xl/activeX/activeX56.bin" ContentType="application/vnd.ms-office.activeX"/>
  <Override PartName="/xl/activeX/activeX57.xml" ContentType="application/vnd.ms-office.activeX+xml"/>
  <Override PartName="/xl/activeX/activeX57.bin" ContentType="application/vnd.ms-office.activeX"/>
  <Override PartName="/xl/activeX/activeX58.xml" ContentType="application/vnd.ms-office.activeX+xml"/>
  <Override PartName="/xl/activeX/activeX58.bin" ContentType="application/vnd.ms-office.activeX"/>
  <Override PartName="/xl/activeX/activeX59.xml" ContentType="application/vnd.ms-office.activeX+xml"/>
  <Override PartName="/xl/activeX/activeX59.bin" ContentType="application/vnd.ms-office.activeX"/>
  <Override PartName="/xl/activeX/activeX60.xml" ContentType="application/vnd.ms-office.activeX+xml"/>
  <Override PartName="/xl/activeX/activeX60.bin" ContentType="application/vnd.ms-office.activeX"/>
  <Override PartName="/xl/activeX/activeX61.xml" ContentType="application/vnd.ms-office.activeX+xml"/>
  <Override PartName="/xl/activeX/activeX61.bin" ContentType="application/vnd.ms-office.activeX"/>
  <Override PartName="/xl/activeX/activeX62.xml" ContentType="application/vnd.ms-office.activeX+xml"/>
  <Override PartName="/xl/activeX/activeX62.bin" ContentType="application/vnd.ms-office.activeX"/>
  <Override PartName="/xl/activeX/activeX63.xml" ContentType="application/vnd.ms-office.activeX+xml"/>
  <Override PartName="/xl/activeX/activeX63.bin" ContentType="application/vnd.ms-office.activeX"/>
  <Override PartName="/xl/activeX/activeX64.xml" ContentType="application/vnd.ms-office.activeX+xml"/>
  <Override PartName="/xl/activeX/activeX64.bin" ContentType="application/vnd.ms-office.activeX"/>
  <Override PartName="/xl/activeX/activeX65.xml" ContentType="application/vnd.ms-office.activeX+xml"/>
  <Override PartName="/xl/activeX/activeX65.bin" ContentType="application/vnd.ms-office.activeX"/>
  <Override PartName="/xl/activeX/activeX66.xml" ContentType="application/vnd.ms-office.activeX+xml"/>
  <Override PartName="/xl/activeX/activeX66.bin" ContentType="application/vnd.ms-office.activeX"/>
  <Override PartName="/xl/activeX/activeX67.xml" ContentType="application/vnd.ms-office.activeX+xml"/>
  <Override PartName="/xl/activeX/activeX67.bin" ContentType="application/vnd.ms-office.activeX"/>
  <Override PartName="/xl/activeX/activeX68.xml" ContentType="application/vnd.ms-office.activeX+xml"/>
  <Override PartName="/xl/activeX/activeX68.bin" ContentType="application/vnd.ms-office.activeX"/>
  <Override PartName="/xl/activeX/activeX69.xml" ContentType="application/vnd.ms-office.activeX+xml"/>
  <Override PartName="/xl/activeX/activeX69.bin" ContentType="application/vnd.ms-office.activeX"/>
  <Override PartName="/xl/activeX/activeX70.xml" ContentType="application/vnd.ms-office.activeX+xml"/>
  <Override PartName="/xl/activeX/activeX70.bin" ContentType="application/vnd.ms-office.activeX"/>
  <Override PartName="/xl/activeX/activeX71.xml" ContentType="application/vnd.ms-office.activeX+xml"/>
  <Override PartName="/xl/activeX/activeX71.bin" ContentType="application/vnd.ms-office.activeX"/>
  <Override PartName="/xl/activeX/activeX72.xml" ContentType="application/vnd.ms-office.activeX+xml"/>
  <Override PartName="/xl/activeX/activeX72.bin" ContentType="application/vnd.ms-office.activeX"/>
  <Override PartName="/xl/activeX/activeX73.xml" ContentType="application/vnd.ms-office.activeX+xml"/>
  <Override PartName="/xl/activeX/activeX73.bin" ContentType="application/vnd.ms-office.activeX"/>
  <Override PartName="/xl/activeX/activeX74.xml" ContentType="application/vnd.ms-office.activeX+xml"/>
  <Override PartName="/xl/activeX/activeX74.bin" ContentType="application/vnd.ms-office.activeX"/>
  <Override PartName="/xl/activeX/activeX75.xml" ContentType="application/vnd.ms-office.activeX+xml"/>
  <Override PartName="/xl/activeX/activeX75.bin" ContentType="application/vnd.ms-office.activeX"/>
  <Override PartName="/xl/activeX/activeX76.xml" ContentType="application/vnd.ms-office.activeX+xml"/>
  <Override PartName="/xl/activeX/activeX76.bin" ContentType="application/vnd.ms-office.activeX"/>
  <Override PartName="/xl/activeX/activeX77.xml" ContentType="application/vnd.ms-office.activeX+xml"/>
  <Override PartName="/xl/activeX/activeX77.bin" ContentType="application/vnd.ms-office.activeX"/>
  <Override PartName="/xl/activeX/activeX78.xml" ContentType="application/vnd.ms-office.activeX+xml"/>
  <Override PartName="/xl/activeX/activeX78.bin" ContentType="application/vnd.ms-office.activeX"/>
  <Override PartName="/xl/activeX/activeX79.xml" ContentType="application/vnd.ms-office.activeX+xml"/>
  <Override PartName="/xl/activeX/activeX79.bin" ContentType="application/vnd.ms-office.activeX"/>
  <Override PartName="/xl/activeX/activeX80.xml" ContentType="application/vnd.ms-office.activeX+xml"/>
  <Override PartName="/xl/activeX/activeX80.bin" ContentType="application/vnd.ms-office.activeX"/>
  <Override PartName="/xl/activeX/activeX81.xml" ContentType="application/vnd.ms-office.activeX+xml"/>
  <Override PartName="/xl/activeX/activeX81.bin" ContentType="application/vnd.ms-office.activeX"/>
  <Override PartName="/xl/activeX/activeX82.xml" ContentType="application/vnd.ms-office.activeX+xml"/>
  <Override PartName="/xl/activeX/activeX82.bin" ContentType="application/vnd.ms-office.activeX"/>
  <Override PartName="/xl/activeX/activeX83.xml" ContentType="application/vnd.ms-office.activeX+xml"/>
  <Override PartName="/xl/activeX/activeX83.bin" ContentType="application/vnd.ms-office.activeX"/>
  <Override PartName="/xl/activeX/activeX84.xml" ContentType="application/vnd.ms-office.activeX+xml"/>
  <Override PartName="/xl/activeX/activeX84.bin" ContentType="application/vnd.ms-office.activeX"/>
  <Override PartName="/xl/activeX/activeX85.xml" ContentType="application/vnd.ms-office.activeX+xml"/>
  <Override PartName="/xl/activeX/activeX85.bin" ContentType="application/vnd.ms-office.activeX"/>
  <Override PartName="/xl/activeX/activeX86.xml" ContentType="application/vnd.ms-office.activeX+xml"/>
  <Override PartName="/xl/activeX/activeX86.bin" ContentType="application/vnd.ms-office.activeX"/>
  <Override PartName="/xl/activeX/activeX87.xml" ContentType="application/vnd.ms-office.activeX+xml"/>
  <Override PartName="/xl/activeX/activeX87.bin" ContentType="application/vnd.ms-office.activeX"/>
  <Override PartName="/xl/activeX/activeX88.xml" ContentType="application/vnd.ms-office.activeX+xml"/>
  <Override PartName="/xl/activeX/activeX88.bin" ContentType="application/vnd.ms-office.activeX"/>
  <Override PartName="/xl/activeX/activeX89.xml" ContentType="application/vnd.ms-office.activeX+xml"/>
  <Override PartName="/xl/activeX/activeX89.bin" ContentType="application/vnd.ms-office.activeX"/>
  <Override PartName="/xl/activeX/activeX90.xml" ContentType="application/vnd.ms-office.activeX+xml"/>
  <Override PartName="/xl/activeX/activeX90.bin" ContentType="application/vnd.ms-office.activeX"/>
  <Override PartName="/xl/activeX/activeX91.xml" ContentType="application/vnd.ms-office.activeX+xml"/>
  <Override PartName="/xl/activeX/activeX91.bin" ContentType="application/vnd.ms-office.activeX"/>
  <Override PartName="/xl/activeX/activeX92.xml" ContentType="application/vnd.ms-office.activeX+xml"/>
  <Override PartName="/xl/activeX/activeX92.bin" ContentType="application/vnd.ms-office.activeX"/>
  <Override PartName="/xl/activeX/activeX93.xml" ContentType="application/vnd.ms-office.activeX+xml"/>
  <Override PartName="/xl/activeX/activeX93.bin" ContentType="application/vnd.ms-office.activeX"/>
  <Override PartName="/xl/activeX/activeX94.xml" ContentType="application/vnd.ms-office.activeX+xml"/>
  <Override PartName="/xl/activeX/activeX94.bin" ContentType="application/vnd.ms-office.activeX"/>
  <Override PartName="/xl/activeX/activeX95.xml" ContentType="application/vnd.ms-office.activeX+xml"/>
  <Override PartName="/xl/activeX/activeX95.bin" ContentType="application/vnd.ms-office.activeX"/>
  <Override PartName="/xl/activeX/activeX96.xml" ContentType="application/vnd.ms-office.activeX+xml"/>
  <Override PartName="/xl/activeX/activeX96.bin" ContentType="application/vnd.ms-office.activeX"/>
  <Override PartName="/xl/activeX/activeX97.xml" ContentType="application/vnd.ms-office.activeX+xml"/>
  <Override PartName="/xl/activeX/activeX97.bin" ContentType="application/vnd.ms-office.activeX"/>
  <Override PartName="/xl/activeX/activeX98.xml" ContentType="application/vnd.ms-office.activeX+xml"/>
  <Override PartName="/xl/activeX/activeX98.bin" ContentType="application/vnd.ms-office.activeX"/>
  <Override PartName="/xl/activeX/activeX99.xml" ContentType="application/vnd.ms-office.activeX+xml"/>
  <Override PartName="/xl/activeX/activeX99.bin" ContentType="application/vnd.ms-office.activeX"/>
  <Override PartName="/xl/activeX/activeX100.xml" ContentType="application/vnd.ms-office.activeX+xml"/>
  <Override PartName="/xl/activeX/activeX100.bin" ContentType="application/vnd.ms-office.activeX"/>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172.18.32.73\koho\横田デスクトップ\一旦保存\"/>
    </mc:Choice>
  </mc:AlternateContent>
  <xr:revisionPtr revIDLastSave="0" documentId="8_{3E5B4AD5-DFF0-40B8-B3AC-098426068CF5}" xr6:coauthVersionLast="47" xr6:coauthVersionMax="47" xr10:uidLastSave="{00000000-0000-0000-0000-000000000000}"/>
  <bookViews>
    <workbookView xWindow="-120" yWindow="-120" windowWidth="29040" windowHeight="15720" tabRatio="890" xr2:uid="{00000000-000D-0000-FFFF-FFFF00000000}"/>
  </bookViews>
  <sheets>
    <sheet name="入力情報" sheetId="23" r:id="rId1"/>
    <sheet name="work" sheetId="10" r:id="rId2"/>
    <sheet name="-&gt;" sheetId="21" r:id="rId3"/>
    <sheet name="Articles of Incorporation定款" sheetId="12" r:id="rId4"/>
    <sheet name="Application for Registration申請書" sheetId="16" r:id="rId5"/>
    <sheet name="Certificate払込みを証する書面" sheetId="17" r:id="rId6"/>
    <sheet name="Seal (Revision Mark) Form印鑑届書" sheetId="24" r:id="rId7"/>
    <sheet name="Seal Card Application form印鑑カード" sheetId="19" r:id="rId8"/>
  </sheets>
  <definedNames>
    <definedName name="Agriculture_農業">work!$AP$3:$AP$7</definedName>
    <definedName name="All_Industry">work!$A$4:$A$94</definedName>
    <definedName name="Construction_建設">work!$AR$3:$AR$10</definedName>
    <definedName name="Entertainment_Travel_Sports_娯楽_旅行_スポーツ">work!$AS$3:$AS$11</definedName>
    <definedName name="Finance_Insurance_industry_金融_保険業">work!$AJ$3:$AJ$36</definedName>
    <definedName name="Food_and_Drink_飲食料品">work!$AL$3:$AL$6</definedName>
    <definedName name="Management_Consultancy_Information_経営_コンサルタント_情報">work!$AO$3:$AO$17</definedName>
    <definedName name="Medical_care_医療">work!$AN$3:$AN$5</definedName>
    <definedName name="Others_その他">work!$AT$3:$AT$6</definedName>
    <definedName name="_xlnm.Print_Area" localSheetId="4">'Application for Registration申請書'!$A$1:$X$536</definedName>
    <definedName name="_xlnm.Print_Area" localSheetId="3">'Articles of Incorporation定款'!$A$1:$B$611</definedName>
    <definedName name="_xlnm.Print_Area" localSheetId="5">Certificate払込みを証する書面!$A$1:$AD$2034</definedName>
    <definedName name="_xlnm.Print_Area" localSheetId="6">'Seal (Revision Mark) Form印鑑届書'!$A$1:$BE$87</definedName>
    <definedName name="_xlnm.Print_Area" localSheetId="7">'Seal Card Application form印鑑カード'!$A$1:$BE$81</definedName>
    <definedName name="Real_estate_不動産">work!$AQ$3:$AQ$17</definedName>
    <definedName name="Transportation_Warehousing_運輸_倉庫">work!$AM$3:$AM$8</definedName>
    <definedName name="Various_goods_sales_industry_各種物品販売業">work!$AK$3:$AK$11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38" i="23" l="1"/>
  <c r="G122" i="16"/>
  <c r="G119" i="16"/>
  <c r="L43" i="24"/>
  <c r="AH25" i="24"/>
  <c r="Y31" i="19" s="1"/>
  <c r="AH23" i="24"/>
  <c r="AH21" i="24"/>
  <c r="AG11" i="24"/>
  <c r="Y15" i="19" s="1"/>
  <c r="AG9" i="24"/>
  <c r="Y13" i="19" s="1"/>
  <c r="E752" i="23"/>
  <c r="Y26" i="19" l="1"/>
  <c r="A448" i="12"/>
  <c r="A447" i="12"/>
  <c r="M56" i="17"/>
  <c r="M55" i="17"/>
  <c r="M54" i="17"/>
  <c r="M53" i="17"/>
  <c r="C51" i="17"/>
  <c r="C50" i="17"/>
  <c r="G48" i="17"/>
  <c r="C47" i="17"/>
  <c r="M17" i="17"/>
  <c r="M16" i="17"/>
  <c r="M15" i="17"/>
  <c r="M14" i="17"/>
  <c r="C12" i="17"/>
  <c r="C11" i="17"/>
  <c r="J1045" i="17" l="1"/>
  <c r="J405" i="17"/>
  <c r="B438" i="12"/>
  <c r="B437" i="12"/>
  <c r="B436" i="12"/>
  <c r="B435" i="12"/>
  <c r="B434" i="12"/>
  <c r="B433" i="12"/>
  <c r="B432" i="12"/>
  <c r="B431" i="12"/>
  <c r="B430" i="12"/>
  <c r="B429" i="12"/>
  <c r="B428" i="12"/>
  <c r="B427" i="12"/>
  <c r="B426" i="12"/>
  <c r="B425" i="12"/>
  <c r="B424" i="12"/>
  <c r="B423" i="12"/>
  <c r="B422" i="12"/>
  <c r="B421" i="12"/>
  <c r="B420" i="12"/>
  <c r="B419" i="12"/>
  <c r="B418" i="12"/>
  <c r="B417" i="12"/>
  <c r="B416" i="12"/>
  <c r="B415" i="12"/>
  <c r="B414" i="12"/>
  <c r="B413" i="12"/>
  <c r="B412" i="12"/>
  <c r="B411" i="12"/>
  <c r="B410" i="12"/>
  <c r="B409" i="12"/>
  <c r="B408" i="12"/>
  <c r="B407" i="12"/>
  <c r="B406" i="12"/>
  <c r="B405" i="12"/>
  <c r="B404" i="12"/>
  <c r="B403" i="12"/>
  <c r="B402" i="12"/>
  <c r="B401" i="12"/>
  <c r="B400" i="12"/>
  <c r="B399" i="12"/>
  <c r="B398" i="12"/>
  <c r="B397" i="12"/>
  <c r="B396" i="12"/>
  <c r="B395" i="12"/>
  <c r="B394" i="12"/>
  <c r="B393" i="12"/>
  <c r="B392" i="12"/>
  <c r="B391" i="12"/>
  <c r="B390" i="12"/>
  <c r="B389" i="12"/>
  <c r="B388" i="12"/>
  <c r="B387" i="12"/>
  <c r="B386" i="12"/>
  <c r="B385" i="12"/>
  <c r="B384" i="12"/>
  <c r="B383" i="12"/>
  <c r="B382" i="12"/>
  <c r="B381" i="12"/>
  <c r="B380" i="12"/>
  <c r="B379" i="12"/>
  <c r="B378" i="12"/>
  <c r="B377" i="12"/>
  <c r="B376" i="12"/>
  <c r="B375" i="12"/>
  <c r="B374" i="12"/>
  <c r="B373" i="12"/>
  <c r="B372" i="12"/>
  <c r="B371" i="12"/>
  <c r="B370" i="12"/>
  <c r="B369" i="12"/>
  <c r="B368" i="12"/>
  <c r="B367" i="12"/>
  <c r="B366" i="12"/>
  <c r="B365" i="12"/>
  <c r="B364" i="12"/>
  <c r="B363" i="12"/>
  <c r="B362" i="12"/>
  <c r="B361" i="12"/>
  <c r="B360" i="12"/>
  <c r="B359" i="12"/>
  <c r="B358" i="12"/>
  <c r="B357" i="12"/>
  <c r="B356" i="12"/>
  <c r="B355" i="12"/>
  <c r="B354" i="12"/>
  <c r="B353" i="12"/>
  <c r="B352" i="12"/>
  <c r="B351" i="12"/>
  <c r="B350" i="12"/>
  <c r="B349" i="12"/>
  <c r="B348" i="12"/>
  <c r="B347" i="12"/>
  <c r="B346" i="12"/>
  <c r="B345" i="12"/>
  <c r="B344" i="12"/>
  <c r="B343" i="12"/>
  <c r="B342" i="12"/>
  <c r="B341" i="12"/>
  <c r="A325" i="12"/>
  <c r="B324" i="12"/>
  <c r="A323" i="12"/>
  <c r="A319" i="12"/>
  <c r="A324" i="12"/>
  <c r="A321" i="12"/>
  <c r="B320" i="12"/>
  <c r="A317" i="12"/>
  <c r="B316" i="12"/>
  <c r="A313" i="12"/>
  <c r="B312" i="12"/>
  <c r="A309" i="12"/>
  <c r="B308" i="12"/>
  <c r="A305" i="12"/>
  <c r="B304" i="12"/>
  <c r="A301" i="12"/>
  <c r="J300" i="12"/>
  <c r="B300" i="12"/>
  <c r="A297" i="12"/>
  <c r="B296" i="12"/>
  <c r="A293" i="12"/>
  <c r="B292" i="12"/>
  <c r="A289" i="12"/>
  <c r="B288" i="12"/>
  <c r="A285" i="12"/>
  <c r="B284" i="12"/>
  <c r="A281" i="12"/>
  <c r="B280" i="12"/>
  <c r="A277" i="12"/>
  <c r="B276" i="12"/>
  <c r="A273" i="12"/>
  <c r="B272" i="12"/>
  <c r="A269" i="12"/>
  <c r="B268" i="12"/>
  <c r="A265" i="12"/>
  <c r="B264" i="12"/>
  <c r="A261" i="12"/>
  <c r="B260" i="12"/>
  <c r="A257" i="12"/>
  <c r="B256" i="12"/>
  <c r="A253" i="12"/>
  <c r="B252" i="12"/>
  <c r="A249" i="12"/>
  <c r="B248" i="12"/>
  <c r="A245" i="12"/>
  <c r="B244" i="12"/>
  <c r="A241" i="12"/>
  <c r="B240" i="12"/>
  <c r="A237" i="12"/>
  <c r="B236" i="12"/>
  <c r="A233" i="12"/>
  <c r="B232" i="12"/>
  <c r="A229" i="12"/>
  <c r="B228" i="12"/>
  <c r="A225" i="12"/>
  <c r="B224" i="12"/>
  <c r="A221" i="12"/>
  <c r="B220" i="12"/>
  <c r="A217" i="12"/>
  <c r="B216" i="12"/>
  <c r="A213" i="12"/>
  <c r="B212" i="12"/>
  <c r="A209" i="12"/>
  <c r="B208" i="12"/>
  <c r="A205" i="12"/>
  <c r="B204" i="12"/>
  <c r="A201" i="12"/>
  <c r="B200" i="12"/>
  <c r="A197" i="12"/>
  <c r="B196" i="12"/>
  <c r="A193" i="12"/>
  <c r="B192" i="12"/>
  <c r="A189" i="12"/>
  <c r="B188" i="12"/>
  <c r="A185" i="12"/>
  <c r="B184" i="12"/>
  <c r="A181" i="12"/>
  <c r="B180" i="12"/>
  <c r="A177" i="12"/>
  <c r="B176" i="12"/>
  <c r="A173" i="12"/>
  <c r="B172" i="12"/>
  <c r="A169" i="12"/>
  <c r="B168" i="12"/>
  <c r="A165" i="12"/>
  <c r="B164" i="12"/>
  <c r="A161" i="12"/>
  <c r="B160" i="12"/>
  <c r="A157" i="12"/>
  <c r="B156" i="12"/>
  <c r="A153" i="12"/>
  <c r="B152" i="12"/>
  <c r="A149" i="12"/>
  <c r="B148" i="12"/>
  <c r="A145" i="12"/>
  <c r="B144" i="12"/>
  <c r="A141" i="12"/>
  <c r="B140" i="12"/>
  <c r="A137" i="12"/>
  <c r="A133" i="12"/>
  <c r="B132" i="12"/>
  <c r="A320" i="12"/>
  <c r="A316" i="12"/>
  <c r="A312" i="12"/>
  <c r="A308" i="12"/>
  <c r="A304" i="12"/>
  <c r="A300" i="12"/>
  <c r="A296" i="12"/>
  <c r="A292" i="12"/>
  <c r="A288" i="12"/>
  <c r="A284" i="12"/>
  <c r="A280" i="12"/>
  <c r="A276" i="12"/>
  <c r="A272" i="12"/>
  <c r="A268" i="12"/>
  <c r="A264" i="12"/>
  <c r="A260" i="12"/>
  <c r="A256" i="12"/>
  <c r="A252" i="12"/>
  <c r="A248" i="12"/>
  <c r="A244" i="12"/>
  <c r="A240" i="12"/>
  <c r="A236" i="12"/>
  <c r="A232" i="12"/>
  <c r="A228" i="12"/>
  <c r="A224" i="12"/>
  <c r="A220" i="12"/>
  <c r="A216" i="12"/>
  <c r="A212" i="12"/>
  <c r="A208" i="12"/>
  <c r="A204" i="12"/>
  <c r="A200" i="12"/>
  <c r="A196" i="12"/>
  <c r="A192" i="12"/>
  <c r="A188" i="12"/>
  <c r="A184" i="12"/>
  <c r="A180" i="12"/>
  <c r="A176" i="12"/>
  <c r="A172" i="12"/>
  <c r="A168" i="12"/>
  <c r="A164" i="12"/>
  <c r="A160" i="12"/>
  <c r="A156" i="12"/>
  <c r="A152" i="12"/>
  <c r="A148" i="12"/>
  <c r="A144" i="12"/>
  <c r="A140" i="12"/>
  <c r="A136" i="12"/>
  <c r="A132" i="12"/>
  <c r="A128" i="12"/>
  <c r="E759" i="23"/>
  <c r="A451" i="12" l="1"/>
  <c r="E30" i="23" l="1"/>
  <c r="G9" i="17" l="1"/>
  <c r="G8" i="17"/>
  <c r="J45" i="17"/>
  <c r="K44" i="17"/>
  <c r="G24" i="16"/>
  <c r="G23" i="16"/>
  <c r="E29" i="23" l="1"/>
  <c r="AO47" i="19"/>
  <c r="AG38" i="17"/>
  <c r="M2016" i="17"/>
  <c r="M2015" i="17"/>
  <c r="M2014" i="17"/>
  <c r="M2013" i="17"/>
  <c r="C2011" i="17"/>
  <c r="C2010" i="17"/>
  <c r="G2008" i="17"/>
  <c r="C2007" i="17"/>
  <c r="J2005" i="17"/>
  <c r="K2004" i="17"/>
  <c r="B2002" i="17"/>
  <c r="B2001" i="17"/>
  <c r="AG1998" i="17"/>
  <c r="M1976" i="17"/>
  <c r="M1975" i="17"/>
  <c r="M1974" i="17"/>
  <c r="M1973" i="17"/>
  <c r="C1971" i="17"/>
  <c r="C1970" i="17"/>
  <c r="G1968" i="17"/>
  <c r="C1967" i="17"/>
  <c r="J1965" i="17"/>
  <c r="K1964" i="17"/>
  <c r="B1962" i="17"/>
  <c r="B1961" i="17"/>
  <c r="AG1958" i="17"/>
  <c r="M1936" i="17"/>
  <c r="M1935" i="17"/>
  <c r="M1934" i="17"/>
  <c r="M1933" i="17"/>
  <c r="C1931" i="17"/>
  <c r="C1930" i="17"/>
  <c r="G1928" i="17"/>
  <c r="C1927" i="17"/>
  <c r="J1925" i="17"/>
  <c r="K1924" i="17"/>
  <c r="B1922" i="17"/>
  <c r="B1921" i="17"/>
  <c r="AG1918" i="17"/>
  <c r="M1896" i="17"/>
  <c r="M1895" i="17"/>
  <c r="M1894" i="17"/>
  <c r="M1893" i="17"/>
  <c r="C1891" i="17"/>
  <c r="C1890" i="17"/>
  <c r="G1888" i="17"/>
  <c r="C1887" i="17"/>
  <c r="J1885" i="17"/>
  <c r="K1884" i="17"/>
  <c r="B1882" i="17"/>
  <c r="B1881" i="17"/>
  <c r="AG1878" i="17"/>
  <c r="M1856" i="17"/>
  <c r="M1855" i="17"/>
  <c r="M1854" i="17"/>
  <c r="M1853" i="17"/>
  <c r="C1851" i="17"/>
  <c r="C1850" i="17"/>
  <c r="G1848" i="17"/>
  <c r="C1847" i="17"/>
  <c r="J1845" i="17"/>
  <c r="K1844" i="17"/>
  <c r="B1842" i="17"/>
  <c r="B1841" i="17"/>
  <c r="AG1838" i="17"/>
  <c r="M1816" i="17"/>
  <c r="M1815" i="17"/>
  <c r="M1814" i="17"/>
  <c r="M1813" i="17"/>
  <c r="C1811" i="17"/>
  <c r="C1810" i="17"/>
  <c r="G1808" i="17"/>
  <c r="C1807" i="17"/>
  <c r="J1805" i="17"/>
  <c r="K1804" i="17"/>
  <c r="B1802" i="17"/>
  <c r="B1801" i="17"/>
  <c r="AG1798" i="17"/>
  <c r="M1776" i="17"/>
  <c r="M1775" i="17"/>
  <c r="M1774" i="17"/>
  <c r="M1773" i="17"/>
  <c r="C1771" i="17"/>
  <c r="C1770" i="17"/>
  <c r="G1768" i="17"/>
  <c r="C1767" i="17"/>
  <c r="J1765" i="17"/>
  <c r="K1764" i="17"/>
  <c r="B1762" i="17"/>
  <c r="B1761" i="17"/>
  <c r="AG1758" i="17"/>
  <c r="M1736" i="17"/>
  <c r="M1735" i="17"/>
  <c r="M1734" i="17"/>
  <c r="M1733" i="17"/>
  <c r="C1731" i="17"/>
  <c r="C1730" i="17"/>
  <c r="G1728" i="17"/>
  <c r="C1727" i="17"/>
  <c r="J1725" i="17"/>
  <c r="K1724" i="17"/>
  <c r="B1722" i="17"/>
  <c r="B1721" i="17"/>
  <c r="AG1718" i="17"/>
  <c r="M1696" i="17"/>
  <c r="M1695" i="17"/>
  <c r="M1694" i="17"/>
  <c r="M1693" i="17"/>
  <c r="C1691" i="17"/>
  <c r="C1690" i="17"/>
  <c r="G1688" i="17"/>
  <c r="C1687" i="17"/>
  <c r="J1685" i="17"/>
  <c r="K1684" i="17"/>
  <c r="B1682" i="17"/>
  <c r="B1681" i="17"/>
  <c r="AG1678" i="17"/>
  <c r="M1656" i="17"/>
  <c r="M1655" i="17"/>
  <c r="M1654" i="17"/>
  <c r="M1653" i="17"/>
  <c r="C1651" i="17"/>
  <c r="C1650" i="17"/>
  <c r="G1648" i="17"/>
  <c r="C1647" i="17"/>
  <c r="J1645" i="17"/>
  <c r="K1644" i="17"/>
  <c r="B1642" i="17"/>
  <c r="B1641" i="17"/>
  <c r="AG1638" i="17"/>
  <c r="M1616" i="17"/>
  <c r="M1615" i="17"/>
  <c r="M1614" i="17"/>
  <c r="M1613" i="17"/>
  <c r="C1611" i="17"/>
  <c r="C1610" i="17"/>
  <c r="G1608" i="17"/>
  <c r="C1607" i="17"/>
  <c r="J1605" i="17"/>
  <c r="K1604" i="17"/>
  <c r="B1602" i="17"/>
  <c r="B1601" i="17"/>
  <c r="AG1598" i="17"/>
  <c r="M1576" i="17"/>
  <c r="M1575" i="17"/>
  <c r="M1574" i="17"/>
  <c r="M1573" i="17"/>
  <c r="C1571" i="17"/>
  <c r="C1570" i="17"/>
  <c r="G1568" i="17"/>
  <c r="C1567" i="17"/>
  <c r="J1565" i="17"/>
  <c r="K1564" i="17"/>
  <c r="B1562" i="17"/>
  <c r="B1561" i="17"/>
  <c r="AG1558" i="17"/>
  <c r="M1536" i="17"/>
  <c r="M1535" i="17"/>
  <c r="M1534" i="17"/>
  <c r="M1533" i="17"/>
  <c r="C1531" i="17"/>
  <c r="C1530" i="17"/>
  <c r="G1528" i="17"/>
  <c r="C1527" i="17"/>
  <c r="J1525" i="17"/>
  <c r="K1524" i="17"/>
  <c r="B1522" i="17"/>
  <c r="B1521" i="17"/>
  <c r="AG1518" i="17"/>
  <c r="M1496" i="17"/>
  <c r="M1495" i="17"/>
  <c r="M1494" i="17"/>
  <c r="M1493" i="17"/>
  <c r="C1491" i="17"/>
  <c r="C1490" i="17"/>
  <c r="G1488" i="17"/>
  <c r="C1487" i="17"/>
  <c r="J1485" i="17"/>
  <c r="K1484" i="17"/>
  <c r="B1482" i="17"/>
  <c r="B1481" i="17"/>
  <c r="AG1478" i="17"/>
  <c r="M1456" i="17"/>
  <c r="M1455" i="17"/>
  <c r="M1454" i="17"/>
  <c r="M1453" i="17"/>
  <c r="C1451" i="17"/>
  <c r="C1450" i="17"/>
  <c r="G1448" i="17"/>
  <c r="C1447" i="17"/>
  <c r="J1445" i="17"/>
  <c r="K1444" i="17"/>
  <c r="B1442" i="17"/>
  <c r="B1441" i="17"/>
  <c r="AG1438" i="17"/>
  <c r="M1416" i="17"/>
  <c r="M1415" i="17"/>
  <c r="M1414" i="17"/>
  <c r="M1413" i="17"/>
  <c r="C1411" i="17"/>
  <c r="C1410" i="17"/>
  <c r="G1408" i="17"/>
  <c r="C1407" i="17"/>
  <c r="J1405" i="17"/>
  <c r="K1404" i="17"/>
  <c r="B1402" i="17"/>
  <c r="B1401" i="17"/>
  <c r="AG1398" i="17"/>
  <c r="M1376" i="17"/>
  <c r="M1375" i="17"/>
  <c r="M1374" i="17"/>
  <c r="M1373" i="17"/>
  <c r="C1371" i="17"/>
  <c r="C1370" i="17"/>
  <c r="G1368" i="17"/>
  <c r="C1367" i="17"/>
  <c r="J1365" i="17"/>
  <c r="K1364" i="17"/>
  <c r="B1362" i="17"/>
  <c r="B1361" i="17"/>
  <c r="AG1358" i="17"/>
  <c r="M1336" i="17"/>
  <c r="M1335" i="17"/>
  <c r="M1334" i="17"/>
  <c r="M1333" i="17"/>
  <c r="C1331" i="17"/>
  <c r="C1330" i="17"/>
  <c r="G1328" i="17"/>
  <c r="C1327" i="17"/>
  <c r="J1325" i="17"/>
  <c r="K1324" i="17"/>
  <c r="B1322" i="17"/>
  <c r="B1321" i="17"/>
  <c r="AG1318" i="17"/>
  <c r="M1296" i="17"/>
  <c r="M1295" i="17"/>
  <c r="M1294" i="17"/>
  <c r="M1293" i="17"/>
  <c r="C1291" i="17"/>
  <c r="C1290" i="17"/>
  <c r="G1288" i="17"/>
  <c r="C1287" i="17"/>
  <c r="J1285" i="17"/>
  <c r="K1284" i="17"/>
  <c r="B1282" i="17"/>
  <c r="B1281" i="17"/>
  <c r="AG1278" i="17"/>
  <c r="M1256" i="17"/>
  <c r="M1255" i="17"/>
  <c r="M1254" i="17"/>
  <c r="M1253" i="17"/>
  <c r="C1251" i="17"/>
  <c r="C1250" i="17"/>
  <c r="G1248" i="17"/>
  <c r="C1247" i="17"/>
  <c r="J1245" i="17"/>
  <c r="K1244" i="17"/>
  <c r="B1242" i="17"/>
  <c r="B1241" i="17"/>
  <c r="AG1238" i="17"/>
  <c r="M1216" i="17"/>
  <c r="M1215" i="17"/>
  <c r="M1214" i="17"/>
  <c r="M1213" i="17"/>
  <c r="C1211" i="17"/>
  <c r="C1210" i="17"/>
  <c r="G1208" i="17"/>
  <c r="C1207" i="17"/>
  <c r="J1205" i="17"/>
  <c r="K1204" i="17"/>
  <c r="B1202" i="17"/>
  <c r="B1201" i="17"/>
  <c r="AG1198" i="17"/>
  <c r="M1176" i="17"/>
  <c r="M1175" i="17"/>
  <c r="M1174" i="17"/>
  <c r="M1173" i="17"/>
  <c r="C1171" i="17"/>
  <c r="C1170" i="17"/>
  <c r="G1168" i="17"/>
  <c r="C1167" i="17"/>
  <c r="J1165" i="17"/>
  <c r="K1164" i="17"/>
  <c r="B1162" i="17"/>
  <c r="B1161" i="17"/>
  <c r="AG1158" i="17"/>
  <c r="M1136" i="17"/>
  <c r="M1135" i="17"/>
  <c r="M1134" i="17"/>
  <c r="M1133" i="17"/>
  <c r="C1131" i="17"/>
  <c r="C1130" i="17"/>
  <c r="G1128" i="17"/>
  <c r="C1127" i="17"/>
  <c r="J1125" i="17"/>
  <c r="K1124" i="17"/>
  <c r="B1122" i="17"/>
  <c r="B1121" i="17"/>
  <c r="AG1118" i="17"/>
  <c r="M1096" i="17"/>
  <c r="M1095" i="17"/>
  <c r="M1094" i="17"/>
  <c r="M1093" i="17"/>
  <c r="C1091" i="17"/>
  <c r="C1090" i="17"/>
  <c r="G1088" i="17"/>
  <c r="C1087" i="17"/>
  <c r="J1085" i="17"/>
  <c r="K1084" i="17"/>
  <c r="B1082" i="17"/>
  <c r="B1081" i="17"/>
  <c r="AG1078" i="17"/>
  <c r="M1056" i="17"/>
  <c r="M1055" i="17"/>
  <c r="M1054" i="17"/>
  <c r="M1053" i="17"/>
  <c r="C1051" i="17"/>
  <c r="C1050" i="17"/>
  <c r="G1048" i="17"/>
  <c r="C1047" i="17"/>
  <c r="K1044" i="17"/>
  <c r="B1042" i="17"/>
  <c r="B1041" i="17"/>
  <c r="AG1038" i="17"/>
  <c r="M1016" i="17"/>
  <c r="M1015" i="17"/>
  <c r="M1014" i="17"/>
  <c r="M1013" i="17"/>
  <c r="C1011" i="17"/>
  <c r="C1010" i="17"/>
  <c r="G1008" i="17"/>
  <c r="C1007" i="17"/>
  <c r="J1005" i="17"/>
  <c r="K1004" i="17"/>
  <c r="B1002" i="17"/>
  <c r="B1001" i="17"/>
  <c r="AG998" i="17"/>
  <c r="M976" i="17"/>
  <c r="M975" i="17"/>
  <c r="M974" i="17"/>
  <c r="M973" i="17"/>
  <c r="C971" i="17"/>
  <c r="C970" i="17"/>
  <c r="G968" i="17"/>
  <c r="C967" i="17"/>
  <c r="J965" i="17"/>
  <c r="K964" i="17"/>
  <c r="B962" i="17"/>
  <c r="B961" i="17"/>
  <c r="AG958" i="17"/>
  <c r="M936" i="17"/>
  <c r="M935" i="17"/>
  <c r="M934" i="17"/>
  <c r="M933" i="17"/>
  <c r="C931" i="17"/>
  <c r="C930" i="17"/>
  <c r="G928" i="17"/>
  <c r="C927" i="17"/>
  <c r="J925" i="17"/>
  <c r="K924" i="17"/>
  <c r="B922" i="17"/>
  <c r="B921" i="17"/>
  <c r="AG918" i="17"/>
  <c r="M896" i="17"/>
  <c r="M895" i="17"/>
  <c r="M894" i="17"/>
  <c r="M893" i="17"/>
  <c r="C891" i="17"/>
  <c r="C890" i="17"/>
  <c r="G888" i="17"/>
  <c r="C887" i="17"/>
  <c r="J885" i="17"/>
  <c r="K884" i="17"/>
  <c r="B882" i="17"/>
  <c r="B881" i="17"/>
  <c r="AG878" i="17"/>
  <c r="M856" i="17"/>
  <c r="M855" i="17"/>
  <c r="M854" i="17"/>
  <c r="M853" i="17"/>
  <c r="C851" i="17"/>
  <c r="C850" i="17"/>
  <c r="G848" i="17"/>
  <c r="C847" i="17"/>
  <c r="J845" i="17"/>
  <c r="K844" i="17"/>
  <c r="B842" i="17"/>
  <c r="B841" i="17"/>
  <c r="AG838" i="17"/>
  <c r="M816" i="17"/>
  <c r="M815" i="17"/>
  <c r="M814" i="17"/>
  <c r="M813" i="17"/>
  <c r="C811" i="17"/>
  <c r="C810" i="17"/>
  <c r="G808" i="17"/>
  <c r="C807" i="17"/>
  <c r="J805" i="17"/>
  <c r="K804" i="17"/>
  <c r="B802" i="17"/>
  <c r="B801" i="17"/>
  <c r="AG798" i="17"/>
  <c r="M776" i="17"/>
  <c r="M775" i="17"/>
  <c r="M774" i="17"/>
  <c r="M773" i="17"/>
  <c r="C771" i="17"/>
  <c r="C770" i="17"/>
  <c r="G768" i="17"/>
  <c r="C767" i="17"/>
  <c r="J765" i="17"/>
  <c r="K764" i="17"/>
  <c r="B762" i="17"/>
  <c r="B761" i="17"/>
  <c r="AG758" i="17"/>
  <c r="M736" i="17"/>
  <c r="M735" i="17"/>
  <c r="M734" i="17"/>
  <c r="M733" i="17"/>
  <c r="C731" i="17"/>
  <c r="C730" i="17"/>
  <c r="G728" i="17"/>
  <c r="C727" i="17"/>
  <c r="J725" i="17"/>
  <c r="K724" i="17"/>
  <c r="B722" i="17"/>
  <c r="B721" i="17"/>
  <c r="AG718" i="17"/>
  <c r="M696" i="17"/>
  <c r="M695" i="17"/>
  <c r="M694" i="17"/>
  <c r="M693" i="17"/>
  <c r="C691" i="17"/>
  <c r="C690" i="17"/>
  <c r="G688" i="17"/>
  <c r="C687" i="17"/>
  <c r="J685" i="17"/>
  <c r="K684" i="17"/>
  <c r="B682" i="17"/>
  <c r="B681" i="17"/>
  <c r="AG678" i="17"/>
  <c r="M656" i="17"/>
  <c r="M655" i="17"/>
  <c r="M654" i="17"/>
  <c r="M653" i="17"/>
  <c r="C651" i="17"/>
  <c r="C650" i="17"/>
  <c r="G648" i="17"/>
  <c r="C647" i="17"/>
  <c r="J645" i="17"/>
  <c r="K644" i="17"/>
  <c r="B642" i="17"/>
  <c r="B641" i="17"/>
  <c r="AG638" i="17"/>
  <c r="M616" i="17"/>
  <c r="M615" i="17"/>
  <c r="M614" i="17"/>
  <c r="M613" i="17"/>
  <c r="C611" i="17"/>
  <c r="C610" i="17"/>
  <c r="G608" i="17"/>
  <c r="C607" i="17"/>
  <c r="J605" i="17"/>
  <c r="K604" i="17"/>
  <c r="B602" i="17"/>
  <c r="B601" i="17"/>
  <c r="AG598" i="17"/>
  <c r="M576" i="17"/>
  <c r="M575" i="17"/>
  <c r="M574" i="17"/>
  <c r="M573" i="17"/>
  <c r="C571" i="17"/>
  <c r="C570" i="17"/>
  <c r="G568" i="17"/>
  <c r="C567" i="17"/>
  <c r="J565" i="17"/>
  <c r="K564" i="17"/>
  <c r="B562" i="17"/>
  <c r="B561" i="17"/>
  <c r="AG558" i="17"/>
  <c r="M536" i="17"/>
  <c r="M535" i="17"/>
  <c r="M534" i="17"/>
  <c r="M533" i="17"/>
  <c r="C531" i="17"/>
  <c r="C530" i="17"/>
  <c r="G528" i="17"/>
  <c r="C527" i="17"/>
  <c r="J525" i="17"/>
  <c r="K524" i="17"/>
  <c r="B522" i="17"/>
  <c r="B521" i="17"/>
  <c r="AG518" i="17"/>
  <c r="M496" i="17"/>
  <c r="M495" i="17"/>
  <c r="M494" i="17"/>
  <c r="M493" i="17"/>
  <c r="C491" i="17"/>
  <c r="C490" i="17"/>
  <c r="G488" i="17"/>
  <c r="C487" i="17"/>
  <c r="J485" i="17"/>
  <c r="K484" i="17"/>
  <c r="B482" i="17"/>
  <c r="B481" i="17"/>
  <c r="AG478" i="17"/>
  <c r="M456" i="17"/>
  <c r="M455" i="17"/>
  <c r="M454" i="17"/>
  <c r="M453" i="17"/>
  <c r="C451" i="17"/>
  <c r="C450" i="17"/>
  <c r="G448" i="17"/>
  <c r="C447" i="17"/>
  <c r="J445" i="17"/>
  <c r="K444" i="17"/>
  <c r="B442" i="17"/>
  <c r="B441" i="17"/>
  <c r="AG438" i="17"/>
  <c r="M416" i="17"/>
  <c r="M415" i="17"/>
  <c r="M414" i="17"/>
  <c r="M413" i="17"/>
  <c r="C411" i="17"/>
  <c r="C410" i="17"/>
  <c r="G408" i="17"/>
  <c r="C407" i="17"/>
  <c r="K404" i="17"/>
  <c r="B402" i="17"/>
  <c r="B401" i="17"/>
  <c r="AG398" i="17"/>
  <c r="M376" i="17"/>
  <c r="M375" i="17"/>
  <c r="M374" i="17"/>
  <c r="M373" i="17"/>
  <c r="C371" i="17"/>
  <c r="C370" i="17"/>
  <c r="G368" i="17"/>
  <c r="C367" i="17"/>
  <c r="J365" i="17"/>
  <c r="K364" i="17"/>
  <c r="B362" i="17"/>
  <c r="B361" i="17"/>
  <c r="AG358" i="17"/>
  <c r="M336" i="17"/>
  <c r="M335" i="17"/>
  <c r="M334" i="17"/>
  <c r="M333" i="17"/>
  <c r="C331" i="17"/>
  <c r="C330" i="17"/>
  <c r="G328" i="17"/>
  <c r="C327" i="17"/>
  <c r="J325" i="17"/>
  <c r="K324" i="17"/>
  <c r="B322" i="17"/>
  <c r="B321" i="17"/>
  <c r="AG318" i="17"/>
  <c r="M296" i="17"/>
  <c r="M295" i="17"/>
  <c r="M294" i="17"/>
  <c r="M293" i="17"/>
  <c r="C291" i="17"/>
  <c r="C290" i="17"/>
  <c r="G288" i="17"/>
  <c r="C287" i="17"/>
  <c r="J285" i="17"/>
  <c r="K284" i="17"/>
  <c r="B282" i="17"/>
  <c r="B281" i="17"/>
  <c r="AG278" i="17"/>
  <c r="M256" i="17"/>
  <c r="M255" i="17"/>
  <c r="M254" i="17"/>
  <c r="M253" i="17"/>
  <c r="C251" i="17"/>
  <c r="C250" i="17"/>
  <c r="G248" i="17"/>
  <c r="C247" i="17"/>
  <c r="J245" i="17"/>
  <c r="K244" i="17"/>
  <c r="B242" i="17"/>
  <c r="B241" i="17"/>
  <c r="AG238" i="17"/>
  <c r="M216" i="17"/>
  <c r="M215" i="17"/>
  <c r="M214" i="17"/>
  <c r="M213" i="17"/>
  <c r="C211" i="17"/>
  <c r="C210" i="17"/>
  <c r="G208" i="17"/>
  <c r="C207" i="17"/>
  <c r="J205" i="17"/>
  <c r="K204" i="17"/>
  <c r="B202" i="17"/>
  <c r="B201" i="17"/>
  <c r="AG198" i="17"/>
  <c r="M176" i="17"/>
  <c r="M175" i="17"/>
  <c r="M174" i="17"/>
  <c r="M173" i="17"/>
  <c r="C171" i="17"/>
  <c r="C170" i="17"/>
  <c r="G168" i="17"/>
  <c r="C167" i="17"/>
  <c r="J165" i="17"/>
  <c r="K164" i="17"/>
  <c r="B162" i="17"/>
  <c r="B161" i="17"/>
  <c r="AG158" i="17"/>
  <c r="M136" i="17"/>
  <c r="M135" i="17"/>
  <c r="M134" i="17"/>
  <c r="M133" i="17"/>
  <c r="C131" i="17"/>
  <c r="C130" i="17"/>
  <c r="G128" i="17"/>
  <c r="C127" i="17"/>
  <c r="J125" i="17"/>
  <c r="K124" i="17"/>
  <c r="B122" i="17"/>
  <c r="B121" i="17"/>
  <c r="AG118" i="17"/>
  <c r="M96" i="17"/>
  <c r="M95" i="17"/>
  <c r="M94" i="17"/>
  <c r="M93" i="17"/>
  <c r="C91" i="17"/>
  <c r="C90" i="17"/>
  <c r="G88" i="17"/>
  <c r="C87" i="17"/>
  <c r="J85" i="17"/>
  <c r="K84" i="17"/>
  <c r="B82" i="17"/>
  <c r="B81" i="17"/>
  <c r="AG78" i="17"/>
  <c r="F534" i="16"/>
  <c r="F533" i="16"/>
  <c r="F525" i="16"/>
  <c r="F524" i="16"/>
  <c r="F519" i="16"/>
  <c r="F518" i="16"/>
  <c r="F513" i="16"/>
  <c r="F512" i="16"/>
  <c r="F507" i="16"/>
  <c r="F506" i="16"/>
  <c r="F501" i="16"/>
  <c r="F500" i="16"/>
  <c r="F495" i="16"/>
  <c r="F494" i="16"/>
  <c r="F489" i="16"/>
  <c r="F488" i="16"/>
  <c r="F483" i="16"/>
  <c r="F482" i="16"/>
  <c r="F477" i="16"/>
  <c r="F476" i="16"/>
  <c r="F471" i="16"/>
  <c r="F470" i="16"/>
  <c r="F465" i="16"/>
  <c r="F464" i="16"/>
  <c r="F459" i="16"/>
  <c r="F458" i="16"/>
  <c r="F453" i="16"/>
  <c r="F452" i="16"/>
  <c r="F447" i="16"/>
  <c r="F446" i="16"/>
  <c r="F441" i="16"/>
  <c r="F440" i="16"/>
  <c r="F435" i="16"/>
  <c r="F434" i="16"/>
  <c r="F429" i="16"/>
  <c r="F428" i="16"/>
  <c r="F423" i="16"/>
  <c r="F422" i="16"/>
  <c r="F417" i="16"/>
  <c r="F416" i="16"/>
  <c r="F411" i="16"/>
  <c r="F410" i="16"/>
  <c r="F405" i="16"/>
  <c r="F404" i="16"/>
  <c r="F399" i="16"/>
  <c r="F398" i="16"/>
  <c r="F393" i="16"/>
  <c r="F392" i="16"/>
  <c r="F387" i="16"/>
  <c r="F386" i="16"/>
  <c r="F381" i="16"/>
  <c r="F380" i="16"/>
  <c r="F375" i="16"/>
  <c r="F374" i="16"/>
  <c r="F369" i="16"/>
  <c r="F368" i="16"/>
  <c r="F363" i="16"/>
  <c r="F362" i="16"/>
  <c r="F357" i="16"/>
  <c r="F356" i="16"/>
  <c r="F351" i="16"/>
  <c r="F350" i="16"/>
  <c r="F345" i="16"/>
  <c r="F344" i="16"/>
  <c r="F339" i="16"/>
  <c r="F338" i="16"/>
  <c r="F333" i="16"/>
  <c r="F332" i="16"/>
  <c r="F327" i="16"/>
  <c r="F326" i="16"/>
  <c r="F321" i="16"/>
  <c r="F320" i="16"/>
  <c r="F315" i="16"/>
  <c r="F314" i="16"/>
  <c r="F309" i="16"/>
  <c r="F308" i="16"/>
  <c r="F303" i="16"/>
  <c r="F302" i="16"/>
  <c r="F297" i="16"/>
  <c r="F296" i="16"/>
  <c r="F291" i="16"/>
  <c r="F290" i="16"/>
  <c r="F285" i="16"/>
  <c r="F284" i="16"/>
  <c r="F279" i="16"/>
  <c r="F278" i="16"/>
  <c r="F273" i="16"/>
  <c r="F272" i="16"/>
  <c r="F267" i="16"/>
  <c r="F266" i="16"/>
  <c r="F261" i="16"/>
  <c r="F260" i="16"/>
  <c r="F255" i="16"/>
  <c r="F254" i="16"/>
  <c r="F249" i="16"/>
  <c r="F248" i="16"/>
  <c r="F243" i="16"/>
  <c r="F242" i="16"/>
  <c r="F237" i="16"/>
  <c r="F236" i="16"/>
  <c r="F231" i="16"/>
  <c r="G225" i="16"/>
  <c r="H224" i="16"/>
  <c r="G118" i="16"/>
  <c r="F49" i="16"/>
  <c r="F48" i="16"/>
  <c r="C40" i="16"/>
  <c r="C39" i="16"/>
  <c r="G27" i="16"/>
  <c r="G26" i="16"/>
  <c r="G12" i="16"/>
  <c r="G11" i="16"/>
  <c r="G10" i="16"/>
  <c r="G9" i="16"/>
  <c r="B453" i="12"/>
  <c r="B609" i="12"/>
  <c r="B608" i="12"/>
  <c r="B606" i="12"/>
  <c r="B605" i="12"/>
  <c r="B603" i="12"/>
  <c r="B602" i="12"/>
  <c r="B600" i="12"/>
  <c r="B599" i="12"/>
  <c r="B597" i="12"/>
  <c r="B596" i="12"/>
  <c r="B594" i="12"/>
  <c r="B593" i="12"/>
  <c r="B591" i="12"/>
  <c r="B590" i="12"/>
  <c r="B588" i="12"/>
  <c r="B587" i="12"/>
  <c r="B585" i="12"/>
  <c r="B584" i="12"/>
  <c r="B582" i="12"/>
  <c r="B581" i="12"/>
  <c r="B579" i="12"/>
  <c r="B578" i="12"/>
  <c r="B576" i="12"/>
  <c r="B575" i="12"/>
  <c r="B573" i="12"/>
  <c r="B572" i="12"/>
  <c r="B570" i="12"/>
  <c r="B569" i="12"/>
  <c r="B567" i="12"/>
  <c r="B566" i="12"/>
  <c r="B564" i="12"/>
  <c r="B563" i="12"/>
  <c r="B561" i="12"/>
  <c r="B560" i="12"/>
  <c r="B558" i="12"/>
  <c r="B557" i="12"/>
  <c r="B555" i="12"/>
  <c r="B554" i="12"/>
  <c r="B552" i="12"/>
  <c r="B551" i="12"/>
  <c r="B549" i="12"/>
  <c r="B548" i="12"/>
  <c r="B546" i="12"/>
  <c r="B545" i="12"/>
  <c r="B543" i="12"/>
  <c r="B542" i="12"/>
  <c r="B540" i="12"/>
  <c r="B539" i="12"/>
  <c r="B537" i="12"/>
  <c r="B536" i="12"/>
  <c r="B534" i="12"/>
  <c r="B533" i="12"/>
  <c r="B531" i="12"/>
  <c r="B530" i="12"/>
  <c r="B528" i="12"/>
  <c r="B527" i="12"/>
  <c r="B525" i="12"/>
  <c r="B524" i="12"/>
  <c r="B522" i="12"/>
  <c r="B521" i="12"/>
  <c r="B519" i="12"/>
  <c r="B518" i="12"/>
  <c r="B516" i="12"/>
  <c r="B515" i="12"/>
  <c r="B513" i="12"/>
  <c r="B512" i="12"/>
  <c r="B510" i="12"/>
  <c r="B509" i="12"/>
  <c r="B507" i="12"/>
  <c r="B506" i="12"/>
  <c r="B504" i="12"/>
  <c r="B503" i="12"/>
  <c r="B501" i="12"/>
  <c r="B500" i="12"/>
  <c r="B498" i="12"/>
  <c r="B497" i="12"/>
  <c r="B495" i="12"/>
  <c r="B494" i="12"/>
  <c r="B492" i="12"/>
  <c r="B491" i="12"/>
  <c r="B489" i="12"/>
  <c r="B488" i="12"/>
  <c r="B486" i="12"/>
  <c r="B485" i="12"/>
  <c r="B483" i="12"/>
  <c r="B482" i="12"/>
  <c r="B480" i="12"/>
  <c r="B479" i="12"/>
  <c r="B477" i="12"/>
  <c r="B476" i="12"/>
  <c r="B474" i="12"/>
  <c r="B473" i="12"/>
  <c r="B471" i="12"/>
  <c r="B470" i="12"/>
  <c r="B468" i="12"/>
  <c r="B467" i="12"/>
  <c r="B465" i="12"/>
  <c r="B464" i="12"/>
  <c r="B462" i="12"/>
  <c r="B459" i="12"/>
  <c r="B458" i="12"/>
  <c r="A456" i="12"/>
  <c r="A455" i="12"/>
  <c r="A444" i="12"/>
  <c r="A443" i="12"/>
  <c r="B326" i="12"/>
  <c r="A315" i="12"/>
  <c r="B314" i="12"/>
  <c r="A311" i="12"/>
  <c r="B310" i="12"/>
  <c r="A307" i="12"/>
  <c r="B306" i="12"/>
  <c r="A303" i="12"/>
  <c r="B302" i="12"/>
  <c r="A299" i="12"/>
  <c r="B298" i="12"/>
  <c r="A295" i="12"/>
  <c r="B294" i="12"/>
  <c r="A291" i="12"/>
  <c r="B290" i="12"/>
  <c r="A287" i="12"/>
  <c r="B286" i="12"/>
  <c r="A283" i="12"/>
  <c r="B282" i="12"/>
  <c r="A279" i="12"/>
  <c r="B278" i="12"/>
  <c r="A275" i="12"/>
  <c r="B274" i="12"/>
  <c r="A271" i="12"/>
  <c r="B270" i="12"/>
  <c r="A267" i="12"/>
  <c r="B266" i="12"/>
  <c r="A263" i="12"/>
  <c r="B262" i="12"/>
  <c r="A259" i="12"/>
  <c r="B258" i="12"/>
  <c r="A255" i="12"/>
  <c r="B254" i="12"/>
  <c r="A251" i="12"/>
  <c r="B250" i="12"/>
  <c r="A247" i="12"/>
  <c r="B246" i="12"/>
  <c r="A243" i="12"/>
  <c r="B242" i="12"/>
  <c r="A239" i="12"/>
  <c r="B238" i="12"/>
  <c r="A235" i="12"/>
  <c r="B234" i="12"/>
  <c r="A231" i="12"/>
  <c r="B230" i="12"/>
  <c r="A227" i="12"/>
  <c r="B226" i="12"/>
  <c r="A223" i="12"/>
  <c r="B222" i="12"/>
  <c r="A219" i="12"/>
  <c r="B218" i="12"/>
  <c r="A215" i="12"/>
  <c r="B214" i="12"/>
  <c r="A211" i="12"/>
  <c r="B210" i="12"/>
  <c r="A207" i="12"/>
  <c r="B206" i="12"/>
  <c r="A203" i="12"/>
  <c r="B202" i="12"/>
  <c r="A199" i="12"/>
  <c r="B198" i="12"/>
  <c r="A195" i="12"/>
  <c r="B194" i="12"/>
  <c r="A191" i="12"/>
  <c r="B190" i="12"/>
  <c r="A187" i="12"/>
  <c r="B186" i="12"/>
  <c r="A183" i="12"/>
  <c r="B182" i="12"/>
  <c r="A179" i="12"/>
  <c r="B178" i="12"/>
  <c r="A175" i="12"/>
  <c r="B174" i="12"/>
  <c r="A171" i="12"/>
  <c r="B170" i="12"/>
  <c r="A167" i="12"/>
  <c r="B166" i="12"/>
  <c r="A163" i="12"/>
  <c r="B162" i="12"/>
  <c r="A159" i="12"/>
  <c r="B158" i="12"/>
  <c r="A155" i="12"/>
  <c r="B154" i="12"/>
  <c r="A151" i="12"/>
  <c r="B150" i="12"/>
  <c r="A147" i="12"/>
  <c r="B146" i="12"/>
  <c r="A143" i="12"/>
  <c r="B142" i="12"/>
  <c r="A139" i="12"/>
  <c r="B138" i="12"/>
  <c r="A135" i="12"/>
  <c r="A131" i="12"/>
  <c r="A118" i="12"/>
  <c r="B111" i="12"/>
  <c r="F223" i="16" s="1"/>
  <c r="B110" i="12"/>
  <c r="F222" i="16" s="1"/>
  <c r="B109" i="12"/>
  <c r="F221" i="16" s="1"/>
  <c r="B108" i="12"/>
  <c r="F220" i="16" s="1"/>
  <c r="B107" i="12"/>
  <c r="F219" i="16" s="1"/>
  <c r="B106" i="12"/>
  <c r="F218" i="16" s="1"/>
  <c r="B105" i="12"/>
  <c r="F217" i="16" s="1"/>
  <c r="B104" i="12"/>
  <c r="F216" i="16" s="1"/>
  <c r="B103" i="12"/>
  <c r="F215" i="16" s="1"/>
  <c r="B102" i="12"/>
  <c r="F214" i="16" s="1"/>
  <c r="B101" i="12"/>
  <c r="F213" i="16" s="1"/>
  <c r="B100" i="12"/>
  <c r="F212" i="16" s="1"/>
  <c r="B99" i="12"/>
  <c r="F211" i="16" s="1"/>
  <c r="B98" i="12"/>
  <c r="F210" i="16" s="1"/>
  <c r="B97" i="12"/>
  <c r="F209" i="16" s="1"/>
  <c r="B96" i="12"/>
  <c r="F208" i="16" s="1"/>
  <c r="B95" i="12"/>
  <c r="F207" i="16" s="1"/>
  <c r="B94" i="12"/>
  <c r="F206" i="16" s="1"/>
  <c r="B93" i="12"/>
  <c r="F205" i="16" s="1"/>
  <c r="B92" i="12"/>
  <c r="F204" i="16" s="1"/>
  <c r="B91" i="12"/>
  <c r="F203" i="16" s="1"/>
  <c r="B90" i="12"/>
  <c r="F202" i="16" s="1"/>
  <c r="B89" i="12"/>
  <c r="F201" i="16" s="1"/>
  <c r="B88" i="12"/>
  <c r="F200" i="16" s="1"/>
  <c r="B87" i="12"/>
  <c r="F199" i="16" s="1"/>
  <c r="B86" i="12"/>
  <c r="F198" i="16" s="1"/>
  <c r="B85" i="12"/>
  <c r="F197" i="16" s="1"/>
  <c r="B84" i="12"/>
  <c r="F196" i="16" s="1"/>
  <c r="B83" i="12"/>
  <c r="F195" i="16" s="1"/>
  <c r="B82" i="12"/>
  <c r="F194" i="16" s="1"/>
  <c r="B81" i="12"/>
  <c r="F193" i="16" s="1"/>
  <c r="B80" i="12"/>
  <c r="F192" i="16" s="1"/>
  <c r="B79" i="12"/>
  <c r="F191" i="16" s="1"/>
  <c r="B78" i="12"/>
  <c r="F190" i="16" s="1"/>
  <c r="B77" i="12"/>
  <c r="F189" i="16" s="1"/>
  <c r="B76" i="12"/>
  <c r="F188" i="16" s="1"/>
  <c r="B75" i="12"/>
  <c r="F187" i="16" s="1"/>
  <c r="B74" i="12"/>
  <c r="F186" i="16" s="1"/>
  <c r="B73" i="12"/>
  <c r="F185" i="16" s="1"/>
  <c r="B72" i="12"/>
  <c r="F184" i="16" s="1"/>
  <c r="B71" i="12"/>
  <c r="F183" i="16" s="1"/>
  <c r="B70" i="12"/>
  <c r="F182" i="16" s="1"/>
  <c r="B69" i="12"/>
  <c r="F181" i="16" s="1"/>
  <c r="B68" i="12"/>
  <c r="F180" i="16" s="1"/>
  <c r="B67" i="12"/>
  <c r="F179" i="16" s="1"/>
  <c r="B66" i="12"/>
  <c r="F178" i="16" s="1"/>
  <c r="B65" i="12"/>
  <c r="F177" i="16" s="1"/>
  <c r="B64" i="12"/>
  <c r="F176" i="16" s="1"/>
  <c r="B63" i="12"/>
  <c r="F175" i="16" s="1"/>
  <c r="B62" i="12"/>
  <c r="F174" i="16" s="1"/>
  <c r="B61" i="12"/>
  <c r="F173" i="16" s="1"/>
  <c r="B60" i="12"/>
  <c r="F172" i="16" s="1"/>
  <c r="B59" i="12"/>
  <c r="F171" i="16" s="1"/>
  <c r="B58" i="12"/>
  <c r="F170" i="16" s="1"/>
  <c r="B57" i="12"/>
  <c r="F169" i="16" s="1"/>
  <c r="B56" i="12"/>
  <c r="F168" i="16" s="1"/>
  <c r="B55" i="12"/>
  <c r="F167" i="16" s="1"/>
  <c r="B54" i="12"/>
  <c r="F166" i="16" s="1"/>
  <c r="B53" i="12"/>
  <c r="F165" i="16" s="1"/>
  <c r="B52" i="12"/>
  <c r="F164" i="16" s="1"/>
  <c r="B51" i="12"/>
  <c r="F163" i="16" s="1"/>
  <c r="B50" i="12"/>
  <c r="F162" i="16" s="1"/>
  <c r="B49" i="12"/>
  <c r="F161" i="16" s="1"/>
  <c r="B48" i="12"/>
  <c r="F160" i="16" s="1"/>
  <c r="B47" i="12"/>
  <c r="F159" i="16" s="1"/>
  <c r="B46" i="12"/>
  <c r="F158" i="16" s="1"/>
  <c r="B45" i="12"/>
  <c r="F157" i="16" s="1"/>
  <c r="B44" i="12"/>
  <c r="F156" i="16" s="1"/>
  <c r="B43" i="12"/>
  <c r="F155" i="16" s="1"/>
  <c r="B42" i="12"/>
  <c r="F154" i="16" s="1"/>
  <c r="B41" i="12"/>
  <c r="F153" i="16" s="1"/>
  <c r="B40" i="12"/>
  <c r="F152" i="16" s="1"/>
  <c r="B39" i="12"/>
  <c r="F151" i="16" s="1"/>
  <c r="B38" i="12"/>
  <c r="F150" i="16" s="1"/>
  <c r="B37" i="12"/>
  <c r="F149" i="16" s="1"/>
  <c r="B36" i="12"/>
  <c r="F148" i="16" s="1"/>
  <c r="B35" i="12"/>
  <c r="F147" i="16" s="1"/>
  <c r="B34" i="12"/>
  <c r="F146" i="16" s="1"/>
  <c r="B33" i="12"/>
  <c r="F145" i="16" s="1"/>
  <c r="B32" i="12"/>
  <c r="F144" i="16" s="1"/>
  <c r="B31" i="12"/>
  <c r="F143" i="16" s="1"/>
  <c r="B30" i="12"/>
  <c r="F142" i="16" s="1"/>
  <c r="B29" i="12"/>
  <c r="F141" i="16" s="1"/>
  <c r="B28" i="12"/>
  <c r="F140" i="16" s="1"/>
  <c r="B27" i="12"/>
  <c r="F139" i="16" s="1"/>
  <c r="B26" i="12"/>
  <c r="F138" i="16" s="1"/>
  <c r="B25" i="12"/>
  <c r="F137" i="16" s="1"/>
  <c r="B24" i="12"/>
  <c r="F136" i="16" s="1"/>
  <c r="B23" i="12"/>
  <c r="F135" i="16" s="1"/>
  <c r="B22" i="12"/>
  <c r="F134" i="16" s="1"/>
  <c r="B21" i="12"/>
  <c r="F133" i="16" s="1"/>
  <c r="B20" i="12"/>
  <c r="F132" i="16" s="1"/>
  <c r="B19" i="12"/>
  <c r="F131" i="16" s="1"/>
  <c r="B18" i="12"/>
  <c r="F130" i="16" s="1"/>
  <c r="B17" i="12"/>
  <c r="F129" i="16" s="1"/>
  <c r="B16" i="12"/>
  <c r="F128" i="16" s="1"/>
  <c r="B15" i="12"/>
  <c r="F127" i="16" s="1"/>
  <c r="B14" i="12"/>
  <c r="F126" i="16" s="1"/>
  <c r="B13" i="12"/>
  <c r="F125" i="16" s="1"/>
  <c r="B12" i="12"/>
  <c r="F124" i="16" s="1"/>
  <c r="A7" i="12"/>
  <c r="A6" i="12"/>
  <c r="A2" i="12"/>
  <c r="A1" i="12"/>
  <c r="A120" i="12" l="1"/>
  <c r="G121" i="16"/>
  <c r="B42" i="17"/>
  <c r="B340" i="12"/>
  <c r="A129" i="12"/>
  <c r="E597" i="23"/>
  <c r="E596" i="23"/>
  <c r="E585" i="23"/>
  <c r="E584" i="23"/>
  <c r="E573" i="23"/>
  <c r="E572" i="23"/>
  <c r="E561" i="23"/>
  <c r="E560" i="23"/>
  <c r="E549" i="23"/>
  <c r="E548" i="23"/>
  <c r="E537" i="23"/>
  <c r="E536" i="23"/>
  <c r="E525" i="23"/>
  <c r="E524" i="23"/>
  <c r="E513" i="23"/>
  <c r="E512" i="23"/>
  <c r="E501" i="23"/>
  <c r="E500" i="23"/>
  <c r="E489" i="23"/>
  <c r="E488" i="23"/>
  <c r="E477" i="23"/>
  <c r="E476" i="23"/>
  <c r="E465" i="23"/>
  <c r="E464" i="23"/>
  <c r="E453" i="23"/>
  <c r="E452" i="23"/>
  <c r="E441" i="23"/>
  <c r="E440" i="23"/>
  <c r="E429" i="23"/>
  <c r="E428" i="23"/>
  <c r="E417" i="23"/>
  <c r="E416" i="23"/>
  <c r="E405" i="23"/>
  <c r="E404" i="23"/>
  <c r="E393" i="23"/>
  <c r="E392" i="23"/>
  <c r="E381" i="23"/>
  <c r="E380" i="23"/>
  <c r="E369" i="23"/>
  <c r="E368" i="23"/>
  <c r="E357" i="23"/>
  <c r="E356" i="23"/>
  <c r="E345" i="23"/>
  <c r="E344" i="23"/>
  <c r="E333" i="23"/>
  <c r="E332" i="23"/>
  <c r="E321" i="23"/>
  <c r="E320" i="23"/>
  <c r="E309" i="23"/>
  <c r="E308" i="23"/>
  <c r="E297" i="23"/>
  <c r="E296" i="23"/>
  <c r="E285" i="23"/>
  <c r="E284" i="23"/>
  <c r="E273" i="23"/>
  <c r="E272" i="23"/>
  <c r="E261" i="23"/>
  <c r="E260" i="23"/>
  <c r="E249" i="23"/>
  <c r="E248" i="23"/>
  <c r="E237" i="23"/>
  <c r="E236" i="23"/>
  <c r="E225" i="23"/>
  <c r="E224" i="23"/>
  <c r="E213" i="23"/>
  <c r="E212" i="23"/>
  <c r="E201" i="23"/>
  <c r="E200" i="23"/>
  <c r="E189" i="23"/>
  <c r="E188" i="23"/>
  <c r="E177" i="23"/>
  <c r="E176" i="23"/>
  <c r="E165" i="23"/>
  <c r="E164" i="23"/>
  <c r="E153" i="23"/>
  <c r="E152" i="23"/>
  <c r="E141" i="23"/>
  <c r="E140" i="23"/>
  <c r="E129" i="23"/>
  <c r="E128" i="23"/>
  <c r="E117" i="23"/>
  <c r="E116" i="23"/>
  <c r="E105" i="23"/>
  <c r="E104" i="23"/>
  <c r="E93" i="23"/>
  <c r="E92" i="23"/>
  <c r="E81" i="23"/>
  <c r="E80" i="23"/>
  <c r="G619" i="23"/>
  <c r="E744" i="23"/>
  <c r="G743" i="23"/>
  <c r="E742" i="23"/>
  <c r="G741" i="23"/>
  <c r="E740" i="23"/>
  <c r="G739" i="23"/>
  <c r="E738" i="23"/>
  <c r="G737" i="23"/>
  <c r="E736" i="23"/>
  <c r="G735" i="23"/>
  <c r="E734" i="23"/>
  <c r="G733" i="23"/>
  <c r="E732" i="23"/>
  <c r="G731" i="23"/>
  <c r="E730" i="23"/>
  <c r="G729" i="23"/>
  <c r="E728" i="23"/>
  <c r="G727" i="23"/>
  <c r="E726" i="23"/>
  <c r="G725" i="23"/>
  <c r="E724" i="23"/>
  <c r="G723" i="23"/>
  <c r="E722" i="23"/>
  <c r="G721" i="23" s="1"/>
  <c r="E720" i="23"/>
  <c r="G719" i="23"/>
  <c r="E718" i="23"/>
  <c r="G717" i="23"/>
  <c r="E716" i="23"/>
  <c r="G715" i="23"/>
  <c r="E714" i="23"/>
  <c r="G713" i="23"/>
  <c r="E712" i="23"/>
  <c r="G711" i="23"/>
  <c r="E710" i="23"/>
  <c r="G709" i="23"/>
  <c r="E708" i="23"/>
  <c r="G707" i="23"/>
  <c r="E706" i="23"/>
  <c r="G705" i="23"/>
  <c r="E704" i="23"/>
  <c r="G703" i="23"/>
  <c r="E702" i="23"/>
  <c r="G701" i="23"/>
  <c r="E700" i="23"/>
  <c r="G699" i="23"/>
  <c r="E698" i="23"/>
  <c r="G697" i="23"/>
  <c r="E696" i="23"/>
  <c r="G695" i="23"/>
  <c r="E694" i="23"/>
  <c r="G693" i="23"/>
  <c r="E692" i="23"/>
  <c r="G691" i="23"/>
  <c r="E690" i="23"/>
  <c r="G689" i="23"/>
  <c r="E688" i="23"/>
  <c r="G687" i="23"/>
  <c r="E686" i="23"/>
  <c r="G685" i="23"/>
  <c r="E684" i="23"/>
  <c r="G683" i="23"/>
  <c r="E682" i="23"/>
  <c r="G681" i="23"/>
  <c r="E680" i="23"/>
  <c r="G679" i="23"/>
  <c r="E678" i="23"/>
  <c r="G677" i="23"/>
  <c r="E676" i="23"/>
  <c r="G675" i="23"/>
  <c r="E674" i="23"/>
  <c r="G673" i="23"/>
  <c r="E672" i="23"/>
  <c r="G671" i="23"/>
  <c r="E670" i="23"/>
  <c r="G669" i="23"/>
  <c r="E668" i="23"/>
  <c r="G667" i="23"/>
  <c r="E666" i="23"/>
  <c r="G665" i="23"/>
  <c r="E664" i="23"/>
  <c r="G663" i="23"/>
  <c r="E662" i="23"/>
  <c r="G661" i="23" s="1"/>
  <c r="E660" i="23"/>
  <c r="G659" i="23" s="1"/>
  <c r="E658" i="23"/>
  <c r="G657" i="23" s="1"/>
  <c r="E656" i="23"/>
  <c r="G655" i="23" s="1"/>
  <c r="E654" i="23"/>
  <c r="G653" i="23" s="1"/>
  <c r="E652" i="23"/>
  <c r="G651" i="23" s="1"/>
  <c r="E650" i="23"/>
  <c r="G649" i="23" s="1"/>
  <c r="E648" i="23"/>
  <c r="G647" i="23" s="1"/>
  <c r="E646" i="23"/>
  <c r="G645" i="23" s="1"/>
  <c r="G631" i="23"/>
  <c r="G607" i="23"/>
  <c r="G595" i="23"/>
  <c r="G583" i="23"/>
  <c r="G571" i="23"/>
  <c r="G559" i="23"/>
  <c r="G547" i="23"/>
  <c r="G535" i="23"/>
  <c r="G523" i="23"/>
  <c r="G511" i="23"/>
  <c r="G499" i="23"/>
  <c r="G487" i="23"/>
  <c r="G475" i="23"/>
  <c r="G463" i="23"/>
  <c r="G451" i="23"/>
  <c r="G439" i="23"/>
  <c r="G427" i="23"/>
  <c r="G415" i="23"/>
  <c r="G403" i="23"/>
  <c r="G391" i="23"/>
  <c r="G379" i="23"/>
  <c r="G367" i="23"/>
  <c r="G355" i="23"/>
  <c r="G343" i="23"/>
  <c r="G331" i="23"/>
  <c r="G319" i="23"/>
  <c r="G307" i="23"/>
  <c r="G295" i="23"/>
  <c r="G283" i="23"/>
  <c r="G271" i="23"/>
  <c r="G259" i="23"/>
  <c r="G247" i="23"/>
  <c r="G235" i="23"/>
  <c r="G223" i="23"/>
  <c r="G211" i="23"/>
  <c r="G199" i="23"/>
  <c r="G187" i="23"/>
  <c r="G175" i="23"/>
  <c r="G163" i="23"/>
  <c r="G151" i="23"/>
  <c r="G139" i="23"/>
  <c r="G127" i="23"/>
  <c r="G115" i="23"/>
  <c r="G103" i="23"/>
  <c r="G91" i="23"/>
  <c r="G79" i="23"/>
  <c r="G67" i="23"/>
  <c r="G55" i="23"/>
  <c r="G43" i="23"/>
  <c r="E38" i="23"/>
  <c r="E37" i="23"/>
  <c r="E36" i="23"/>
  <c r="E35" i="23"/>
  <c r="E34" i="23"/>
  <c r="F31" i="23"/>
  <c r="E31" i="23"/>
  <c r="E28" i="23"/>
  <c r="G16" i="23"/>
  <c r="B41" i="17" l="1"/>
  <c r="B339" i="12"/>
  <c r="F230" i="16"/>
  <c r="B461" i="12"/>
  <c r="A127" i="12"/>
  <c r="E31" i="10"/>
  <c r="D29" i="10"/>
  <c r="D31" i="10"/>
  <c r="F29" i="10"/>
  <c r="F31" i="10"/>
  <c r="E29" i="10"/>
  <c r="F301" i="10"/>
  <c r="E301" i="10"/>
  <c r="D301" i="10"/>
  <c r="F299" i="10"/>
  <c r="E299" i="10"/>
  <c r="D299" i="10"/>
  <c r="E293" i="10"/>
  <c r="F293" i="10"/>
  <c r="D293" i="10"/>
  <c r="E295" i="10"/>
  <c r="F295" i="10"/>
  <c r="D295" i="10"/>
  <c r="F287" i="10"/>
  <c r="E287" i="10"/>
  <c r="F289" i="10"/>
  <c r="E289" i="10"/>
  <c r="D289" i="10"/>
  <c r="D287" i="10"/>
  <c r="F283" i="10"/>
  <c r="D283" i="10"/>
  <c r="E283" i="10"/>
  <c r="F281" i="10"/>
  <c r="E281" i="10"/>
  <c r="D281" i="10"/>
  <c r="E277" i="10"/>
  <c r="F275" i="10"/>
  <c r="F277" i="10"/>
  <c r="D277" i="10"/>
  <c r="E275" i="10"/>
  <c r="D275" i="10"/>
  <c r="E271" i="10"/>
  <c r="E269" i="10"/>
  <c r="D271" i="10"/>
  <c r="F269" i="10"/>
  <c r="D269" i="10"/>
  <c r="F271" i="10"/>
  <c r="E263" i="10"/>
  <c r="D263" i="10"/>
  <c r="E265" i="10"/>
  <c r="D265" i="10"/>
  <c r="F265" i="10"/>
  <c r="F263" i="10"/>
  <c r="D257" i="10"/>
  <c r="F259" i="10"/>
  <c r="E259" i="10"/>
  <c r="F257" i="10"/>
  <c r="E257" i="10"/>
  <c r="D259" i="10"/>
  <c r="F253" i="10"/>
  <c r="E253" i="10"/>
  <c r="D253" i="10"/>
  <c r="F251" i="10"/>
  <c r="E251" i="10"/>
  <c r="D251" i="10"/>
  <c r="E245" i="10"/>
  <c r="D245" i="10"/>
  <c r="F247" i="10"/>
  <c r="E247" i="10"/>
  <c r="D247" i="10"/>
  <c r="F245" i="10"/>
  <c r="F239" i="10"/>
  <c r="E239" i="10"/>
  <c r="D239" i="10"/>
  <c r="F241" i="10"/>
  <c r="E241" i="10"/>
  <c r="D241" i="10"/>
  <c r="F235" i="10"/>
  <c r="E235" i="10"/>
  <c r="F233" i="10"/>
  <c r="D235" i="10"/>
  <c r="E233" i="10"/>
  <c r="D233" i="10"/>
  <c r="D229" i="10"/>
  <c r="F227" i="10"/>
  <c r="E227" i="10"/>
  <c r="E229" i="10"/>
  <c r="F229" i="10"/>
  <c r="D227" i="10"/>
  <c r="E223" i="10"/>
  <c r="F221" i="10"/>
  <c r="E221" i="10"/>
  <c r="F223" i="10"/>
  <c r="D223" i="10"/>
  <c r="D221" i="10"/>
  <c r="F217" i="10"/>
  <c r="E217" i="10"/>
  <c r="D217" i="10"/>
  <c r="F215" i="10"/>
  <c r="E215" i="10"/>
  <c r="D215" i="10"/>
  <c r="D209" i="10"/>
  <c r="F211" i="10"/>
  <c r="E211" i="10"/>
  <c r="F209" i="10"/>
  <c r="D211" i="10"/>
  <c r="E209" i="10"/>
  <c r="F205" i="10"/>
  <c r="D205" i="10"/>
  <c r="D203" i="10"/>
  <c r="E205" i="10"/>
  <c r="F203" i="10"/>
  <c r="E203" i="10"/>
  <c r="F199" i="10"/>
  <c r="E199" i="10"/>
  <c r="D199" i="10"/>
  <c r="F197" i="10"/>
  <c r="E197" i="10"/>
  <c r="D197" i="10"/>
  <c r="F191" i="10"/>
  <c r="E191" i="10"/>
  <c r="F193" i="10"/>
  <c r="D191" i="10"/>
  <c r="E193" i="10"/>
  <c r="D193" i="10"/>
  <c r="F187" i="10"/>
  <c r="E187" i="10"/>
  <c r="D187" i="10"/>
  <c r="F185" i="10"/>
  <c r="E185" i="10"/>
  <c r="D185" i="10"/>
  <c r="E181" i="10"/>
  <c r="F181" i="10"/>
  <c r="D181" i="10"/>
  <c r="F179" i="10"/>
  <c r="E179" i="10"/>
  <c r="D179" i="10"/>
  <c r="E175" i="10"/>
  <c r="F175" i="10"/>
  <c r="D175" i="10"/>
  <c r="E173" i="10"/>
  <c r="F173" i="10"/>
  <c r="D173" i="10"/>
  <c r="E169" i="10"/>
  <c r="F169" i="10"/>
  <c r="D167" i="10"/>
  <c r="D169" i="10"/>
  <c r="F167" i="10"/>
  <c r="E167" i="10"/>
  <c r="D161" i="10"/>
  <c r="D163" i="10"/>
  <c r="F163" i="10"/>
  <c r="E163" i="10"/>
  <c r="F161" i="10"/>
  <c r="E161" i="10"/>
  <c r="E157" i="10"/>
  <c r="F157" i="10"/>
  <c r="D157" i="10"/>
  <c r="F155" i="10"/>
  <c r="E155" i="10"/>
  <c r="D155" i="10"/>
  <c r="D151" i="10"/>
  <c r="F149" i="10"/>
  <c r="E149" i="10"/>
  <c r="D149" i="10"/>
  <c r="F151" i="10"/>
  <c r="E151" i="10"/>
  <c r="F143" i="10"/>
  <c r="E143" i="10"/>
  <c r="D143" i="10"/>
  <c r="D145" i="10"/>
  <c r="E145" i="10"/>
  <c r="F145" i="10"/>
  <c r="E139" i="10"/>
  <c r="D139" i="10"/>
  <c r="F137" i="10"/>
  <c r="F139" i="10"/>
  <c r="E137" i="10"/>
  <c r="D137" i="10"/>
  <c r="F133" i="10"/>
  <c r="E133" i="10"/>
  <c r="D133" i="10"/>
  <c r="F131" i="10"/>
  <c r="E131" i="10"/>
  <c r="D131" i="10"/>
  <c r="E127" i="10"/>
  <c r="D127" i="10"/>
  <c r="F125" i="10"/>
  <c r="D125" i="10"/>
  <c r="E125" i="10"/>
  <c r="F127" i="10"/>
  <c r="F121" i="10"/>
  <c r="E121" i="10"/>
  <c r="D121" i="10"/>
  <c r="F119" i="10"/>
  <c r="E119" i="10"/>
  <c r="D119" i="10"/>
  <c r="D113" i="10"/>
  <c r="F115" i="10"/>
  <c r="D115" i="10"/>
  <c r="E115" i="10"/>
  <c r="E113" i="10"/>
  <c r="F113" i="10"/>
  <c r="E109" i="10"/>
  <c r="F107" i="10"/>
  <c r="E107" i="10"/>
  <c r="D107" i="10"/>
  <c r="F109" i="10"/>
  <c r="D109" i="10"/>
  <c r="D103" i="10"/>
  <c r="E101" i="10"/>
  <c r="D101" i="10"/>
  <c r="F101" i="10"/>
  <c r="F103" i="10"/>
  <c r="E103" i="10"/>
  <c r="F95" i="10"/>
  <c r="F97" i="10"/>
  <c r="E95" i="10"/>
  <c r="E97" i="10"/>
  <c r="D95" i="10"/>
  <c r="D97" i="10"/>
  <c r="E91" i="10"/>
  <c r="F91" i="10"/>
  <c r="D91" i="10"/>
  <c r="F89" i="10"/>
  <c r="E89" i="10"/>
  <c r="D89" i="10"/>
  <c r="E85" i="10"/>
  <c r="D85" i="10"/>
  <c r="F83" i="10"/>
  <c r="E83" i="10"/>
  <c r="D83" i="10"/>
  <c r="F85" i="10"/>
  <c r="E79" i="10"/>
  <c r="E77" i="10"/>
  <c r="F79" i="10"/>
  <c r="D79" i="10"/>
  <c r="F77" i="10"/>
  <c r="D77" i="10"/>
  <c r="E71" i="10"/>
  <c r="F71" i="10"/>
  <c r="E73" i="10"/>
  <c r="F73" i="10"/>
  <c r="D71" i="10"/>
  <c r="D73" i="10"/>
  <c r="D65" i="10"/>
  <c r="D67" i="10"/>
  <c r="E65" i="10"/>
  <c r="F67" i="10"/>
  <c r="F65" i="10"/>
  <c r="E67" i="10"/>
  <c r="F59" i="10"/>
  <c r="F61" i="10"/>
  <c r="D59" i="10"/>
  <c r="E61" i="10"/>
  <c r="E59" i="10"/>
  <c r="D61" i="10"/>
  <c r="F55" i="10"/>
  <c r="D55" i="10"/>
  <c r="F53" i="10"/>
  <c r="E53" i="10"/>
  <c r="E55" i="10"/>
  <c r="D53" i="10"/>
  <c r="F47" i="10"/>
  <c r="E49" i="10"/>
  <c r="E47" i="10"/>
  <c r="D47" i="10"/>
  <c r="F49" i="10"/>
  <c r="D49" i="10"/>
  <c r="D41" i="10"/>
  <c r="F43" i="10"/>
  <c r="D43" i="10"/>
  <c r="E43" i="10"/>
  <c r="E41" i="10"/>
  <c r="F41" i="10"/>
  <c r="F37" i="10"/>
  <c r="E37" i="10"/>
  <c r="D37" i="10"/>
  <c r="F35" i="10"/>
  <c r="E35" i="10"/>
  <c r="D35" i="10"/>
  <c r="F307" i="10"/>
  <c r="E307" i="10"/>
  <c r="D307" i="10"/>
  <c r="F305" i="10"/>
  <c r="E305" i="10"/>
  <c r="D305" i="10"/>
  <c r="E609" i="23" s="1"/>
  <c r="F313" i="10"/>
  <c r="E313" i="10"/>
  <c r="D313" i="10"/>
  <c r="F311" i="10"/>
  <c r="E311" i="10"/>
  <c r="D311" i="10"/>
  <c r="D5" i="10"/>
  <c r="E7" i="10"/>
  <c r="F5" i="10"/>
  <c r="F7" i="10"/>
  <c r="D7" i="10"/>
  <c r="E5" i="10"/>
  <c r="G5" i="10" s="1"/>
  <c r="E765" i="23" s="1"/>
  <c r="F25" i="10"/>
  <c r="E25" i="10"/>
  <c r="D25" i="10"/>
  <c r="F23" i="10"/>
  <c r="E23" i="10"/>
  <c r="D23" i="10"/>
  <c r="E11" i="10"/>
  <c r="F13" i="10"/>
  <c r="D13" i="10"/>
  <c r="D11" i="10"/>
  <c r="E13" i="10"/>
  <c r="F11" i="10"/>
  <c r="G31" i="23"/>
  <c r="E57" i="23" l="1"/>
  <c r="E621" i="23"/>
  <c r="E633" i="23"/>
  <c r="E18" i="23"/>
  <c r="J40" i="24" s="1"/>
  <c r="I46" i="19" s="1"/>
  <c r="D19" i="10"/>
  <c r="E19" i="10"/>
  <c r="E17" i="10"/>
  <c r="D17" i="10"/>
  <c r="F17" i="10"/>
  <c r="F19" i="10"/>
  <c r="G46" i="16" l="1"/>
  <c r="F532" i="16"/>
  <c r="A322" i="12" l="1"/>
  <c r="A318" i="12"/>
  <c r="A314" i="12"/>
  <c r="A310" i="12"/>
  <c r="A306" i="12"/>
  <c r="A302" i="12"/>
  <c r="A298" i="12"/>
  <c r="A294" i="12"/>
  <c r="A290" i="12"/>
  <c r="A286" i="12"/>
  <c r="A282" i="12"/>
  <c r="A278" i="12"/>
  <c r="A274" i="12"/>
  <c r="A270" i="12"/>
  <c r="A266" i="12"/>
  <c r="A262" i="12"/>
  <c r="A258" i="12"/>
  <c r="A254" i="12"/>
  <c r="A250" i="12"/>
  <c r="A246" i="12"/>
  <c r="A242" i="12"/>
  <c r="A238" i="12"/>
  <c r="A234" i="12"/>
  <c r="A230" i="12"/>
  <c r="A226" i="12"/>
  <c r="A222" i="12"/>
  <c r="A218" i="12"/>
  <c r="A214" i="12"/>
  <c r="A210" i="12"/>
  <c r="A206" i="12"/>
  <c r="A202" i="12"/>
  <c r="A198" i="12"/>
  <c r="A194" i="12"/>
  <c r="A190" i="12"/>
  <c r="A186" i="12"/>
  <c r="A182" i="12"/>
  <c r="A178" i="12"/>
  <c r="A174" i="12"/>
  <c r="A170" i="12"/>
  <c r="A166" i="12"/>
  <c r="A162" i="12"/>
  <c r="A158" i="12"/>
  <c r="A154" i="12"/>
  <c r="A150" i="12"/>
  <c r="A146" i="12"/>
  <c r="A142" i="12"/>
  <c r="A138" i="12"/>
  <c r="A134" i="12"/>
  <c r="A130" i="12"/>
  <c r="A126" i="12"/>
  <c r="J147" i="12" l="1"/>
  <c r="J143" i="12"/>
  <c r="J150" i="12"/>
  <c r="J146" i="12"/>
  <c r="J139" i="12"/>
  <c r="J135" i="12"/>
  <c r="J142" i="12"/>
  <c r="J138" i="12"/>
  <c r="J134" i="12"/>
  <c r="J131" i="12"/>
  <c r="B10" i="16"/>
  <c r="P4" i="10" l="1"/>
  <c r="O4" i="10" s="1"/>
  <c r="N4" i="10" s="1"/>
  <c r="M4" i="10" s="1"/>
  <c r="P5" i="10"/>
  <c r="P6" i="10"/>
  <c r="O6" i="10" s="1"/>
  <c r="N6" i="10" s="1"/>
  <c r="M6" i="10" s="1"/>
  <c r="P7" i="10"/>
  <c r="O7" i="10" s="1"/>
  <c r="N7" i="10" s="1"/>
  <c r="M7" i="10" s="1"/>
  <c r="P8" i="10"/>
  <c r="O8" i="10" s="1"/>
  <c r="N8" i="10" s="1"/>
  <c r="M8" i="10" s="1"/>
  <c r="P9" i="10"/>
  <c r="O9" i="10" s="1"/>
  <c r="N9" i="10" s="1"/>
  <c r="M9" i="10" s="1"/>
  <c r="P10" i="10"/>
  <c r="O10" i="10" s="1"/>
  <c r="N10" i="10" s="1"/>
  <c r="M10" i="10" s="1"/>
  <c r="P11" i="10"/>
  <c r="O11" i="10" s="1"/>
  <c r="N11" i="10" s="1"/>
  <c r="M11" i="10" s="1"/>
  <c r="P12" i="10"/>
  <c r="O12" i="10" s="1"/>
  <c r="N12" i="10" s="1"/>
  <c r="M12" i="10" s="1"/>
  <c r="P13" i="10"/>
  <c r="O13" i="10" s="1"/>
  <c r="N13" i="10" s="1"/>
  <c r="M13" i="10" s="1"/>
  <c r="P14" i="10"/>
  <c r="O14" i="10" s="1"/>
  <c r="N14" i="10" s="1"/>
  <c r="M14" i="10" s="1"/>
  <c r="P15" i="10"/>
  <c r="O15" i="10" s="1"/>
  <c r="N15" i="10" s="1"/>
  <c r="M15" i="10" s="1"/>
  <c r="P16" i="10"/>
  <c r="O16" i="10" s="1"/>
  <c r="N16" i="10" s="1"/>
  <c r="M16" i="10" s="1"/>
  <c r="P17" i="10"/>
  <c r="O17" i="10" s="1"/>
  <c r="N17" i="10" s="1"/>
  <c r="M17" i="10" s="1"/>
  <c r="P18" i="10"/>
  <c r="O18" i="10" s="1"/>
  <c r="N18" i="10" s="1"/>
  <c r="M18" i="10" s="1"/>
  <c r="P19" i="10"/>
  <c r="O19" i="10" s="1"/>
  <c r="N19" i="10" s="1"/>
  <c r="M19" i="10" s="1"/>
  <c r="P20" i="10"/>
  <c r="O20" i="10" s="1"/>
  <c r="N20" i="10" s="1"/>
  <c r="M20" i="10" s="1"/>
  <c r="P21" i="10"/>
  <c r="O21" i="10" s="1"/>
  <c r="N21" i="10" s="1"/>
  <c r="M21" i="10" s="1"/>
  <c r="P22" i="10"/>
  <c r="O22" i="10" s="1"/>
  <c r="N22" i="10" s="1"/>
  <c r="M22" i="10" s="1"/>
  <c r="P23" i="10"/>
  <c r="O23" i="10" s="1"/>
  <c r="N23" i="10" s="1"/>
  <c r="M23" i="10" s="1"/>
  <c r="P24" i="10"/>
  <c r="O24" i="10" s="1"/>
  <c r="N24" i="10" s="1"/>
  <c r="M24" i="10" s="1"/>
  <c r="P25" i="10"/>
  <c r="O25" i="10" s="1"/>
  <c r="N25" i="10" s="1"/>
  <c r="M25" i="10" s="1"/>
  <c r="P26" i="10"/>
  <c r="O26" i="10" s="1"/>
  <c r="N26" i="10" s="1"/>
  <c r="M26" i="10" s="1"/>
  <c r="P27" i="10"/>
  <c r="O27" i="10" s="1"/>
  <c r="N27" i="10" s="1"/>
  <c r="M27" i="10" s="1"/>
  <c r="P28" i="10"/>
  <c r="O28" i="10" s="1"/>
  <c r="N28" i="10" s="1"/>
  <c r="M28" i="10" s="1"/>
  <c r="P29" i="10"/>
  <c r="O29" i="10" s="1"/>
  <c r="N29" i="10" s="1"/>
  <c r="M29" i="10" s="1"/>
  <c r="P30" i="10"/>
  <c r="O30" i="10" s="1"/>
  <c r="N30" i="10" s="1"/>
  <c r="M30" i="10" s="1"/>
  <c r="P31" i="10"/>
  <c r="O31" i="10" s="1"/>
  <c r="N31" i="10" s="1"/>
  <c r="M31" i="10" s="1"/>
  <c r="P32" i="10"/>
  <c r="O32" i="10" s="1"/>
  <c r="N32" i="10" s="1"/>
  <c r="M32" i="10" s="1"/>
  <c r="P33" i="10"/>
  <c r="O33" i="10" s="1"/>
  <c r="N33" i="10" s="1"/>
  <c r="M33" i="10" s="1"/>
  <c r="P34" i="10"/>
  <c r="O34" i="10" s="1"/>
  <c r="N34" i="10" s="1"/>
  <c r="M34" i="10" s="1"/>
  <c r="P35" i="10"/>
  <c r="O35" i="10" s="1"/>
  <c r="N35" i="10" s="1"/>
  <c r="M35" i="10" s="1"/>
  <c r="P36" i="10"/>
  <c r="O36" i="10" s="1"/>
  <c r="N36" i="10" s="1"/>
  <c r="M36" i="10" s="1"/>
  <c r="P37" i="10"/>
  <c r="O37" i="10" s="1"/>
  <c r="N37" i="10" s="1"/>
  <c r="M37" i="10" s="1"/>
  <c r="P38" i="10"/>
  <c r="O38" i="10" s="1"/>
  <c r="N38" i="10" s="1"/>
  <c r="M38" i="10" s="1"/>
  <c r="P39" i="10"/>
  <c r="O39" i="10" s="1"/>
  <c r="N39" i="10" s="1"/>
  <c r="M39" i="10" s="1"/>
  <c r="P40" i="10"/>
  <c r="O40" i="10" s="1"/>
  <c r="N40" i="10" s="1"/>
  <c r="M40" i="10" s="1"/>
  <c r="P41" i="10"/>
  <c r="O41" i="10" s="1"/>
  <c r="N41" i="10" s="1"/>
  <c r="M41" i="10" s="1"/>
  <c r="P42" i="10"/>
  <c r="O42" i="10" s="1"/>
  <c r="N42" i="10" s="1"/>
  <c r="M42" i="10" s="1"/>
  <c r="P43" i="10"/>
  <c r="O43" i="10" s="1"/>
  <c r="N43" i="10" s="1"/>
  <c r="M43" i="10" s="1"/>
  <c r="P44" i="10"/>
  <c r="O44" i="10" s="1"/>
  <c r="N44" i="10" s="1"/>
  <c r="M44" i="10" s="1"/>
  <c r="P45" i="10"/>
  <c r="O45" i="10" s="1"/>
  <c r="N45" i="10" s="1"/>
  <c r="M45" i="10" s="1"/>
  <c r="P46" i="10"/>
  <c r="O46" i="10" s="1"/>
  <c r="N46" i="10" s="1"/>
  <c r="M46" i="10" s="1"/>
  <c r="P47" i="10"/>
  <c r="O47" i="10" s="1"/>
  <c r="N47" i="10" s="1"/>
  <c r="M47" i="10" s="1"/>
  <c r="P48" i="10"/>
  <c r="O48" i="10" s="1"/>
  <c r="N48" i="10" s="1"/>
  <c r="M48" i="10" s="1"/>
  <c r="P49" i="10"/>
  <c r="O49" i="10" s="1"/>
  <c r="N49" i="10" s="1"/>
  <c r="M49" i="10" s="1"/>
  <c r="P50" i="10"/>
  <c r="O50" i="10" s="1"/>
  <c r="N50" i="10" s="1"/>
  <c r="M50" i="10" s="1"/>
  <c r="P51" i="10"/>
  <c r="O51" i="10" s="1"/>
  <c r="N51" i="10" s="1"/>
  <c r="M51" i="10" s="1"/>
  <c r="P52" i="10"/>
  <c r="O52" i="10" s="1"/>
  <c r="N52" i="10" s="1"/>
  <c r="M52" i="10" s="1"/>
  <c r="P53" i="10"/>
  <c r="O53" i="10" s="1"/>
  <c r="N53" i="10" s="1"/>
  <c r="M53" i="10" s="1"/>
  <c r="P54" i="10"/>
  <c r="O54" i="10" s="1"/>
  <c r="N54" i="10" s="1"/>
  <c r="M54" i="10" s="1"/>
  <c r="P55" i="10"/>
  <c r="O55" i="10" s="1"/>
  <c r="N55" i="10" s="1"/>
  <c r="M55" i="10" s="1"/>
  <c r="P56" i="10"/>
  <c r="O56" i="10" s="1"/>
  <c r="N56" i="10" s="1"/>
  <c r="M56" i="10" s="1"/>
  <c r="P57" i="10"/>
  <c r="O57" i="10" s="1"/>
  <c r="N57" i="10" s="1"/>
  <c r="M57" i="10" s="1"/>
  <c r="P58" i="10"/>
  <c r="O58" i="10" s="1"/>
  <c r="N58" i="10" s="1"/>
  <c r="M58" i="10" s="1"/>
  <c r="P59" i="10"/>
  <c r="O59" i="10" s="1"/>
  <c r="N59" i="10" s="1"/>
  <c r="M59" i="10" s="1"/>
  <c r="P60" i="10"/>
  <c r="O60" i="10" s="1"/>
  <c r="N60" i="10" s="1"/>
  <c r="M60" i="10" s="1"/>
  <c r="P61" i="10"/>
  <c r="O61" i="10" s="1"/>
  <c r="N61" i="10" s="1"/>
  <c r="M61" i="10" s="1"/>
  <c r="P62" i="10"/>
  <c r="O62" i="10" s="1"/>
  <c r="N62" i="10" s="1"/>
  <c r="M62" i="10" s="1"/>
  <c r="P63" i="10"/>
  <c r="O63" i="10" s="1"/>
  <c r="N63" i="10" s="1"/>
  <c r="M63" i="10" s="1"/>
  <c r="P64" i="10"/>
  <c r="O64" i="10" s="1"/>
  <c r="N64" i="10" s="1"/>
  <c r="M64" i="10" s="1"/>
  <c r="P65" i="10"/>
  <c r="O65" i="10" s="1"/>
  <c r="N65" i="10" s="1"/>
  <c r="M65" i="10" s="1"/>
  <c r="P66" i="10"/>
  <c r="O66" i="10" s="1"/>
  <c r="N66" i="10" s="1"/>
  <c r="M66" i="10" s="1"/>
  <c r="P67" i="10"/>
  <c r="O67" i="10" s="1"/>
  <c r="N67" i="10" s="1"/>
  <c r="M67" i="10" s="1"/>
  <c r="P68" i="10"/>
  <c r="O68" i="10" s="1"/>
  <c r="N68" i="10" s="1"/>
  <c r="M68" i="10" s="1"/>
  <c r="P69" i="10"/>
  <c r="O69" i="10" s="1"/>
  <c r="N69" i="10" s="1"/>
  <c r="M69" i="10" s="1"/>
  <c r="P70" i="10"/>
  <c r="O70" i="10" s="1"/>
  <c r="N70" i="10" s="1"/>
  <c r="M70" i="10" s="1"/>
  <c r="P71" i="10"/>
  <c r="O71" i="10" s="1"/>
  <c r="N71" i="10" s="1"/>
  <c r="M71" i="10" s="1"/>
  <c r="P72" i="10"/>
  <c r="O72" i="10" s="1"/>
  <c r="N72" i="10" s="1"/>
  <c r="M72" i="10" s="1"/>
  <c r="P73" i="10"/>
  <c r="O73" i="10" s="1"/>
  <c r="N73" i="10" s="1"/>
  <c r="M73" i="10" s="1"/>
  <c r="P74" i="10"/>
  <c r="O74" i="10" s="1"/>
  <c r="N74" i="10" s="1"/>
  <c r="M74" i="10" s="1"/>
  <c r="P75" i="10"/>
  <c r="O75" i="10" s="1"/>
  <c r="N75" i="10" s="1"/>
  <c r="M75" i="10" s="1"/>
  <c r="P76" i="10"/>
  <c r="O76" i="10" s="1"/>
  <c r="N76" i="10" s="1"/>
  <c r="M76" i="10" s="1"/>
  <c r="P77" i="10"/>
  <c r="O77" i="10" s="1"/>
  <c r="N77" i="10" s="1"/>
  <c r="M77" i="10" s="1"/>
  <c r="P78" i="10"/>
  <c r="O78" i="10" s="1"/>
  <c r="N78" i="10" s="1"/>
  <c r="M78" i="10" s="1"/>
  <c r="P79" i="10"/>
  <c r="O79" i="10" s="1"/>
  <c r="N79" i="10" s="1"/>
  <c r="M79" i="10" s="1"/>
  <c r="P80" i="10"/>
  <c r="O80" i="10" s="1"/>
  <c r="N80" i="10" s="1"/>
  <c r="M80" i="10" s="1"/>
  <c r="P81" i="10"/>
  <c r="O81" i="10" s="1"/>
  <c r="N81" i="10" s="1"/>
  <c r="M81" i="10" s="1"/>
  <c r="P82" i="10"/>
  <c r="O82" i="10" s="1"/>
  <c r="N82" i="10" s="1"/>
  <c r="M82" i="10" s="1"/>
  <c r="P3" i="10"/>
  <c r="O3" i="10" s="1"/>
  <c r="N3" i="10" s="1"/>
  <c r="M3" i="10" s="1"/>
  <c r="O5" i="10" l="1"/>
  <c r="N5" i="10" s="1"/>
  <c r="M5" i="10" s="1"/>
  <c r="J130" i="12"/>
  <c r="J127" i="12"/>
  <c r="F114" i="10" l="1"/>
  <c r="E114" i="10"/>
  <c r="F210" i="10"/>
  <c r="E210" i="10"/>
  <c r="F306" i="10"/>
  <c r="E306" i="10"/>
  <c r="D306" i="10"/>
  <c r="E608" i="23" s="1"/>
  <c r="B318" i="12" s="1"/>
  <c r="F120" i="10"/>
  <c r="D120" i="10"/>
  <c r="E120" i="10"/>
  <c r="F216" i="10"/>
  <c r="E216" i="10"/>
  <c r="F312" i="10"/>
  <c r="E312" i="10"/>
  <c r="F126" i="10"/>
  <c r="E126" i="10"/>
  <c r="F222" i="10"/>
  <c r="E222" i="10"/>
  <c r="F132" i="10"/>
  <c r="E132" i="10"/>
  <c r="F228" i="10"/>
  <c r="E228" i="10"/>
  <c r="F138" i="10"/>
  <c r="E138" i="10"/>
  <c r="D234" i="10"/>
  <c r="F234" i="10"/>
  <c r="E234" i="10"/>
  <c r="D48" i="10"/>
  <c r="F48" i="10"/>
  <c r="E48" i="10"/>
  <c r="E144" i="10"/>
  <c r="F144" i="10"/>
  <c r="D144" i="10"/>
  <c r="F240" i="10"/>
  <c r="E240" i="10"/>
  <c r="E54" i="10"/>
  <c r="D54" i="10"/>
  <c r="F54" i="10"/>
  <c r="F150" i="10"/>
  <c r="E150" i="10"/>
  <c r="F246" i="10"/>
  <c r="E246" i="10"/>
  <c r="D246" i="10"/>
  <c r="F60" i="10"/>
  <c r="D60" i="10"/>
  <c r="E60" i="10"/>
  <c r="F156" i="10"/>
  <c r="E156" i="10"/>
  <c r="D252" i="10"/>
  <c r="F252" i="10"/>
  <c r="E252" i="10"/>
  <c r="E168" i="10"/>
  <c r="F168" i="10"/>
  <c r="F96" i="10"/>
  <c r="E96" i="10"/>
  <c r="F192" i="10"/>
  <c r="E192" i="10"/>
  <c r="D192" i="10"/>
  <c r="F288" i="10"/>
  <c r="E288" i="10"/>
  <c r="F102" i="10"/>
  <c r="E102" i="10"/>
  <c r="F198" i="10"/>
  <c r="E198" i="10"/>
  <c r="F294" i="10"/>
  <c r="E294" i="10"/>
  <c r="F108" i="10"/>
  <c r="E108" i="10"/>
  <c r="F204" i="10"/>
  <c r="E204" i="10"/>
  <c r="E300" i="10"/>
  <c r="F300" i="10"/>
  <c r="D300" i="10"/>
  <c r="F66" i="10"/>
  <c r="E66" i="10"/>
  <c r="F162" i="10"/>
  <c r="E162" i="10"/>
  <c r="D162" i="10"/>
  <c r="F258" i="10"/>
  <c r="E258" i="10"/>
  <c r="F72" i="10"/>
  <c r="E72" i="10"/>
  <c r="F264" i="10"/>
  <c r="E264" i="10"/>
  <c r="F78" i="10"/>
  <c r="E78" i="10"/>
  <c r="F174" i="10"/>
  <c r="E174" i="10"/>
  <c r="D174" i="10"/>
  <c r="D270" i="10"/>
  <c r="F270" i="10"/>
  <c r="E270" i="10"/>
  <c r="D84" i="10"/>
  <c r="F84" i="10"/>
  <c r="E84" i="10"/>
  <c r="D180" i="10"/>
  <c r="F180" i="10"/>
  <c r="E180" i="10"/>
  <c r="F276" i="10"/>
  <c r="E276" i="10"/>
  <c r="F90" i="10"/>
  <c r="D90" i="10"/>
  <c r="E90" i="10"/>
  <c r="F186" i="10"/>
  <c r="E186" i="10"/>
  <c r="D282" i="10"/>
  <c r="E282" i="10"/>
  <c r="F282" i="10"/>
  <c r="D210" i="10" l="1"/>
  <c r="D294" i="10"/>
  <c r="D150" i="10"/>
  <c r="D288" i="10"/>
  <c r="D198" i="10"/>
  <c r="D132" i="10"/>
  <c r="D168" i="10"/>
  <c r="D138" i="10"/>
  <c r="D66" i="10"/>
  <c r="D222" i="10"/>
  <c r="D78" i="10"/>
  <c r="D216" i="10"/>
  <c r="D276" i="10"/>
  <c r="D102" i="10"/>
  <c r="D228" i="10"/>
  <c r="D264" i="10"/>
  <c r="D156" i="10"/>
  <c r="D240" i="10"/>
  <c r="D96" i="10"/>
  <c r="D186" i="10"/>
  <c r="D312" i="10"/>
  <c r="E620" i="23" s="1"/>
  <c r="B322" i="12" s="1"/>
  <c r="D72" i="10"/>
  <c r="D204" i="10"/>
  <c r="D108" i="10"/>
  <c r="D258" i="10"/>
  <c r="D126" i="10"/>
  <c r="D114" i="10"/>
  <c r="G15" i="16" l="1"/>
  <c r="AG15" i="24" s="1"/>
  <c r="Y19" i="19" s="1"/>
  <c r="A115" i="12"/>
  <c r="I49" i="19"/>
  <c r="D42" i="10"/>
  <c r="F30" i="10"/>
  <c r="B29" i="16"/>
  <c r="B27" i="16"/>
  <c r="B26" i="16"/>
  <c r="B24" i="16"/>
  <c r="B23" i="16"/>
  <c r="B21" i="16"/>
  <c r="B20" i="16"/>
  <c r="B18" i="16"/>
  <c r="B17" i="16"/>
  <c r="B15" i="16"/>
  <c r="B14" i="16"/>
  <c r="F115" i="16"/>
  <c r="F114" i="16"/>
  <c r="B12" i="16"/>
  <c r="E6" i="10" l="1"/>
  <c r="F6" i="10"/>
  <c r="E42" i="10"/>
  <c r="F42" i="10"/>
  <c r="D36" i="10"/>
  <c r="E36" i="10"/>
  <c r="F36" i="10"/>
  <c r="B136" i="12"/>
  <c r="E30" i="10"/>
  <c r="D30" i="10"/>
  <c r="D24" i="10"/>
  <c r="F24" i="10"/>
  <c r="E24" i="10"/>
  <c r="D18" i="10"/>
  <c r="F18" i="10"/>
  <c r="E18" i="10"/>
  <c r="E56" i="23" l="1"/>
  <c r="B134" i="12" s="1"/>
  <c r="E68" i="23"/>
  <c r="E69" i="23"/>
  <c r="E44" i="23"/>
  <c r="B130" i="12" s="1"/>
  <c r="E45" i="23"/>
  <c r="D6" i="10"/>
  <c r="E12" i="10"/>
  <c r="F12" i="10"/>
  <c r="D12" i="10"/>
  <c r="E632" i="23" l="1"/>
  <c r="E17" i="23"/>
  <c r="J38" i="24" s="1"/>
  <c r="I44" i="19" s="1"/>
  <c r="B51" i="16"/>
  <c r="J529" i="12"/>
  <c r="G45" i="16" l="1"/>
  <c r="F531" i="16"/>
  <c r="G14" i="16"/>
  <c r="AG13" i="24" s="1"/>
  <c r="Y17" i="19" s="1"/>
  <c r="A114" i="12"/>
  <c r="J114" i="12" s="1"/>
  <c r="F43" i="16"/>
  <c r="F42" i="16" l="1"/>
  <c r="F116" i="16"/>
  <c r="F117" i="16"/>
  <c r="E32" i="23" l="1"/>
  <c r="B126" i="12" s="1"/>
  <c r="E33" i="23" l="1"/>
  <c r="B128" i="12" s="1"/>
</calcChain>
</file>

<file path=xl/sharedStrings.xml><?xml version="1.0" encoding="utf-8"?>
<sst xmlns="http://schemas.openxmlformats.org/spreadsheetml/2006/main" count="9567" uniqueCount="7709">
  <si>
    <t xml:space="preserve">Chapter 1. General Provisions 第１章 総 則 </t>
    <phoneticPr fontId="1"/>
  </si>
  <si>
    <t xml:space="preserve">(Trade Name) （商号） </t>
    <phoneticPr fontId="1"/>
  </si>
  <si>
    <t>(Purpose) （目的）</t>
    <phoneticPr fontId="1"/>
  </si>
  <si>
    <t>Article 2 The purpose of the Company shall be the following businesses:</t>
    <phoneticPr fontId="1"/>
  </si>
  <si>
    <t>第２条 当会社は、次の事業を営むことを目的とする。</t>
    <phoneticPr fontId="1"/>
  </si>
  <si>
    <t>(Location of Head Office) （本店の所在地）</t>
    <phoneticPr fontId="1"/>
  </si>
  <si>
    <t>The First Business Year（最初の事業年度）</t>
    <phoneticPr fontId="1"/>
  </si>
  <si>
    <t>Purpose1（目的1）</t>
    <phoneticPr fontId="1"/>
  </si>
  <si>
    <t>(Method of Public Notice) （公告の方法）</t>
    <phoneticPr fontId="1"/>
  </si>
  <si>
    <t>都道府県</t>
    <rPh sb="0" eb="4">
      <t>トドウフケン</t>
    </rPh>
    <phoneticPr fontId="1"/>
  </si>
  <si>
    <t>市区町村</t>
    <rPh sb="0" eb="4">
      <t>シクチョウソン</t>
    </rPh>
    <phoneticPr fontId="1"/>
  </si>
  <si>
    <t>町域</t>
    <rPh sb="0" eb="2">
      <t>チョウイキ</t>
    </rPh>
    <phoneticPr fontId="1"/>
  </si>
  <si>
    <t>郵便番号</t>
    <rPh sb="0" eb="4">
      <t>ユウビンバンゴウ</t>
    </rPh>
    <phoneticPr fontId="1"/>
  </si>
  <si>
    <t>publication on the Official Gazette</t>
    <phoneticPr fontId="1"/>
  </si>
  <si>
    <t>publication in The Yomiuri Shimbun</t>
    <phoneticPr fontId="1"/>
  </si>
  <si>
    <t>publication in The Mainichi Shimbun</t>
    <phoneticPr fontId="1"/>
  </si>
  <si>
    <t>publication in The Asahi Shimbun</t>
    <phoneticPr fontId="1"/>
  </si>
  <si>
    <t>publication in Nihon Keizai Shimbun</t>
    <phoneticPr fontId="1"/>
  </si>
  <si>
    <t>publication in The Sankei Shimbun</t>
    <phoneticPr fontId="1"/>
  </si>
  <si>
    <t>publication in The Hokkaido Shimbun</t>
    <phoneticPr fontId="1"/>
  </si>
  <si>
    <t>publication in The Tokyo Shimbun</t>
    <phoneticPr fontId="1"/>
  </si>
  <si>
    <t>publication in The Nishinippon Shimbun</t>
    <phoneticPr fontId="1"/>
  </si>
  <si>
    <t>electronic public notice</t>
    <phoneticPr fontId="1"/>
  </si>
  <si>
    <t>電子公告</t>
    <phoneticPr fontId="1"/>
  </si>
  <si>
    <t>0000</t>
  </si>
  <si>
    <t>0045</t>
  </si>
  <si>
    <t>0010</t>
  </si>
  <si>
    <t>0022</t>
  </si>
  <si>
    <t>0023</t>
  </si>
  <si>
    <t>0024</t>
  </si>
  <si>
    <t>0025</t>
  </si>
  <si>
    <t>0026</t>
  </si>
  <si>
    <t>0027</t>
  </si>
  <si>
    <t>0028</t>
  </si>
  <si>
    <t>0029</t>
  </si>
  <si>
    <t>0030</t>
  </si>
  <si>
    <t>0031</t>
  </si>
  <si>
    <t>0032</t>
  </si>
  <si>
    <t>0033</t>
  </si>
  <si>
    <t>0034</t>
  </si>
  <si>
    <t>0035</t>
  </si>
  <si>
    <t>0036</t>
  </si>
  <si>
    <t>0037</t>
  </si>
  <si>
    <t>0038</t>
  </si>
  <si>
    <t>0039</t>
  </si>
  <si>
    <t>0040</t>
  </si>
  <si>
    <t>0930</t>
  </si>
  <si>
    <t>0922</t>
  </si>
  <si>
    <t>0923</t>
  </si>
  <si>
    <t>0924</t>
  </si>
  <si>
    <t>0925</t>
  </si>
  <si>
    <t>0926</t>
  </si>
  <si>
    <t>0927</t>
  </si>
  <si>
    <t>0928</t>
  </si>
  <si>
    <t>0931</t>
  </si>
  <si>
    <t>0932</t>
  </si>
  <si>
    <t>0933</t>
  </si>
  <si>
    <t>0934</t>
  </si>
  <si>
    <t>0935</t>
  </si>
  <si>
    <t>0901</t>
  </si>
  <si>
    <t>0902</t>
  </si>
  <si>
    <t>0903</t>
  </si>
  <si>
    <t>0904</t>
  </si>
  <si>
    <t>0905</t>
  </si>
  <si>
    <t>0906</t>
  </si>
  <si>
    <t>0907</t>
  </si>
  <si>
    <t>0908</t>
  </si>
  <si>
    <t>0909</t>
  </si>
  <si>
    <t>0910</t>
  </si>
  <si>
    <t>0911</t>
  </si>
  <si>
    <t>0912</t>
  </si>
  <si>
    <t>0915</t>
  </si>
  <si>
    <t>0851</t>
  </si>
  <si>
    <t>0852</t>
  </si>
  <si>
    <t>0853</t>
  </si>
  <si>
    <t>0854</t>
  </si>
  <si>
    <t>0855</t>
  </si>
  <si>
    <t>0856</t>
  </si>
  <si>
    <t>0857</t>
  </si>
  <si>
    <t>0858</t>
  </si>
  <si>
    <t>0859</t>
  </si>
  <si>
    <t>0860</t>
  </si>
  <si>
    <t>0861</t>
  </si>
  <si>
    <t>0865</t>
  </si>
  <si>
    <t>8072</t>
  </si>
  <si>
    <t>8073</t>
  </si>
  <si>
    <t>8074</t>
  </si>
  <si>
    <t>8075</t>
  </si>
  <si>
    <t>8021</t>
  </si>
  <si>
    <t>8022</t>
  </si>
  <si>
    <t>8023</t>
  </si>
  <si>
    <t>8024</t>
  </si>
  <si>
    <t>8025</t>
  </si>
  <si>
    <t>8026</t>
  </si>
  <si>
    <t>8027</t>
  </si>
  <si>
    <t>8028</t>
  </si>
  <si>
    <t>8029</t>
  </si>
  <si>
    <t>8030</t>
  </si>
  <si>
    <t>8052</t>
  </si>
  <si>
    <t>8053</t>
  </si>
  <si>
    <t>8051</t>
  </si>
  <si>
    <t>8054</t>
  </si>
  <si>
    <t>8055</t>
  </si>
  <si>
    <t>8001</t>
  </si>
  <si>
    <t>8002</t>
  </si>
  <si>
    <t>8003</t>
  </si>
  <si>
    <t>8004</t>
  </si>
  <si>
    <t>8005</t>
  </si>
  <si>
    <t>8006</t>
  </si>
  <si>
    <t>8007</t>
  </si>
  <si>
    <t>8008</t>
  </si>
  <si>
    <t>8009</t>
  </si>
  <si>
    <t>8010</t>
  </si>
  <si>
    <t>8011</t>
  </si>
  <si>
    <t>8012</t>
  </si>
  <si>
    <t>8061</t>
  </si>
  <si>
    <t>8062</t>
  </si>
  <si>
    <t>8063</t>
  </si>
  <si>
    <t>8064</t>
  </si>
  <si>
    <t>8065</t>
  </si>
  <si>
    <t>8066</t>
  </si>
  <si>
    <t>8067</t>
  </si>
  <si>
    <t>8068</t>
  </si>
  <si>
    <t>8038</t>
  </si>
  <si>
    <t>8031</t>
  </si>
  <si>
    <t>8032</t>
  </si>
  <si>
    <t>8033</t>
  </si>
  <si>
    <t>8034</t>
  </si>
  <si>
    <t>8035</t>
  </si>
  <si>
    <t>8036</t>
  </si>
  <si>
    <t>8037</t>
  </si>
  <si>
    <t>8043</t>
  </si>
  <si>
    <t>8041</t>
  </si>
  <si>
    <t>8042</t>
  </si>
  <si>
    <t>8044</t>
  </si>
  <si>
    <t>8045</t>
  </si>
  <si>
    <t>8091</t>
  </si>
  <si>
    <t>8089</t>
  </si>
  <si>
    <t>0869</t>
  </si>
  <si>
    <t>0862</t>
  </si>
  <si>
    <t>0863</t>
  </si>
  <si>
    <t>0864</t>
  </si>
  <si>
    <t>0801</t>
  </si>
  <si>
    <t>0802</t>
  </si>
  <si>
    <t>0803</t>
  </si>
  <si>
    <t>0804</t>
  </si>
  <si>
    <t>0805</t>
  </si>
  <si>
    <t>0806</t>
  </si>
  <si>
    <t>0807</t>
  </si>
  <si>
    <t>0808</t>
  </si>
  <si>
    <t>0809</t>
  </si>
  <si>
    <t>0811</t>
  </si>
  <si>
    <t>0812</t>
  </si>
  <si>
    <t>0813</t>
  </si>
  <si>
    <t>0814</t>
  </si>
  <si>
    <t>0821</t>
  </si>
  <si>
    <t>0822</t>
  </si>
  <si>
    <t>0823</t>
  </si>
  <si>
    <t>0824</t>
  </si>
  <si>
    <t>0825</t>
  </si>
  <si>
    <t>0826</t>
  </si>
  <si>
    <t>0827</t>
  </si>
  <si>
    <t>0828</t>
  </si>
  <si>
    <t>0829</t>
  </si>
  <si>
    <t>0830</t>
  </si>
  <si>
    <t>0849</t>
  </si>
  <si>
    <t>0831</t>
  </si>
  <si>
    <t>0832</t>
  </si>
  <si>
    <t>0833</t>
  </si>
  <si>
    <t>0834</t>
  </si>
  <si>
    <t>0835</t>
  </si>
  <si>
    <t>0836</t>
  </si>
  <si>
    <t>0837</t>
  </si>
  <si>
    <t>0838</t>
  </si>
  <si>
    <t>0839</t>
  </si>
  <si>
    <t>0840</t>
  </si>
  <si>
    <t>0021</t>
  </si>
  <si>
    <t>0012</t>
  </si>
  <si>
    <t>0013</t>
  </si>
  <si>
    <t>0002</t>
  </si>
  <si>
    <t>0003</t>
  </si>
  <si>
    <t>0004</t>
  </si>
  <si>
    <t>0005</t>
  </si>
  <si>
    <t>0006</t>
  </si>
  <si>
    <t>0876</t>
  </si>
  <si>
    <t>0872</t>
  </si>
  <si>
    <t>0873</t>
  </si>
  <si>
    <t>0874</t>
  </si>
  <si>
    <t>0875</t>
  </si>
  <si>
    <t>0071</t>
  </si>
  <si>
    <t>0072</t>
  </si>
  <si>
    <t>0073</t>
  </si>
  <si>
    <t>0074</t>
  </si>
  <si>
    <t>0075</t>
  </si>
  <si>
    <t>0076</t>
  </si>
  <si>
    <t>0051</t>
  </si>
  <si>
    <t>0052</t>
  </si>
  <si>
    <t>0053</t>
  </si>
  <si>
    <t>0054</t>
  </si>
  <si>
    <t>0055</t>
  </si>
  <si>
    <t>0068</t>
  </si>
  <si>
    <t>0061</t>
  </si>
  <si>
    <t>0062</t>
  </si>
  <si>
    <t>0063</t>
  </si>
  <si>
    <t>0064</t>
  </si>
  <si>
    <t>0065</t>
  </si>
  <si>
    <t>0001</t>
  </si>
  <si>
    <t>0042</t>
  </si>
  <si>
    <t>0015</t>
  </si>
  <si>
    <t>0011</t>
  </si>
  <si>
    <t>0815</t>
  </si>
  <si>
    <t>0866</t>
  </si>
  <si>
    <t>0867</t>
  </si>
  <si>
    <t>0841</t>
  </si>
  <si>
    <t>0842</t>
  </si>
  <si>
    <t>0843</t>
  </si>
  <si>
    <t>0844</t>
  </si>
  <si>
    <t>0845</t>
  </si>
  <si>
    <t>0846</t>
  </si>
  <si>
    <t>0847</t>
  </si>
  <si>
    <t>0848</t>
  </si>
  <si>
    <t>0889</t>
  </si>
  <si>
    <t>0871</t>
  </si>
  <si>
    <t>0877</t>
  </si>
  <si>
    <t>0878</t>
  </si>
  <si>
    <t>0879</t>
  </si>
  <si>
    <t>0880</t>
  </si>
  <si>
    <t>0881</t>
  </si>
  <si>
    <t>0850</t>
  </si>
  <si>
    <t>0810</t>
  </si>
  <si>
    <t>0816</t>
  </si>
  <si>
    <t>0817</t>
  </si>
  <si>
    <t>0818</t>
  </si>
  <si>
    <t>0008</t>
  </si>
  <si>
    <t>0014</t>
  </si>
  <si>
    <t>0016</t>
  </si>
  <si>
    <t>0017</t>
  </si>
  <si>
    <t>0041</t>
  </si>
  <si>
    <t>0043</t>
  </si>
  <si>
    <t>0019</t>
  </si>
  <si>
    <t>0009</t>
  </si>
  <si>
    <t>0050</t>
  </si>
  <si>
    <t>0819</t>
  </si>
  <si>
    <t>0820</t>
  </si>
  <si>
    <t>0882</t>
  </si>
  <si>
    <t>0883</t>
  </si>
  <si>
    <t>0884</t>
  </si>
  <si>
    <t>0885</t>
  </si>
  <si>
    <t>0886</t>
  </si>
  <si>
    <t>0890</t>
  </si>
  <si>
    <t>0891</t>
  </si>
  <si>
    <t>0892</t>
  </si>
  <si>
    <t>0893</t>
  </si>
  <si>
    <t>0894</t>
  </si>
  <si>
    <t>0895</t>
  </si>
  <si>
    <t>0868</t>
  </si>
  <si>
    <t>0870</t>
  </si>
  <si>
    <t>0916</t>
  </si>
  <si>
    <t>0917</t>
  </si>
  <si>
    <t>0918</t>
  </si>
  <si>
    <t>0066</t>
  </si>
  <si>
    <t>0921</t>
  </si>
  <si>
    <t>1428</t>
  </si>
  <si>
    <t>0947</t>
  </si>
  <si>
    <t>0942</t>
  </si>
  <si>
    <t>0943</t>
  </si>
  <si>
    <t>0948</t>
  </si>
  <si>
    <t>0946</t>
  </si>
  <si>
    <t>0945</t>
  </si>
  <si>
    <t>0944</t>
  </si>
  <si>
    <t>0941</t>
  </si>
  <si>
    <t>0966</t>
  </si>
  <si>
    <t>0967</t>
  </si>
  <si>
    <t>0955</t>
  </si>
  <si>
    <t>0953</t>
  </si>
  <si>
    <t>0954</t>
  </si>
  <si>
    <t>0956</t>
  </si>
  <si>
    <t>0056</t>
  </si>
  <si>
    <t>0057</t>
  </si>
  <si>
    <t>0914</t>
  </si>
  <si>
    <t>0913</t>
  </si>
  <si>
    <t>0975</t>
  </si>
  <si>
    <t>0974</t>
  </si>
  <si>
    <t>0962</t>
  </si>
  <si>
    <t>0977</t>
  </si>
  <si>
    <t>0972</t>
  </si>
  <si>
    <t>0964</t>
  </si>
  <si>
    <t>0973</t>
  </si>
  <si>
    <t>0976</t>
  </si>
  <si>
    <t>0971</t>
  </si>
  <si>
    <t>0044</t>
  </si>
  <si>
    <t>0949</t>
  </si>
  <si>
    <t>0936</t>
  </si>
  <si>
    <t>0951</t>
  </si>
  <si>
    <t>0938</t>
  </si>
  <si>
    <t>0939</t>
  </si>
  <si>
    <t>0937</t>
  </si>
  <si>
    <t>0007</t>
  </si>
  <si>
    <t>0049</t>
  </si>
  <si>
    <t>0069</t>
  </si>
  <si>
    <t>0060</t>
  </si>
  <si>
    <t>0046</t>
  </si>
  <si>
    <t>0047</t>
  </si>
  <si>
    <t>0048</t>
  </si>
  <si>
    <t>0067</t>
  </si>
  <si>
    <t>0094</t>
  </si>
  <si>
    <t>0093</t>
  </si>
  <si>
    <t>0091</t>
  </si>
  <si>
    <t>0085</t>
  </si>
  <si>
    <t>0887</t>
  </si>
  <si>
    <t>0888</t>
  </si>
  <si>
    <t>0081</t>
  </si>
  <si>
    <t>0086</t>
  </si>
  <si>
    <t>0089</t>
  </si>
  <si>
    <t>0082</t>
  </si>
  <si>
    <t>0078</t>
  </si>
  <si>
    <t>0092</t>
  </si>
  <si>
    <t>0087</t>
  </si>
  <si>
    <t>0897</t>
  </si>
  <si>
    <t>0896</t>
  </si>
  <si>
    <t>3600</t>
  </si>
  <si>
    <t>0898</t>
  </si>
  <si>
    <t>0084</t>
  </si>
  <si>
    <t>0077</t>
  </si>
  <si>
    <t>0018</t>
  </si>
  <si>
    <t>0095</t>
  </si>
  <si>
    <t>0083</t>
  </si>
  <si>
    <t>0058</t>
  </si>
  <si>
    <t>0096</t>
  </si>
  <si>
    <t>0088</t>
  </si>
  <si>
    <t>0098</t>
  </si>
  <si>
    <t>0079</t>
  </si>
  <si>
    <t>0097</t>
  </si>
  <si>
    <t>0958</t>
  </si>
  <si>
    <t>0952</t>
  </si>
  <si>
    <t>0963</t>
  </si>
  <si>
    <t>0919</t>
  </si>
  <si>
    <t>1161</t>
  </si>
  <si>
    <t>1167</t>
  </si>
  <si>
    <t>1164</t>
  </si>
  <si>
    <t>1163</t>
  </si>
  <si>
    <t>1162</t>
  </si>
  <si>
    <t>1166</t>
  </si>
  <si>
    <t>0143</t>
  </si>
  <si>
    <t>8246</t>
  </si>
  <si>
    <t>8279</t>
  </si>
  <si>
    <t>8264</t>
  </si>
  <si>
    <t>8252</t>
  </si>
  <si>
    <t>8124</t>
  </si>
  <si>
    <t>8164</t>
  </si>
  <si>
    <t>8134</t>
  </si>
  <si>
    <t>8201</t>
  </si>
  <si>
    <t>8097</t>
  </si>
  <si>
    <t>8132</t>
  </si>
  <si>
    <t>8104</t>
  </si>
  <si>
    <t>8346</t>
  </si>
  <si>
    <t>8311</t>
  </si>
  <si>
    <t>8125</t>
  </si>
  <si>
    <t>8161</t>
  </si>
  <si>
    <t>8175</t>
  </si>
  <si>
    <t>8242</t>
  </si>
  <si>
    <t>8133</t>
  </si>
  <si>
    <t>8197</t>
  </si>
  <si>
    <t>8096</t>
  </si>
  <si>
    <t>8191</t>
  </si>
  <si>
    <t>8383</t>
  </si>
  <si>
    <t>8152</t>
  </si>
  <si>
    <t>8204</t>
  </si>
  <si>
    <t>8192</t>
  </si>
  <si>
    <t>8335</t>
  </si>
  <si>
    <t>8111</t>
  </si>
  <si>
    <t>8013</t>
  </si>
  <si>
    <t>8354</t>
  </si>
  <si>
    <t>8207</t>
  </si>
  <si>
    <t>8221</t>
  </si>
  <si>
    <t>8332</t>
  </si>
  <si>
    <t>8114</t>
  </si>
  <si>
    <t>8103</t>
  </si>
  <si>
    <t>8277</t>
  </si>
  <si>
    <t>8226</t>
  </si>
  <si>
    <t>8227</t>
  </si>
  <si>
    <t>8194</t>
  </si>
  <si>
    <t>8213</t>
  </si>
  <si>
    <t>8151</t>
  </si>
  <si>
    <t>8046</t>
  </si>
  <si>
    <t>8251</t>
  </si>
  <si>
    <t>8163</t>
  </si>
  <si>
    <t>8245</t>
  </si>
  <si>
    <t>8345</t>
  </si>
  <si>
    <t>8123</t>
  </si>
  <si>
    <t>8243</t>
  </si>
  <si>
    <t>8362</t>
  </si>
  <si>
    <t>8331</t>
  </si>
  <si>
    <t>8361</t>
  </si>
  <si>
    <t>8216</t>
  </si>
  <si>
    <t>8076</t>
  </si>
  <si>
    <t>8336</t>
  </si>
  <si>
    <t>8244</t>
  </si>
  <si>
    <t>8016</t>
  </si>
  <si>
    <t>8211</t>
  </si>
  <si>
    <t>8241</t>
  </si>
  <si>
    <t>8222</t>
  </si>
  <si>
    <t>8342</t>
  </si>
  <si>
    <t>8312</t>
  </si>
  <si>
    <t>8341</t>
  </si>
  <si>
    <t>8102</t>
  </si>
  <si>
    <t>8206</t>
  </si>
  <si>
    <t>8261</t>
  </si>
  <si>
    <t>8217</t>
  </si>
  <si>
    <t>8183</t>
  </si>
  <si>
    <t>8254</t>
  </si>
  <si>
    <t>8262</t>
  </si>
  <si>
    <t>8113</t>
  </si>
  <si>
    <t>8353</t>
  </si>
  <si>
    <t>8356</t>
  </si>
  <si>
    <t>8265</t>
  </si>
  <si>
    <t>8266</t>
  </si>
  <si>
    <t>8275</t>
  </si>
  <si>
    <t>8095</t>
  </si>
  <si>
    <t>8093</t>
  </si>
  <si>
    <t>8092</t>
  </si>
  <si>
    <t>8193</t>
  </si>
  <si>
    <t>8214</t>
  </si>
  <si>
    <t>8215</t>
  </si>
  <si>
    <t>8085</t>
  </si>
  <si>
    <t>8187</t>
  </si>
  <si>
    <t>8302</t>
  </si>
  <si>
    <t>8084</t>
  </si>
  <si>
    <t>8131</t>
  </si>
  <si>
    <t>8374</t>
  </si>
  <si>
    <t>8086</t>
  </si>
  <si>
    <t>8196</t>
  </si>
  <si>
    <t>8263</t>
  </si>
  <si>
    <t>8182</t>
  </si>
  <si>
    <t>8094</t>
  </si>
  <si>
    <t>8382</t>
  </si>
  <si>
    <t>8173</t>
  </si>
  <si>
    <t>8174</t>
  </si>
  <si>
    <t>8101</t>
  </si>
  <si>
    <t>8154</t>
  </si>
  <si>
    <t>8171</t>
  </si>
  <si>
    <t>8313</t>
  </si>
  <si>
    <t>8344</t>
  </si>
  <si>
    <t>8212</t>
  </si>
  <si>
    <t>8083</t>
  </si>
  <si>
    <t>8017</t>
  </si>
  <si>
    <t>8225</t>
  </si>
  <si>
    <t>8273</t>
  </si>
  <si>
    <t>8365</t>
  </si>
  <si>
    <t>8122</t>
  </si>
  <si>
    <t>8301</t>
  </si>
  <si>
    <t>8056</t>
  </si>
  <si>
    <t>8334</t>
  </si>
  <si>
    <t>8057</t>
  </si>
  <si>
    <t>8324</t>
  </si>
  <si>
    <t>8325</t>
  </si>
  <si>
    <t>8343</t>
  </si>
  <si>
    <t>8278</t>
  </si>
  <si>
    <t>8276</t>
  </si>
  <si>
    <t>8351</t>
  </si>
  <si>
    <t>8367</t>
  </si>
  <si>
    <t>8115</t>
  </si>
  <si>
    <t>8081</t>
  </si>
  <si>
    <t>8082</t>
  </si>
  <si>
    <t>8363</t>
  </si>
  <si>
    <t>8373</t>
  </si>
  <si>
    <t>8326</t>
  </si>
  <si>
    <t>8143</t>
  </si>
  <si>
    <t>8223</t>
  </si>
  <si>
    <t>8315</t>
  </si>
  <si>
    <t>8224</t>
  </si>
  <si>
    <t>8375</t>
  </si>
  <si>
    <t>8303</t>
  </si>
  <si>
    <t>8371</t>
  </si>
  <si>
    <t>8314</t>
  </si>
  <si>
    <t>8141</t>
  </si>
  <si>
    <t>8142</t>
  </si>
  <si>
    <t>8184</t>
  </si>
  <si>
    <t>8357</t>
  </si>
  <si>
    <t>8153</t>
  </si>
  <si>
    <t>8253</t>
  </si>
  <si>
    <t>8195</t>
  </si>
  <si>
    <t>8014</t>
  </si>
  <si>
    <t>8274</t>
  </si>
  <si>
    <t>8172</t>
  </si>
  <si>
    <t>8272</t>
  </si>
  <si>
    <t>8231</t>
  </si>
  <si>
    <t>8384</t>
  </si>
  <si>
    <t>8185</t>
  </si>
  <si>
    <t>8202</t>
  </si>
  <si>
    <t>8355</t>
  </si>
  <si>
    <t>8352</t>
  </si>
  <si>
    <t>8198</t>
  </si>
  <si>
    <t>8372</t>
  </si>
  <si>
    <t>8205</t>
  </si>
  <si>
    <t>8121</t>
  </si>
  <si>
    <t>8162</t>
  </si>
  <si>
    <t>8321</t>
  </si>
  <si>
    <t>8233</t>
  </si>
  <si>
    <t>8181</t>
  </si>
  <si>
    <t>8188</t>
  </si>
  <si>
    <t>8333</t>
  </si>
  <si>
    <t>8255</t>
  </si>
  <si>
    <t>8087</t>
  </si>
  <si>
    <t>8368</t>
  </si>
  <si>
    <t>0059</t>
  </si>
  <si>
    <t>0957</t>
  </si>
  <si>
    <t>0080</t>
  </si>
  <si>
    <t>0020</t>
  </si>
  <si>
    <t>0920</t>
  </si>
  <si>
    <t>0929</t>
  </si>
  <si>
    <t>8015</t>
  </si>
  <si>
    <t>8018</t>
  </si>
  <si>
    <t>8019</t>
  </si>
  <si>
    <t>8047</t>
  </si>
  <si>
    <t>8048</t>
  </si>
  <si>
    <t>8049</t>
  </si>
  <si>
    <t>8144</t>
  </si>
  <si>
    <t>8145</t>
  </si>
  <si>
    <t>8135</t>
  </si>
  <si>
    <t>8136</t>
  </si>
  <si>
    <t>8137</t>
  </si>
  <si>
    <t>8138</t>
  </si>
  <si>
    <t>8112</t>
  </si>
  <si>
    <t>8130</t>
  </si>
  <si>
    <t>8139</t>
  </si>
  <si>
    <t>8166</t>
  </si>
  <si>
    <t>8316</t>
  </si>
  <si>
    <t>8317</t>
  </si>
  <si>
    <t>8318</t>
  </si>
  <si>
    <t>8319</t>
  </si>
  <si>
    <t>8320</t>
  </si>
  <si>
    <t>8322</t>
  </si>
  <si>
    <t>8323</t>
  </si>
  <si>
    <t>8327</t>
  </si>
  <si>
    <t>8308</t>
  </si>
  <si>
    <t>8271</t>
  </si>
  <si>
    <t>8347</t>
  </si>
  <si>
    <t>8348</t>
  </si>
  <si>
    <t>8349</t>
  </si>
  <si>
    <t>8350</t>
  </si>
  <si>
    <t>8358</t>
  </si>
  <si>
    <t>8359</t>
  </si>
  <si>
    <t>8360</t>
  </si>
  <si>
    <t>8364</t>
  </si>
  <si>
    <t>8366</t>
  </si>
  <si>
    <t>8232</t>
  </si>
  <si>
    <t>8234</t>
  </si>
  <si>
    <t>8235</t>
  </si>
  <si>
    <t>8236</t>
  </si>
  <si>
    <t>8237</t>
  </si>
  <si>
    <t>8238</t>
  </si>
  <si>
    <t>8239</t>
  </si>
  <si>
    <t>8240</t>
  </si>
  <si>
    <t>8821</t>
  </si>
  <si>
    <t>8822</t>
  </si>
  <si>
    <t>8823</t>
  </si>
  <si>
    <t>8824</t>
  </si>
  <si>
    <t>8825</t>
  </si>
  <si>
    <t>8203</t>
  </si>
  <si>
    <t>8304</t>
  </si>
  <si>
    <t>8305</t>
  </si>
  <si>
    <t>8801</t>
  </si>
  <si>
    <t>8802</t>
  </si>
  <si>
    <t>8803</t>
  </si>
  <si>
    <t>8804</t>
  </si>
  <si>
    <t>8805</t>
  </si>
  <si>
    <t>8811</t>
  </si>
  <si>
    <t>8812</t>
  </si>
  <si>
    <t>8813</t>
  </si>
  <si>
    <t>8814</t>
  </si>
  <si>
    <t>8815</t>
  </si>
  <si>
    <t>8330</t>
  </si>
  <si>
    <t>8391</t>
  </si>
  <si>
    <t>8392</t>
  </si>
  <si>
    <t>8218</t>
  </si>
  <si>
    <t>8219</t>
  </si>
  <si>
    <t>8220</t>
  </si>
  <si>
    <t>8402</t>
  </si>
  <si>
    <t>8403</t>
  </si>
  <si>
    <t>8411</t>
  </si>
  <si>
    <t>8412</t>
  </si>
  <si>
    <t>8413</t>
  </si>
  <si>
    <t>8414</t>
  </si>
  <si>
    <t>8415</t>
  </si>
  <si>
    <t>8416</t>
  </si>
  <si>
    <t>8417</t>
  </si>
  <si>
    <t>8418</t>
  </si>
  <si>
    <t>8419</t>
  </si>
  <si>
    <t>8420</t>
  </si>
  <si>
    <t>8421</t>
  </si>
  <si>
    <t>8422</t>
  </si>
  <si>
    <t>8423</t>
  </si>
  <si>
    <t>8424</t>
  </si>
  <si>
    <t>8451</t>
  </si>
  <si>
    <t>8452</t>
  </si>
  <si>
    <t>8453</t>
  </si>
  <si>
    <t>8454</t>
  </si>
  <si>
    <t>8431</t>
  </si>
  <si>
    <t>8441</t>
  </si>
  <si>
    <t>8442</t>
  </si>
  <si>
    <t>8443</t>
  </si>
  <si>
    <t>8444</t>
  </si>
  <si>
    <t>0090</t>
  </si>
  <si>
    <t>0070</t>
  </si>
  <si>
    <t>0175</t>
  </si>
  <si>
    <t>0100</t>
  </si>
  <si>
    <t>0328</t>
  </si>
  <si>
    <t>0325</t>
  </si>
  <si>
    <t>0301</t>
  </si>
  <si>
    <t>0302</t>
  </si>
  <si>
    <t>0329</t>
  </si>
  <si>
    <t>0306</t>
  </si>
  <si>
    <t>0303</t>
  </si>
  <si>
    <t>0322</t>
  </si>
  <si>
    <t>0315</t>
  </si>
  <si>
    <t>0312</t>
  </si>
  <si>
    <t>0323</t>
  </si>
  <si>
    <t>0311</t>
  </si>
  <si>
    <t>0316</t>
  </si>
  <si>
    <t>0307</t>
  </si>
  <si>
    <t>0313</t>
  </si>
  <si>
    <t>0317</t>
  </si>
  <si>
    <t>0305</t>
  </si>
  <si>
    <t>0200</t>
  </si>
  <si>
    <t>0251</t>
  </si>
  <si>
    <t>0233</t>
  </si>
  <si>
    <t>0234</t>
  </si>
  <si>
    <t>0221</t>
  </si>
  <si>
    <t>0239</t>
  </si>
  <si>
    <t>0237</t>
  </si>
  <si>
    <t>0228</t>
  </si>
  <si>
    <t>0203</t>
  </si>
  <si>
    <t>0227</t>
  </si>
  <si>
    <t>0236</t>
  </si>
  <si>
    <t>0202</t>
  </si>
  <si>
    <t>0238</t>
  </si>
  <si>
    <t>0229</t>
  </si>
  <si>
    <t>0207</t>
  </si>
  <si>
    <t>0208</t>
  </si>
  <si>
    <t>0226</t>
  </si>
  <si>
    <t>0222</t>
  </si>
  <si>
    <t>0300</t>
  </si>
  <si>
    <t>0331</t>
  </si>
  <si>
    <t>0344</t>
  </si>
  <si>
    <t>0335</t>
  </si>
  <si>
    <t>0336</t>
  </si>
  <si>
    <t>0332</t>
  </si>
  <si>
    <t>0333</t>
  </si>
  <si>
    <t>0334</t>
  </si>
  <si>
    <t>1100</t>
  </si>
  <si>
    <t>1101</t>
  </si>
  <si>
    <t>1104</t>
  </si>
  <si>
    <t>1115</t>
  </si>
  <si>
    <t>1116</t>
  </si>
  <si>
    <t>1112</t>
  </si>
  <si>
    <t>1113</t>
  </si>
  <si>
    <t>1114</t>
  </si>
  <si>
    <t>1111</t>
  </si>
  <si>
    <t>1121</t>
  </si>
  <si>
    <t>1122</t>
  </si>
  <si>
    <t>1105</t>
  </si>
  <si>
    <t>1135</t>
  </si>
  <si>
    <t>1132</t>
  </si>
  <si>
    <t>1136</t>
  </si>
  <si>
    <t>1134</t>
  </si>
  <si>
    <t>1131</t>
  </si>
  <si>
    <t>1137</t>
  </si>
  <si>
    <t>1133</t>
  </si>
  <si>
    <t>1123</t>
  </si>
  <si>
    <t>1127</t>
  </si>
  <si>
    <t>1103</t>
  </si>
  <si>
    <t>1108</t>
  </si>
  <si>
    <t>1107</t>
  </si>
  <si>
    <t>1106</t>
  </si>
  <si>
    <t>1102</t>
  </si>
  <si>
    <t>1124</t>
  </si>
  <si>
    <t>1125</t>
  </si>
  <si>
    <t>1126</t>
  </si>
  <si>
    <t>2251</t>
  </si>
  <si>
    <t>2216</t>
  </si>
  <si>
    <t>2215</t>
  </si>
  <si>
    <t>2212</t>
  </si>
  <si>
    <t>2211</t>
  </si>
  <si>
    <t>2202</t>
  </si>
  <si>
    <t>2201</t>
  </si>
  <si>
    <t>2255</t>
  </si>
  <si>
    <t>2261</t>
  </si>
  <si>
    <t>2265</t>
  </si>
  <si>
    <t>2266</t>
  </si>
  <si>
    <t>2262</t>
  </si>
  <si>
    <t>2264</t>
  </si>
  <si>
    <t>2263</t>
  </si>
  <si>
    <t>2217</t>
  </si>
  <si>
    <t>2225</t>
  </si>
  <si>
    <t>2253</t>
  </si>
  <si>
    <t>2267</t>
  </si>
  <si>
    <t>2214</t>
  </si>
  <si>
    <t>2204</t>
  </si>
  <si>
    <t>2203</t>
  </si>
  <si>
    <t>2205</t>
  </si>
  <si>
    <t>2224</t>
  </si>
  <si>
    <t>2222</t>
  </si>
  <si>
    <t>2242</t>
  </si>
  <si>
    <t>2243</t>
  </si>
  <si>
    <t>2241</t>
  </si>
  <si>
    <t>2231</t>
  </si>
  <si>
    <t>2232</t>
  </si>
  <si>
    <t>0900</t>
  </si>
  <si>
    <t>0961</t>
  </si>
  <si>
    <t>0118</t>
  </si>
  <si>
    <t>0981</t>
  </si>
  <si>
    <t>0965</t>
  </si>
  <si>
    <t>0968</t>
  </si>
  <si>
    <t>0985</t>
  </si>
  <si>
    <t>0969</t>
  </si>
  <si>
    <t>0982</t>
  </si>
  <si>
    <t>0984</t>
  </si>
  <si>
    <t>0983</t>
  </si>
  <si>
    <t>0800</t>
  </si>
  <si>
    <t>1128</t>
  </si>
  <si>
    <t>1142</t>
  </si>
  <si>
    <t>1153</t>
  </si>
  <si>
    <t>1152</t>
  </si>
  <si>
    <t>1155</t>
  </si>
  <si>
    <t>1156</t>
  </si>
  <si>
    <t>1118</t>
  </si>
  <si>
    <t>1148</t>
  </si>
  <si>
    <t>1141</t>
  </si>
  <si>
    <t>1146</t>
  </si>
  <si>
    <t>1147</t>
  </si>
  <si>
    <t>1154</t>
  </si>
  <si>
    <t>1144</t>
  </si>
  <si>
    <t>1165</t>
  </si>
  <si>
    <t>1143</t>
  </si>
  <si>
    <t>1145</t>
  </si>
  <si>
    <t>1117</t>
  </si>
  <si>
    <t>1151</t>
  </si>
  <si>
    <t>0099</t>
  </si>
  <si>
    <t>8020</t>
  </si>
  <si>
    <t>3500</t>
  </si>
  <si>
    <t>8078</t>
  </si>
  <si>
    <t>8071</t>
  </si>
  <si>
    <t>8058</t>
  </si>
  <si>
    <t>8077</t>
  </si>
  <si>
    <t>8069</t>
  </si>
  <si>
    <t>8119</t>
  </si>
  <si>
    <t>8118</t>
  </si>
  <si>
    <t>8117</t>
  </si>
  <si>
    <t>8116</t>
  </si>
  <si>
    <t>8109</t>
  </si>
  <si>
    <t>8105</t>
  </si>
  <si>
    <t>8127</t>
  </si>
  <si>
    <t>0223</t>
  </si>
  <si>
    <t>8155</t>
  </si>
  <si>
    <t>8148</t>
  </si>
  <si>
    <t>8157</t>
  </si>
  <si>
    <t>8147</t>
  </si>
  <si>
    <t>8146</t>
  </si>
  <si>
    <t>8156</t>
  </si>
  <si>
    <t>8149</t>
  </si>
  <si>
    <t>8039</t>
  </si>
  <si>
    <t>0156</t>
  </si>
  <si>
    <t>8059</t>
  </si>
  <si>
    <t>8108</t>
  </si>
  <si>
    <t>8107</t>
  </si>
  <si>
    <t>8088</t>
  </si>
  <si>
    <t>8090</t>
  </si>
  <si>
    <t>8106</t>
  </si>
  <si>
    <t>0950</t>
  </si>
  <si>
    <t>0978</t>
  </si>
  <si>
    <t>0959</t>
  </si>
  <si>
    <t>0991</t>
  </si>
  <si>
    <t>0986</t>
  </si>
  <si>
    <t>0995</t>
  </si>
  <si>
    <t>0993</t>
  </si>
  <si>
    <t>0994</t>
  </si>
  <si>
    <t>0996</t>
  </si>
  <si>
    <t>0997</t>
  </si>
  <si>
    <t>8165</t>
  </si>
  <si>
    <t>8167</t>
  </si>
  <si>
    <t>8387</t>
  </si>
  <si>
    <t>8381</t>
  </si>
  <si>
    <t>8385</t>
  </si>
  <si>
    <t>8386</t>
  </si>
  <si>
    <t>8388</t>
  </si>
  <si>
    <t>8389</t>
  </si>
  <si>
    <t>8405</t>
  </si>
  <si>
    <t>8409</t>
  </si>
  <si>
    <t>8408</t>
  </si>
  <si>
    <t>8404</t>
  </si>
  <si>
    <t>8407</t>
  </si>
  <si>
    <t>8186</t>
  </si>
  <si>
    <t>8168</t>
  </si>
  <si>
    <t>8259</t>
  </si>
  <si>
    <t>8257</t>
  </si>
  <si>
    <t>8258</t>
  </si>
  <si>
    <t>8176</t>
  </si>
  <si>
    <t>8177</t>
  </si>
  <si>
    <t>8369</t>
  </si>
  <si>
    <t>8128</t>
  </si>
  <si>
    <t>8248</t>
  </si>
  <si>
    <t>8406</t>
  </si>
  <si>
    <t>8401</t>
  </si>
  <si>
    <t>8267</t>
  </si>
  <si>
    <t>8268</t>
  </si>
  <si>
    <t>8433</t>
  </si>
  <si>
    <t>8426</t>
  </si>
  <si>
    <t>8427</t>
  </si>
  <si>
    <t>8428</t>
  </si>
  <si>
    <t>8429</t>
  </si>
  <si>
    <t>8432</t>
  </si>
  <si>
    <t>8339</t>
  </si>
  <si>
    <t>8337</t>
  </si>
  <si>
    <t>8158</t>
  </si>
  <si>
    <t>8338</t>
  </si>
  <si>
    <t>8307</t>
  </si>
  <si>
    <t>8306</t>
  </si>
  <si>
    <t>8376</t>
  </si>
  <si>
    <t>8377</t>
  </si>
  <si>
    <t>8378</t>
  </si>
  <si>
    <t>8328</t>
  </si>
  <si>
    <t>8159</t>
  </si>
  <si>
    <t>0899</t>
  </si>
  <si>
    <t>0987</t>
  </si>
  <si>
    <t>0988</t>
  </si>
  <si>
    <t>0979</t>
  </si>
  <si>
    <t>0980</t>
  </si>
  <si>
    <t>8281</t>
  </si>
  <si>
    <t>8283</t>
  </si>
  <si>
    <t>8282</t>
  </si>
  <si>
    <t>8284</t>
  </si>
  <si>
    <t>8229</t>
  </si>
  <si>
    <t>8230</t>
  </si>
  <si>
    <t>8465</t>
  </si>
  <si>
    <t>8466</t>
  </si>
  <si>
    <t>8467</t>
  </si>
  <si>
    <t>8461</t>
  </si>
  <si>
    <t>8464</t>
  </si>
  <si>
    <t>8462</t>
  </si>
  <si>
    <t>8463</t>
  </si>
  <si>
    <t>8468</t>
  </si>
  <si>
    <t>8256</t>
  </si>
  <si>
    <t>8228</t>
  </si>
  <si>
    <t>8178</t>
  </si>
  <si>
    <t>8448</t>
  </si>
  <si>
    <t>8410</t>
  </si>
  <si>
    <t>8210</t>
  </si>
  <si>
    <t>8209</t>
  </si>
  <si>
    <t>8249</t>
  </si>
  <si>
    <t>8310</t>
  </si>
  <si>
    <t>8126</t>
  </si>
  <si>
    <t>8287</t>
  </si>
  <si>
    <t>8288</t>
  </si>
  <si>
    <t>8286</t>
  </si>
  <si>
    <t>8289</t>
  </si>
  <si>
    <t>8455</t>
  </si>
  <si>
    <t>8436</t>
  </si>
  <si>
    <t>8434</t>
  </si>
  <si>
    <t>8437</t>
  </si>
  <si>
    <t>8435</t>
  </si>
  <si>
    <t>8393</t>
  </si>
  <si>
    <t>8439</t>
  </si>
  <si>
    <t>8329</t>
  </si>
  <si>
    <t>8447</t>
  </si>
  <si>
    <t>8247</t>
  </si>
  <si>
    <t>8456</t>
  </si>
  <si>
    <t>8438</t>
  </si>
  <si>
    <t>8425</t>
  </si>
  <si>
    <t>8208</t>
  </si>
  <si>
    <t>8445</t>
  </si>
  <si>
    <t>8446</t>
  </si>
  <si>
    <t>8040</t>
  </si>
  <si>
    <t>8881</t>
  </si>
  <si>
    <t>8269</t>
  </si>
  <si>
    <t>8883</t>
  </si>
  <si>
    <t>8449</t>
  </si>
  <si>
    <t>8884</t>
  </si>
  <si>
    <t>8489</t>
  </si>
  <si>
    <t>8818</t>
  </si>
  <si>
    <t>8873</t>
  </si>
  <si>
    <t>8889</t>
  </si>
  <si>
    <t>8885</t>
  </si>
  <si>
    <t>8079</t>
  </si>
  <si>
    <t>8849</t>
  </si>
  <si>
    <t>8457</t>
  </si>
  <si>
    <t>8476</t>
  </si>
  <si>
    <t>8482</t>
  </si>
  <si>
    <t>8472</t>
  </si>
  <si>
    <t>8481</t>
  </si>
  <si>
    <t>8475</t>
  </si>
  <si>
    <t>8486</t>
  </si>
  <si>
    <t>8459</t>
  </si>
  <si>
    <t>8473</t>
  </si>
  <si>
    <t>8487</t>
  </si>
  <si>
    <t>8488</t>
  </si>
  <si>
    <t>8484</t>
  </si>
  <si>
    <t>8483</t>
  </si>
  <si>
    <t>8479</t>
  </si>
  <si>
    <t>8478</t>
  </si>
  <si>
    <t>8471</t>
  </si>
  <si>
    <t>8474</t>
  </si>
  <si>
    <t>8485</t>
  </si>
  <si>
    <t>8477</t>
  </si>
  <si>
    <t>8458</t>
  </si>
  <si>
    <t>8469</t>
  </si>
  <si>
    <t>8839</t>
  </si>
  <si>
    <t>8833</t>
  </si>
  <si>
    <t>8867</t>
  </si>
  <si>
    <t>8846</t>
  </si>
  <si>
    <t>8847</t>
  </si>
  <si>
    <t>8868</t>
  </si>
  <si>
    <t>8891</t>
  </si>
  <si>
    <t>8842</t>
  </si>
  <si>
    <t>8832</t>
  </si>
  <si>
    <t>8379</t>
  </si>
  <si>
    <t>8872</t>
  </si>
  <si>
    <t>8189</t>
  </si>
  <si>
    <t>8865</t>
  </si>
  <si>
    <t>8874</t>
  </si>
  <si>
    <t>8855</t>
  </si>
  <si>
    <t>8848</t>
  </si>
  <si>
    <t>8816</t>
  </si>
  <si>
    <t>8829</t>
  </si>
  <si>
    <t>8843</t>
  </si>
  <si>
    <t>8826</t>
  </si>
  <si>
    <t>8819</t>
  </si>
  <si>
    <t>8862</t>
  </si>
  <si>
    <t>8863</t>
  </si>
  <si>
    <t>8861</t>
  </si>
  <si>
    <t>8871</t>
  </si>
  <si>
    <t>8851</t>
  </si>
  <si>
    <t>8841</t>
  </si>
  <si>
    <t>8835</t>
  </si>
  <si>
    <t>8837</t>
  </si>
  <si>
    <t>8129</t>
  </si>
  <si>
    <t>8879</t>
  </si>
  <si>
    <t>8866</t>
  </si>
  <si>
    <t>8806</t>
  </si>
  <si>
    <t>8845</t>
  </si>
  <si>
    <t>8808</t>
  </si>
  <si>
    <t>8836</t>
  </si>
  <si>
    <t>8853</t>
  </si>
  <si>
    <t>8887</t>
  </si>
  <si>
    <t>8886</t>
  </si>
  <si>
    <t>8856</t>
  </si>
  <si>
    <t>8838</t>
  </si>
  <si>
    <t>8854</t>
  </si>
  <si>
    <t>8834</t>
  </si>
  <si>
    <t>8876</t>
  </si>
  <si>
    <t>8852</t>
  </si>
  <si>
    <t>8809</t>
  </si>
  <si>
    <t>8858</t>
  </si>
  <si>
    <t>8864</t>
  </si>
  <si>
    <t>8888</t>
  </si>
  <si>
    <t>8169</t>
  </si>
  <si>
    <t>8285</t>
  </si>
  <si>
    <t>8309</t>
  </si>
  <si>
    <t>8859</t>
  </si>
  <si>
    <t>8179</t>
  </si>
  <si>
    <t>8869</t>
  </si>
  <si>
    <t>8817</t>
  </si>
  <si>
    <t>8875</t>
  </si>
  <si>
    <t>8827</t>
  </si>
  <si>
    <t>8831</t>
  </si>
  <si>
    <t>8844</t>
  </si>
  <si>
    <t>8828</t>
  </si>
  <si>
    <t>0992</t>
  </si>
  <si>
    <t>0248</t>
  </si>
  <si>
    <t>0107</t>
  </si>
  <si>
    <t>0357</t>
  </si>
  <si>
    <t>1185</t>
  </si>
  <si>
    <t>1184</t>
  </si>
  <si>
    <t>1186</t>
  </si>
  <si>
    <t>1188</t>
  </si>
  <si>
    <t>1187</t>
  </si>
  <si>
    <t>1175</t>
  </si>
  <si>
    <t>1173</t>
  </si>
  <si>
    <t>1174</t>
  </si>
  <si>
    <t>1168</t>
  </si>
  <si>
    <t>1157</t>
  </si>
  <si>
    <t>1158</t>
  </si>
  <si>
    <t>1197</t>
  </si>
  <si>
    <t>1159</t>
  </si>
  <si>
    <t>1193</t>
  </si>
  <si>
    <t>1138</t>
  </si>
  <si>
    <t>1191</t>
  </si>
  <si>
    <t>0128</t>
  </si>
  <si>
    <t>1194</t>
  </si>
  <si>
    <t>1195</t>
  </si>
  <si>
    <t>1196</t>
  </si>
  <si>
    <t>1181</t>
  </si>
  <si>
    <t>1176</t>
  </si>
  <si>
    <t>1183</t>
  </si>
  <si>
    <t>1177</t>
  </si>
  <si>
    <t>1178</t>
  </si>
  <si>
    <t>1192</t>
  </si>
  <si>
    <t>1149</t>
  </si>
  <si>
    <t>1171</t>
  </si>
  <si>
    <t>0103</t>
  </si>
  <si>
    <t>0940</t>
  </si>
  <si>
    <t>0960</t>
  </si>
  <si>
    <t>0153</t>
  </si>
  <si>
    <t>0151</t>
  </si>
  <si>
    <t>0158</t>
  </si>
  <si>
    <t>0155</t>
  </si>
  <si>
    <t>0152</t>
  </si>
  <si>
    <t>8496</t>
  </si>
  <si>
    <t>8857</t>
  </si>
  <si>
    <t>8430</t>
  </si>
  <si>
    <t>8494</t>
  </si>
  <si>
    <t>8150</t>
  </si>
  <si>
    <t>8170</t>
  </si>
  <si>
    <t>8099</t>
  </si>
  <si>
    <t>8480</t>
  </si>
  <si>
    <t>8460</t>
  </si>
  <si>
    <t>8497</t>
  </si>
  <si>
    <t>8394</t>
  </si>
  <si>
    <t>8180</t>
  </si>
  <si>
    <t>8398</t>
  </si>
  <si>
    <t>8807</t>
  </si>
  <si>
    <t>8396</t>
  </si>
  <si>
    <t>8395</t>
  </si>
  <si>
    <t>8160</t>
  </si>
  <si>
    <t>8899</t>
  </si>
  <si>
    <t>8894</t>
  </si>
  <si>
    <t>8897</t>
  </si>
  <si>
    <t>8878</t>
  </si>
  <si>
    <t>8893</t>
  </si>
  <si>
    <t>8896</t>
  </si>
  <si>
    <t>8892</t>
  </si>
  <si>
    <t>8895</t>
  </si>
  <si>
    <t>8898</t>
  </si>
  <si>
    <t>8882</t>
  </si>
  <si>
    <t>8877</t>
  </si>
  <si>
    <t>8397</t>
  </si>
  <si>
    <t>8491</t>
  </si>
  <si>
    <t>8190</t>
  </si>
  <si>
    <t>8495</t>
  </si>
  <si>
    <t>8110</t>
  </si>
  <si>
    <t>8120</t>
  </si>
  <si>
    <t>8399</t>
  </si>
  <si>
    <t>8390</t>
  </si>
  <si>
    <t>8380</t>
  </si>
  <si>
    <t>8297</t>
  </si>
  <si>
    <t>8292</t>
  </si>
  <si>
    <t>8492</t>
  </si>
  <si>
    <t>8299</t>
  </si>
  <si>
    <t>8293</t>
  </si>
  <si>
    <t>8298</t>
  </si>
  <si>
    <t>8294</t>
  </si>
  <si>
    <t>8493</t>
  </si>
  <si>
    <t>8295</t>
  </si>
  <si>
    <t>8291</t>
  </si>
  <si>
    <t>0989</t>
  </si>
  <si>
    <t>8080</t>
  </si>
  <si>
    <t>8498</t>
  </si>
  <si>
    <t>8499</t>
  </si>
  <si>
    <t>8490</t>
  </si>
  <si>
    <t>8450</t>
  </si>
  <si>
    <t>8296</t>
  </si>
  <si>
    <t>8280</t>
  </si>
  <si>
    <t>8290</t>
  </si>
  <si>
    <t>8060</t>
  </si>
  <si>
    <t>0970</t>
  </si>
  <si>
    <t>8070</t>
  </si>
  <si>
    <t>8098</t>
  </si>
  <si>
    <t>0204</t>
  </si>
  <si>
    <t>0205</t>
  </si>
  <si>
    <t>0224</t>
  </si>
  <si>
    <t>0201</t>
  </si>
  <si>
    <t>0663</t>
  </si>
  <si>
    <t>0662</t>
  </si>
  <si>
    <t>0998</t>
  </si>
  <si>
    <t>1631</t>
  </si>
  <si>
    <t>8050</t>
  </si>
  <si>
    <t>0211</t>
  </si>
  <si>
    <t>0212</t>
  </si>
  <si>
    <t>0214</t>
  </si>
  <si>
    <t>0215</t>
  </si>
  <si>
    <t>0216</t>
  </si>
  <si>
    <t>1353</t>
  </si>
  <si>
    <t>1354</t>
  </si>
  <si>
    <t>1356</t>
  </si>
  <si>
    <t>1351</t>
  </si>
  <si>
    <t>1346</t>
  </si>
  <si>
    <t>1343</t>
  </si>
  <si>
    <t>1313</t>
  </si>
  <si>
    <t>1324</t>
  </si>
  <si>
    <t>1322</t>
  </si>
  <si>
    <t>1311</t>
  </si>
  <si>
    <t>0137</t>
  </si>
  <si>
    <t>0159</t>
  </si>
  <si>
    <t>0172</t>
  </si>
  <si>
    <t>0270</t>
  </si>
  <si>
    <t>0150</t>
  </si>
  <si>
    <t>0122</t>
  </si>
  <si>
    <t>0213</t>
  </si>
  <si>
    <t>1281</t>
  </si>
  <si>
    <t>0104</t>
  </si>
  <si>
    <t>0105</t>
  </si>
  <si>
    <t>0102</t>
  </si>
  <si>
    <t>0101</t>
  </si>
  <si>
    <t>0109</t>
  </si>
  <si>
    <t>0106</t>
  </si>
  <si>
    <t>0108</t>
  </si>
  <si>
    <t>0378</t>
  </si>
  <si>
    <t>0999</t>
  </si>
  <si>
    <t>3512</t>
  </si>
  <si>
    <t>2314</t>
  </si>
  <si>
    <t>2311</t>
  </si>
  <si>
    <t>2303</t>
  </si>
  <si>
    <t>2315</t>
  </si>
  <si>
    <t>2304</t>
  </si>
  <si>
    <t>2301</t>
  </si>
  <si>
    <t>2312</t>
  </si>
  <si>
    <t>2305</t>
  </si>
  <si>
    <t>2313</t>
  </si>
  <si>
    <t>2302</t>
  </si>
  <si>
    <t>0209</t>
  </si>
  <si>
    <t>3271</t>
  </si>
  <si>
    <t>2435</t>
  </si>
  <si>
    <t>2434</t>
  </si>
  <si>
    <t>2491</t>
  </si>
  <si>
    <t>2432</t>
  </si>
  <si>
    <t>2476</t>
  </si>
  <si>
    <t>2403</t>
  </si>
  <si>
    <t>2483</t>
  </si>
  <si>
    <t>2402</t>
  </si>
  <si>
    <t>2421</t>
  </si>
  <si>
    <t>2406</t>
  </si>
  <si>
    <t>2475</t>
  </si>
  <si>
    <t>2482</t>
  </si>
  <si>
    <t>2414</t>
  </si>
  <si>
    <t>2464</t>
  </si>
  <si>
    <t>2405</t>
  </si>
  <si>
    <t>2463</t>
  </si>
  <si>
    <t>2477</t>
  </si>
  <si>
    <t>2474</t>
  </si>
  <si>
    <t>2471</t>
  </si>
  <si>
    <t>2401</t>
  </si>
  <si>
    <t>2462</t>
  </si>
  <si>
    <t>2411</t>
  </si>
  <si>
    <t>2473</t>
  </si>
  <si>
    <t>2412</t>
  </si>
  <si>
    <t>2441</t>
  </si>
  <si>
    <t>2442</t>
  </si>
  <si>
    <t>2443</t>
  </si>
  <si>
    <t>2444</t>
  </si>
  <si>
    <t>2461</t>
  </si>
  <si>
    <t>2465</t>
  </si>
  <si>
    <t>2413</t>
  </si>
  <si>
    <t>2472</t>
  </si>
  <si>
    <t>2447</t>
  </si>
  <si>
    <t>2451</t>
  </si>
  <si>
    <t>2455</t>
  </si>
  <si>
    <t>2495</t>
  </si>
  <si>
    <t>2453</t>
  </si>
  <si>
    <t>0111</t>
  </si>
  <si>
    <t>0113</t>
  </si>
  <si>
    <t>0126</t>
  </si>
  <si>
    <t>0123</t>
  </si>
  <si>
    <t>0121</t>
  </si>
  <si>
    <t>0114</t>
  </si>
  <si>
    <t>0125</t>
  </si>
  <si>
    <t>0124</t>
  </si>
  <si>
    <t>0132</t>
  </si>
  <si>
    <t>0135</t>
  </si>
  <si>
    <t>0136</t>
  </si>
  <si>
    <t>0138</t>
  </si>
  <si>
    <t>0134</t>
  </si>
  <si>
    <t>0142</t>
  </si>
  <si>
    <t>0145</t>
  </si>
  <si>
    <t>0146</t>
  </si>
  <si>
    <t>0141</t>
  </si>
  <si>
    <t>1400</t>
  </si>
  <si>
    <t>0352</t>
  </si>
  <si>
    <t>0351</t>
  </si>
  <si>
    <t>0341</t>
  </si>
  <si>
    <t>0345</t>
  </si>
  <si>
    <t>0343</t>
  </si>
  <si>
    <t>0346</t>
  </si>
  <si>
    <t>0347</t>
  </si>
  <si>
    <t>0422</t>
  </si>
  <si>
    <t>0401</t>
  </si>
  <si>
    <t>0423</t>
  </si>
  <si>
    <t>0431</t>
  </si>
  <si>
    <t>0441</t>
  </si>
  <si>
    <t>0454</t>
  </si>
  <si>
    <t>0455</t>
  </si>
  <si>
    <t>0456</t>
  </si>
  <si>
    <t>0500</t>
  </si>
  <si>
    <t>0523</t>
  </si>
  <si>
    <t>0531</t>
  </si>
  <si>
    <t>0532</t>
  </si>
  <si>
    <t>0501</t>
  </si>
  <si>
    <t>0502</t>
  </si>
  <si>
    <t>0511</t>
  </si>
  <si>
    <t>0664</t>
  </si>
  <si>
    <t>0661</t>
  </si>
  <si>
    <t>0665</t>
  </si>
  <si>
    <t>0682</t>
  </si>
  <si>
    <t>0683</t>
  </si>
  <si>
    <t>0685</t>
  </si>
  <si>
    <t>0676</t>
  </si>
  <si>
    <t>0686</t>
  </si>
  <si>
    <t>0675</t>
  </si>
  <si>
    <t>0687</t>
  </si>
  <si>
    <t>0671</t>
  </si>
  <si>
    <t>0672</t>
  </si>
  <si>
    <t>1231</t>
  </si>
  <si>
    <t>1222</t>
  </si>
  <si>
    <t>1225</t>
  </si>
  <si>
    <t>1203</t>
  </si>
  <si>
    <t>1212</t>
  </si>
  <si>
    <t>1221</t>
  </si>
  <si>
    <t>1223</t>
  </si>
  <si>
    <t>1233</t>
  </si>
  <si>
    <t>1352</t>
  </si>
  <si>
    <t>1342</t>
  </si>
  <si>
    <t>1420</t>
  </si>
  <si>
    <t>1424</t>
  </si>
  <si>
    <t>1425</t>
  </si>
  <si>
    <t>1403</t>
  </si>
  <si>
    <t>1401</t>
  </si>
  <si>
    <t>1408</t>
  </si>
  <si>
    <t>1405</t>
  </si>
  <si>
    <t>1402</t>
  </si>
  <si>
    <t>1404</t>
  </si>
  <si>
    <t>1411</t>
  </si>
  <si>
    <t>1406</t>
  </si>
  <si>
    <t>1407</t>
  </si>
  <si>
    <t>1412</t>
  </si>
  <si>
    <t>1413</t>
  </si>
  <si>
    <t>1419</t>
  </si>
  <si>
    <t>1414</t>
  </si>
  <si>
    <t>1415</t>
  </si>
  <si>
    <t>1423</t>
  </si>
  <si>
    <t>1435</t>
  </si>
  <si>
    <t>1426</t>
  </si>
  <si>
    <t>1433</t>
  </si>
  <si>
    <t>1427</t>
  </si>
  <si>
    <t>1434</t>
  </si>
  <si>
    <t>1432</t>
  </si>
  <si>
    <t>1431</t>
  </si>
  <si>
    <t>1437</t>
  </si>
  <si>
    <t>1422</t>
  </si>
  <si>
    <t>1409</t>
  </si>
  <si>
    <t>1429</t>
  </si>
  <si>
    <t>1417</t>
  </si>
  <si>
    <t>1416</t>
  </si>
  <si>
    <t>1501</t>
  </si>
  <si>
    <t>1502</t>
  </si>
  <si>
    <t>1505</t>
  </si>
  <si>
    <t>1503</t>
  </si>
  <si>
    <t>1613</t>
  </si>
  <si>
    <t>1632</t>
  </si>
  <si>
    <t>1637</t>
  </si>
  <si>
    <t>1634</t>
  </si>
  <si>
    <t>1638</t>
  </si>
  <si>
    <t>1603</t>
  </si>
  <si>
    <t>1605</t>
  </si>
  <si>
    <t>1608</t>
  </si>
  <si>
    <t>1621</t>
  </si>
  <si>
    <t>1606</t>
  </si>
  <si>
    <t>1602</t>
  </si>
  <si>
    <t>1642</t>
  </si>
  <si>
    <t>1641</t>
  </si>
  <si>
    <t>1644</t>
  </si>
  <si>
    <t>1643</t>
  </si>
  <si>
    <t>1645</t>
  </si>
  <si>
    <t>1611</t>
  </si>
  <si>
    <t>1633</t>
  </si>
  <si>
    <t>1636</t>
  </si>
  <si>
    <t>1622</t>
  </si>
  <si>
    <t>1615</t>
  </si>
  <si>
    <t>1635</t>
  </si>
  <si>
    <t>1617</t>
  </si>
  <si>
    <t>1616</t>
  </si>
  <si>
    <t>1618</t>
  </si>
  <si>
    <t>1604</t>
  </si>
  <si>
    <t>1607</t>
  </si>
  <si>
    <t>1612</t>
  </si>
  <si>
    <t>1614</t>
  </si>
  <si>
    <t>1623</t>
  </si>
  <si>
    <t>1651</t>
  </si>
  <si>
    <t>1652</t>
  </si>
  <si>
    <t>1654</t>
  </si>
  <si>
    <t>1601</t>
  </si>
  <si>
    <t>0183</t>
  </si>
  <si>
    <t>1242</t>
  </si>
  <si>
    <t>1243</t>
  </si>
  <si>
    <t>1241</t>
  </si>
  <si>
    <t>0217</t>
  </si>
  <si>
    <t>0206</t>
  </si>
  <si>
    <t>0481</t>
  </si>
  <si>
    <t>0459</t>
  </si>
  <si>
    <t>0447</t>
  </si>
  <si>
    <t>0427</t>
  </si>
  <si>
    <t>0464</t>
  </si>
  <si>
    <t>0465</t>
  </si>
  <si>
    <t>0471</t>
  </si>
  <si>
    <t>0353</t>
  </si>
  <si>
    <t>0356</t>
  </si>
  <si>
    <t>0382</t>
  </si>
  <si>
    <t>0421</t>
  </si>
  <si>
    <t>0452</t>
  </si>
  <si>
    <t>0337</t>
  </si>
  <si>
    <t>0365</t>
  </si>
  <si>
    <t>0362</t>
  </si>
  <si>
    <t>0404</t>
  </si>
  <si>
    <t>0355</t>
  </si>
  <si>
    <t>0326</t>
  </si>
  <si>
    <t>0372</t>
  </si>
  <si>
    <t>0408</t>
  </si>
  <si>
    <t>0438</t>
  </si>
  <si>
    <t>0314</t>
  </si>
  <si>
    <t>0437</t>
  </si>
  <si>
    <t>0436</t>
  </si>
  <si>
    <t>0324</t>
  </si>
  <si>
    <t>0321</t>
  </si>
  <si>
    <t>0318</t>
  </si>
  <si>
    <t>0474</t>
  </si>
  <si>
    <t>0363</t>
  </si>
  <si>
    <t>0477</t>
  </si>
  <si>
    <t>0475</t>
  </si>
  <si>
    <t>0483</t>
  </si>
  <si>
    <t>0485</t>
  </si>
  <si>
    <t>0487</t>
  </si>
  <si>
    <t>0304</t>
  </si>
  <si>
    <t>0342</t>
  </si>
  <si>
    <t>0411</t>
  </si>
  <si>
    <t>0457</t>
  </si>
  <si>
    <t>0443</t>
  </si>
  <si>
    <t>0486</t>
  </si>
  <si>
    <t>0462</t>
  </si>
  <si>
    <t>0424</t>
  </si>
  <si>
    <t>0468</t>
  </si>
  <si>
    <t>0476</t>
  </si>
  <si>
    <t>0425</t>
  </si>
  <si>
    <t>0406</t>
  </si>
  <si>
    <t>0446</t>
  </si>
  <si>
    <t>0409</t>
  </si>
  <si>
    <t>0414</t>
  </si>
  <si>
    <t>0416</t>
  </si>
  <si>
    <t>0415</t>
  </si>
  <si>
    <t>0371</t>
  </si>
  <si>
    <t>0385</t>
  </si>
  <si>
    <t>0466</t>
  </si>
  <si>
    <t>0453</t>
  </si>
  <si>
    <t>0461</t>
  </si>
  <si>
    <t>0429</t>
  </si>
  <si>
    <t>0413</t>
  </si>
  <si>
    <t>0358</t>
  </si>
  <si>
    <t>0445</t>
  </si>
  <si>
    <t>0444</t>
  </si>
  <si>
    <t>0402</t>
  </si>
  <si>
    <t>0376</t>
  </si>
  <si>
    <t>0375</t>
  </si>
  <si>
    <t>0377</t>
  </si>
  <si>
    <t>0384</t>
  </si>
  <si>
    <t>0383</t>
  </si>
  <si>
    <t>0373</t>
  </si>
  <si>
    <t>0327</t>
  </si>
  <si>
    <t>0319</t>
  </si>
  <si>
    <t>0419</t>
  </si>
  <si>
    <t>0417</t>
  </si>
  <si>
    <t>0546</t>
  </si>
  <si>
    <t>0552</t>
  </si>
  <si>
    <t>0521</t>
  </si>
  <si>
    <t>0562</t>
  </si>
  <si>
    <t>0551</t>
  </si>
  <si>
    <t>0524</t>
  </si>
  <si>
    <t>0525</t>
  </si>
  <si>
    <t>0517</t>
  </si>
  <si>
    <t>0542</t>
  </si>
  <si>
    <t>0544</t>
  </si>
  <si>
    <t>0534</t>
  </si>
  <si>
    <t>0503</t>
  </si>
  <si>
    <t>0545</t>
  </si>
  <si>
    <t>0541</t>
  </si>
  <si>
    <t>0533</t>
  </si>
  <si>
    <t>0515</t>
  </si>
  <si>
    <t>0526</t>
  </si>
  <si>
    <t>0516</t>
  </si>
  <si>
    <t>0543</t>
  </si>
  <si>
    <t>0535</t>
  </si>
  <si>
    <t>0522</t>
  </si>
  <si>
    <t>0518</t>
  </si>
  <si>
    <t>0561</t>
  </si>
  <si>
    <t>0512</t>
  </si>
  <si>
    <t>0513</t>
  </si>
  <si>
    <t>0112</t>
  </si>
  <si>
    <t>0374</t>
  </si>
  <si>
    <t>0364</t>
  </si>
  <si>
    <t>0369</t>
  </si>
  <si>
    <t>0366</t>
  </si>
  <si>
    <t>0361</t>
  </si>
  <si>
    <t>0368</t>
  </si>
  <si>
    <t>0379</t>
  </si>
  <si>
    <t>0354</t>
  </si>
  <si>
    <t>0514</t>
  </si>
  <si>
    <t>0714</t>
  </si>
  <si>
    <t>0713</t>
  </si>
  <si>
    <t>0711</t>
  </si>
  <si>
    <t>1202</t>
  </si>
  <si>
    <t>1204</t>
  </si>
  <si>
    <t>1205</t>
  </si>
  <si>
    <t>0231</t>
  </si>
  <si>
    <t>0242</t>
  </si>
  <si>
    <t>0232</t>
  </si>
  <si>
    <t>0243</t>
  </si>
  <si>
    <t>0412</t>
  </si>
  <si>
    <t>0403</t>
  </si>
  <si>
    <t>0504</t>
  </si>
  <si>
    <t>0505</t>
  </si>
  <si>
    <t>0721</t>
  </si>
  <si>
    <t>0722</t>
  </si>
  <si>
    <t>0115</t>
  </si>
  <si>
    <t>0179</t>
  </si>
  <si>
    <t>0144</t>
  </si>
  <si>
    <t>0162</t>
  </si>
  <si>
    <t>0181</t>
  </si>
  <si>
    <t>0182</t>
  </si>
  <si>
    <t>0171</t>
  </si>
  <si>
    <t>0178</t>
  </si>
  <si>
    <t>0177</t>
  </si>
  <si>
    <t>0167</t>
  </si>
  <si>
    <t>0185</t>
  </si>
  <si>
    <t>0186</t>
  </si>
  <si>
    <t>0173</t>
  </si>
  <si>
    <t>0174</t>
  </si>
  <si>
    <t>0163</t>
  </si>
  <si>
    <t>0184</t>
  </si>
  <si>
    <t>0149</t>
  </si>
  <si>
    <t>0165</t>
  </si>
  <si>
    <t>0176</t>
  </si>
  <si>
    <t>0147</t>
  </si>
  <si>
    <t>0116</t>
  </si>
  <si>
    <t>0157</t>
  </si>
  <si>
    <t>0148</t>
  </si>
  <si>
    <t>0169</t>
  </si>
  <si>
    <t>0133</t>
  </si>
  <si>
    <t>0139</t>
  </si>
  <si>
    <t>0188</t>
  </si>
  <si>
    <t>0131</t>
  </si>
  <si>
    <t>0129</t>
  </si>
  <si>
    <t>0161</t>
  </si>
  <si>
    <t>0127</t>
  </si>
  <si>
    <t>0154</t>
  </si>
  <si>
    <t>0117</t>
  </si>
  <si>
    <t>0164</t>
  </si>
  <si>
    <t>0400</t>
  </si>
  <si>
    <t>0434</t>
  </si>
  <si>
    <t>0433</t>
  </si>
  <si>
    <t>0601</t>
  </si>
  <si>
    <t>0602</t>
  </si>
  <si>
    <t>0603</t>
  </si>
  <si>
    <t>0604</t>
  </si>
  <si>
    <t>0723</t>
  </si>
  <si>
    <t>0734</t>
  </si>
  <si>
    <t>0724</t>
  </si>
  <si>
    <t>0725</t>
  </si>
  <si>
    <t>1215</t>
  </si>
  <si>
    <t>1213</t>
  </si>
  <si>
    <t>1216</t>
  </si>
  <si>
    <t>1218</t>
  </si>
  <si>
    <t>1217</t>
  </si>
  <si>
    <t>1226</t>
  </si>
  <si>
    <t>1211</t>
  </si>
  <si>
    <t>1214</t>
  </si>
  <si>
    <t>1301</t>
  </si>
  <si>
    <t>1303</t>
  </si>
  <si>
    <t>1305</t>
  </si>
  <si>
    <t>1304</t>
  </si>
  <si>
    <t>1527</t>
  </si>
  <si>
    <t>1511</t>
  </si>
  <si>
    <t>1514</t>
  </si>
  <si>
    <t>1524</t>
  </si>
  <si>
    <t>1512</t>
  </si>
  <si>
    <t>1513</t>
  </si>
  <si>
    <t>1515</t>
  </si>
  <si>
    <t>1523</t>
  </si>
  <si>
    <t>1526</t>
  </si>
  <si>
    <t>1528</t>
  </si>
  <si>
    <t>1521</t>
  </si>
  <si>
    <t>1628</t>
  </si>
  <si>
    <t>1743</t>
  </si>
  <si>
    <t>1722</t>
  </si>
  <si>
    <t>1741</t>
  </si>
  <si>
    <t>1742</t>
  </si>
  <si>
    <t>1705</t>
  </si>
  <si>
    <t>1731</t>
  </si>
  <si>
    <t>1732</t>
  </si>
  <si>
    <t>1723</t>
  </si>
  <si>
    <t>1745</t>
  </si>
  <si>
    <t>1706</t>
  </si>
  <si>
    <t>1744</t>
  </si>
  <si>
    <t>1721</t>
  </si>
  <si>
    <t>1747</t>
  </si>
  <si>
    <t>1703</t>
  </si>
  <si>
    <t>1713</t>
  </si>
  <si>
    <t>1724</t>
  </si>
  <si>
    <t>1857</t>
  </si>
  <si>
    <t>1852</t>
  </si>
  <si>
    <t>1856</t>
  </si>
  <si>
    <t>1853</t>
  </si>
  <si>
    <t>2104</t>
  </si>
  <si>
    <t>2101</t>
  </si>
  <si>
    <t>2103</t>
  </si>
  <si>
    <t>2404</t>
  </si>
  <si>
    <t>2407</t>
  </si>
  <si>
    <t>2500</t>
  </si>
  <si>
    <t>2504</t>
  </si>
  <si>
    <t>2511</t>
  </si>
  <si>
    <t>2508</t>
  </si>
  <si>
    <t>2507</t>
  </si>
  <si>
    <t>2509</t>
  </si>
  <si>
    <t>2512</t>
  </si>
  <si>
    <t>2503</t>
  </si>
  <si>
    <t>2502</t>
  </si>
  <si>
    <t>2676</t>
  </si>
  <si>
    <t>2605</t>
  </si>
  <si>
    <t>2608</t>
  </si>
  <si>
    <t>2601</t>
  </si>
  <si>
    <t>2675</t>
  </si>
  <si>
    <t>2609</t>
  </si>
  <si>
    <t>2647</t>
  </si>
  <si>
    <t>2606</t>
  </si>
  <si>
    <t>2618</t>
  </si>
  <si>
    <t>2653</t>
  </si>
  <si>
    <t>2614</t>
  </si>
  <si>
    <t>2617</t>
  </si>
  <si>
    <t>2631</t>
  </si>
  <si>
    <t>2633</t>
  </si>
  <si>
    <t>2632</t>
  </si>
  <si>
    <t>2672</t>
  </si>
  <si>
    <t>2651</t>
  </si>
  <si>
    <t>2634</t>
  </si>
  <si>
    <t>2602</t>
  </si>
  <si>
    <t>2621</t>
  </si>
  <si>
    <t>2646</t>
  </si>
  <si>
    <t>2642</t>
  </si>
  <si>
    <t>2644</t>
  </si>
  <si>
    <t>2666</t>
  </si>
  <si>
    <t>2648</t>
  </si>
  <si>
    <t>2663</t>
  </si>
  <si>
    <t>2673</t>
  </si>
  <si>
    <t>2678</t>
  </si>
  <si>
    <t>2667</t>
  </si>
  <si>
    <t>2607</t>
  </si>
  <si>
    <t>2664</t>
  </si>
  <si>
    <t>2616</t>
  </si>
  <si>
    <t>2638</t>
  </si>
  <si>
    <t>2655</t>
  </si>
  <si>
    <t>2652</t>
  </si>
  <si>
    <t>2603</t>
  </si>
  <si>
    <t>2656</t>
  </si>
  <si>
    <t>2671</t>
  </si>
  <si>
    <t>2626</t>
  </si>
  <si>
    <t>2604</t>
  </si>
  <si>
    <t>2802</t>
  </si>
  <si>
    <t>2812</t>
  </si>
  <si>
    <t>2813</t>
  </si>
  <si>
    <t>2814</t>
  </si>
  <si>
    <t>2806</t>
  </si>
  <si>
    <t>2804</t>
  </si>
  <si>
    <t>2811</t>
  </si>
  <si>
    <t>2801</t>
  </si>
  <si>
    <t>2805</t>
  </si>
  <si>
    <t>3101</t>
  </si>
  <si>
    <t>3118</t>
  </si>
  <si>
    <t>3142</t>
  </si>
  <si>
    <t>3143</t>
  </si>
  <si>
    <t>3115</t>
  </si>
  <si>
    <t>3126</t>
  </si>
  <si>
    <t>3124</t>
  </si>
  <si>
    <t>3112</t>
  </si>
  <si>
    <t>3141</t>
  </si>
  <si>
    <t>3102</t>
  </si>
  <si>
    <t>3114</t>
  </si>
  <si>
    <t>3104</t>
  </si>
  <si>
    <t>3151</t>
  </si>
  <si>
    <t>3152</t>
  </si>
  <si>
    <t>3128</t>
  </si>
  <si>
    <t>3134</t>
  </si>
  <si>
    <t>3111</t>
  </si>
  <si>
    <t>3133</t>
  </si>
  <si>
    <t>3132</t>
  </si>
  <si>
    <t>3125</t>
  </si>
  <si>
    <t>3148</t>
  </si>
  <si>
    <t>3121</t>
  </si>
  <si>
    <t>3122</t>
  </si>
  <si>
    <t>3144</t>
  </si>
  <si>
    <t>3146</t>
  </si>
  <si>
    <t>3103</t>
  </si>
  <si>
    <t>3106</t>
  </si>
  <si>
    <t>3155</t>
  </si>
  <si>
    <t>3129</t>
  </si>
  <si>
    <t>3127</t>
  </si>
  <si>
    <t>3154</t>
  </si>
  <si>
    <t>3145</t>
  </si>
  <si>
    <t>3135</t>
  </si>
  <si>
    <t>3200</t>
  </si>
  <si>
    <t>3205</t>
  </si>
  <si>
    <t>3201</t>
  </si>
  <si>
    <t>3204</t>
  </si>
  <si>
    <t>3300</t>
  </si>
  <si>
    <t>3314</t>
  </si>
  <si>
    <t>3343</t>
  </si>
  <si>
    <t>3324</t>
  </si>
  <si>
    <t>3341</t>
  </si>
  <si>
    <t>3311</t>
  </si>
  <si>
    <t>3302</t>
  </si>
  <si>
    <t>3322</t>
  </si>
  <si>
    <t>3332</t>
  </si>
  <si>
    <t>3331</t>
  </si>
  <si>
    <t>3301</t>
  </si>
  <si>
    <t>3312</t>
  </si>
  <si>
    <t>3316</t>
  </si>
  <si>
    <t>3333</t>
  </si>
  <si>
    <t>3321</t>
  </si>
  <si>
    <t>3315</t>
  </si>
  <si>
    <t>3325</t>
  </si>
  <si>
    <t>3323</t>
  </si>
  <si>
    <t>3451</t>
  </si>
  <si>
    <t>3453</t>
  </si>
  <si>
    <t>3452</t>
  </si>
  <si>
    <t>3454</t>
  </si>
  <si>
    <t>3503</t>
  </si>
  <si>
    <t>3505</t>
  </si>
  <si>
    <t>3502</t>
  </si>
  <si>
    <t>4251</t>
  </si>
  <si>
    <t>4231</t>
  </si>
  <si>
    <t>4211</t>
  </si>
  <si>
    <t>4273</t>
  </si>
  <si>
    <t>4282</t>
  </si>
  <si>
    <t>4261</t>
  </si>
  <si>
    <t>4272</t>
  </si>
  <si>
    <t>4202</t>
  </si>
  <si>
    <t>4281</t>
  </si>
  <si>
    <t>4271</t>
  </si>
  <si>
    <t>4201</t>
  </si>
  <si>
    <t>4263</t>
  </si>
  <si>
    <t>4262</t>
  </si>
  <si>
    <t>4302</t>
  </si>
  <si>
    <t>4303</t>
  </si>
  <si>
    <t>4421</t>
  </si>
  <si>
    <t>4412</t>
  </si>
  <si>
    <t>4413</t>
  </si>
  <si>
    <t>4422</t>
  </si>
  <si>
    <t>4423</t>
  </si>
  <si>
    <t>4432</t>
  </si>
  <si>
    <t>4515</t>
  </si>
  <si>
    <t>4516</t>
  </si>
  <si>
    <t>4513</t>
  </si>
  <si>
    <t>4514</t>
  </si>
  <si>
    <t>4512</t>
  </si>
  <si>
    <t>4511</t>
  </si>
  <si>
    <t>4621</t>
  </si>
  <si>
    <t>4623</t>
  </si>
  <si>
    <t>4624</t>
  </si>
  <si>
    <t>4603</t>
  </si>
  <si>
    <t>4622</t>
  </si>
  <si>
    <t>4602</t>
  </si>
  <si>
    <t>4612</t>
  </si>
  <si>
    <t>4611</t>
  </si>
  <si>
    <t>4601</t>
  </si>
  <si>
    <t>4731</t>
  </si>
  <si>
    <t>4741</t>
  </si>
  <si>
    <t>4733</t>
  </si>
  <si>
    <t>4746</t>
  </si>
  <si>
    <t>5141</t>
  </si>
  <si>
    <t>5200</t>
  </si>
  <si>
    <t>5201</t>
  </si>
  <si>
    <t>5332</t>
  </si>
  <si>
    <t>5333</t>
  </si>
  <si>
    <t>5334</t>
  </si>
  <si>
    <t>5336</t>
  </si>
  <si>
    <t>5331</t>
  </si>
  <si>
    <t>5421</t>
  </si>
  <si>
    <t>5422</t>
  </si>
  <si>
    <t>5501</t>
  </si>
  <si>
    <t>5511</t>
  </si>
  <si>
    <t>5604</t>
  </si>
  <si>
    <t>5606</t>
  </si>
  <si>
    <t>5605</t>
  </si>
  <si>
    <t>5602</t>
  </si>
  <si>
    <t>5603</t>
  </si>
  <si>
    <t>5754</t>
  </si>
  <si>
    <t>5756</t>
  </si>
  <si>
    <t>5751</t>
  </si>
  <si>
    <t>5701</t>
  </si>
  <si>
    <t>5745</t>
  </si>
  <si>
    <t>5742</t>
  </si>
  <si>
    <t>5741</t>
  </si>
  <si>
    <t>5722</t>
  </si>
  <si>
    <t>5712</t>
  </si>
  <si>
    <t>5711</t>
  </si>
  <si>
    <t>5744</t>
  </si>
  <si>
    <t>5752</t>
  </si>
  <si>
    <t>5851</t>
  </si>
  <si>
    <t>0529</t>
  </si>
  <si>
    <t>0506</t>
  </si>
  <si>
    <t>0509</t>
  </si>
  <si>
    <t>0712</t>
  </si>
  <si>
    <t>0701</t>
  </si>
  <si>
    <t>0715</t>
  </si>
  <si>
    <t>0704</t>
  </si>
  <si>
    <t>0703</t>
  </si>
  <si>
    <t>1234</t>
  </si>
  <si>
    <t>1235</t>
  </si>
  <si>
    <t>1236</t>
  </si>
  <si>
    <t>1237</t>
  </si>
  <si>
    <t>1302</t>
  </si>
  <si>
    <t>1522</t>
  </si>
  <si>
    <t>1542</t>
  </si>
  <si>
    <t>1531</t>
  </si>
  <si>
    <t>1702</t>
  </si>
  <si>
    <t>1701</t>
  </si>
  <si>
    <t>1863</t>
  </si>
  <si>
    <t>1864</t>
  </si>
  <si>
    <t>1866</t>
  </si>
  <si>
    <t>1868</t>
  </si>
  <si>
    <t>1858</t>
  </si>
  <si>
    <t>1876</t>
  </si>
  <si>
    <t>1842</t>
  </si>
  <si>
    <t>1841</t>
  </si>
  <si>
    <t>1855</t>
  </si>
  <si>
    <t>1882</t>
  </si>
  <si>
    <t>1812</t>
  </si>
  <si>
    <t>1875</t>
  </si>
  <si>
    <t>1816</t>
  </si>
  <si>
    <t>1872</t>
  </si>
  <si>
    <t>1808</t>
  </si>
  <si>
    <t>1807</t>
  </si>
  <si>
    <t>1817</t>
  </si>
  <si>
    <t>1834</t>
  </si>
  <si>
    <t>1832</t>
  </si>
  <si>
    <t>1847</t>
  </si>
  <si>
    <t>1802</t>
  </si>
  <si>
    <t>1813</t>
  </si>
  <si>
    <t>1814</t>
  </si>
  <si>
    <t>1873</t>
  </si>
  <si>
    <t>1826</t>
  </si>
  <si>
    <t>1827</t>
  </si>
  <si>
    <t>1822</t>
  </si>
  <si>
    <t>1831</t>
  </si>
  <si>
    <t>1861</t>
  </si>
  <si>
    <t>1888</t>
  </si>
  <si>
    <t>1874</t>
  </si>
  <si>
    <t>1846</t>
  </si>
  <si>
    <t>1805</t>
  </si>
  <si>
    <t>1804</t>
  </si>
  <si>
    <t>1886</t>
  </si>
  <si>
    <t>1878</t>
  </si>
  <si>
    <t>1815</t>
  </si>
  <si>
    <t>1883</t>
  </si>
  <si>
    <t>1801</t>
  </si>
  <si>
    <t>1825</t>
  </si>
  <si>
    <t>1803</t>
  </si>
  <si>
    <t>1877</t>
  </si>
  <si>
    <t>1824</t>
  </si>
  <si>
    <t>1881</t>
  </si>
  <si>
    <t>1885</t>
  </si>
  <si>
    <t>1949</t>
  </si>
  <si>
    <t>1901</t>
  </si>
  <si>
    <t>1908</t>
  </si>
  <si>
    <t>1932</t>
  </si>
  <si>
    <t>1935</t>
  </si>
  <si>
    <t>1905</t>
  </si>
  <si>
    <t>1926</t>
  </si>
  <si>
    <t>1925</t>
  </si>
  <si>
    <t>1922</t>
  </si>
  <si>
    <t>1951</t>
  </si>
  <si>
    <t>1957</t>
  </si>
  <si>
    <t>1952</t>
  </si>
  <si>
    <t>1931</t>
  </si>
  <si>
    <t>1946</t>
  </si>
  <si>
    <t>1909</t>
  </si>
  <si>
    <t>1924</t>
  </si>
  <si>
    <t>1953</t>
  </si>
  <si>
    <t>1955</t>
  </si>
  <si>
    <t>1928</t>
  </si>
  <si>
    <t>1933</t>
  </si>
  <si>
    <t>1934</t>
  </si>
  <si>
    <t>1936</t>
  </si>
  <si>
    <t>1954</t>
  </si>
  <si>
    <t>1927</t>
  </si>
  <si>
    <t>1921</t>
  </si>
  <si>
    <t>1929</t>
  </si>
  <si>
    <t>1904</t>
  </si>
  <si>
    <t>1963</t>
  </si>
  <si>
    <t>1943</t>
  </si>
  <si>
    <t>1918</t>
  </si>
  <si>
    <t>1911</t>
  </si>
  <si>
    <t>1912</t>
  </si>
  <si>
    <t>1958</t>
  </si>
  <si>
    <t>1917</t>
  </si>
  <si>
    <t>1913</t>
  </si>
  <si>
    <t>1914</t>
  </si>
  <si>
    <t>1944</t>
  </si>
  <si>
    <t>1962</t>
  </si>
  <si>
    <t>2112</t>
  </si>
  <si>
    <t>2121</t>
  </si>
  <si>
    <t>2431</t>
  </si>
  <si>
    <t>2122</t>
  </si>
  <si>
    <t>2111</t>
  </si>
  <si>
    <t>2331</t>
  </si>
  <si>
    <t>2333</t>
  </si>
  <si>
    <t>2334</t>
  </si>
  <si>
    <t>2335</t>
  </si>
  <si>
    <t>2623</t>
  </si>
  <si>
    <t>2624</t>
  </si>
  <si>
    <t>2625</t>
  </si>
  <si>
    <t>2622</t>
  </si>
  <si>
    <t>2611</t>
  </si>
  <si>
    <t>2612</t>
  </si>
  <si>
    <t>2613</t>
  </si>
  <si>
    <t>2741</t>
  </si>
  <si>
    <t>0574</t>
  </si>
  <si>
    <t>0581</t>
  </si>
  <si>
    <t>0559</t>
  </si>
  <si>
    <t>0555</t>
  </si>
  <si>
    <t>0557</t>
  </si>
  <si>
    <t>0538</t>
  </si>
  <si>
    <t>0539</t>
  </si>
  <si>
    <t>0530</t>
  </si>
  <si>
    <t>0553</t>
  </si>
  <si>
    <t>0528</t>
  </si>
  <si>
    <t>0520</t>
  </si>
  <si>
    <t>0571</t>
  </si>
  <si>
    <t>0527</t>
  </si>
  <si>
    <t>0556</t>
  </si>
  <si>
    <t>0572</t>
  </si>
  <si>
    <t>0584</t>
  </si>
  <si>
    <t>0582</t>
  </si>
  <si>
    <t>0536</t>
  </si>
  <si>
    <t>0554</t>
  </si>
  <si>
    <t>0507</t>
  </si>
  <si>
    <t>0573</t>
  </si>
  <si>
    <t>0600</t>
  </si>
  <si>
    <t>0633</t>
  </si>
  <si>
    <t>0618</t>
  </si>
  <si>
    <t>0673</t>
  </si>
  <si>
    <t>0681</t>
  </si>
  <si>
    <t>0655</t>
  </si>
  <si>
    <t>0657</t>
  </si>
  <si>
    <t>0656</t>
  </si>
  <si>
    <t>0688</t>
  </si>
  <si>
    <t>0668</t>
  </si>
  <si>
    <t>0658</t>
  </si>
  <si>
    <t>0666</t>
  </si>
  <si>
    <t>0659</t>
  </si>
  <si>
    <t>0674</t>
  </si>
  <si>
    <t>0677</t>
  </si>
  <si>
    <t>0652</t>
  </si>
  <si>
    <t>0678</t>
  </si>
  <si>
    <t>0684</t>
  </si>
  <si>
    <t>0653</t>
  </si>
  <si>
    <t>0651</t>
  </si>
  <si>
    <t>0667</t>
  </si>
  <si>
    <t>0615</t>
  </si>
  <si>
    <t>0627</t>
  </si>
  <si>
    <t>0613</t>
  </si>
  <si>
    <t>0636</t>
  </si>
  <si>
    <t>0621</t>
  </si>
  <si>
    <t>0606</t>
  </si>
  <si>
    <t>0619</t>
  </si>
  <si>
    <t>0614</t>
  </si>
  <si>
    <t>0646</t>
  </si>
  <si>
    <t>0624</t>
  </si>
  <si>
    <t>0611</t>
  </si>
  <si>
    <t>0605</t>
  </si>
  <si>
    <t>0643</t>
  </si>
  <si>
    <t>0645</t>
  </si>
  <si>
    <t>0637</t>
  </si>
  <si>
    <t>0608</t>
  </si>
  <si>
    <t>0638</t>
  </si>
  <si>
    <t>0616</t>
  </si>
  <si>
    <t>0654</t>
  </si>
  <si>
    <t>0642</t>
  </si>
  <si>
    <t>0623</t>
  </si>
  <si>
    <t>0641</t>
  </si>
  <si>
    <t>0631</t>
  </si>
  <si>
    <t>0622</t>
  </si>
  <si>
    <t>0625</t>
  </si>
  <si>
    <t>0644</t>
  </si>
  <si>
    <t>0632</t>
  </si>
  <si>
    <t>0635</t>
  </si>
  <si>
    <t>0626</t>
  </si>
  <si>
    <t>0634</t>
  </si>
  <si>
    <t>0612</t>
  </si>
  <si>
    <t>0609</t>
  </si>
  <si>
    <t>0607</t>
  </si>
  <si>
    <t>0617</t>
  </si>
  <si>
    <t>0769</t>
  </si>
  <si>
    <t>0754</t>
  </si>
  <si>
    <t>0758</t>
  </si>
  <si>
    <t>0763</t>
  </si>
  <si>
    <t>0776</t>
  </si>
  <si>
    <t>0757</t>
  </si>
  <si>
    <t>0755</t>
  </si>
  <si>
    <t>0773</t>
  </si>
  <si>
    <t>0765</t>
  </si>
  <si>
    <t>0774</t>
  </si>
  <si>
    <t>0752</t>
  </si>
  <si>
    <t>0751</t>
  </si>
  <si>
    <t>0756</t>
  </si>
  <si>
    <t>0771</t>
  </si>
  <si>
    <t>0761</t>
  </si>
  <si>
    <t>0764</t>
  </si>
  <si>
    <t>0762</t>
  </si>
  <si>
    <t>0772</t>
  </si>
  <si>
    <t>0767</t>
  </si>
  <si>
    <t>0777</t>
  </si>
  <si>
    <t>0775</t>
  </si>
  <si>
    <t>0766</t>
  </si>
  <si>
    <t>0753</t>
  </si>
  <si>
    <t>0778</t>
  </si>
  <si>
    <t>0779</t>
  </si>
  <si>
    <t>0768</t>
  </si>
  <si>
    <t>0702</t>
  </si>
  <si>
    <t>0718</t>
  </si>
  <si>
    <t>0707</t>
  </si>
  <si>
    <t>0719</t>
  </si>
  <si>
    <t>0709</t>
  </si>
  <si>
    <t>0708</t>
  </si>
  <si>
    <t>0705</t>
  </si>
  <si>
    <t>0710</t>
  </si>
  <si>
    <t>0717</t>
  </si>
  <si>
    <t>0716</t>
  </si>
  <si>
    <t>0706</t>
  </si>
  <si>
    <t>0726</t>
  </si>
  <si>
    <t>0745</t>
  </si>
  <si>
    <t>0742</t>
  </si>
  <si>
    <t>0728</t>
  </si>
  <si>
    <t>0735</t>
  </si>
  <si>
    <t>0736</t>
  </si>
  <si>
    <t>0738</t>
  </si>
  <si>
    <t>0743</t>
  </si>
  <si>
    <t>0744</t>
  </si>
  <si>
    <t>0737</t>
  </si>
  <si>
    <t>0732</t>
  </si>
  <si>
    <t>0727</t>
  </si>
  <si>
    <t>0746</t>
  </si>
  <si>
    <t>0733</t>
  </si>
  <si>
    <t>0731</t>
  </si>
  <si>
    <t>0741</t>
  </si>
  <si>
    <t>1341</t>
  </si>
  <si>
    <t>1551</t>
  </si>
  <si>
    <t>1761</t>
  </si>
  <si>
    <t>1762</t>
  </si>
  <si>
    <t>0253</t>
  </si>
  <si>
    <t>0252</t>
  </si>
  <si>
    <t>0244</t>
  </si>
  <si>
    <t>0359</t>
  </si>
  <si>
    <t>0388</t>
  </si>
  <si>
    <t>0386</t>
  </si>
  <si>
    <t>0367</t>
  </si>
  <si>
    <t>0387</t>
  </si>
  <si>
    <t>0381</t>
  </si>
  <si>
    <t>0508</t>
  </si>
  <si>
    <t>1300</t>
  </si>
  <si>
    <t>1361</t>
  </si>
  <si>
    <t>1331</t>
  </si>
  <si>
    <t>1333</t>
  </si>
  <si>
    <t>1332</t>
  </si>
  <si>
    <t>1371</t>
  </si>
  <si>
    <t>2102</t>
  </si>
  <si>
    <t>2105</t>
  </si>
  <si>
    <t>2422</t>
  </si>
  <si>
    <t>2513</t>
  </si>
  <si>
    <t>2711</t>
  </si>
  <si>
    <t>3131</t>
  </si>
  <si>
    <t>3185</t>
  </si>
  <si>
    <t>3172</t>
  </si>
  <si>
    <t>3161</t>
  </si>
  <si>
    <t>3153</t>
  </si>
  <si>
    <t>3182</t>
  </si>
  <si>
    <t>3181</t>
  </si>
  <si>
    <t>3184</t>
  </si>
  <si>
    <t>3171</t>
  </si>
  <si>
    <t>3162</t>
  </si>
  <si>
    <t>3183</t>
  </si>
  <si>
    <t>3163</t>
  </si>
  <si>
    <t>3203</t>
  </si>
  <si>
    <t>3202</t>
  </si>
  <si>
    <t>3309</t>
  </si>
  <si>
    <t>3303</t>
  </si>
  <si>
    <t>3307</t>
  </si>
  <si>
    <t>3318</t>
  </si>
  <si>
    <t>3326</t>
  </si>
  <si>
    <t>3305</t>
  </si>
  <si>
    <t>3310</t>
  </si>
  <si>
    <t>3306</t>
  </si>
  <si>
    <t>3308</t>
  </si>
  <si>
    <t>3304</t>
  </si>
  <si>
    <t>3317</t>
  </si>
  <si>
    <t>3443</t>
  </si>
  <si>
    <t>3444</t>
  </si>
  <si>
    <t>3446</t>
  </si>
  <si>
    <t>3442</t>
  </si>
  <si>
    <t>3445</t>
  </si>
  <si>
    <t>3447</t>
  </si>
  <si>
    <t>3536</t>
  </si>
  <si>
    <t>3535</t>
  </si>
  <si>
    <t>3532</t>
  </si>
  <si>
    <t>3618</t>
  </si>
  <si>
    <t>3617</t>
  </si>
  <si>
    <t>3622</t>
  </si>
  <si>
    <t>3608</t>
  </si>
  <si>
    <t>3624</t>
  </si>
  <si>
    <t>3613</t>
  </si>
  <si>
    <t>3607</t>
  </si>
  <si>
    <t>3612</t>
  </si>
  <si>
    <t>3616</t>
  </si>
  <si>
    <t>3601</t>
  </si>
  <si>
    <t>3606</t>
  </si>
  <si>
    <t>3604</t>
  </si>
  <si>
    <t>3621</t>
  </si>
  <si>
    <t>3602</t>
  </si>
  <si>
    <t>3614</t>
  </si>
  <si>
    <t>3615</t>
  </si>
  <si>
    <t>4131</t>
  </si>
  <si>
    <t>4135</t>
  </si>
  <si>
    <t>4125</t>
  </si>
  <si>
    <t>4132</t>
  </si>
  <si>
    <t>4134</t>
  </si>
  <si>
    <t>4121</t>
  </si>
  <si>
    <t>4124</t>
  </si>
  <si>
    <t>4122</t>
  </si>
  <si>
    <t>4123</t>
  </si>
  <si>
    <t>4136</t>
  </si>
  <si>
    <t>4133</t>
  </si>
  <si>
    <t>4300</t>
  </si>
  <si>
    <t>4305</t>
  </si>
  <si>
    <t>4304</t>
  </si>
  <si>
    <t>4426</t>
  </si>
  <si>
    <t>5102</t>
  </si>
  <si>
    <t>5134</t>
  </si>
  <si>
    <t>5132</t>
  </si>
  <si>
    <t>5223</t>
  </si>
  <si>
    <t>5221</t>
  </si>
  <si>
    <t>5300</t>
  </si>
  <si>
    <t>5304</t>
  </si>
  <si>
    <t>5312</t>
  </si>
  <si>
    <t>5316</t>
  </si>
  <si>
    <t>5303</t>
  </si>
  <si>
    <t>5311</t>
  </si>
  <si>
    <t>5305</t>
  </si>
  <si>
    <t>5313</t>
  </si>
  <si>
    <t>5315</t>
  </si>
  <si>
    <t>5302</t>
  </si>
  <si>
    <t>5400</t>
  </si>
  <si>
    <t>5642</t>
  </si>
  <si>
    <t>5641</t>
  </si>
  <si>
    <t>5633</t>
  </si>
  <si>
    <t>5713</t>
  </si>
  <si>
    <t>5702</t>
  </si>
  <si>
    <t>6100</t>
  </si>
  <si>
    <t>6103</t>
  </si>
  <si>
    <t>6108</t>
  </si>
  <si>
    <t>6102</t>
  </si>
  <si>
    <t>6107</t>
  </si>
  <si>
    <t>6106</t>
  </si>
  <si>
    <t>6101</t>
  </si>
  <si>
    <t>6105</t>
  </si>
  <si>
    <t>6104</t>
  </si>
  <si>
    <t>6222</t>
  </si>
  <si>
    <t>6300</t>
  </si>
  <si>
    <t>6302</t>
  </si>
  <si>
    <t>6303</t>
  </si>
  <si>
    <t>6411</t>
  </si>
  <si>
    <t>6412</t>
  </si>
  <si>
    <t>6413</t>
  </si>
  <si>
    <t>6500</t>
  </si>
  <si>
    <t>6501</t>
  </si>
  <si>
    <t>6502</t>
  </si>
  <si>
    <t>6505</t>
  </si>
  <si>
    <t>6503</t>
  </si>
  <si>
    <t>6504</t>
  </si>
  <si>
    <t>6506</t>
  </si>
  <si>
    <t>6507</t>
  </si>
  <si>
    <t>6611</t>
  </si>
  <si>
    <t>6612</t>
  </si>
  <si>
    <t>6723</t>
  </si>
  <si>
    <t>6724</t>
  </si>
  <si>
    <t>6721</t>
  </si>
  <si>
    <t>6722</t>
  </si>
  <si>
    <t>6857</t>
  </si>
  <si>
    <t>6944</t>
  </si>
  <si>
    <t>6945</t>
  </si>
  <si>
    <t>6946</t>
  </si>
  <si>
    <t>6947</t>
  </si>
  <si>
    <t>6883</t>
  </si>
  <si>
    <t>6837</t>
  </si>
  <si>
    <t>6866</t>
  </si>
  <si>
    <t>6924</t>
  </si>
  <si>
    <t>6877</t>
  </si>
  <si>
    <t>6874</t>
  </si>
  <si>
    <t>6847</t>
  </si>
  <si>
    <t>6943</t>
  </si>
  <si>
    <t>6848</t>
  </si>
  <si>
    <t>6819</t>
  </si>
  <si>
    <t>6879</t>
  </si>
  <si>
    <t>6833</t>
  </si>
  <si>
    <t>6817</t>
  </si>
  <si>
    <t>6832</t>
  </si>
  <si>
    <t>6845</t>
  </si>
  <si>
    <t>6831</t>
  </si>
  <si>
    <t>6835</t>
  </si>
  <si>
    <t>6822</t>
  </si>
  <si>
    <t>6842</t>
  </si>
  <si>
    <t>6985</t>
  </si>
  <si>
    <t>6878</t>
  </si>
  <si>
    <t>6861</t>
  </si>
  <si>
    <t>6873</t>
  </si>
  <si>
    <t>6919</t>
  </si>
  <si>
    <t>6916</t>
  </si>
  <si>
    <t>6929</t>
  </si>
  <si>
    <t>6917</t>
  </si>
  <si>
    <t>6813</t>
  </si>
  <si>
    <t>6958</t>
  </si>
  <si>
    <t>6937</t>
  </si>
  <si>
    <t>6849</t>
  </si>
  <si>
    <t>6844</t>
  </si>
  <si>
    <t>6939</t>
  </si>
  <si>
    <t>6942</t>
  </si>
  <si>
    <t>6938</t>
  </si>
  <si>
    <t>6933</t>
  </si>
  <si>
    <t>6952</t>
  </si>
  <si>
    <t>6935</t>
  </si>
  <si>
    <t>6948</t>
  </si>
  <si>
    <t>6941</t>
  </si>
  <si>
    <t>6949</t>
  </si>
  <si>
    <t>6966</t>
  </si>
  <si>
    <t>6957</t>
  </si>
  <si>
    <t>6968</t>
  </si>
  <si>
    <t>6818</t>
  </si>
  <si>
    <t>6984</t>
  </si>
  <si>
    <t>6955</t>
  </si>
  <si>
    <t>6906</t>
  </si>
  <si>
    <t>6856</t>
  </si>
  <si>
    <t>6911</t>
  </si>
  <si>
    <t>6816</t>
  </si>
  <si>
    <t>6826</t>
  </si>
  <si>
    <t>6926</t>
  </si>
  <si>
    <t>6953</t>
  </si>
  <si>
    <t>6814</t>
  </si>
  <si>
    <t>6981</t>
  </si>
  <si>
    <t>6851</t>
  </si>
  <si>
    <t>6921</t>
  </si>
  <si>
    <t>6821</t>
  </si>
  <si>
    <t>6977</t>
  </si>
  <si>
    <t>6973</t>
  </si>
  <si>
    <t>6979</t>
  </si>
  <si>
    <t>6978</t>
  </si>
  <si>
    <t>6963</t>
  </si>
  <si>
    <t>6853</t>
  </si>
  <si>
    <t>6918</t>
  </si>
  <si>
    <t>6903</t>
  </si>
  <si>
    <t>6972</t>
  </si>
  <si>
    <t>6872</t>
  </si>
  <si>
    <t>6904</t>
  </si>
  <si>
    <t>6934</t>
  </si>
  <si>
    <t>6928</t>
  </si>
  <si>
    <t>6846</t>
  </si>
  <si>
    <t>6923</t>
  </si>
  <si>
    <t>6931</t>
  </si>
  <si>
    <t>6951</t>
  </si>
  <si>
    <t>6907</t>
  </si>
  <si>
    <t>6812</t>
  </si>
  <si>
    <t>6913</t>
  </si>
  <si>
    <t>6983</t>
  </si>
  <si>
    <t>6854</t>
  </si>
  <si>
    <t>6915</t>
  </si>
  <si>
    <t>6922</t>
  </si>
  <si>
    <t>6855</t>
  </si>
  <si>
    <t>6884</t>
  </si>
  <si>
    <t>6836</t>
  </si>
  <si>
    <t>6967</t>
  </si>
  <si>
    <t>6905</t>
  </si>
  <si>
    <t>6956</t>
  </si>
  <si>
    <t>6961</t>
  </si>
  <si>
    <t>6876</t>
  </si>
  <si>
    <t>6875</t>
  </si>
  <si>
    <t>6975</t>
  </si>
  <si>
    <t>6868</t>
  </si>
  <si>
    <t>6843</t>
  </si>
  <si>
    <t>6811</t>
  </si>
  <si>
    <t>6862</t>
  </si>
  <si>
    <t>6976</t>
  </si>
  <si>
    <t>6852</t>
  </si>
  <si>
    <t>6825</t>
  </si>
  <si>
    <t>6936</t>
  </si>
  <si>
    <t>6974</t>
  </si>
  <si>
    <t>6912</t>
  </si>
  <si>
    <t>6824</t>
  </si>
  <si>
    <t>6964</t>
  </si>
  <si>
    <t>6908</t>
  </si>
  <si>
    <t>6865</t>
  </si>
  <si>
    <t>6925</t>
  </si>
  <si>
    <t>6863</t>
  </si>
  <si>
    <t>6815</t>
  </si>
  <si>
    <t>6962</t>
  </si>
  <si>
    <t>6969</t>
  </si>
  <si>
    <t>6954</t>
  </si>
  <si>
    <t>6882</t>
  </si>
  <si>
    <t>6901</t>
  </si>
  <si>
    <t>6834</t>
  </si>
  <si>
    <t>6841</t>
  </si>
  <si>
    <t>6932</t>
  </si>
  <si>
    <t>6823</t>
  </si>
  <si>
    <t>6902</t>
  </si>
  <si>
    <t>6971</t>
  </si>
  <si>
    <t>6838</t>
  </si>
  <si>
    <t>6885</t>
  </si>
  <si>
    <t>6864</t>
  </si>
  <si>
    <t>6867</t>
  </si>
  <si>
    <t>6871</t>
  </si>
  <si>
    <t>6965</t>
  </si>
  <si>
    <t>6982</t>
  </si>
  <si>
    <t>6927</t>
  </si>
  <si>
    <t>6914</t>
  </si>
  <si>
    <t>6881</t>
  </si>
  <si>
    <t>7100</t>
  </si>
  <si>
    <t>7111</t>
  </si>
  <si>
    <t>7112</t>
  </si>
  <si>
    <t>7113</t>
  </si>
  <si>
    <t>7306</t>
  </si>
  <si>
    <t>7303</t>
  </si>
  <si>
    <t>7301</t>
  </si>
  <si>
    <t>7302</t>
  </si>
  <si>
    <t>7305</t>
  </si>
  <si>
    <t>7304</t>
  </si>
  <si>
    <t>7406</t>
  </si>
  <si>
    <t>7403</t>
  </si>
  <si>
    <t>7402</t>
  </si>
  <si>
    <t>7405</t>
  </si>
  <si>
    <t>7401</t>
  </si>
  <si>
    <t>7404</t>
  </si>
  <si>
    <t>7526</t>
  </si>
  <si>
    <t>7554</t>
  </si>
  <si>
    <t>7506</t>
  </si>
  <si>
    <t>7552</t>
  </si>
  <si>
    <t>7534</t>
  </si>
  <si>
    <t>7521</t>
  </si>
  <si>
    <t>7562</t>
  </si>
  <si>
    <t>7501</t>
  </si>
  <si>
    <t>7505</t>
  </si>
  <si>
    <t>7531</t>
  </si>
  <si>
    <t>7536</t>
  </si>
  <si>
    <t>7553</t>
  </si>
  <si>
    <t>7533</t>
  </si>
  <si>
    <t>7502</t>
  </si>
  <si>
    <t>7527</t>
  </si>
  <si>
    <t>7555</t>
  </si>
  <si>
    <t>7532</t>
  </si>
  <si>
    <t>7543</t>
  </si>
  <si>
    <t>7561</t>
  </si>
  <si>
    <t>7535</t>
  </si>
  <si>
    <t>7511</t>
  </si>
  <si>
    <t>7551</t>
  </si>
  <si>
    <t>7516</t>
  </si>
  <si>
    <t>7542</t>
  </si>
  <si>
    <t>7566</t>
  </si>
  <si>
    <t>7563</t>
  </si>
  <si>
    <t>7513</t>
  </si>
  <si>
    <t>7523</t>
  </si>
  <si>
    <t>7541</t>
  </si>
  <si>
    <t>7567</t>
  </si>
  <si>
    <t>7514</t>
  </si>
  <si>
    <t>7503</t>
  </si>
  <si>
    <t>7525</t>
  </si>
  <si>
    <t>7515</t>
  </si>
  <si>
    <t>7556</t>
  </si>
  <si>
    <t>7557</t>
  </si>
  <si>
    <t>7544</t>
  </si>
  <si>
    <t>7504</t>
  </si>
  <si>
    <t>7537</t>
  </si>
  <si>
    <t>7545</t>
  </si>
  <si>
    <t>7565</t>
  </si>
  <si>
    <t>7564</t>
  </si>
  <si>
    <t>7512</t>
  </si>
  <si>
    <t>7522</t>
  </si>
  <si>
    <t>7524</t>
  </si>
  <si>
    <t>7619</t>
  </si>
  <si>
    <t>7635</t>
  </si>
  <si>
    <t>7679</t>
  </si>
  <si>
    <t>7621</t>
  </si>
  <si>
    <t>7622</t>
  </si>
  <si>
    <t>7674</t>
  </si>
  <si>
    <t>7615</t>
  </si>
  <si>
    <t>7614</t>
  </si>
  <si>
    <t>7663</t>
  </si>
  <si>
    <t>7602</t>
  </si>
  <si>
    <t>7604</t>
  </si>
  <si>
    <t>7605</t>
  </si>
  <si>
    <t>7606</t>
  </si>
  <si>
    <t>7655</t>
  </si>
  <si>
    <t>7661</t>
  </si>
  <si>
    <t>7664</t>
  </si>
  <si>
    <t>7607</t>
  </si>
  <si>
    <t>7624</t>
  </si>
  <si>
    <t>7611</t>
  </si>
  <si>
    <t>7625</t>
  </si>
  <si>
    <t>7617</t>
  </si>
  <si>
    <t>7612</t>
  </si>
  <si>
    <t>7643</t>
  </si>
  <si>
    <t>7657</t>
  </si>
  <si>
    <t>7628</t>
  </si>
  <si>
    <t>7654</t>
  </si>
  <si>
    <t>7632</t>
  </si>
  <si>
    <t>7638</t>
  </si>
  <si>
    <t>7678</t>
  </si>
  <si>
    <t>7656</t>
  </si>
  <si>
    <t>7627</t>
  </si>
  <si>
    <t>7676</t>
  </si>
  <si>
    <t>7645</t>
  </si>
  <si>
    <t>7675</t>
  </si>
  <si>
    <t>7618</t>
  </si>
  <si>
    <t>7642</t>
  </si>
  <si>
    <t>7629</t>
  </si>
  <si>
    <t>7662</t>
  </si>
  <si>
    <t>7644</t>
  </si>
  <si>
    <t>7631</t>
  </si>
  <si>
    <t>7601</t>
  </si>
  <si>
    <t>7623</t>
  </si>
  <si>
    <t>7672</t>
  </si>
  <si>
    <t>7677</t>
  </si>
  <si>
    <t>7651</t>
  </si>
  <si>
    <t>7626</t>
  </si>
  <si>
    <t>7673</t>
  </si>
  <si>
    <t>7652</t>
  </si>
  <si>
    <t>7671</t>
  </si>
  <si>
    <t>7633</t>
  </si>
  <si>
    <t>7637</t>
  </si>
  <si>
    <t>7653</t>
  </si>
  <si>
    <t>7641</t>
  </si>
  <si>
    <t>7616</t>
  </si>
  <si>
    <t>7613</t>
  </si>
  <si>
    <t>7603</t>
  </si>
  <si>
    <t>7608</t>
  </si>
  <si>
    <t>7634</t>
  </si>
  <si>
    <t>7636</t>
  </si>
  <si>
    <t>7801</t>
  </si>
  <si>
    <t>7900</t>
  </si>
  <si>
    <t>7905</t>
  </si>
  <si>
    <t>7915</t>
  </si>
  <si>
    <t>8300</t>
  </si>
  <si>
    <t>8400</t>
  </si>
  <si>
    <t>8521</t>
  </si>
  <si>
    <t>8602</t>
  </si>
  <si>
    <t>8603</t>
  </si>
  <si>
    <t>8604</t>
  </si>
  <si>
    <t>8601</t>
  </si>
  <si>
    <t>8605</t>
  </si>
  <si>
    <t>8712</t>
  </si>
  <si>
    <t>8713</t>
  </si>
  <si>
    <t>8711</t>
  </si>
  <si>
    <t>1201</t>
  </si>
  <si>
    <t>2200</t>
  </si>
  <si>
    <t>2207</t>
  </si>
  <si>
    <t>2208</t>
  </si>
  <si>
    <t>2206</t>
  </si>
  <si>
    <t>3105</t>
  </si>
  <si>
    <t>3206</t>
  </si>
  <si>
    <t>3207</t>
  </si>
  <si>
    <t>3403</t>
  </si>
  <si>
    <t>3404</t>
  </si>
  <si>
    <t>3402</t>
  </si>
  <si>
    <t>3406</t>
  </si>
  <si>
    <t>3405</t>
  </si>
  <si>
    <t>3401</t>
  </si>
  <si>
    <t>3522</t>
  </si>
  <si>
    <t>3521</t>
  </si>
  <si>
    <t>4102</t>
  </si>
  <si>
    <t>4205</t>
  </si>
  <si>
    <t>4206</t>
  </si>
  <si>
    <t>4207</t>
  </si>
  <si>
    <t>4209</t>
  </si>
  <si>
    <t>4208</t>
  </si>
  <si>
    <t>4203</t>
  </si>
  <si>
    <t>4204</t>
  </si>
  <si>
    <t>4315</t>
  </si>
  <si>
    <t>4365</t>
  </si>
  <si>
    <t>4307</t>
  </si>
  <si>
    <t>4434</t>
  </si>
  <si>
    <t>4433</t>
  </si>
  <si>
    <t>4381</t>
  </si>
  <si>
    <t>4384</t>
  </si>
  <si>
    <t>4313</t>
  </si>
  <si>
    <t>4322</t>
  </si>
  <si>
    <t>4352</t>
  </si>
  <si>
    <t>4465</t>
  </si>
  <si>
    <t>4377</t>
  </si>
  <si>
    <t>4482</t>
  </si>
  <si>
    <t>4481</t>
  </si>
  <si>
    <t>4425</t>
  </si>
  <si>
    <t>4442</t>
  </si>
  <si>
    <t>4321</t>
  </si>
  <si>
    <t>4436</t>
  </si>
  <si>
    <t>4406</t>
  </si>
  <si>
    <t>4308</t>
  </si>
  <si>
    <t>4419</t>
  </si>
  <si>
    <t>4347</t>
  </si>
  <si>
    <t>4488</t>
  </si>
  <si>
    <t>4487</t>
  </si>
  <si>
    <t>4383</t>
  </si>
  <si>
    <t>4435</t>
  </si>
  <si>
    <t>4454</t>
  </si>
  <si>
    <t>4386</t>
  </si>
  <si>
    <t>4326</t>
  </si>
  <si>
    <t>4452</t>
  </si>
  <si>
    <t>4388</t>
  </si>
  <si>
    <t>4474</t>
  </si>
  <si>
    <t>4411</t>
  </si>
  <si>
    <t>4491</t>
  </si>
  <si>
    <t>4329</t>
  </si>
  <si>
    <t>4437</t>
  </si>
  <si>
    <t>4446</t>
  </si>
  <si>
    <t>4407</t>
  </si>
  <si>
    <t>4353</t>
  </si>
  <si>
    <t>4375</t>
  </si>
  <si>
    <t>4424</t>
  </si>
  <si>
    <t>4405</t>
  </si>
  <si>
    <t>4317</t>
  </si>
  <si>
    <t>4323</t>
  </si>
  <si>
    <t>4306</t>
  </si>
  <si>
    <t>4362</t>
  </si>
  <si>
    <t>4325</t>
  </si>
  <si>
    <t>4333</t>
  </si>
  <si>
    <t>4344</t>
  </si>
  <si>
    <t>4444</t>
  </si>
  <si>
    <t>4387</t>
  </si>
  <si>
    <t>4471</t>
  </si>
  <si>
    <t>4492</t>
  </si>
  <si>
    <t>4328</t>
  </si>
  <si>
    <t>4378</t>
  </si>
  <si>
    <t>4427</t>
  </si>
  <si>
    <t>4348</t>
  </si>
  <si>
    <t>4418</t>
  </si>
  <si>
    <t>4382</t>
  </si>
  <si>
    <t>4484</t>
  </si>
  <si>
    <t>4486</t>
  </si>
  <si>
    <t>4342</t>
  </si>
  <si>
    <t>4345</t>
  </si>
  <si>
    <t>4431</t>
  </si>
  <si>
    <t>4439</t>
  </si>
  <si>
    <t>4408</t>
  </si>
  <si>
    <t>4404</t>
  </si>
  <si>
    <t>4385</t>
  </si>
  <si>
    <t>4417</t>
  </si>
  <si>
    <t>4346</t>
  </si>
  <si>
    <t>4389</t>
  </si>
  <si>
    <t>4472</t>
  </si>
  <si>
    <t>4361</t>
  </si>
  <si>
    <t>4314</t>
  </si>
  <si>
    <t>4475</t>
  </si>
  <si>
    <t>4351</t>
  </si>
  <si>
    <t>4363</t>
  </si>
  <si>
    <t>4445</t>
  </si>
  <si>
    <t>4441</t>
  </si>
  <si>
    <t>4495</t>
  </si>
  <si>
    <t>4494</t>
  </si>
  <si>
    <t>4364</t>
  </si>
  <si>
    <t>4316</t>
  </si>
  <si>
    <t>4456</t>
  </si>
  <si>
    <t>4312</t>
  </si>
  <si>
    <t>4483</t>
  </si>
  <si>
    <t>4493</t>
  </si>
  <si>
    <t>4354</t>
  </si>
  <si>
    <t>4414</t>
  </si>
  <si>
    <t>4343</t>
  </si>
  <si>
    <t>4462</t>
  </si>
  <si>
    <t>4401</t>
  </si>
  <si>
    <t>4451</t>
  </si>
  <si>
    <t>4371</t>
  </si>
  <si>
    <t>4374</t>
  </si>
  <si>
    <t>4461</t>
  </si>
  <si>
    <t>4331</t>
  </si>
  <si>
    <t>4311</t>
  </si>
  <si>
    <t>4332</t>
  </si>
  <si>
    <t>4485</t>
  </si>
  <si>
    <t>4402</t>
  </si>
  <si>
    <t>4403</t>
  </si>
  <si>
    <t>4496</t>
  </si>
  <si>
    <t>4464</t>
  </si>
  <si>
    <t>4327</t>
  </si>
  <si>
    <t>4324</t>
  </si>
  <si>
    <t>4372</t>
  </si>
  <si>
    <t>4443</t>
  </si>
  <si>
    <t>4473</t>
  </si>
  <si>
    <t>4416</t>
  </si>
  <si>
    <t>4415</t>
  </si>
  <si>
    <t>4438</t>
  </si>
  <si>
    <t>4334</t>
  </si>
  <si>
    <t>4497</t>
  </si>
  <si>
    <t>4376</t>
  </si>
  <si>
    <t>4355</t>
  </si>
  <si>
    <t>4453</t>
  </si>
  <si>
    <t>4373</t>
  </si>
  <si>
    <t>4455</t>
  </si>
  <si>
    <t>4463</t>
  </si>
  <si>
    <t>4341</t>
  </si>
  <si>
    <t>4500</t>
  </si>
  <si>
    <t>4503</t>
  </si>
  <si>
    <t>4502</t>
  </si>
  <si>
    <t>4501</t>
  </si>
  <si>
    <t>5500</t>
  </si>
  <si>
    <t>5523</t>
  </si>
  <si>
    <t>5507</t>
  </si>
  <si>
    <t>5521</t>
  </si>
  <si>
    <t>5513</t>
  </si>
  <si>
    <t>5502</t>
  </si>
  <si>
    <t>5512</t>
  </si>
  <si>
    <t>5503</t>
  </si>
  <si>
    <t>5504</t>
  </si>
  <si>
    <t>5522</t>
  </si>
  <si>
    <t>5514</t>
  </si>
  <si>
    <t>5506</t>
  </si>
  <si>
    <t>5505</t>
  </si>
  <si>
    <t>5616</t>
  </si>
  <si>
    <t>5614</t>
  </si>
  <si>
    <t>5612</t>
  </si>
  <si>
    <t>5621</t>
  </si>
  <si>
    <t>5615</t>
  </si>
  <si>
    <t>5617</t>
  </si>
  <si>
    <t>5613</t>
  </si>
  <si>
    <t>5618</t>
  </si>
  <si>
    <t>1262</t>
  </si>
  <si>
    <t>1272</t>
  </si>
  <si>
    <t>1261</t>
  </si>
  <si>
    <t>1271</t>
  </si>
  <si>
    <t>1306</t>
  </si>
  <si>
    <t>1308</t>
  </si>
  <si>
    <t>1500</t>
  </si>
  <si>
    <t>1504</t>
  </si>
  <si>
    <t>1717</t>
  </si>
  <si>
    <t>1712</t>
  </si>
  <si>
    <t>1711</t>
  </si>
  <si>
    <t>1727</t>
  </si>
  <si>
    <t>1720</t>
  </si>
  <si>
    <t>1716</t>
  </si>
  <si>
    <t>1714</t>
  </si>
  <si>
    <t>1736</t>
  </si>
  <si>
    <t>0241</t>
  </si>
  <si>
    <t>0537</t>
  </si>
  <si>
    <t>0338</t>
  </si>
  <si>
    <t>0389</t>
  </si>
  <si>
    <t>0339</t>
  </si>
  <si>
    <t>0405</t>
  </si>
  <si>
    <t>1206</t>
  </si>
  <si>
    <t>1325</t>
  </si>
  <si>
    <t>1344</t>
  </si>
  <si>
    <t>1312</t>
  </si>
  <si>
    <t>1323</t>
  </si>
  <si>
    <t>1451</t>
  </si>
  <si>
    <t>1452</t>
  </si>
  <si>
    <t>1453</t>
  </si>
  <si>
    <t>1442</t>
  </si>
  <si>
    <t>1443</t>
  </si>
  <si>
    <t>1421</t>
  </si>
  <si>
    <t>0309</t>
  </si>
  <si>
    <t>0308</t>
  </si>
  <si>
    <t>1321</t>
  </si>
  <si>
    <t>1345</t>
  </si>
  <si>
    <t>2300</t>
  </si>
  <si>
    <t>2323</t>
  </si>
  <si>
    <t>2322</t>
  </si>
  <si>
    <t>2326</t>
  </si>
  <si>
    <t>2321</t>
  </si>
  <si>
    <t>2324</t>
  </si>
  <si>
    <t>2327</t>
  </si>
  <si>
    <t>2325</t>
  </si>
  <si>
    <t>2505</t>
  </si>
  <si>
    <t>2501</t>
  </si>
  <si>
    <t>2700</t>
  </si>
  <si>
    <t>2714</t>
  </si>
  <si>
    <t>2742</t>
  </si>
  <si>
    <t>2735</t>
  </si>
  <si>
    <t>2724</t>
  </si>
  <si>
    <t>2701</t>
  </si>
  <si>
    <t>2754</t>
  </si>
  <si>
    <t>2722</t>
  </si>
  <si>
    <t>2703</t>
  </si>
  <si>
    <t>2745</t>
  </si>
  <si>
    <t>2702</t>
  </si>
  <si>
    <t>2733</t>
  </si>
  <si>
    <t>2751</t>
  </si>
  <si>
    <t>2725</t>
  </si>
  <si>
    <t>2743</t>
  </si>
  <si>
    <t>2712</t>
  </si>
  <si>
    <t>2752</t>
  </si>
  <si>
    <t>2715</t>
  </si>
  <si>
    <t>2732</t>
  </si>
  <si>
    <t>2723</t>
  </si>
  <si>
    <t>2721</t>
  </si>
  <si>
    <t>2746</t>
  </si>
  <si>
    <t>2753</t>
  </si>
  <si>
    <t>2761</t>
  </si>
  <si>
    <t>2713</t>
  </si>
  <si>
    <t>2705</t>
  </si>
  <si>
    <t>2734</t>
  </si>
  <si>
    <t>2704</t>
  </si>
  <si>
    <t>2747</t>
  </si>
  <si>
    <t>2744</t>
  </si>
  <si>
    <t>2803</t>
  </si>
  <si>
    <t>2818</t>
  </si>
  <si>
    <t>2817</t>
  </si>
  <si>
    <t>2815</t>
  </si>
  <si>
    <t>3107</t>
  </si>
  <si>
    <t>3113</t>
  </si>
  <si>
    <t>3165</t>
  </si>
  <si>
    <t>3164</t>
  </si>
  <si>
    <t>3167</t>
  </si>
  <si>
    <t>3139</t>
  </si>
  <si>
    <t>3158</t>
  </si>
  <si>
    <t>3123</t>
  </si>
  <si>
    <t>3156</t>
  </si>
  <si>
    <t>3138</t>
  </si>
  <si>
    <t>3273</t>
  </si>
  <si>
    <t>3272</t>
  </si>
  <si>
    <t>3284</t>
  </si>
  <si>
    <t>3286</t>
  </si>
  <si>
    <t>3287</t>
  </si>
  <si>
    <t>3278</t>
  </si>
  <si>
    <t>3282</t>
  </si>
  <si>
    <t>3275</t>
  </si>
  <si>
    <t>3513</t>
  </si>
  <si>
    <t>3524</t>
  </si>
  <si>
    <t>3525</t>
  </si>
  <si>
    <t>3542</t>
  </si>
  <si>
    <t>3543</t>
  </si>
  <si>
    <t>3611</t>
  </si>
  <si>
    <t>3651</t>
  </si>
  <si>
    <t>3682</t>
  </si>
  <si>
    <t>3662</t>
  </si>
  <si>
    <t>3642</t>
  </si>
  <si>
    <t>3635</t>
  </si>
  <si>
    <t>3671</t>
  </si>
  <si>
    <t>3633</t>
  </si>
  <si>
    <t>3636</t>
  </si>
  <si>
    <t>3673</t>
  </si>
  <si>
    <t>3684</t>
  </si>
  <si>
    <t>3623</t>
  </si>
  <si>
    <t>3643</t>
  </si>
  <si>
    <t>3672</t>
  </si>
  <si>
    <t>3641</t>
  </si>
  <si>
    <t>3661</t>
  </si>
  <si>
    <t>3631</t>
  </si>
  <si>
    <t>3644</t>
  </si>
  <si>
    <t>3874</t>
  </si>
  <si>
    <t>3833</t>
  </si>
  <si>
    <t>3805</t>
  </si>
  <si>
    <t>3811</t>
  </si>
  <si>
    <t>3831</t>
  </si>
  <si>
    <t>3803</t>
  </si>
  <si>
    <t>3834</t>
  </si>
  <si>
    <t>3806</t>
  </si>
  <si>
    <t>3801</t>
  </si>
  <si>
    <t>3814</t>
  </si>
  <si>
    <t>3832</t>
  </si>
  <si>
    <t>0451</t>
  </si>
  <si>
    <t>1160</t>
  </si>
  <si>
    <t>1109</t>
  </si>
  <si>
    <t>1169</t>
  </si>
  <si>
    <t>1207</t>
  </si>
  <si>
    <t>1208</t>
  </si>
  <si>
    <t>1561</t>
  </si>
  <si>
    <t>1536</t>
  </si>
  <si>
    <t>1534</t>
  </si>
  <si>
    <t>1539</t>
  </si>
  <si>
    <t>1516</t>
  </si>
  <si>
    <t>1568</t>
  </si>
  <si>
    <t>1552</t>
  </si>
  <si>
    <t>1537</t>
  </si>
  <si>
    <t>1507</t>
  </si>
  <si>
    <t>1557</t>
  </si>
  <si>
    <t>1508</t>
  </si>
  <si>
    <t>1554</t>
  </si>
  <si>
    <t>1506</t>
  </si>
  <si>
    <t>1563</t>
  </si>
  <si>
    <t>1566</t>
  </si>
  <si>
    <t>1558</t>
  </si>
  <si>
    <t>1517</t>
  </si>
  <si>
    <t>1562</t>
  </si>
  <si>
    <t>1525</t>
  </si>
  <si>
    <t>1546</t>
  </si>
  <si>
    <t>1559</t>
  </si>
  <si>
    <t>1518</t>
  </si>
  <si>
    <t>1555</t>
  </si>
  <si>
    <t>1565</t>
  </si>
  <si>
    <t>1545</t>
  </si>
  <si>
    <t>1535</t>
  </si>
  <si>
    <t>1548</t>
  </si>
  <si>
    <t>1547</t>
  </si>
  <si>
    <t>1543</t>
  </si>
  <si>
    <t>1529</t>
  </si>
  <si>
    <t>1519</t>
  </si>
  <si>
    <t>1544</t>
  </si>
  <si>
    <t>1533</t>
  </si>
  <si>
    <t>1538</t>
  </si>
  <si>
    <t>1564</t>
  </si>
  <si>
    <t>2147</t>
  </si>
  <si>
    <t>2165</t>
  </si>
  <si>
    <t>2172</t>
  </si>
  <si>
    <t>2113</t>
  </si>
  <si>
    <t>2182</t>
  </si>
  <si>
    <t>2185</t>
  </si>
  <si>
    <t>2145</t>
  </si>
  <si>
    <t>2117</t>
  </si>
  <si>
    <t>2127</t>
  </si>
  <si>
    <t>2155</t>
  </si>
  <si>
    <t>2157</t>
  </si>
  <si>
    <t>2156</t>
  </si>
  <si>
    <t>2142</t>
  </si>
  <si>
    <t>2124</t>
  </si>
  <si>
    <t>2125</t>
  </si>
  <si>
    <t>2143</t>
  </si>
  <si>
    <t>2164</t>
  </si>
  <si>
    <t>2128</t>
  </si>
  <si>
    <t>2144</t>
  </si>
  <si>
    <t>2135</t>
  </si>
  <si>
    <t>2163</t>
  </si>
  <si>
    <t>2136</t>
  </si>
  <si>
    <t>2129</t>
  </si>
  <si>
    <t>2146</t>
  </si>
  <si>
    <t>2115</t>
  </si>
  <si>
    <t>2171</t>
  </si>
  <si>
    <t>2161</t>
  </si>
  <si>
    <t>2123</t>
  </si>
  <si>
    <t>2132</t>
  </si>
  <si>
    <t>2134</t>
  </si>
  <si>
    <t>2184</t>
  </si>
  <si>
    <t>2118</t>
  </si>
  <si>
    <t>2173</t>
  </si>
  <si>
    <t>2181</t>
  </si>
  <si>
    <t>2126</t>
  </si>
  <si>
    <t>2131</t>
  </si>
  <si>
    <t>2151</t>
  </si>
  <si>
    <t>2152</t>
  </si>
  <si>
    <t>2158</t>
  </si>
  <si>
    <t>2188</t>
  </si>
  <si>
    <t>2246</t>
  </si>
  <si>
    <t>2245</t>
  </si>
  <si>
    <t>2252</t>
  </si>
  <si>
    <t>2235</t>
  </si>
  <si>
    <t>2234</t>
  </si>
  <si>
    <t>2223</t>
  </si>
  <si>
    <t>2254</t>
  </si>
  <si>
    <t>2213</t>
  </si>
  <si>
    <t>2561</t>
  </si>
  <si>
    <t>2585</t>
  </si>
  <si>
    <t>2587</t>
  </si>
  <si>
    <t>2584</t>
  </si>
  <si>
    <t>2574</t>
  </si>
  <si>
    <t>2586</t>
  </si>
  <si>
    <t>2531</t>
  </si>
  <si>
    <t>2514</t>
  </si>
  <si>
    <t>2578</t>
  </si>
  <si>
    <t>2523</t>
  </si>
  <si>
    <t>2533</t>
  </si>
  <si>
    <t>2562</t>
  </si>
  <si>
    <t>2522</t>
  </si>
  <si>
    <t>2537</t>
  </si>
  <si>
    <t>2568</t>
  </si>
  <si>
    <t>2525</t>
  </si>
  <si>
    <t>2549</t>
  </si>
  <si>
    <t>2572</t>
  </si>
  <si>
    <t>2515</t>
  </si>
  <si>
    <t>2558</t>
  </si>
  <si>
    <t>2516</t>
  </si>
  <si>
    <t>2552</t>
  </si>
  <si>
    <t>2567</t>
  </si>
  <si>
    <t>2524</t>
  </si>
  <si>
    <t>2521</t>
  </si>
  <si>
    <t>2554</t>
  </si>
  <si>
    <t>2517</t>
  </si>
  <si>
    <t>2582</t>
  </si>
  <si>
    <t>2556</t>
  </si>
  <si>
    <t>2535</t>
  </si>
  <si>
    <t>2536</t>
  </si>
  <si>
    <t>2544</t>
  </si>
  <si>
    <t>2553</t>
  </si>
  <si>
    <t>2506</t>
  </si>
  <si>
    <t>2545</t>
  </si>
  <si>
    <t>2571</t>
  </si>
  <si>
    <t>2583</t>
  </si>
  <si>
    <t>2569</t>
  </si>
  <si>
    <t>2527</t>
  </si>
  <si>
    <t>2548</t>
  </si>
  <si>
    <t>2563</t>
  </si>
  <si>
    <t>2547</t>
  </si>
  <si>
    <t>2559</t>
  </si>
  <si>
    <t>2588</t>
  </si>
  <si>
    <t>2681</t>
  </si>
  <si>
    <t>2683</t>
  </si>
  <si>
    <t>2688</t>
  </si>
  <si>
    <t>2635</t>
  </si>
  <si>
    <t>2643</t>
  </si>
  <si>
    <t>2668</t>
  </si>
  <si>
    <t>2641</t>
  </si>
  <si>
    <t>2686</t>
  </si>
  <si>
    <t>2627</t>
  </si>
  <si>
    <t>2645</t>
  </si>
  <si>
    <t>2674</t>
  </si>
  <si>
    <t>2687</t>
  </si>
  <si>
    <t>2677</t>
  </si>
  <si>
    <t>2615</t>
  </si>
  <si>
    <t>2665</t>
  </si>
  <si>
    <t>2816</t>
  </si>
  <si>
    <t>2865</t>
  </si>
  <si>
    <t>2731</t>
  </si>
  <si>
    <t>2756</t>
  </si>
  <si>
    <t>2779</t>
  </si>
  <si>
    <t>2821</t>
  </si>
  <si>
    <t>2877</t>
  </si>
  <si>
    <t>2822</t>
  </si>
  <si>
    <t>2856</t>
  </si>
  <si>
    <t>2778</t>
  </si>
  <si>
    <t>2845</t>
  </si>
  <si>
    <t>2875</t>
  </si>
  <si>
    <t>2774</t>
  </si>
  <si>
    <t>2864</t>
  </si>
  <si>
    <t>2841</t>
  </si>
  <si>
    <t>2871</t>
  </si>
  <si>
    <t>2777</t>
  </si>
  <si>
    <t>2775</t>
  </si>
  <si>
    <t>2851</t>
  </si>
  <si>
    <t>2757</t>
  </si>
  <si>
    <t>2854</t>
  </si>
  <si>
    <t>2823</t>
  </si>
  <si>
    <t>2874</t>
  </si>
  <si>
    <t>2844</t>
  </si>
  <si>
    <t>2861</t>
  </si>
  <si>
    <t>2873</t>
  </si>
  <si>
    <t>2857</t>
  </si>
  <si>
    <t>2863</t>
  </si>
  <si>
    <t>2782</t>
  </si>
  <si>
    <t>2785</t>
  </si>
  <si>
    <t>2842</t>
  </si>
  <si>
    <t>2826</t>
  </si>
  <si>
    <t>2843</t>
  </si>
  <si>
    <t>2781</t>
  </si>
  <si>
    <t>2762</t>
  </si>
  <si>
    <t>2716</t>
  </si>
  <si>
    <t>2773</t>
  </si>
  <si>
    <t>2835</t>
  </si>
  <si>
    <t>2832</t>
  </si>
  <si>
    <t>2834</t>
  </si>
  <si>
    <t>2828</t>
  </si>
  <si>
    <t>2827</t>
  </si>
  <si>
    <t>3100</t>
  </si>
  <si>
    <t>3178</t>
  </si>
  <si>
    <t>3174</t>
  </si>
  <si>
    <t>3159</t>
  </si>
  <si>
    <t>3157</t>
  </si>
  <si>
    <t>3108</t>
  </si>
  <si>
    <t>3177</t>
  </si>
  <si>
    <t>3147</t>
  </si>
  <si>
    <t>3173</t>
  </si>
  <si>
    <t>3176</t>
  </si>
  <si>
    <t>3168</t>
  </si>
  <si>
    <t>3179</t>
  </si>
  <si>
    <t>3109</t>
  </si>
  <si>
    <t>3175</t>
  </si>
  <si>
    <t>3215</t>
  </si>
  <si>
    <t>3213</t>
  </si>
  <si>
    <t>3211</t>
  </si>
  <si>
    <t>3364</t>
  </si>
  <si>
    <t>3382</t>
  </si>
  <si>
    <t>3342</t>
  </si>
  <si>
    <t>3372</t>
  </si>
  <si>
    <t>3361</t>
  </si>
  <si>
    <t>3362</t>
  </si>
  <si>
    <t>3381</t>
  </si>
  <si>
    <t>3501</t>
  </si>
  <si>
    <t>3506</t>
  </si>
  <si>
    <t>3507</t>
  </si>
  <si>
    <t>3504</t>
  </si>
  <si>
    <t>4100</t>
  </si>
  <si>
    <t>4113</t>
  </si>
  <si>
    <t>4115</t>
  </si>
  <si>
    <t>4112</t>
  </si>
  <si>
    <t>4111</t>
  </si>
  <si>
    <t>4142</t>
  </si>
  <si>
    <t>4103</t>
  </si>
  <si>
    <t>4137</t>
  </si>
  <si>
    <t>4104</t>
  </si>
  <si>
    <t>4138</t>
  </si>
  <si>
    <t>4145</t>
  </si>
  <si>
    <t>4155</t>
  </si>
  <si>
    <t>4117</t>
  </si>
  <si>
    <t>4144</t>
  </si>
  <si>
    <t>4101</t>
  </si>
  <si>
    <t>4156</t>
  </si>
  <si>
    <t>4157</t>
  </si>
  <si>
    <t>4153</t>
  </si>
  <si>
    <t>4141</t>
  </si>
  <si>
    <t>4154</t>
  </si>
  <si>
    <t>4151</t>
  </si>
  <si>
    <t>4143</t>
  </si>
  <si>
    <t>4223</t>
  </si>
  <si>
    <t>4224</t>
  </si>
  <si>
    <t>4301</t>
  </si>
  <si>
    <t>4700</t>
  </si>
  <si>
    <t>5204</t>
  </si>
  <si>
    <t>5203</t>
  </si>
  <si>
    <t>5202</t>
  </si>
  <si>
    <t>5345</t>
  </si>
  <si>
    <t>5326</t>
  </si>
  <si>
    <t>5335</t>
  </si>
  <si>
    <t>5337</t>
  </si>
  <si>
    <t>5321</t>
  </si>
  <si>
    <t>5342</t>
  </si>
  <si>
    <t>5341</t>
  </si>
  <si>
    <t>5323</t>
  </si>
  <si>
    <t>5322</t>
  </si>
  <si>
    <t>5325</t>
  </si>
  <si>
    <t>5324</t>
  </si>
  <si>
    <t>5327</t>
  </si>
  <si>
    <t>0261</t>
  </si>
  <si>
    <t>0265</t>
  </si>
  <si>
    <t>0264</t>
  </si>
  <si>
    <t>0263</t>
  </si>
  <si>
    <t>0262</t>
  </si>
  <si>
    <t>0407</t>
  </si>
  <si>
    <t>1251</t>
  </si>
  <si>
    <t>1224</t>
  </si>
  <si>
    <t>1244</t>
  </si>
  <si>
    <t>1355</t>
  </si>
  <si>
    <t>1624</t>
  </si>
  <si>
    <t>0418</t>
  </si>
  <si>
    <t>1362</t>
  </si>
  <si>
    <t>1368</t>
  </si>
  <si>
    <t>1365</t>
  </si>
  <si>
    <t>0225</t>
  </si>
  <si>
    <t>0442</t>
  </si>
  <si>
    <t>0463</t>
  </si>
  <si>
    <t>0266</t>
  </si>
  <si>
    <t>1254</t>
  </si>
  <si>
    <t>1253</t>
  </si>
  <si>
    <t>1263</t>
  </si>
  <si>
    <t>1316</t>
  </si>
  <si>
    <t>1314</t>
  </si>
  <si>
    <t>1307</t>
  </si>
  <si>
    <t>1327</t>
  </si>
  <si>
    <t>1553</t>
  </si>
  <si>
    <t>1541</t>
  </si>
  <si>
    <t>1700</t>
  </si>
  <si>
    <t>1751</t>
  </si>
  <si>
    <t>2400</t>
  </si>
  <si>
    <t>0282</t>
  </si>
  <si>
    <t>0283</t>
  </si>
  <si>
    <t>0281</t>
  </si>
  <si>
    <t>0285</t>
  </si>
  <si>
    <t>0286</t>
  </si>
  <si>
    <t>0284</t>
  </si>
  <si>
    <t>1454</t>
  </si>
  <si>
    <t>1456</t>
  </si>
  <si>
    <t>1455</t>
  </si>
  <si>
    <t>1771</t>
  </si>
  <si>
    <t>1781</t>
  </si>
  <si>
    <t>1783</t>
  </si>
  <si>
    <t>1784</t>
  </si>
  <si>
    <t>1782</t>
  </si>
  <si>
    <t>1764</t>
  </si>
  <si>
    <t>2221</t>
  </si>
  <si>
    <t>2308</t>
  </si>
  <si>
    <t>2307</t>
  </si>
  <si>
    <t>2306</t>
  </si>
  <si>
    <t>2564</t>
  </si>
  <si>
    <t>2566</t>
  </si>
  <si>
    <t>2565</t>
  </si>
  <si>
    <t>3117</t>
  </si>
  <si>
    <t>3116</t>
  </si>
  <si>
    <t>3462</t>
  </si>
  <si>
    <t>3465</t>
  </si>
  <si>
    <t>3464</t>
  </si>
  <si>
    <t>3463</t>
  </si>
  <si>
    <t>3461</t>
  </si>
  <si>
    <t>3519</t>
  </si>
  <si>
    <t>3517</t>
  </si>
  <si>
    <t>3516</t>
  </si>
  <si>
    <t>3518</t>
  </si>
  <si>
    <t>3514</t>
  </si>
  <si>
    <t>4152</t>
  </si>
  <si>
    <t>4335</t>
  </si>
  <si>
    <t>4336</t>
  </si>
  <si>
    <t>4517</t>
  </si>
  <si>
    <t>4755</t>
  </si>
  <si>
    <t>4754</t>
  </si>
  <si>
    <t>4752</t>
  </si>
  <si>
    <t>4824</t>
  </si>
  <si>
    <t>4801</t>
  </si>
  <si>
    <t>5413</t>
  </si>
  <si>
    <t>5407</t>
  </si>
  <si>
    <t>5404</t>
  </si>
  <si>
    <t>5408</t>
  </si>
  <si>
    <t>5405</t>
  </si>
  <si>
    <t>5416</t>
  </si>
  <si>
    <t>5403</t>
  </si>
  <si>
    <t>5402</t>
  </si>
  <si>
    <t>5600</t>
  </si>
  <si>
    <t>5611</t>
  </si>
  <si>
    <t>5723</t>
  </si>
  <si>
    <t>5721</t>
  </si>
  <si>
    <t>5801</t>
  </si>
  <si>
    <t>5821</t>
  </si>
  <si>
    <t>5813</t>
  </si>
  <si>
    <t>5822</t>
  </si>
  <si>
    <t>5814</t>
  </si>
  <si>
    <t>0272</t>
  </si>
  <si>
    <t>0275</t>
  </si>
  <si>
    <t>0274</t>
  </si>
  <si>
    <t>0271</t>
  </si>
  <si>
    <t>0273</t>
  </si>
  <si>
    <t>1266</t>
  </si>
  <si>
    <t>1265</t>
  </si>
  <si>
    <t>1275</t>
  </si>
  <si>
    <t>1276</t>
  </si>
  <si>
    <t>1277</t>
  </si>
  <si>
    <t>1264</t>
  </si>
  <si>
    <t>1273</t>
  </si>
  <si>
    <t>1274</t>
  </si>
  <si>
    <t>1366</t>
  </si>
  <si>
    <t>1375</t>
  </si>
  <si>
    <t>1363</t>
  </si>
  <si>
    <t>1364</t>
  </si>
  <si>
    <t>1374</t>
  </si>
  <si>
    <t>1373</t>
  </si>
  <si>
    <t>1372</t>
  </si>
  <si>
    <t>1600</t>
  </si>
  <si>
    <t>1625</t>
  </si>
  <si>
    <t>1746</t>
  </si>
  <si>
    <t>1748</t>
  </si>
  <si>
    <t>1753</t>
  </si>
  <si>
    <t>1941</t>
  </si>
  <si>
    <t>1984</t>
  </si>
  <si>
    <t>1942</t>
  </si>
  <si>
    <t>1961</t>
  </si>
  <si>
    <t>1982</t>
  </si>
  <si>
    <t>1971</t>
  </si>
  <si>
    <t>2332</t>
  </si>
  <si>
    <t>2343</t>
  </si>
  <si>
    <t>2342</t>
  </si>
  <si>
    <t>2423</t>
  </si>
  <si>
    <t>2418</t>
  </si>
  <si>
    <t>2426</t>
  </si>
  <si>
    <t>2416</t>
  </si>
  <si>
    <t>2415</t>
  </si>
  <si>
    <t>3233</t>
  </si>
  <si>
    <t>3232</t>
  </si>
  <si>
    <t>3352</t>
  </si>
  <si>
    <t>3355</t>
  </si>
  <si>
    <t>0218</t>
  </si>
  <si>
    <t>0235</t>
  </si>
  <si>
    <t>1270</t>
  </si>
  <si>
    <t>1278</t>
  </si>
  <si>
    <t>1279</t>
  </si>
  <si>
    <t>1267</t>
  </si>
  <si>
    <t>1268</t>
  </si>
  <si>
    <t>1269</t>
  </si>
  <si>
    <t>1376</t>
  </si>
  <si>
    <t>1444</t>
  </si>
  <si>
    <t>1449</t>
  </si>
  <si>
    <t>1445</t>
  </si>
  <si>
    <t>1446</t>
  </si>
  <si>
    <t>1441</t>
  </si>
  <si>
    <t>1447</t>
  </si>
  <si>
    <t>2274</t>
  </si>
  <si>
    <t>2276</t>
  </si>
  <si>
    <t>2275</t>
  </si>
  <si>
    <t>2273</t>
  </si>
  <si>
    <t>2282</t>
  </si>
  <si>
    <t>2283</t>
  </si>
  <si>
    <t>2284</t>
  </si>
  <si>
    <t>2285</t>
  </si>
  <si>
    <t>2286</t>
  </si>
  <si>
    <t>2272</t>
  </si>
  <si>
    <t>3245</t>
  </si>
  <si>
    <t>3220</t>
  </si>
  <si>
    <t>3242</t>
  </si>
  <si>
    <t>3243</t>
  </si>
  <si>
    <t>3241</t>
  </si>
  <si>
    <t>3244</t>
  </si>
  <si>
    <t>3253</t>
  </si>
  <si>
    <t>3254</t>
  </si>
  <si>
    <t>3255</t>
  </si>
  <si>
    <t>3256</t>
  </si>
  <si>
    <t>3257</t>
  </si>
  <si>
    <t>3258</t>
  </si>
  <si>
    <t>3259</t>
  </si>
  <si>
    <t>3251</t>
  </si>
  <si>
    <t>3219</t>
  </si>
  <si>
    <t>3212</t>
  </si>
  <si>
    <t>3214</t>
  </si>
  <si>
    <t>3216</t>
  </si>
  <si>
    <t>3217</t>
  </si>
  <si>
    <t>3248</t>
  </si>
  <si>
    <t>3261</t>
  </si>
  <si>
    <t>3262</t>
  </si>
  <si>
    <t>3210</t>
  </si>
  <si>
    <t>3208</t>
  </si>
  <si>
    <t>3209</t>
  </si>
  <si>
    <t>3281</t>
  </si>
  <si>
    <t>3283</t>
  </si>
  <si>
    <t>3218</t>
  </si>
  <si>
    <t>3230</t>
  </si>
  <si>
    <t>3231</t>
  </si>
  <si>
    <t>3221</t>
  </si>
  <si>
    <t>3222</t>
  </si>
  <si>
    <t>3223</t>
  </si>
  <si>
    <t>3377</t>
  </si>
  <si>
    <t>3365</t>
  </si>
  <si>
    <t>3366</t>
  </si>
  <si>
    <t>3367</t>
  </si>
  <si>
    <t>3373</t>
  </si>
  <si>
    <t>3374</t>
  </si>
  <si>
    <t>3371</t>
  </si>
  <si>
    <t>3368</t>
  </si>
  <si>
    <t>3375</t>
  </si>
  <si>
    <t>3363</t>
  </si>
  <si>
    <t>3441</t>
  </si>
  <si>
    <t>3484</t>
  </si>
  <si>
    <t>3480</t>
  </si>
  <si>
    <t>3481</t>
  </si>
  <si>
    <t>3482</t>
  </si>
  <si>
    <t>3483</t>
  </si>
  <si>
    <t>3603</t>
  </si>
  <si>
    <t>3605</t>
  </si>
  <si>
    <t>3774</t>
  </si>
  <si>
    <t>3772</t>
  </si>
  <si>
    <t>3777</t>
  </si>
  <si>
    <t>3771</t>
  </si>
  <si>
    <t>3778</t>
  </si>
  <si>
    <t>0287</t>
  </si>
  <si>
    <t>0426</t>
  </si>
  <si>
    <t>0548</t>
  </si>
  <si>
    <t>0547</t>
  </si>
  <si>
    <t>0540</t>
  </si>
  <si>
    <t>0549</t>
  </si>
  <si>
    <t>2114</t>
  </si>
  <si>
    <t>2116</t>
  </si>
  <si>
    <t>2108</t>
  </si>
  <si>
    <t>2166</t>
  </si>
  <si>
    <t>2162</t>
  </si>
  <si>
    <t>2153</t>
  </si>
  <si>
    <t>2154</t>
  </si>
  <si>
    <t>2137</t>
  </si>
  <si>
    <t>2133</t>
  </si>
  <si>
    <t>2148</t>
  </si>
  <si>
    <t>2141</t>
  </si>
  <si>
    <t>2106</t>
  </si>
  <si>
    <t>2168</t>
  </si>
  <si>
    <t>2107</t>
  </si>
  <si>
    <t>3180</t>
  </si>
  <si>
    <t>3186</t>
  </si>
  <si>
    <t>3187</t>
  </si>
  <si>
    <t>3188</t>
  </si>
  <si>
    <t>0210</t>
  </si>
  <si>
    <t>0219</t>
  </si>
  <si>
    <t>0220</t>
  </si>
  <si>
    <t>1182</t>
  </si>
  <si>
    <t>1347</t>
  </si>
  <si>
    <t>1329</t>
  </si>
  <si>
    <t>1336</t>
  </si>
  <si>
    <t>1320</t>
  </si>
  <si>
    <t>1334</t>
  </si>
  <si>
    <t>1318</t>
  </si>
  <si>
    <t>1317</t>
  </si>
  <si>
    <t>1315</t>
  </si>
  <si>
    <t>1309</t>
  </si>
  <si>
    <t>1310</t>
  </si>
  <si>
    <t>1471</t>
  </si>
  <si>
    <t>1472</t>
  </si>
  <si>
    <t>1473</t>
  </si>
  <si>
    <t>1474</t>
  </si>
  <si>
    <t>1475</t>
  </si>
  <si>
    <t>1476</t>
  </si>
  <si>
    <t>1477</t>
  </si>
  <si>
    <t>1478</t>
  </si>
  <si>
    <t>1479</t>
  </si>
  <si>
    <t>1480</t>
  </si>
  <si>
    <t>1481</t>
  </si>
  <si>
    <t>1482</t>
  </si>
  <si>
    <t>1483</t>
  </si>
  <si>
    <t>1484</t>
  </si>
  <si>
    <t>1457</t>
  </si>
  <si>
    <t>1458</t>
  </si>
  <si>
    <t>1459</t>
  </si>
  <si>
    <t>1460</t>
  </si>
  <si>
    <t>1461</t>
  </si>
  <si>
    <t>1462</t>
  </si>
  <si>
    <t>1463</t>
  </si>
  <si>
    <t>1464</t>
  </si>
  <si>
    <t>1485</t>
  </si>
  <si>
    <t>0247</t>
  </si>
  <si>
    <t>0245</t>
  </si>
  <si>
    <t>1581</t>
  </si>
  <si>
    <t>1582</t>
  </si>
  <si>
    <t>0473</t>
  </si>
  <si>
    <t>0472</t>
  </si>
  <si>
    <t>0583</t>
  </si>
  <si>
    <t>0565</t>
  </si>
  <si>
    <t>0564</t>
  </si>
  <si>
    <t>0576</t>
  </si>
  <si>
    <t>0575</t>
  </si>
  <si>
    <t>0577</t>
  </si>
  <si>
    <t>0510</t>
  </si>
  <si>
    <t>0579</t>
  </si>
  <si>
    <t>0563</t>
  </si>
  <si>
    <t>0566</t>
  </si>
  <si>
    <t>0578</t>
  </si>
  <si>
    <t>0700</t>
  </si>
  <si>
    <t>0780</t>
  </si>
  <si>
    <t>0781</t>
  </si>
  <si>
    <t>1172</t>
  </si>
  <si>
    <t>1200</t>
  </si>
  <si>
    <t>1232</t>
  </si>
  <si>
    <t>1247</t>
  </si>
  <si>
    <t>1465</t>
  </si>
  <si>
    <t>1467</t>
  </si>
  <si>
    <t>1418</t>
  </si>
  <si>
    <t>1572</t>
  </si>
  <si>
    <t>1571</t>
  </si>
  <si>
    <t>1570</t>
  </si>
  <si>
    <t>1577</t>
  </si>
  <si>
    <t>1540</t>
  </si>
  <si>
    <t>1549</t>
  </si>
  <si>
    <t>1550</t>
  </si>
  <si>
    <t>1556</t>
  </si>
  <si>
    <t>0166</t>
  </si>
  <si>
    <t>0254</t>
  </si>
  <si>
    <t>1337</t>
  </si>
  <si>
    <t>1335</t>
  </si>
  <si>
    <t>1752</t>
  </si>
  <si>
    <t>1733</t>
  </si>
  <si>
    <t>1772</t>
  </si>
  <si>
    <t>1774</t>
  </si>
  <si>
    <t>1773</t>
  </si>
  <si>
    <t>1763</t>
  </si>
  <si>
    <t>2100</t>
  </si>
  <si>
    <t>2109</t>
  </si>
  <si>
    <t>2600</t>
  </si>
  <si>
    <t>3313</t>
  </si>
  <si>
    <t>3457</t>
  </si>
  <si>
    <t>3456</t>
  </si>
  <si>
    <t>3634</t>
  </si>
  <si>
    <t>3632</t>
  </si>
  <si>
    <t>3700</t>
  </si>
  <si>
    <t>3713</t>
  </si>
  <si>
    <t>3702</t>
  </si>
  <si>
    <t>3871</t>
  </si>
  <si>
    <t>3951</t>
  </si>
  <si>
    <t>4114</t>
  </si>
  <si>
    <t>4116</t>
  </si>
  <si>
    <t>4140</t>
  </si>
  <si>
    <t>4130</t>
  </si>
  <si>
    <t>4120</t>
  </si>
  <si>
    <t>4108</t>
  </si>
  <si>
    <t>4105</t>
  </si>
  <si>
    <t>4106</t>
  </si>
  <si>
    <t>4107</t>
  </si>
  <si>
    <t>4400</t>
  </si>
  <si>
    <t>0267</t>
  </si>
  <si>
    <t>1282</t>
  </si>
  <si>
    <t>1283</t>
  </si>
  <si>
    <t>1286</t>
  </si>
  <si>
    <t>1284</t>
  </si>
  <si>
    <t>1285</t>
  </si>
  <si>
    <t>2316</t>
  </si>
  <si>
    <t>2309</t>
  </si>
  <si>
    <t>0330</t>
  </si>
  <si>
    <t>1189</t>
  </si>
  <si>
    <t>1258</t>
  </si>
  <si>
    <t>1249</t>
  </si>
  <si>
    <t>1229</t>
  </si>
  <si>
    <t>2337</t>
  </si>
  <si>
    <t>2336</t>
  </si>
  <si>
    <t>2459</t>
  </si>
  <si>
    <t>2460</t>
  </si>
  <si>
    <t>0467</t>
  </si>
  <si>
    <t>1639</t>
  </si>
  <si>
    <t>1630</t>
  </si>
  <si>
    <t>1653</t>
  </si>
  <si>
    <t>1655</t>
  </si>
  <si>
    <t>1656</t>
  </si>
  <si>
    <t>1657</t>
  </si>
  <si>
    <t>1658</t>
  </si>
  <si>
    <t>1800</t>
  </si>
  <si>
    <t>1843</t>
  </si>
  <si>
    <t>1811</t>
  </si>
  <si>
    <t>1844</t>
  </si>
  <si>
    <t>1835</t>
  </si>
  <si>
    <t>1821</t>
  </si>
  <si>
    <t>0569</t>
  </si>
  <si>
    <t>0567</t>
  </si>
  <si>
    <t>0568</t>
  </si>
  <si>
    <t>0586</t>
  </si>
  <si>
    <t>0587</t>
  </si>
  <si>
    <t>0560</t>
  </si>
  <si>
    <t>0628</t>
  </si>
  <si>
    <t>1130</t>
  </si>
  <si>
    <t>1129</t>
  </si>
  <si>
    <t>1139</t>
  </si>
  <si>
    <t>1140</t>
  </si>
  <si>
    <t>1367</t>
  </si>
  <si>
    <t>1486</t>
  </si>
  <si>
    <t>1646</t>
  </si>
  <si>
    <t>1785</t>
  </si>
  <si>
    <t>2140</t>
  </si>
  <si>
    <t>2380</t>
  </si>
  <si>
    <t>2388</t>
  </si>
  <si>
    <t>2576</t>
  </si>
  <si>
    <t>2573</t>
  </si>
  <si>
    <t>2575</t>
  </si>
  <si>
    <t>2577</t>
  </si>
  <si>
    <t>2682</t>
  </si>
  <si>
    <t>3149</t>
  </si>
  <si>
    <t>3228</t>
  </si>
  <si>
    <t>3227</t>
  </si>
  <si>
    <t>3351</t>
  </si>
  <si>
    <t>0783</t>
  </si>
  <si>
    <t>0788</t>
  </si>
  <si>
    <t>0782</t>
  </si>
  <si>
    <t>0786</t>
  </si>
  <si>
    <t>1245</t>
  </si>
  <si>
    <t>1246</t>
  </si>
  <si>
    <t>1252</t>
  </si>
  <si>
    <t>1583</t>
  </si>
  <si>
    <t>1573</t>
  </si>
  <si>
    <t>1532</t>
  </si>
  <si>
    <t>1709</t>
  </si>
  <si>
    <t>2138</t>
  </si>
  <si>
    <t>2448</t>
  </si>
  <si>
    <t>2446</t>
  </si>
  <si>
    <t>2636</t>
  </si>
  <si>
    <t>2637</t>
  </si>
  <si>
    <t>2772</t>
  </si>
  <si>
    <t>2776</t>
  </si>
  <si>
    <t>3334</t>
  </si>
  <si>
    <t>3576</t>
  </si>
  <si>
    <t>3586</t>
  </si>
  <si>
    <t>3577</t>
  </si>
  <si>
    <t>3573</t>
  </si>
  <si>
    <t>3578</t>
  </si>
  <si>
    <t>3575</t>
  </si>
  <si>
    <t>3666</t>
  </si>
  <si>
    <t>3674</t>
  </si>
  <si>
    <t>3663</t>
  </si>
  <si>
    <t>3664</t>
  </si>
  <si>
    <t>3675</t>
  </si>
  <si>
    <t>3721</t>
  </si>
  <si>
    <t>3724</t>
  </si>
  <si>
    <t>3701</t>
  </si>
  <si>
    <t>3703</t>
  </si>
  <si>
    <t>3704</t>
  </si>
  <si>
    <t>3705</t>
  </si>
  <si>
    <t>3706</t>
  </si>
  <si>
    <t>3727</t>
  </si>
  <si>
    <t>3718</t>
  </si>
  <si>
    <t>3732</t>
  </si>
  <si>
    <t>3722</t>
  </si>
  <si>
    <t>3734</t>
  </si>
  <si>
    <t>3723</t>
  </si>
  <si>
    <t>3735</t>
  </si>
  <si>
    <t>3725</t>
  </si>
  <si>
    <t>3712</t>
  </si>
  <si>
    <t>3714</t>
  </si>
  <si>
    <t>3715</t>
  </si>
  <si>
    <t>3716</t>
  </si>
  <si>
    <t>3717</t>
  </si>
  <si>
    <t>3736</t>
  </si>
  <si>
    <t>3872</t>
  </si>
  <si>
    <t>3961</t>
  </si>
  <si>
    <t>3963</t>
  </si>
  <si>
    <t>3964</t>
  </si>
  <si>
    <t>3966</t>
  </si>
  <si>
    <t>4337</t>
  </si>
  <si>
    <t>4357</t>
  </si>
  <si>
    <t>5241</t>
  </si>
  <si>
    <t>5234</t>
  </si>
  <si>
    <t>5235</t>
  </si>
  <si>
    <t>5246</t>
  </si>
  <si>
    <t>5231</t>
  </si>
  <si>
    <t>5233</t>
  </si>
  <si>
    <t>5242</t>
  </si>
  <si>
    <t>5245</t>
  </si>
  <si>
    <t>5307</t>
  </si>
  <si>
    <t>5301</t>
  </si>
  <si>
    <t>5309</t>
  </si>
  <si>
    <t>5314</t>
  </si>
  <si>
    <t>5308</t>
  </si>
  <si>
    <t>5465</t>
  </si>
  <si>
    <t>5463</t>
  </si>
  <si>
    <t>5462</t>
  </si>
  <si>
    <t>5464</t>
  </si>
  <si>
    <t>5461</t>
  </si>
  <si>
    <t>5466</t>
  </si>
  <si>
    <t>5542</t>
  </si>
  <si>
    <t>5547</t>
  </si>
  <si>
    <t>5554</t>
  </si>
  <si>
    <t>5544</t>
  </si>
  <si>
    <t>5548</t>
  </si>
  <si>
    <t>5557</t>
  </si>
  <si>
    <t>5543</t>
  </si>
  <si>
    <t>5545</t>
  </si>
  <si>
    <t>5634</t>
  </si>
  <si>
    <t>5635</t>
  </si>
  <si>
    <t>5631</t>
  </si>
  <si>
    <t>5601</t>
  </si>
  <si>
    <t>5636</t>
  </si>
  <si>
    <t>5608</t>
  </si>
  <si>
    <t>5622</t>
  </si>
  <si>
    <t>5632</t>
  </si>
  <si>
    <t>5865</t>
  </si>
  <si>
    <t>5866</t>
  </si>
  <si>
    <t>5868</t>
  </si>
  <si>
    <t>5869</t>
  </si>
  <si>
    <t>0558</t>
  </si>
  <si>
    <t>1707</t>
  </si>
  <si>
    <t>1704</t>
  </si>
  <si>
    <t>1708</t>
  </si>
  <si>
    <t>2220</t>
  </si>
  <si>
    <t>2237</t>
  </si>
  <si>
    <t>2363</t>
  </si>
  <si>
    <t>2367</t>
  </si>
  <si>
    <t>2368</t>
  </si>
  <si>
    <t>2366</t>
  </si>
  <si>
    <t>2800</t>
  </si>
  <si>
    <t>3136</t>
  </si>
  <si>
    <t>2941</t>
  </si>
  <si>
    <t>2943</t>
  </si>
  <si>
    <t>2942</t>
  </si>
  <si>
    <t>3224</t>
  </si>
  <si>
    <t>3523</t>
  </si>
  <si>
    <t>4126</t>
  </si>
  <si>
    <t>4468</t>
  </si>
  <si>
    <t>4457</t>
  </si>
  <si>
    <t>4582</t>
  </si>
  <si>
    <t>4581</t>
  </si>
  <si>
    <t>5101</t>
  </si>
  <si>
    <t>5113</t>
  </si>
  <si>
    <t>5212</t>
  </si>
  <si>
    <t>5211</t>
  </si>
  <si>
    <t>5206</t>
  </si>
  <si>
    <t>5205</t>
  </si>
  <si>
    <t>5207</t>
  </si>
  <si>
    <t>5444</t>
  </si>
  <si>
    <t>5443</t>
  </si>
  <si>
    <t>5441</t>
  </si>
  <si>
    <t>5442</t>
  </si>
  <si>
    <t>5562</t>
  </si>
  <si>
    <t>5555</t>
  </si>
  <si>
    <t>5551</t>
  </si>
  <si>
    <t>5563</t>
  </si>
  <si>
    <t>5553</t>
  </si>
  <si>
    <t>5725</t>
  </si>
  <si>
    <t>5714</t>
  </si>
  <si>
    <t>5765</t>
  </si>
  <si>
    <t>5703</t>
  </si>
  <si>
    <t>5753</t>
  </si>
  <si>
    <t>5763</t>
  </si>
  <si>
    <t>5734</t>
  </si>
  <si>
    <t>5762</t>
  </si>
  <si>
    <t>5755</t>
  </si>
  <si>
    <t>5761</t>
  </si>
  <si>
    <t>5806</t>
  </si>
  <si>
    <t>5802</t>
  </si>
  <si>
    <t>5805</t>
  </si>
  <si>
    <t>5803</t>
  </si>
  <si>
    <t>5808</t>
  </si>
  <si>
    <t>5825</t>
  </si>
  <si>
    <t>5815</t>
  </si>
  <si>
    <t>5807</t>
  </si>
  <si>
    <t>5823</t>
  </si>
  <si>
    <t>5804</t>
  </si>
  <si>
    <t>5816</t>
  </si>
  <si>
    <t>5952</t>
  </si>
  <si>
    <t>5955</t>
  </si>
  <si>
    <t>5953</t>
  </si>
  <si>
    <t>6225</t>
  </si>
  <si>
    <t>6232</t>
  </si>
  <si>
    <t>6231</t>
  </si>
  <si>
    <t>6233</t>
  </si>
  <si>
    <t>6228</t>
  </si>
  <si>
    <t>6226</t>
  </si>
  <si>
    <t>6385</t>
  </si>
  <si>
    <t>6384</t>
  </si>
  <si>
    <t>6642</t>
  </si>
  <si>
    <t>6565</t>
  </si>
  <si>
    <t>6572</t>
  </si>
  <si>
    <t>6561</t>
  </si>
  <si>
    <t>6562</t>
  </si>
  <si>
    <t>6574</t>
  </si>
  <si>
    <t>6564</t>
  </si>
  <si>
    <t>6576</t>
  </si>
  <si>
    <t>6573</t>
  </si>
  <si>
    <t>6575</t>
  </si>
  <si>
    <t>6563</t>
  </si>
  <si>
    <t>6571</t>
  </si>
  <si>
    <t>6645</t>
  </si>
  <si>
    <t>6643</t>
  </si>
  <si>
    <t>6644</t>
  </si>
  <si>
    <t>6754</t>
  </si>
  <si>
    <t>6755</t>
  </si>
  <si>
    <t>6756</t>
  </si>
  <si>
    <t>6751</t>
  </si>
  <si>
    <t>6757</t>
  </si>
  <si>
    <t>0428</t>
  </si>
  <si>
    <t>1436</t>
  </si>
  <si>
    <t>1585</t>
  </si>
  <si>
    <t>1584</t>
  </si>
  <si>
    <t>1586</t>
  </si>
  <si>
    <t>1587</t>
  </si>
  <si>
    <t>2382</t>
  </si>
  <si>
    <t>2356</t>
  </si>
  <si>
    <t>2381</t>
  </si>
  <si>
    <t>2371</t>
  </si>
  <si>
    <t>2354</t>
  </si>
  <si>
    <t>2373</t>
  </si>
  <si>
    <t>2383</t>
  </si>
  <si>
    <t>2310</t>
  </si>
  <si>
    <t>2424</t>
  </si>
  <si>
    <t>4127</t>
  </si>
  <si>
    <t>4118</t>
  </si>
  <si>
    <t>4147</t>
  </si>
  <si>
    <t>4356</t>
  </si>
  <si>
    <t>4526</t>
  </si>
  <si>
    <t>4521</t>
  </si>
  <si>
    <t>4525</t>
  </si>
  <si>
    <t>5171</t>
  </si>
  <si>
    <t>5174</t>
  </si>
  <si>
    <t>5172</t>
  </si>
  <si>
    <t>5173</t>
  </si>
  <si>
    <t>5354</t>
  </si>
  <si>
    <t>5364</t>
  </si>
  <si>
    <t>5362</t>
  </si>
  <si>
    <t>5355</t>
  </si>
  <si>
    <t>5363</t>
  </si>
  <si>
    <t>5353</t>
  </si>
  <si>
    <t>5352</t>
  </si>
  <si>
    <t>5365</t>
  </si>
  <si>
    <t>5361</t>
  </si>
  <si>
    <t>5552</t>
  </si>
  <si>
    <t>5541</t>
  </si>
  <si>
    <t>6133</t>
  </si>
  <si>
    <t>6132</t>
  </si>
  <si>
    <t>6131</t>
  </si>
  <si>
    <t>6242</t>
  </si>
  <si>
    <t>6272</t>
  </si>
  <si>
    <t>6321</t>
  </si>
  <si>
    <t>6325</t>
  </si>
  <si>
    <t>6323</t>
  </si>
  <si>
    <t>6322</t>
  </si>
  <si>
    <t>6329</t>
  </si>
  <si>
    <t>6327</t>
  </si>
  <si>
    <t>6328</t>
  </si>
  <si>
    <t>6400</t>
  </si>
  <si>
    <t>6415</t>
  </si>
  <si>
    <t>6404</t>
  </si>
  <si>
    <t>6414</t>
  </si>
  <si>
    <t>6401</t>
  </si>
  <si>
    <t>6509</t>
  </si>
  <si>
    <t>6508</t>
  </si>
  <si>
    <t>0246</t>
  </si>
  <si>
    <t>0435</t>
  </si>
  <si>
    <t>0410</t>
  </si>
  <si>
    <t>0432</t>
  </si>
  <si>
    <t>1219</t>
  </si>
  <si>
    <t>1220</t>
  </si>
  <si>
    <t>1326</t>
  </si>
  <si>
    <t>1119</t>
  </si>
  <si>
    <t>1360</t>
  </si>
  <si>
    <t>1358</t>
  </si>
  <si>
    <t>2318</t>
  </si>
  <si>
    <t>1328</t>
  </si>
  <si>
    <t>1359</t>
  </si>
  <si>
    <t>2328</t>
  </si>
  <si>
    <t>1350</t>
  </si>
  <si>
    <t>1348</t>
  </si>
  <si>
    <t>1349</t>
  </si>
  <si>
    <t>1357</t>
  </si>
  <si>
    <t>1339</t>
  </si>
  <si>
    <t>1466</t>
  </si>
  <si>
    <t>1438</t>
  </si>
  <si>
    <t>1609</t>
  </si>
  <si>
    <t>0119</t>
  </si>
  <si>
    <t>0349</t>
  </si>
  <si>
    <t>1626</t>
  </si>
  <si>
    <t>1725</t>
  </si>
  <si>
    <t>1734</t>
  </si>
  <si>
    <t>1726</t>
  </si>
  <si>
    <t>1754</t>
  </si>
  <si>
    <t>1755</t>
  </si>
  <si>
    <t>1757</t>
  </si>
  <si>
    <t>1756</t>
  </si>
  <si>
    <t>1735</t>
  </si>
  <si>
    <t>1806</t>
  </si>
  <si>
    <t>2176</t>
  </si>
  <si>
    <t>2179</t>
  </si>
  <si>
    <t>2177</t>
  </si>
  <si>
    <t>2167</t>
  </si>
  <si>
    <t>2174</t>
  </si>
  <si>
    <t>2244</t>
  </si>
  <si>
    <t>2257</t>
  </si>
  <si>
    <t>2317</t>
  </si>
  <si>
    <t>2532</t>
  </si>
  <si>
    <t>2707</t>
  </si>
  <si>
    <t>2706</t>
  </si>
  <si>
    <t>0170</t>
  </si>
  <si>
    <t>0168</t>
  </si>
  <si>
    <t>0258</t>
  </si>
  <si>
    <t>0255</t>
  </si>
  <si>
    <t>0269</t>
  </si>
  <si>
    <t>0256</t>
  </si>
  <si>
    <t>0259</t>
  </si>
  <si>
    <t>1179</t>
  </si>
  <si>
    <t>0276</t>
  </si>
  <si>
    <t>0110</t>
  </si>
  <si>
    <t>1758</t>
  </si>
  <si>
    <t>1759</t>
  </si>
  <si>
    <t>1737</t>
  </si>
  <si>
    <t>1903</t>
  </si>
  <si>
    <t>1902</t>
  </si>
  <si>
    <t>1906</t>
  </si>
  <si>
    <t>2226</t>
  </si>
  <si>
    <t>2417</t>
  </si>
  <si>
    <t>2526</t>
  </si>
  <si>
    <t>2728</t>
  </si>
  <si>
    <t>2727</t>
  </si>
  <si>
    <t>2847</t>
  </si>
  <si>
    <t>2866</t>
  </si>
  <si>
    <t>2858</t>
  </si>
  <si>
    <t>2867</t>
  </si>
  <si>
    <t>2855</t>
  </si>
  <si>
    <t>2852</t>
  </si>
  <si>
    <t>2862</t>
  </si>
  <si>
    <t>2853</t>
  </si>
  <si>
    <t>3249</t>
  </si>
  <si>
    <t>3268</t>
  </si>
  <si>
    <t>3264</t>
  </si>
  <si>
    <t>3265</t>
  </si>
  <si>
    <t>3247</t>
  </si>
  <si>
    <t>3266</t>
  </si>
  <si>
    <t>3246</t>
  </si>
  <si>
    <t>3235</t>
  </si>
  <si>
    <t>3267</t>
  </si>
  <si>
    <t>3234</t>
  </si>
  <si>
    <t>3252</t>
  </si>
  <si>
    <t>3263</t>
  </si>
  <si>
    <t>4129</t>
  </si>
  <si>
    <t>4214</t>
  </si>
  <si>
    <t>4218</t>
  </si>
  <si>
    <t>4215</t>
  </si>
  <si>
    <t>4212</t>
  </si>
  <si>
    <t>4338</t>
  </si>
  <si>
    <t>4506</t>
  </si>
  <si>
    <t>4505</t>
  </si>
  <si>
    <t>4508</t>
  </si>
  <si>
    <t>4504</t>
  </si>
  <si>
    <t>4507</t>
  </si>
  <si>
    <t>4615</t>
  </si>
  <si>
    <t>4625</t>
  </si>
  <si>
    <t>4616</t>
  </si>
  <si>
    <t>5100</t>
  </si>
  <si>
    <t>5112</t>
  </si>
  <si>
    <t>5111</t>
  </si>
  <si>
    <t>5103</t>
  </si>
  <si>
    <t>5106</t>
  </si>
  <si>
    <t>5107</t>
  </si>
  <si>
    <t>5273</t>
  </si>
  <si>
    <t>5266</t>
  </si>
  <si>
    <t>5265</t>
  </si>
  <si>
    <t>5267</t>
  </si>
  <si>
    <t>5243</t>
  </si>
  <si>
    <t>5217</t>
  </si>
  <si>
    <t>5256</t>
  </si>
  <si>
    <t>5261</t>
  </si>
  <si>
    <t>5251</t>
  </si>
  <si>
    <t>5272</t>
  </si>
  <si>
    <t>5252</t>
  </si>
  <si>
    <t>5232</t>
  </si>
  <si>
    <t>5226</t>
  </si>
  <si>
    <t>5219</t>
  </si>
  <si>
    <t>5215</t>
  </si>
  <si>
    <t>5214</t>
  </si>
  <si>
    <t>5224</t>
  </si>
  <si>
    <t>5222</t>
  </si>
  <si>
    <t>5254</t>
  </si>
  <si>
    <t>5225</t>
  </si>
  <si>
    <t>5264</t>
  </si>
  <si>
    <t>5227</t>
  </si>
  <si>
    <t>5253</t>
  </si>
  <si>
    <t>5213</t>
  </si>
  <si>
    <t>5255</t>
  </si>
  <si>
    <t>5274</t>
  </si>
  <si>
    <t>5244</t>
  </si>
  <si>
    <t>0420</t>
  </si>
  <si>
    <t>0749</t>
  </si>
  <si>
    <t>0748</t>
  </si>
  <si>
    <t>0747</t>
  </si>
  <si>
    <t>1288</t>
  </si>
  <si>
    <t>1287</t>
  </si>
  <si>
    <t>1240</t>
  </si>
  <si>
    <t>1259</t>
  </si>
  <si>
    <t>1255</t>
  </si>
  <si>
    <t>1260</t>
  </si>
  <si>
    <t>1257</t>
  </si>
  <si>
    <t>1256</t>
  </si>
  <si>
    <t>1248</t>
  </si>
  <si>
    <t>2661</t>
  </si>
  <si>
    <t>2662</t>
  </si>
  <si>
    <t>2654</t>
  </si>
  <si>
    <t>2346</t>
  </si>
  <si>
    <t>2348</t>
  </si>
  <si>
    <t>2355</t>
  </si>
  <si>
    <t>2352</t>
  </si>
  <si>
    <t>2353</t>
  </si>
  <si>
    <t>2359</t>
  </si>
  <si>
    <t>2351</t>
  </si>
  <si>
    <t>2345</t>
  </si>
  <si>
    <t>2344</t>
  </si>
  <si>
    <t>2341</t>
  </si>
  <si>
    <t>2347</t>
  </si>
  <si>
    <t>2357</t>
  </si>
  <si>
    <t>2358</t>
  </si>
  <si>
    <t>2425</t>
  </si>
  <si>
    <t>2456</t>
  </si>
  <si>
    <t>2436</t>
  </si>
  <si>
    <t>2445</t>
  </si>
  <si>
    <t>2433</t>
  </si>
  <si>
    <t>2454</t>
  </si>
  <si>
    <t>2452</t>
  </si>
  <si>
    <t>2408</t>
  </si>
  <si>
    <t>2657</t>
  </si>
  <si>
    <t>2658</t>
  </si>
  <si>
    <t>2669</t>
  </si>
  <si>
    <t>2639</t>
  </si>
  <si>
    <t>2659</t>
  </si>
  <si>
    <t>2717</t>
  </si>
  <si>
    <t>2726</t>
  </si>
  <si>
    <t>2748</t>
  </si>
  <si>
    <t>2736</t>
  </si>
  <si>
    <t>3556</t>
  </si>
  <si>
    <t>3562</t>
  </si>
  <si>
    <t>3531</t>
  </si>
  <si>
    <t>3571</t>
  </si>
  <si>
    <t>3552</t>
  </si>
  <si>
    <t>3515</t>
  </si>
  <si>
    <t>3554</t>
  </si>
  <si>
    <t>3533</t>
  </si>
  <si>
    <t>3551</t>
  </si>
  <si>
    <t>3572</t>
  </si>
  <si>
    <t>3511</t>
  </si>
  <si>
    <t>3539</t>
  </si>
  <si>
    <t>3538</t>
  </si>
  <si>
    <t>3527</t>
  </si>
  <si>
    <t>3561</t>
  </si>
  <si>
    <t>3565</t>
  </si>
  <si>
    <t>3564</t>
  </si>
  <si>
    <t>3563</t>
  </si>
  <si>
    <t>3544</t>
  </si>
  <si>
    <t>4243</t>
  </si>
  <si>
    <t>4235</t>
  </si>
  <si>
    <t>4248</t>
  </si>
  <si>
    <t>4216</t>
  </si>
  <si>
    <t>4221</t>
  </si>
  <si>
    <t>4246</t>
  </si>
  <si>
    <t>4241</t>
  </si>
  <si>
    <t>4232</t>
  </si>
  <si>
    <t>4233</t>
  </si>
  <si>
    <t>4236</t>
  </si>
  <si>
    <t>4222</t>
  </si>
  <si>
    <t>4217</t>
  </si>
  <si>
    <t>4244</t>
  </si>
  <si>
    <t>4242</t>
  </si>
  <si>
    <t>4213</t>
  </si>
  <si>
    <t>4249</t>
  </si>
  <si>
    <t>4245</t>
  </si>
  <si>
    <t>4234</t>
  </si>
  <si>
    <t>4247</t>
  </si>
  <si>
    <t>4428</t>
  </si>
  <si>
    <t>4429</t>
  </si>
  <si>
    <t>4523</t>
  </si>
  <si>
    <t>4538</t>
  </si>
  <si>
    <t>4537</t>
  </si>
  <si>
    <t>4532</t>
  </si>
  <si>
    <t>4545</t>
  </si>
  <si>
    <t>4534</t>
  </si>
  <si>
    <t>4543</t>
  </si>
  <si>
    <t>4531</t>
  </si>
  <si>
    <t>4524</t>
  </si>
  <si>
    <t>4533</t>
  </si>
  <si>
    <t>4536</t>
  </si>
  <si>
    <t>4544</t>
  </si>
  <si>
    <t>4541</t>
  </si>
  <si>
    <t>4522</t>
  </si>
  <si>
    <t>4546</t>
  </si>
  <si>
    <t>4535</t>
  </si>
  <si>
    <t>4542</t>
  </si>
  <si>
    <t>1227</t>
  </si>
  <si>
    <t>1738</t>
  </si>
  <si>
    <t>1715</t>
  </si>
  <si>
    <t>1228</t>
  </si>
  <si>
    <t>1238</t>
  </si>
  <si>
    <t>2440</t>
  </si>
  <si>
    <t>2437</t>
  </si>
  <si>
    <t>2409</t>
  </si>
  <si>
    <t>2410</t>
  </si>
  <si>
    <t>2419</t>
  </si>
  <si>
    <t>2449</t>
  </si>
  <si>
    <t>3423</t>
  </si>
  <si>
    <t>3436</t>
  </si>
  <si>
    <t>3412</t>
  </si>
  <si>
    <t>3431</t>
  </si>
  <si>
    <t>3417</t>
  </si>
  <si>
    <t>3434</t>
  </si>
  <si>
    <t>3425</t>
  </si>
  <si>
    <t>3432</t>
  </si>
  <si>
    <t>3426</t>
  </si>
  <si>
    <t>3433</t>
  </si>
  <si>
    <t>3435</t>
  </si>
  <si>
    <t>3414</t>
  </si>
  <si>
    <t>3422</t>
  </si>
  <si>
    <t>3411</t>
  </si>
  <si>
    <t>3424</t>
  </si>
  <si>
    <t>3437</t>
  </si>
  <si>
    <t>3415</t>
  </si>
  <si>
    <t>3421</t>
  </si>
  <si>
    <t>3413</t>
  </si>
  <si>
    <t>3416</t>
  </si>
  <si>
    <t>3508</t>
  </si>
  <si>
    <t>3800</t>
  </si>
  <si>
    <t>3827</t>
  </si>
  <si>
    <t>3817</t>
  </si>
  <si>
    <t>3824</t>
  </si>
  <si>
    <t>3822</t>
  </si>
  <si>
    <t>3802</t>
  </si>
  <si>
    <t>3804</t>
  </si>
  <si>
    <t>3821</t>
  </si>
  <si>
    <t>3807</t>
  </si>
  <si>
    <t>3816</t>
  </si>
  <si>
    <t>3813</t>
  </si>
  <si>
    <t>3835</t>
  </si>
  <si>
    <t>3823</t>
  </si>
  <si>
    <t>3815</t>
  </si>
  <si>
    <t>3812</t>
  </si>
  <si>
    <t>3825</t>
  </si>
  <si>
    <t>3836</t>
  </si>
  <si>
    <t>3826</t>
  </si>
  <si>
    <t>4165</t>
  </si>
  <si>
    <t>4163</t>
  </si>
  <si>
    <t>4162</t>
  </si>
  <si>
    <t>4146</t>
  </si>
  <si>
    <t>4161</t>
  </si>
  <si>
    <t>4164</t>
  </si>
  <si>
    <t>4614</t>
  </si>
  <si>
    <t>4617</t>
  </si>
  <si>
    <t>4613</t>
  </si>
  <si>
    <t>4618</t>
  </si>
  <si>
    <t>0257</t>
  </si>
  <si>
    <t>2256</t>
  </si>
  <si>
    <t>2227</t>
  </si>
  <si>
    <t>3537</t>
  </si>
  <si>
    <t>0629</t>
  </si>
  <si>
    <t>1448</t>
  </si>
  <si>
    <t>1661</t>
  </si>
  <si>
    <t>2427</t>
  </si>
  <si>
    <t>2718</t>
  </si>
  <si>
    <t>3236</t>
  </si>
  <si>
    <t>3237</t>
  </si>
  <si>
    <t>3541</t>
  </si>
  <si>
    <t>3534</t>
  </si>
  <si>
    <t>3553</t>
  </si>
  <si>
    <t>3546</t>
  </si>
  <si>
    <t>3557</t>
  </si>
  <si>
    <t>3566</t>
  </si>
  <si>
    <t>3545</t>
  </si>
  <si>
    <t>3625</t>
  </si>
  <si>
    <t>3707</t>
  </si>
  <si>
    <t>4226</t>
  </si>
  <si>
    <t>4366</t>
  </si>
  <si>
    <t>4367</t>
  </si>
  <si>
    <t>4369</t>
  </si>
  <si>
    <t>4368</t>
  </si>
  <si>
    <t>4539</t>
  </si>
  <si>
    <t>4551</t>
  </si>
  <si>
    <t>0519</t>
  </si>
  <si>
    <t>1576</t>
  </si>
  <si>
    <t>1575</t>
  </si>
  <si>
    <t>1574</t>
  </si>
  <si>
    <t>1579</t>
  </si>
  <si>
    <t>1578</t>
  </si>
  <si>
    <t>2763</t>
  </si>
  <si>
    <t>2755</t>
  </si>
  <si>
    <t>2921</t>
  </si>
  <si>
    <t>2924</t>
  </si>
  <si>
    <t>2922</t>
  </si>
  <si>
    <t>0268</t>
  </si>
  <si>
    <t>0278</t>
  </si>
  <si>
    <t>0277</t>
  </si>
  <si>
    <t>2219</t>
  </si>
  <si>
    <t>2218</t>
  </si>
  <si>
    <t>0439</t>
  </si>
  <si>
    <t>1110</t>
  </si>
  <si>
    <t>1150</t>
  </si>
  <si>
    <t>1170</t>
  </si>
  <si>
    <t>1319</t>
  </si>
  <si>
    <t>1871</t>
  </si>
  <si>
    <t>2139</t>
  </si>
  <si>
    <t>2466</t>
  </si>
  <si>
    <t>2467</t>
  </si>
  <si>
    <t>3335</t>
  </si>
  <si>
    <t>3345</t>
  </si>
  <si>
    <t>3346</t>
  </si>
  <si>
    <t>3336</t>
  </si>
  <si>
    <t>3344</t>
  </si>
  <si>
    <t>3347</t>
  </si>
  <si>
    <t>3348</t>
  </si>
  <si>
    <t>3337</t>
  </si>
  <si>
    <t>3338</t>
  </si>
  <si>
    <t>3574</t>
  </si>
  <si>
    <t>2236</t>
  </si>
  <si>
    <t>2233</t>
  </si>
  <si>
    <t>2247</t>
  </si>
  <si>
    <t>3166</t>
  </si>
  <si>
    <t>2258</t>
  </si>
  <si>
    <t>1520</t>
  </si>
  <si>
    <t>4604</t>
  </si>
  <si>
    <t>5609</t>
  </si>
  <si>
    <t>5607</t>
  </si>
  <si>
    <t>6200</t>
  </si>
  <si>
    <t>6202</t>
  </si>
  <si>
    <t>6301</t>
  </si>
  <si>
    <t>6462</t>
  </si>
  <si>
    <t>6461</t>
  </si>
  <si>
    <t>7102</t>
  </si>
  <si>
    <t>7104</t>
  </si>
  <si>
    <t>7101</t>
  </si>
  <si>
    <t>7103</t>
  </si>
  <si>
    <t>7105</t>
  </si>
  <si>
    <t>7200</t>
  </si>
  <si>
    <t>7201</t>
  </si>
  <si>
    <t>7202</t>
  </si>
  <si>
    <t>7311</t>
  </si>
  <si>
    <t>7415</t>
  </si>
  <si>
    <t>7413</t>
  </si>
  <si>
    <t>7417</t>
  </si>
  <si>
    <t>7418</t>
  </si>
  <si>
    <t>7414</t>
  </si>
  <si>
    <t>7411</t>
  </si>
  <si>
    <t>7416</t>
  </si>
  <si>
    <t>7412</t>
  </si>
  <si>
    <t>7500</t>
  </si>
  <si>
    <t>7700</t>
  </si>
  <si>
    <t>7701</t>
  </si>
  <si>
    <t>7702</t>
  </si>
  <si>
    <t>7711</t>
  </si>
  <si>
    <t>8200</t>
  </si>
  <si>
    <t>8501</t>
  </si>
  <si>
    <t>8600</t>
  </si>
  <si>
    <t>9101</t>
  </si>
  <si>
    <t>9211</t>
  </si>
  <si>
    <t>9301</t>
  </si>
  <si>
    <t>9400</t>
  </si>
  <si>
    <t>9422</t>
  </si>
  <si>
    <t>9421</t>
  </si>
  <si>
    <t>9511</t>
  </si>
  <si>
    <t>9601</t>
  </si>
  <si>
    <t>0320</t>
  </si>
  <si>
    <t>0310</t>
  </si>
  <si>
    <t>2539</t>
  </si>
  <si>
    <t>2538</t>
  </si>
  <si>
    <t>2937</t>
  </si>
  <si>
    <t>2933</t>
  </si>
  <si>
    <t>2947</t>
  </si>
  <si>
    <t>2934</t>
  </si>
  <si>
    <t>2931</t>
  </si>
  <si>
    <t>2932</t>
  </si>
  <si>
    <t>2946</t>
  </si>
  <si>
    <t>2936</t>
  </si>
  <si>
    <t>2944</t>
  </si>
  <si>
    <t>3711</t>
  </si>
  <si>
    <t>3844</t>
  </si>
  <si>
    <t>3842</t>
  </si>
  <si>
    <t>3841</t>
  </si>
  <si>
    <t>3845</t>
  </si>
  <si>
    <t>3864</t>
  </si>
  <si>
    <t>3863</t>
  </si>
  <si>
    <t>3862</t>
  </si>
  <si>
    <t>3861</t>
  </si>
  <si>
    <t>3865</t>
  </si>
  <si>
    <t>3867</t>
  </si>
  <si>
    <t>2519</t>
  </si>
  <si>
    <t>1209</t>
  </si>
  <si>
    <t>2534</t>
  </si>
  <si>
    <t>3428</t>
  </si>
  <si>
    <t>3752</t>
  </si>
  <si>
    <t>3754</t>
  </si>
  <si>
    <t>3761</t>
  </si>
  <si>
    <t>3756</t>
  </si>
  <si>
    <t>3903</t>
  </si>
  <si>
    <t>3907</t>
  </si>
  <si>
    <t>3901</t>
  </si>
  <si>
    <t>3904</t>
  </si>
  <si>
    <t>3908</t>
  </si>
  <si>
    <t>3905</t>
  </si>
  <si>
    <t>1439</t>
  </si>
  <si>
    <t>1387</t>
  </si>
  <si>
    <t>1381</t>
  </si>
  <si>
    <t>1382</t>
  </si>
  <si>
    <t>1384</t>
  </si>
  <si>
    <t>1388</t>
  </si>
  <si>
    <t>1385</t>
  </si>
  <si>
    <t>1383</t>
  </si>
  <si>
    <t>1338</t>
  </si>
  <si>
    <t>1378</t>
  </si>
  <si>
    <t>1377</t>
  </si>
  <si>
    <t>1693</t>
  </si>
  <si>
    <t>1945</t>
  </si>
  <si>
    <t>1956</t>
  </si>
  <si>
    <t>3427</t>
  </si>
  <si>
    <t>3409</t>
  </si>
  <si>
    <t>3407</t>
  </si>
  <si>
    <t>3419</t>
  </si>
  <si>
    <t>3609</t>
  </si>
  <si>
    <t>3619</t>
  </si>
  <si>
    <t>3627</t>
  </si>
  <si>
    <t>2149</t>
  </si>
  <si>
    <t>2510</t>
  </si>
  <si>
    <t>2528</t>
  </si>
  <si>
    <t>2807</t>
  </si>
  <si>
    <t>2824</t>
  </si>
  <si>
    <t>2837</t>
  </si>
  <si>
    <t>2825</t>
  </si>
  <si>
    <t>2809</t>
  </si>
  <si>
    <t>2846</t>
  </si>
  <si>
    <t>2836</t>
  </si>
  <si>
    <t>2839</t>
  </si>
  <si>
    <t>2833</t>
  </si>
  <si>
    <t>2838</t>
  </si>
  <si>
    <t>2831</t>
  </si>
  <si>
    <t>2808</t>
  </si>
  <si>
    <t>3448</t>
  </si>
  <si>
    <t>3449</t>
  </si>
  <si>
    <t>3526</t>
  </si>
  <si>
    <t>3528</t>
  </si>
  <si>
    <t>3626</t>
  </si>
  <si>
    <t>0348</t>
  </si>
  <si>
    <t>2329</t>
  </si>
  <si>
    <t>2377</t>
  </si>
  <si>
    <t>2543</t>
  </si>
  <si>
    <t>2364</t>
  </si>
  <si>
    <t>2376</t>
  </si>
  <si>
    <t>2387</t>
  </si>
  <si>
    <t>2379</t>
  </si>
  <si>
    <t>2385</t>
  </si>
  <si>
    <t>2339</t>
  </si>
  <si>
    <t>2555</t>
  </si>
  <si>
    <t>2361</t>
  </si>
  <si>
    <t>2319</t>
  </si>
  <si>
    <t>2542</t>
  </si>
  <si>
    <t>2389</t>
  </si>
  <si>
    <t>2375</t>
  </si>
  <si>
    <t>2365</t>
  </si>
  <si>
    <t>2338</t>
  </si>
  <si>
    <t>2386</t>
  </si>
  <si>
    <t>2378</t>
  </si>
  <si>
    <t>2541</t>
  </si>
  <si>
    <t>2546</t>
  </si>
  <si>
    <t>2362</t>
  </si>
  <si>
    <t>0458</t>
  </si>
  <si>
    <t>2259</t>
  </si>
  <si>
    <t>2518</t>
  </si>
  <si>
    <t>2579</t>
  </si>
  <si>
    <t>2551</t>
  </si>
  <si>
    <t>2557</t>
  </si>
  <si>
    <t>2901</t>
  </si>
  <si>
    <t>3978</t>
  </si>
  <si>
    <t>3853</t>
  </si>
  <si>
    <t>3829</t>
  </si>
  <si>
    <t>3979</t>
  </si>
  <si>
    <t>3932</t>
  </si>
  <si>
    <t>3913</t>
  </si>
  <si>
    <t>3914</t>
  </si>
  <si>
    <t>3974</t>
  </si>
  <si>
    <t>3941</t>
  </si>
  <si>
    <t>3910</t>
  </si>
  <si>
    <t>3947</t>
  </si>
  <si>
    <t>3877</t>
  </si>
  <si>
    <t>3917</t>
  </si>
  <si>
    <t>3843</t>
  </si>
  <si>
    <t>3876</t>
  </si>
  <si>
    <t>3942</t>
  </si>
  <si>
    <t>3938</t>
  </si>
  <si>
    <t>3936</t>
  </si>
  <si>
    <t>3930</t>
  </si>
  <si>
    <t>3926</t>
  </si>
  <si>
    <t>3888</t>
  </si>
  <si>
    <t>3931</t>
  </si>
  <si>
    <t>3935</t>
  </si>
  <si>
    <t>3878</t>
  </si>
  <si>
    <t>3977</t>
  </si>
  <si>
    <t>3955</t>
  </si>
  <si>
    <t>3250</t>
  </si>
  <si>
    <t>3965</t>
  </si>
  <si>
    <t>3868</t>
  </si>
  <si>
    <t>3923</t>
  </si>
  <si>
    <t>3909</t>
  </si>
  <si>
    <t>3847</t>
  </si>
  <si>
    <t>3848</t>
  </si>
  <si>
    <t>3846</t>
  </si>
  <si>
    <t>3954</t>
  </si>
  <si>
    <t>3953</t>
  </si>
  <si>
    <t>3952</t>
  </si>
  <si>
    <t>3854</t>
  </si>
  <si>
    <t>3946</t>
  </si>
  <si>
    <t>3915</t>
  </si>
  <si>
    <t>3939</t>
  </si>
  <si>
    <t>3887</t>
  </si>
  <si>
    <t>3958</t>
  </si>
  <si>
    <t>3916</t>
  </si>
  <si>
    <t>3975</t>
  </si>
  <si>
    <t>3839</t>
  </si>
  <si>
    <t>3828</t>
  </si>
  <si>
    <t>3906</t>
  </si>
  <si>
    <t>3928</t>
  </si>
  <si>
    <t>3837</t>
  </si>
  <si>
    <t>3943</t>
  </si>
  <si>
    <t>3945</t>
  </si>
  <si>
    <t>3924</t>
  </si>
  <si>
    <t>3925</t>
  </si>
  <si>
    <t>3969</t>
  </si>
  <si>
    <t>3921</t>
  </si>
  <si>
    <t>3883</t>
  </si>
  <si>
    <t>3838</t>
  </si>
  <si>
    <t>3911</t>
  </si>
  <si>
    <t>3973</t>
  </si>
  <si>
    <t>3873</t>
  </si>
  <si>
    <t>3971</t>
  </si>
  <si>
    <t>3919</t>
  </si>
  <si>
    <t>3886</t>
  </si>
  <si>
    <t>3937</t>
  </si>
  <si>
    <t>3884</t>
  </si>
  <si>
    <t>3225</t>
  </si>
  <si>
    <t>3918</t>
  </si>
  <si>
    <t>3912</t>
  </si>
  <si>
    <t>3226</t>
  </si>
  <si>
    <t>3933</t>
  </si>
  <si>
    <t>3881</t>
  </si>
  <si>
    <t>3875</t>
  </si>
  <si>
    <t>3962</t>
  </si>
  <si>
    <t>3944</t>
  </si>
  <si>
    <t>3885</t>
  </si>
  <si>
    <t>3902</t>
  </si>
  <si>
    <t>3818</t>
  </si>
  <si>
    <t>3762</t>
  </si>
  <si>
    <t>3786</t>
  </si>
  <si>
    <t>3764</t>
  </si>
  <si>
    <t>3726</t>
  </si>
  <si>
    <t>3781</t>
  </si>
  <si>
    <t>3787</t>
  </si>
  <si>
    <t>3733</t>
  </si>
  <si>
    <t>3783</t>
  </si>
  <si>
    <t>3785</t>
  </si>
  <si>
    <t>3737</t>
  </si>
  <si>
    <t>3744</t>
  </si>
  <si>
    <t>3746</t>
  </si>
  <si>
    <t>3742</t>
  </si>
  <si>
    <t>3782</t>
  </si>
  <si>
    <t>3731</t>
  </si>
  <si>
    <t>3751</t>
  </si>
  <si>
    <t>3753</t>
  </si>
  <si>
    <t>3784</t>
  </si>
  <si>
    <t>3728</t>
  </si>
  <si>
    <t>3773</t>
  </si>
  <si>
    <t>3788</t>
  </si>
  <si>
    <t>4200</t>
  </si>
  <si>
    <t>4219</t>
  </si>
  <si>
    <t>4228</t>
  </si>
  <si>
    <t>4238</t>
  </si>
  <si>
    <t>4237</t>
  </si>
  <si>
    <t>4509</t>
  </si>
  <si>
    <t>4518</t>
  </si>
  <si>
    <t>4606</t>
  </si>
  <si>
    <t>4605</t>
  </si>
  <si>
    <t>4607</t>
  </si>
  <si>
    <t>4608</t>
  </si>
  <si>
    <t>5124</t>
  </si>
  <si>
    <t>5115</t>
  </si>
  <si>
    <t>5125</t>
  </si>
  <si>
    <t>5122</t>
  </si>
  <si>
    <t>5104</t>
  </si>
  <si>
    <t>5114</t>
  </si>
  <si>
    <t>5105</t>
  </si>
  <si>
    <t>5126</t>
  </si>
  <si>
    <t>5423</t>
  </si>
  <si>
    <t>5426</t>
  </si>
  <si>
    <t>5425</t>
  </si>
  <si>
    <t>5414</t>
  </si>
  <si>
    <t>5406</t>
  </si>
  <si>
    <t>5424</t>
  </si>
  <si>
    <t>5412</t>
  </si>
  <si>
    <t>5411</t>
  </si>
  <si>
    <t>5401</t>
  </si>
  <si>
    <t>5624</t>
  </si>
  <si>
    <t>5627</t>
  </si>
  <si>
    <t>5623</t>
  </si>
  <si>
    <t>5629</t>
  </si>
  <si>
    <t>6134</t>
  </si>
  <si>
    <t>6135</t>
  </si>
  <si>
    <t>6121</t>
  </si>
  <si>
    <t>6112</t>
  </si>
  <si>
    <t>6122</t>
  </si>
  <si>
    <t>6115</t>
  </si>
  <si>
    <t>6113</t>
  </si>
  <si>
    <t>6123</t>
  </si>
  <si>
    <t>6021</t>
  </si>
  <si>
    <t>6029</t>
  </si>
  <si>
    <t>6023</t>
  </si>
  <si>
    <t>6025</t>
  </si>
  <si>
    <t>6024</t>
  </si>
  <si>
    <t>6022</t>
  </si>
  <si>
    <t>6026</t>
  </si>
  <si>
    <t>6027</t>
  </si>
  <si>
    <t>6028</t>
  </si>
  <si>
    <t>6001</t>
  </si>
  <si>
    <t>6017</t>
  </si>
  <si>
    <t>6004</t>
  </si>
  <si>
    <t>6006</t>
  </si>
  <si>
    <t>6013</t>
  </si>
  <si>
    <t>6014</t>
  </si>
  <si>
    <t>6012</t>
  </si>
  <si>
    <t>6011</t>
  </si>
  <si>
    <t>6056</t>
  </si>
  <si>
    <t>6061</t>
  </si>
  <si>
    <t>6032</t>
  </si>
  <si>
    <t>6087</t>
  </si>
  <si>
    <t>6082</t>
  </si>
  <si>
    <t>6065</t>
  </si>
  <si>
    <t>6051</t>
  </si>
  <si>
    <t>6058</t>
  </si>
  <si>
    <t>6084</t>
  </si>
  <si>
    <t>6064</t>
  </si>
  <si>
    <t>6086</t>
  </si>
  <si>
    <t>6043</t>
  </si>
  <si>
    <t>6031</t>
  </si>
  <si>
    <t>6073</t>
  </si>
  <si>
    <t>6052</t>
  </si>
  <si>
    <t>6057</t>
  </si>
  <si>
    <t>6091</t>
  </si>
  <si>
    <t>6074</t>
  </si>
  <si>
    <t>6045</t>
  </si>
  <si>
    <t>6092</t>
  </si>
  <si>
    <t>6062</t>
  </si>
  <si>
    <t>6077</t>
  </si>
  <si>
    <t>6081</t>
  </si>
  <si>
    <t>6083</t>
  </si>
  <si>
    <t>6095</t>
  </si>
  <si>
    <t>6072</t>
  </si>
  <si>
    <t>6034</t>
  </si>
  <si>
    <t>6041</t>
  </si>
  <si>
    <t>6037</t>
  </si>
  <si>
    <t>6055</t>
  </si>
  <si>
    <t>6075</t>
  </si>
  <si>
    <t>6094</t>
  </si>
  <si>
    <t>6042</t>
  </si>
  <si>
    <t>6038</t>
  </si>
  <si>
    <t>6059</t>
  </si>
  <si>
    <t>6097</t>
  </si>
  <si>
    <t>6047</t>
  </si>
  <si>
    <t>6088</t>
  </si>
  <si>
    <t>6053</t>
  </si>
  <si>
    <t>6046</t>
  </si>
  <si>
    <t>6033</t>
  </si>
  <si>
    <t>6076</t>
  </si>
  <si>
    <t>6054</t>
  </si>
  <si>
    <t>6085</t>
  </si>
  <si>
    <t>6096</t>
  </si>
  <si>
    <t>6036</t>
  </si>
  <si>
    <t>6201</t>
  </si>
  <si>
    <t>6204</t>
  </si>
  <si>
    <t>6205</t>
  </si>
  <si>
    <t>6238</t>
  </si>
  <si>
    <t>6237</t>
  </si>
  <si>
    <t>6239</t>
  </si>
  <si>
    <t>6273</t>
  </si>
  <si>
    <t>6262</t>
  </si>
  <si>
    <t>6263</t>
  </si>
  <si>
    <t>6266</t>
  </si>
  <si>
    <t>6265</t>
  </si>
  <si>
    <t>6253</t>
  </si>
  <si>
    <t>6267</t>
  </si>
  <si>
    <t>6274</t>
  </si>
  <si>
    <t>6312</t>
  </si>
  <si>
    <t>6317</t>
  </si>
  <si>
    <t>6318</t>
  </si>
  <si>
    <t>6311</t>
  </si>
  <si>
    <t>6326</t>
  </si>
  <si>
    <t>6315</t>
  </si>
  <si>
    <t>6316</t>
  </si>
  <si>
    <t>6313</t>
  </si>
  <si>
    <t>6206</t>
  </si>
  <si>
    <t>6241</t>
  </si>
  <si>
    <t>6234</t>
  </si>
  <si>
    <t>6243</t>
  </si>
  <si>
    <t>6235</t>
  </si>
  <si>
    <t>6244</t>
  </si>
  <si>
    <t>6255</t>
  </si>
  <si>
    <t>6256</t>
  </si>
  <si>
    <t>6257</t>
  </si>
  <si>
    <t>6254</t>
  </si>
  <si>
    <t>6251</t>
  </si>
  <si>
    <t>6304</t>
  </si>
  <si>
    <t>6336</t>
  </si>
  <si>
    <t>6335</t>
  </si>
  <si>
    <t>6332</t>
  </si>
  <si>
    <t>6333</t>
  </si>
  <si>
    <t>6334</t>
  </si>
  <si>
    <t>6331</t>
  </si>
  <si>
    <t>6330</t>
  </si>
  <si>
    <t>6223</t>
  </si>
  <si>
    <t>6212</t>
  </si>
  <si>
    <t>6229</t>
  </si>
  <si>
    <t>6216</t>
  </si>
  <si>
    <t>6215</t>
  </si>
  <si>
    <t>6214</t>
  </si>
  <si>
    <t>6217</t>
  </si>
  <si>
    <t>6218</t>
  </si>
  <si>
    <t>6227</t>
  </si>
  <si>
    <t>6213</t>
  </si>
  <si>
    <t>6211</t>
  </si>
  <si>
    <t>6221</t>
  </si>
  <si>
    <t>0648</t>
  </si>
  <si>
    <t>0647</t>
  </si>
  <si>
    <t>4265</t>
  </si>
  <si>
    <t>4225</t>
  </si>
  <si>
    <t>4254</t>
  </si>
  <si>
    <t>4275</t>
  </si>
  <si>
    <t>4253</t>
  </si>
  <si>
    <t>4264</t>
  </si>
  <si>
    <t>4318</t>
  </si>
  <si>
    <t>5144</t>
  </si>
  <si>
    <t>5136</t>
  </si>
  <si>
    <t>5151</t>
  </si>
  <si>
    <t>5145</t>
  </si>
  <si>
    <t>5147</t>
  </si>
  <si>
    <t>5133</t>
  </si>
  <si>
    <t>5152</t>
  </si>
  <si>
    <t>5131</t>
  </si>
  <si>
    <t>5153</t>
  </si>
  <si>
    <t>5154</t>
  </si>
  <si>
    <t>5146</t>
  </si>
  <si>
    <t>5135</t>
  </si>
  <si>
    <t>5161</t>
  </si>
  <si>
    <t>5143</t>
  </si>
  <si>
    <t>5127</t>
  </si>
  <si>
    <t>5123</t>
  </si>
  <si>
    <t>5121</t>
  </si>
  <si>
    <t>5117</t>
  </si>
  <si>
    <t>5118</t>
  </si>
  <si>
    <t>5116</t>
  </si>
  <si>
    <t>6124</t>
  </si>
  <si>
    <t>6125</t>
  </si>
  <si>
    <t>6111</t>
  </si>
  <si>
    <t>6127</t>
  </si>
  <si>
    <t>6126</t>
  </si>
  <si>
    <t>6114</t>
  </si>
  <si>
    <t>6116</t>
  </si>
  <si>
    <t>6128</t>
  </si>
  <si>
    <t>6363</t>
  </si>
  <si>
    <t>6362</t>
  </si>
  <si>
    <t>6471</t>
  </si>
  <si>
    <t>6472</t>
  </si>
  <si>
    <t>7126</t>
  </si>
  <si>
    <t>7124</t>
  </si>
  <si>
    <t>7123</t>
  </si>
  <si>
    <t>7206</t>
  </si>
  <si>
    <t>7203</t>
  </si>
  <si>
    <t>7204</t>
  </si>
  <si>
    <t>7205</t>
  </si>
  <si>
    <t>7211</t>
  </si>
  <si>
    <t>7207</t>
  </si>
  <si>
    <t>7208</t>
  </si>
  <si>
    <t>7321</t>
  </si>
  <si>
    <t>7507</t>
  </si>
  <si>
    <t>7725</t>
  </si>
  <si>
    <t>7721</t>
  </si>
  <si>
    <t>7723</t>
  </si>
  <si>
    <t>7726</t>
  </si>
  <si>
    <t>7724</t>
  </si>
  <si>
    <t>7703</t>
  </si>
  <si>
    <t>7704</t>
  </si>
  <si>
    <t>7713</t>
  </si>
  <si>
    <t>7705</t>
  </si>
  <si>
    <t>7707</t>
  </si>
  <si>
    <t>7714</t>
  </si>
  <si>
    <t>7722</t>
  </si>
  <si>
    <t>7715</t>
  </si>
  <si>
    <t>7718</t>
  </si>
  <si>
    <t>7716</t>
  </si>
  <si>
    <t>7712</t>
  </si>
  <si>
    <t>7717</t>
  </si>
  <si>
    <t>7706</t>
  </si>
  <si>
    <t>7831</t>
  </si>
  <si>
    <t>7816</t>
  </si>
  <si>
    <t>7821</t>
  </si>
  <si>
    <t>7813</t>
  </si>
  <si>
    <t>7815</t>
  </si>
  <si>
    <t>7824</t>
  </si>
  <si>
    <t>7822</t>
  </si>
  <si>
    <t>7825</t>
  </si>
  <si>
    <t>7826</t>
  </si>
  <si>
    <t>7823</t>
  </si>
  <si>
    <t>7802</t>
  </si>
  <si>
    <t>7804</t>
  </si>
  <si>
    <t>7811</t>
  </si>
  <si>
    <t>7806</t>
  </si>
  <si>
    <t>7803</t>
  </si>
  <si>
    <t>7805</t>
  </si>
  <si>
    <t>7812</t>
  </si>
  <si>
    <t>9131</t>
  </si>
  <si>
    <t>9231</t>
  </si>
  <si>
    <t>9201</t>
  </si>
  <si>
    <t>9232</t>
  </si>
  <si>
    <t>3137</t>
  </si>
  <si>
    <t>0469</t>
  </si>
  <si>
    <t>0740</t>
  </si>
  <si>
    <t>0739</t>
  </si>
  <si>
    <t>0430</t>
  </si>
  <si>
    <t>0729</t>
  </si>
  <si>
    <t>0610</t>
  </si>
  <si>
    <t>0482</t>
  </si>
  <si>
    <t>0484</t>
  </si>
  <si>
    <t>0478</t>
  </si>
  <si>
    <t>0479</t>
  </si>
  <si>
    <t>2186</t>
  </si>
  <si>
    <t>2183</t>
  </si>
  <si>
    <t>2178</t>
  </si>
  <si>
    <t>2911</t>
  </si>
  <si>
    <t>3400</t>
  </si>
  <si>
    <t>3408</t>
  </si>
  <si>
    <t>3646</t>
  </si>
  <si>
    <t>3653</t>
  </si>
  <si>
    <t>3640</t>
  </si>
  <si>
    <t>3610</t>
  </si>
  <si>
    <t>3658</t>
  </si>
  <si>
    <t>3647</t>
  </si>
  <si>
    <t>3648</t>
  </si>
  <si>
    <t>3652</t>
  </si>
  <si>
    <t>3659</t>
  </si>
  <si>
    <t>3620</t>
  </si>
  <si>
    <t>3638</t>
  </si>
  <si>
    <t>3639</t>
  </si>
  <si>
    <t>3637</t>
  </si>
  <si>
    <t>3667</t>
  </si>
  <si>
    <t>3656</t>
  </si>
  <si>
    <t>4449</t>
  </si>
  <si>
    <t>4563</t>
  </si>
  <si>
    <t>4562</t>
  </si>
  <si>
    <t>4564</t>
  </si>
  <si>
    <t>4565</t>
  </si>
  <si>
    <t>4673</t>
  </si>
  <si>
    <t>4671</t>
  </si>
  <si>
    <t>4674</t>
  </si>
  <si>
    <t>5700</t>
  </si>
  <si>
    <t>5834</t>
  </si>
  <si>
    <t>5835</t>
  </si>
  <si>
    <t>5832</t>
  </si>
  <si>
    <t>1648</t>
  </si>
  <si>
    <t>1837</t>
  </si>
  <si>
    <t>1823</t>
  </si>
  <si>
    <t>1833</t>
  </si>
  <si>
    <t>1836</t>
  </si>
  <si>
    <t>2271</t>
  </si>
  <si>
    <t>2279</t>
  </si>
  <si>
    <t>2277</t>
  </si>
  <si>
    <t>2278</t>
  </si>
  <si>
    <t>3000</t>
  </si>
  <si>
    <t>3015</t>
  </si>
  <si>
    <t>3044</t>
  </si>
  <si>
    <t>3006</t>
  </si>
  <si>
    <t>3024</t>
  </si>
  <si>
    <t>3016</t>
  </si>
  <si>
    <t>3033</t>
  </si>
  <si>
    <t>3022</t>
  </si>
  <si>
    <t>3032</t>
  </si>
  <si>
    <t>3014</t>
  </si>
  <si>
    <t>3002</t>
  </si>
  <si>
    <t>3037</t>
  </si>
  <si>
    <t>3034</t>
  </si>
  <si>
    <t>3026</t>
  </si>
  <si>
    <t>3036</t>
  </si>
  <si>
    <t>3045</t>
  </si>
  <si>
    <t>3042</t>
  </si>
  <si>
    <t>3041</t>
  </si>
  <si>
    <t>3047</t>
  </si>
  <si>
    <t>3025</t>
  </si>
  <si>
    <t>3027</t>
  </si>
  <si>
    <t>3021</t>
  </si>
  <si>
    <t>3023</t>
  </si>
  <si>
    <t>3013</t>
  </si>
  <si>
    <t>3017</t>
  </si>
  <si>
    <t>1610</t>
  </si>
  <si>
    <t>1663</t>
  </si>
  <si>
    <t>1662</t>
  </si>
  <si>
    <t>1627</t>
  </si>
  <si>
    <t>1665</t>
  </si>
  <si>
    <t>1664</t>
  </si>
  <si>
    <t>1851</t>
  </si>
  <si>
    <t>1045</t>
  </si>
  <si>
    <t>1029</t>
  </si>
  <si>
    <t>1003</t>
  </si>
  <si>
    <t>1044</t>
  </si>
  <si>
    <t>1018</t>
  </si>
  <si>
    <t>1011</t>
  </si>
  <si>
    <t>1038</t>
  </si>
  <si>
    <t>1025</t>
  </si>
  <si>
    <t>1039</t>
  </si>
  <si>
    <t>1005</t>
  </si>
  <si>
    <t>1020</t>
  </si>
  <si>
    <t>1034</t>
  </si>
  <si>
    <t>1047</t>
  </si>
  <si>
    <t>1046</t>
  </si>
  <si>
    <t>1036</t>
  </si>
  <si>
    <t>1024</t>
  </si>
  <si>
    <t>1001</t>
  </si>
  <si>
    <t>1043</t>
  </si>
  <si>
    <t>1012</t>
  </si>
  <si>
    <t>1014</t>
  </si>
  <si>
    <t>1016</t>
  </si>
  <si>
    <t>1013</t>
  </si>
  <si>
    <t>1017</t>
  </si>
  <si>
    <t>1015</t>
  </si>
  <si>
    <t>1042</t>
  </si>
  <si>
    <t>1035</t>
  </si>
  <si>
    <t>1004</t>
  </si>
  <si>
    <t>1054</t>
  </si>
  <si>
    <t>1053</t>
  </si>
  <si>
    <t>1051</t>
  </si>
  <si>
    <t>1037</t>
  </si>
  <si>
    <t>1022</t>
  </si>
  <si>
    <t>1031</t>
  </si>
  <si>
    <t>1023</t>
  </si>
  <si>
    <t>1032</t>
  </si>
  <si>
    <t>1033</t>
  </si>
  <si>
    <t>1021</t>
  </si>
  <si>
    <t>1052</t>
  </si>
  <si>
    <t>0450</t>
  </si>
  <si>
    <t>0449</t>
  </si>
  <si>
    <t>0448</t>
  </si>
  <si>
    <t>1386</t>
  </si>
  <si>
    <t>1395</t>
  </si>
  <si>
    <t>1396</t>
  </si>
  <si>
    <t>1393</t>
  </si>
  <si>
    <t>1392</t>
  </si>
  <si>
    <t>1391</t>
  </si>
  <si>
    <t>0240</t>
  </si>
  <si>
    <t>3410</t>
  </si>
  <si>
    <t>3438</t>
  </si>
  <si>
    <t>3579</t>
  </si>
  <si>
    <t>3559</t>
  </si>
  <si>
    <t>3558</t>
  </si>
  <si>
    <t>2170</t>
  </si>
  <si>
    <t>2175</t>
  </si>
  <si>
    <t>0230</t>
  </si>
  <si>
    <t>1666</t>
  </si>
  <si>
    <t>1027</t>
  </si>
  <si>
    <t>1056</t>
  </si>
  <si>
    <t>1019</t>
  </si>
  <si>
    <t>1002</t>
  </si>
  <si>
    <t>1026</t>
  </si>
  <si>
    <t>1008</t>
  </si>
  <si>
    <t>1028</t>
  </si>
  <si>
    <t>1006</t>
  </si>
  <si>
    <t>1041</t>
  </si>
  <si>
    <t>1007</t>
  </si>
  <si>
    <t>1058</t>
  </si>
  <si>
    <t>1057</t>
  </si>
  <si>
    <t>1063</t>
  </si>
  <si>
    <t>1064</t>
  </si>
  <si>
    <t>1066</t>
  </si>
  <si>
    <t>1061</t>
  </si>
  <si>
    <t>2239</t>
  </si>
  <si>
    <t>2238</t>
  </si>
  <si>
    <t>2229</t>
  </si>
  <si>
    <t>2228</t>
  </si>
  <si>
    <t>2268</t>
  </si>
  <si>
    <t>3555</t>
  </si>
  <si>
    <t>3809</t>
  </si>
  <si>
    <t>3510</t>
  </si>
  <si>
    <t>4561</t>
  </si>
  <si>
    <t>5137</t>
  </si>
  <si>
    <t>5142</t>
  </si>
  <si>
    <t>5148</t>
  </si>
  <si>
    <t>5338</t>
  </si>
  <si>
    <t>6161</t>
  </si>
  <si>
    <t>6162</t>
  </si>
  <si>
    <t>6264</t>
  </si>
  <si>
    <t>6275</t>
  </si>
  <si>
    <t>6271</t>
  </si>
  <si>
    <t>6207</t>
  </si>
  <si>
    <t>6252</t>
  </si>
  <si>
    <t>6208</t>
  </si>
  <si>
    <t>6219</t>
  </si>
  <si>
    <t>6203</t>
  </si>
  <si>
    <t>6236</t>
  </si>
  <si>
    <t>6258</t>
  </si>
  <si>
    <t>6224</t>
  </si>
  <si>
    <t>6248</t>
  </si>
  <si>
    <t>6246</t>
  </si>
  <si>
    <t>6306</t>
  </si>
  <si>
    <t>6305</t>
  </si>
  <si>
    <t>6337</t>
  </si>
  <si>
    <t>6339</t>
  </si>
  <si>
    <t>6338</t>
  </si>
  <si>
    <t>6407</t>
  </si>
  <si>
    <t>6416</t>
  </si>
  <si>
    <t>6423</t>
  </si>
  <si>
    <t>6402</t>
  </si>
  <si>
    <t>6443</t>
  </si>
  <si>
    <t>6418</t>
  </si>
  <si>
    <t>6422</t>
  </si>
  <si>
    <t>6426</t>
  </si>
  <si>
    <t>6451</t>
  </si>
  <si>
    <t>6421</t>
  </si>
  <si>
    <t>6425</t>
  </si>
  <si>
    <t>6427</t>
  </si>
  <si>
    <t>6417</t>
  </si>
  <si>
    <t>6433</t>
  </si>
  <si>
    <t>6447</t>
  </si>
  <si>
    <t>6444</t>
  </si>
  <si>
    <t>6424</t>
  </si>
  <si>
    <t>6428</t>
  </si>
  <si>
    <t>6435</t>
  </si>
  <si>
    <t>6441</t>
  </si>
  <si>
    <t>6446</t>
  </si>
  <si>
    <t>6403</t>
  </si>
  <si>
    <t>6431</t>
  </si>
  <si>
    <t>6541</t>
  </si>
  <si>
    <t>6511</t>
  </si>
  <si>
    <t>6521</t>
  </si>
  <si>
    <t>6512</t>
  </si>
  <si>
    <t>6513</t>
  </si>
  <si>
    <t>6532</t>
  </si>
  <si>
    <t>6542</t>
  </si>
  <si>
    <t>6553</t>
  </si>
  <si>
    <t>6514</t>
  </si>
  <si>
    <t>6554</t>
  </si>
  <si>
    <t>6555</t>
  </si>
  <si>
    <t>6614</t>
  </si>
  <si>
    <t>6605</t>
  </si>
  <si>
    <t>6624</t>
  </si>
  <si>
    <t>6622</t>
  </si>
  <si>
    <t>6631</t>
  </si>
  <si>
    <t>6601</t>
  </si>
  <si>
    <t>6603</t>
  </si>
  <si>
    <t>6604</t>
  </si>
  <si>
    <t>6616</t>
  </si>
  <si>
    <t>6602</t>
  </si>
  <si>
    <t>6613</t>
  </si>
  <si>
    <t>7172</t>
  </si>
  <si>
    <t>7162</t>
  </si>
  <si>
    <t>7161</t>
  </si>
  <si>
    <t>7141</t>
  </si>
  <si>
    <t>7164</t>
  </si>
  <si>
    <t>7143</t>
  </si>
  <si>
    <t>7153</t>
  </si>
  <si>
    <t>7174</t>
  </si>
  <si>
    <t>7144</t>
  </si>
  <si>
    <t>7155</t>
  </si>
  <si>
    <t>7142</t>
  </si>
  <si>
    <t>7165</t>
  </si>
  <si>
    <t>7166</t>
  </si>
  <si>
    <t>7136</t>
  </si>
  <si>
    <t>7163</t>
  </si>
  <si>
    <t>7151</t>
  </si>
  <si>
    <t>7145</t>
  </si>
  <si>
    <t>7175</t>
  </si>
  <si>
    <t>7152</t>
  </si>
  <si>
    <t>7115</t>
  </si>
  <si>
    <t>7134</t>
  </si>
  <si>
    <t>7131</t>
  </si>
  <si>
    <t>7212</t>
  </si>
  <si>
    <t>7215</t>
  </si>
  <si>
    <t>7213</t>
  </si>
  <si>
    <t>7214</t>
  </si>
  <si>
    <t>7216</t>
  </si>
  <si>
    <t>2120</t>
  </si>
  <si>
    <t>2369</t>
  </si>
  <si>
    <t>2438</t>
  </si>
  <si>
    <t>2439</t>
  </si>
  <si>
    <t>3466</t>
  </si>
  <si>
    <t>3467</t>
  </si>
  <si>
    <t>3582</t>
  </si>
  <si>
    <t>3654</t>
  </si>
  <si>
    <t>4274</t>
  </si>
  <si>
    <t>5238</t>
  </si>
  <si>
    <t>5262</t>
  </si>
  <si>
    <t>5228</t>
  </si>
  <si>
    <t>5258</t>
  </si>
  <si>
    <t>5220</t>
  </si>
  <si>
    <t>5237</t>
  </si>
  <si>
    <t>5268</t>
  </si>
  <si>
    <t>5257</t>
  </si>
  <si>
    <t>5229</t>
  </si>
  <si>
    <t>5367</t>
  </si>
  <si>
    <t>5357</t>
  </si>
  <si>
    <t>5346</t>
  </si>
  <si>
    <t>5339</t>
  </si>
  <si>
    <t>5372</t>
  </si>
  <si>
    <t>5366</t>
  </si>
  <si>
    <t>5351</t>
  </si>
  <si>
    <t>5371</t>
  </si>
  <si>
    <t>5369</t>
  </si>
  <si>
    <t>5358</t>
  </si>
  <si>
    <t>5379</t>
  </si>
  <si>
    <t>5344</t>
  </si>
  <si>
    <t>5328</t>
  </si>
  <si>
    <t>5376</t>
  </si>
  <si>
    <t>5378</t>
  </si>
  <si>
    <t>5306</t>
  </si>
  <si>
    <t>5374</t>
  </si>
  <si>
    <t>5377</t>
  </si>
  <si>
    <t>5368</t>
  </si>
  <si>
    <t>6352</t>
  </si>
  <si>
    <t>6353</t>
  </si>
  <si>
    <t>6341</t>
  </si>
  <si>
    <t>6351</t>
  </si>
  <si>
    <t>6343</t>
  </si>
  <si>
    <t>6355</t>
  </si>
  <si>
    <t>6432</t>
  </si>
  <si>
    <t>6552</t>
  </si>
  <si>
    <t>6559</t>
  </si>
  <si>
    <t>6556</t>
  </si>
  <si>
    <t>6558</t>
  </si>
  <si>
    <t>6543</t>
  </si>
  <si>
    <t>6672</t>
  </si>
  <si>
    <t>6700</t>
  </si>
  <si>
    <t>6752</t>
  </si>
  <si>
    <t>6711</t>
  </si>
  <si>
    <t>6727</t>
  </si>
  <si>
    <t>6726</t>
  </si>
  <si>
    <t>6741</t>
  </si>
  <si>
    <t>6742</t>
  </si>
  <si>
    <t>6761</t>
  </si>
  <si>
    <t>6745</t>
  </si>
  <si>
    <t>6702</t>
  </si>
  <si>
    <t>6732</t>
  </si>
  <si>
    <t>6731</t>
  </si>
  <si>
    <t>6747</t>
  </si>
  <si>
    <t>6744</t>
  </si>
  <si>
    <t>6803</t>
  </si>
  <si>
    <t>6808</t>
  </si>
  <si>
    <t>6802</t>
  </si>
  <si>
    <t>6804</t>
  </si>
  <si>
    <t>6807</t>
  </si>
  <si>
    <t>6806</t>
  </si>
  <si>
    <t>2570</t>
  </si>
  <si>
    <t>2560</t>
  </si>
  <si>
    <t>4139</t>
  </si>
  <si>
    <t>0160</t>
  </si>
  <si>
    <t>1379</t>
  </si>
  <si>
    <t>1369</t>
  </si>
  <si>
    <t>0250</t>
  </si>
  <si>
    <t>0249</t>
  </si>
  <si>
    <t>4003</t>
  </si>
  <si>
    <t>4024</t>
  </si>
  <si>
    <t>4007</t>
  </si>
  <si>
    <t>4013</t>
  </si>
  <si>
    <t>4021</t>
  </si>
  <si>
    <t>4011</t>
  </si>
  <si>
    <t>4004</t>
  </si>
  <si>
    <t>4001</t>
  </si>
  <si>
    <t>4023</t>
  </si>
  <si>
    <t>4006</t>
  </si>
  <si>
    <t>4027</t>
  </si>
  <si>
    <t>4002</t>
  </si>
  <si>
    <t>4017</t>
  </si>
  <si>
    <t>4012</t>
  </si>
  <si>
    <t>4016</t>
  </si>
  <si>
    <t>4015</t>
  </si>
  <si>
    <t>4109</t>
  </si>
  <si>
    <t>4175</t>
  </si>
  <si>
    <t>4178</t>
  </si>
  <si>
    <t>4128</t>
  </si>
  <si>
    <t>4179</t>
  </si>
  <si>
    <t>4166</t>
  </si>
  <si>
    <t>4171</t>
  </si>
  <si>
    <t>4176</t>
  </si>
  <si>
    <t>4169</t>
  </si>
  <si>
    <t>4167</t>
  </si>
  <si>
    <t>4174</t>
  </si>
  <si>
    <t>5155</t>
  </si>
  <si>
    <t>5165</t>
  </si>
  <si>
    <t>5317</t>
  </si>
  <si>
    <t>5531</t>
  </si>
  <si>
    <t>5535</t>
  </si>
  <si>
    <t>5532</t>
  </si>
  <si>
    <t>5534</t>
  </si>
  <si>
    <t>5524</t>
  </si>
  <si>
    <t>5533</t>
  </si>
  <si>
    <t>5654</t>
  </si>
  <si>
    <t>5646</t>
  </si>
  <si>
    <t>5652</t>
  </si>
  <si>
    <t>5643</t>
  </si>
  <si>
    <t>5645</t>
  </si>
  <si>
    <t>3418</t>
  </si>
  <si>
    <t>3547</t>
  </si>
  <si>
    <t>4527</t>
  </si>
  <si>
    <t>5672</t>
  </si>
  <si>
    <t>3676</t>
  </si>
  <si>
    <t>3765</t>
  </si>
  <si>
    <t>3763</t>
  </si>
  <si>
    <t>3766</t>
  </si>
  <si>
    <t>4600</t>
  </si>
  <si>
    <t>4631</t>
  </si>
  <si>
    <t>4626</t>
  </si>
  <si>
    <t>4632</t>
  </si>
  <si>
    <t>4633</t>
  </si>
  <si>
    <t>4715</t>
  </si>
  <si>
    <t>4702</t>
  </si>
  <si>
    <t>4707</t>
  </si>
  <si>
    <t>4713</t>
  </si>
  <si>
    <t>4704</t>
  </si>
  <si>
    <t>4706</t>
  </si>
  <si>
    <t>4711</t>
  </si>
  <si>
    <t>5516</t>
  </si>
  <si>
    <t>5517</t>
  </si>
  <si>
    <t>4252</t>
  </si>
  <si>
    <t>4276</t>
  </si>
  <si>
    <t>4227</t>
  </si>
  <si>
    <t>4255</t>
  </si>
  <si>
    <t>4256</t>
  </si>
  <si>
    <t>4257</t>
  </si>
  <si>
    <t>4635</t>
  </si>
  <si>
    <t>2619</t>
  </si>
  <si>
    <t>2629</t>
  </si>
  <si>
    <t>2628</t>
  </si>
  <si>
    <t>2209</t>
  </si>
  <si>
    <t>5128</t>
  </si>
  <si>
    <t>5453</t>
  </si>
  <si>
    <t>5454</t>
  </si>
  <si>
    <t>5451</t>
  </si>
  <si>
    <t>5456</t>
  </si>
  <si>
    <t>5455</t>
  </si>
  <si>
    <t>5733</t>
  </si>
  <si>
    <t>5732</t>
  </si>
  <si>
    <t>5731</t>
  </si>
  <si>
    <t>5812</t>
  </si>
  <si>
    <t>6143</t>
  </si>
  <si>
    <t>6142</t>
  </si>
  <si>
    <t>6141</t>
  </si>
  <si>
    <t>6615</t>
  </si>
  <si>
    <t>6701</t>
  </si>
  <si>
    <t>6714</t>
  </si>
  <si>
    <t>6715</t>
  </si>
  <si>
    <t>6713</t>
  </si>
  <si>
    <t>6716</t>
  </si>
  <si>
    <t>6712</t>
  </si>
  <si>
    <t>3169</t>
  </si>
  <si>
    <t>3354</t>
  </si>
  <si>
    <t>4229</t>
  </si>
  <si>
    <t>5162</t>
  </si>
  <si>
    <t>5108</t>
  </si>
  <si>
    <t>5138</t>
  </si>
  <si>
    <t>5156</t>
  </si>
  <si>
    <t>0488</t>
  </si>
  <si>
    <t>0550</t>
  </si>
  <si>
    <t>0588</t>
  </si>
  <si>
    <t>1488</t>
  </si>
  <si>
    <t>2923</t>
  </si>
  <si>
    <t>6314</t>
  </si>
  <si>
    <t>6534</t>
  </si>
  <si>
    <t>6533</t>
  </si>
  <si>
    <t>6524</t>
  </si>
  <si>
    <t>6523</t>
  </si>
  <si>
    <t>6525</t>
  </si>
  <si>
    <t>6531</t>
  </si>
  <si>
    <t>6522</t>
  </si>
  <si>
    <t>0130</t>
  </si>
  <si>
    <t>3110</t>
  </si>
  <si>
    <t>4661</t>
  </si>
  <si>
    <t>4662</t>
  </si>
  <si>
    <t>1410</t>
  </si>
  <si>
    <t>2520</t>
  </si>
  <si>
    <t>2902</t>
  </si>
  <si>
    <t>2908</t>
  </si>
  <si>
    <t>2906</t>
  </si>
  <si>
    <t>2905</t>
  </si>
  <si>
    <t>2904</t>
  </si>
  <si>
    <t>2903</t>
  </si>
  <si>
    <t>2907</t>
  </si>
  <si>
    <t>0360</t>
  </si>
  <si>
    <t>1330</t>
  </si>
  <si>
    <t>1509</t>
  </si>
  <si>
    <t>4267</t>
  </si>
  <si>
    <t>4266</t>
  </si>
  <si>
    <t>5177</t>
  </si>
  <si>
    <t>5176</t>
  </si>
  <si>
    <t>5170</t>
  </si>
  <si>
    <t>5178</t>
  </si>
  <si>
    <t>5179</t>
  </si>
  <si>
    <t>5175</t>
  </si>
  <si>
    <t>5209</t>
  </si>
  <si>
    <t>5208</t>
  </si>
  <si>
    <t>5320</t>
  </si>
  <si>
    <t>5329</t>
  </si>
  <si>
    <t>5410</t>
  </si>
  <si>
    <t>5409</t>
  </si>
  <si>
    <t>5515</t>
  </si>
  <si>
    <t>5508</t>
  </si>
  <si>
    <t>6117</t>
  </si>
  <si>
    <t>6405</t>
  </si>
  <si>
    <t>1510</t>
  </si>
  <si>
    <t>1620</t>
  </si>
  <si>
    <t>1760</t>
  </si>
  <si>
    <t>1750</t>
  </si>
  <si>
    <t>1740</t>
  </si>
  <si>
    <t>3120</t>
  </si>
  <si>
    <t>3119</t>
  </si>
  <si>
    <t>3741</t>
  </si>
  <si>
    <t>3743</t>
  </si>
  <si>
    <t>3745</t>
  </si>
  <si>
    <t>4701</t>
  </si>
  <si>
    <t>4805</t>
  </si>
  <si>
    <t>4804</t>
  </si>
  <si>
    <t>4802</t>
  </si>
  <si>
    <t>4807</t>
  </si>
  <si>
    <t>4803</t>
  </si>
  <si>
    <t>5164</t>
  </si>
  <si>
    <t>5166</t>
  </si>
  <si>
    <t>5163</t>
  </si>
  <si>
    <t>5347</t>
  </si>
  <si>
    <t>5343</t>
  </si>
  <si>
    <t>1915</t>
  </si>
  <si>
    <t>4643</t>
  </si>
  <si>
    <t>4641</t>
  </si>
  <si>
    <t>4644</t>
  </si>
  <si>
    <t>4645</t>
  </si>
  <si>
    <t>5467</t>
  </si>
  <si>
    <t>5469</t>
  </si>
  <si>
    <t>5468</t>
  </si>
  <si>
    <t>5707</t>
  </si>
  <si>
    <t>5706</t>
  </si>
  <si>
    <t>5704</t>
  </si>
  <si>
    <t>6439</t>
  </si>
  <si>
    <t>6434</t>
  </si>
  <si>
    <t>6459</t>
  </si>
  <si>
    <t>6445</t>
  </si>
  <si>
    <t>6442</t>
  </si>
  <si>
    <t>6453</t>
  </si>
  <si>
    <t>7106</t>
  </si>
  <si>
    <t>7107</t>
  </si>
  <si>
    <t>7108</t>
  </si>
  <si>
    <t>7109</t>
  </si>
  <si>
    <t>7300</t>
  </si>
  <si>
    <t>0669</t>
  </si>
  <si>
    <t>0785</t>
  </si>
  <si>
    <t>0679</t>
  </si>
  <si>
    <t>0585</t>
  </si>
  <si>
    <t>1923</t>
  </si>
  <si>
    <t>0120</t>
  </si>
  <si>
    <t>3360</t>
  </si>
  <si>
    <t>4510</t>
  </si>
  <si>
    <t>2119</t>
  </si>
  <si>
    <t>2110</t>
  </si>
  <si>
    <t>2530</t>
  </si>
  <si>
    <t>3356</t>
  </si>
  <si>
    <t>3358</t>
  </si>
  <si>
    <t>3357</t>
  </si>
  <si>
    <t>3353</t>
  </si>
  <si>
    <t>3708</t>
  </si>
  <si>
    <t>4349</t>
  </si>
  <si>
    <t>0650</t>
  </si>
  <si>
    <t>2458</t>
  </si>
  <si>
    <t>2468</t>
  </si>
  <si>
    <t>2469</t>
  </si>
  <si>
    <t>2457</t>
  </si>
  <si>
    <t>2430</t>
  </si>
  <si>
    <t>2649</t>
  </si>
  <si>
    <t>3470</t>
  </si>
  <si>
    <t>3455</t>
  </si>
  <si>
    <t>3730</t>
  </si>
  <si>
    <t>3710</t>
  </si>
  <si>
    <t>3720</t>
  </si>
  <si>
    <t>0189</t>
  </si>
  <si>
    <t>0180</t>
  </si>
  <si>
    <t>0187</t>
  </si>
  <si>
    <t>0279</t>
  </si>
  <si>
    <t>2248</t>
  </si>
  <si>
    <t>3229</t>
  </si>
  <si>
    <t>3440</t>
  </si>
  <si>
    <t>3430</t>
  </si>
  <si>
    <t>3439</t>
  </si>
  <si>
    <t>4185</t>
  </si>
  <si>
    <t>4177</t>
  </si>
  <si>
    <t>4184</t>
  </si>
  <si>
    <t>4173</t>
  </si>
  <si>
    <t>4182</t>
  </si>
  <si>
    <t>4183</t>
  </si>
  <si>
    <t>4172</t>
  </si>
  <si>
    <t>4239</t>
  </si>
  <si>
    <t>5556</t>
  </si>
  <si>
    <t>5546</t>
  </si>
  <si>
    <t>5743</t>
  </si>
  <si>
    <t>5757</t>
  </si>
  <si>
    <t>0380</t>
  </si>
  <si>
    <t>1120</t>
  </si>
  <si>
    <t>4286</t>
  </si>
  <si>
    <t>4285</t>
  </si>
  <si>
    <t>4283</t>
  </si>
  <si>
    <t>2130</t>
  </si>
  <si>
    <t>3509</t>
  </si>
  <si>
    <t>2481</t>
  </si>
  <si>
    <t>4703</t>
  </si>
  <si>
    <t>4709</t>
  </si>
  <si>
    <t>4705</t>
  </si>
  <si>
    <t>4712</t>
  </si>
  <si>
    <t>4813</t>
  </si>
  <si>
    <t>4815</t>
  </si>
  <si>
    <t>4812</t>
  </si>
  <si>
    <t>4811</t>
  </si>
  <si>
    <t>4816</t>
  </si>
  <si>
    <t>4814</t>
  </si>
  <si>
    <t>4903</t>
  </si>
  <si>
    <t>4904</t>
  </si>
  <si>
    <t>4901</t>
  </si>
  <si>
    <t>4902</t>
  </si>
  <si>
    <t>3808</t>
  </si>
  <si>
    <t>3929</t>
  </si>
  <si>
    <t>3927</t>
  </si>
  <si>
    <t>3922</t>
  </si>
  <si>
    <t>4309</t>
  </si>
  <si>
    <t>4528</t>
  </si>
  <si>
    <t>4529</t>
  </si>
  <si>
    <t>4745</t>
  </si>
  <si>
    <t>4743</t>
  </si>
  <si>
    <t>4744</t>
  </si>
  <si>
    <t>4742</t>
  </si>
  <si>
    <t>4761</t>
  </si>
  <si>
    <t>4751</t>
  </si>
  <si>
    <t>4777</t>
  </si>
  <si>
    <t>4758</t>
  </si>
  <si>
    <t>4773</t>
  </si>
  <si>
    <t>4764</t>
  </si>
  <si>
    <t>4767</t>
  </si>
  <si>
    <t>4775</t>
  </si>
  <si>
    <t>4776</t>
  </si>
  <si>
    <t>4762</t>
  </si>
  <si>
    <t>4765</t>
  </si>
  <si>
    <t>4771</t>
  </si>
  <si>
    <t>4757</t>
  </si>
  <si>
    <t>4778</t>
  </si>
  <si>
    <t>4774</t>
  </si>
  <si>
    <t>4772</t>
  </si>
  <si>
    <t>4753</t>
  </si>
  <si>
    <t>4769</t>
  </si>
  <si>
    <t>4768</t>
  </si>
  <si>
    <t>4766</t>
  </si>
  <si>
    <t>4756</t>
  </si>
  <si>
    <t>4763</t>
  </si>
  <si>
    <t>4822</t>
  </si>
  <si>
    <t>4821</t>
  </si>
  <si>
    <t>4823</t>
  </si>
  <si>
    <t>4806</t>
  </si>
  <si>
    <t>4826</t>
  </si>
  <si>
    <t>4825</t>
  </si>
  <si>
    <t>4827</t>
  </si>
  <si>
    <t>5384</t>
  </si>
  <si>
    <t>5382</t>
  </si>
  <si>
    <t>5383</t>
  </si>
  <si>
    <t>5373</t>
  </si>
  <si>
    <t>5381</t>
  </si>
  <si>
    <t>5375</t>
  </si>
  <si>
    <t>5527</t>
  </si>
  <si>
    <t>5526</t>
  </si>
  <si>
    <t>5525</t>
  </si>
  <si>
    <t>5705</t>
  </si>
  <si>
    <t>6144</t>
  </si>
  <si>
    <t>6145</t>
  </si>
  <si>
    <t>6324</t>
  </si>
  <si>
    <t>6406</t>
  </si>
  <si>
    <t>6408</t>
  </si>
  <si>
    <t>6409</t>
  </si>
  <si>
    <t>1683</t>
  </si>
  <si>
    <t>1673</t>
  </si>
  <si>
    <t>1682</t>
  </si>
  <si>
    <t>1684</t>
  </si>
  <si>
    <t>1685</t>
  </si>
  <si>
    <t>1672</t>
  </si>
  <si>
    <t>3665</t>
  </si>
  <si>
    <t>3789</t>
  </si>
  <si>
    <t>3934</t>
  </si>
  <si>
    <t>4634</t>
  </si>
  <si>
    <t>4609</t>
  </si>
  <si>
    <t>4716</t>
  </si>
  <si>
    <t>4726</t>
  </si>
  <si>
    <t>4737</t>
  </si>
  <si>
    <t>4723</t>
  </si>
  <si>
    <t>4735</t>
  </si>
  <si>
    <t>4722</t>
  </si>
  <si>
    <t>4727</t>
  </si>
  <si>
    <t>4732</t>
  </si>
  <si>
    <t>5287</t>
  </si>
  <si>
    <t>5285</t>
  </si>
  <si>
    <t>5284</t>
  </si>
  <si>
    <t>5271</t>
  </si>
  <si>
    <t>5286</t>
  </si>
  <si>
    <t>5288</t>
  </si>
  <si>
    <t>5280</t>
  </si>
  <si>
    <t>5281</t>
  </si>
  <si>
    <t>5282</t>
  </si>
  <si>
    <t>5263</t>
  </si>
  <si>
    <t>5537</t>
  </si>
  <si>
    <t>5536</t>
  </si>
  <si>
    <t>6551</t>
  </si>
  <si>
    <t>7314</t>
  </si>
  <si>
    <t>7313</t>
  </si>
  <si>
    <t>3471</t>
  </si>
  <si>
    <t>3473</t>
  </si>
  <si>
    <t>4721</t>
  </si>
  <si>
    <t>5434</t>
  </si>
  <si>
    <t>5452</t>
  </si>
  <si>
    <t>5433</t>
  </si>
  <si>
    <t>5574</t>
  </si>
  <si>
    <t>5576</t>
  </si>
  <si>
    <t>5571</t>
  </si>
  <si>
    <t>5564</t>
  </si>
  <si>
    <t>5573</t>
  </si>
  <si>
    <t>6307</t>
  </si>
  <si>
    <t>6308</t>
  </si>
  <si>
    <t>0140</t>
  </si>
  <si>
    <t>4724</t>
  </si>
  <si>
    <t>4800</t>
  </si>
  <si>
    <t>4911</t>
  </si>
  <si>
    <t>5435</t>
  </si>
  <si>
    <t>5431</t>
  </si>
  <si>
    <t>5436</t>
  </si>
  <si>
    <t>5432</t>
  </si>
  <si>
    <t>5437</t>
  </si>
  <si>
    <t>5518</t>
  </si>
  <si>
    <t>5519</t>
  </si>
  <si>
    <t>5510</t>
  </si>
  <si>
    <t>6182</t>
  </si>
  <si>
    <t>6181</t>
  </si>
  <si>
    <t>6184</t>
  </si>
  <si>
    <t>6183</t>
  </si>
  <si>
    <t>6633</t>
  </si>
  <si>
    <t>6625</t>
  </si>
  <si>
    <t>6641</t>
  </si>
  <si>
    <t>6635</t>
  </si>
  <si>
    <t>6626</t>
  </si>
  <si>
    <t>6632</t>
  </si>
  <si>
    <t>6634</t>
  </si>
  <si>
    <t>6621</t>
  </si>
  <si>
    <t>6623</t>
  </si>
  <si>
    <t>6759</t>
  </si>
  <si>
    <t>6753</t>
  </si>
  <si>
    <t>6758</t>
  </si>
  <si>
    <t>7125</t>
  </si>
  <si>
    <t>7154</t>
  </si>
  <si>
    <t>7121</t>
  </si>
  <si>
    <t>7122</t>
  </si>
  <si>
    <t>7264</t>
  </si>
  <si>
    <t>7262</t>
  </si>
  <si>
    <t>7263</t>
  </si>
  <si>
    <t>7261</t>
  </si>
  <si>
    <t>7312</t>
  </si>
  <si>
    <t>7307</t>
  </si>
  <si>
    <t>7316</t>
  </si>
  <si>
    <t>7315</t>
  </si>
  <si>
    <t>7764</t>
  </si>
  <si>
    <t>7762</t>
  </si>
  <si>
    <t>7763</t>
  </si>
  <si>
    <t>7761</t>
  </si>
  <si>
    <t>7765</t>
  </si>
  <si>
    <t>7885</t>
  </si>
  <si>
    <t>7881</t>
  </si>
  <si>
    <t>7884</t>
  </si>
  <si>
    <t>7882</t>
  </si>
  <si>
    <t>7872</t>
  </si>
  <si>
    <t>7871</t>
  </si>
  <si>
    <t>7883</t>
  </si>
  <si>
    <t>7874</t>
  </si>
  <si>
    <t>7873</t>
  </si>
  <si>
    <t>7875</t>
  </si>
  <si>
    <t>1900</t>
  </si>
  <si>
    <t>1907</t>
  </si>
  <si>
    <t>4409</t>
  </si>
  <si>
    <t>6163</t>
  </si>
  <si>
    <t>6154</t>
  </si>
  <si>
    <t>6152</t>
  </si>
  <si>
    <t>7425</t>
  </si>
  <si>
    <t>7423</t>
  </si>
  <si>
    <t>7424</t>
  </si>
  <si>
    <t>7426</t>
  </si>
  <si>
    <t>7600</t>
  </si>
  <si>
    <t>7731</t>
  </si>
  <si>
    <t>9100</t>
  </si>
  <si>
    <t>9116</t>
  </si>
  <si>
    <t>9125</t>
  </si>
  <si>
    <t>9132</t>
  </si>
  <si>
    <t>9136</t>
  </si>
  <si>
    <t>9122</t>
  </si>
  <si>
    <t>9103</t>
  </si>
  <si>
    <t>9111</t>
  </si>
  <si>
    <t>9134</t>
  </si>
  <si>
    <t>9204</t>
  </si>
  <si>
    <t>9207</t>
  </si>
  <si>
    <t>9233</t>
  </si>
  <si>
    <t>9203</t>
  </si>
  <si>
    <t>9213</t>
  </si>
  <si>
    <t>9309</t>
  </si>
  <si>
    <t>9303</t>
  </si>
  <si>
    <t>9308</t>
  </si>
  <si>
    <t>9306</t>
  </si>
  <si>
    <t>9307</t>
  </si>
  <si>
    <t>1854</t>
  </si>
  <si>
    <t>2529</t>
  </si>
  <si>
    <t>2708</t>
  </si>
  <si>
    <t>1629</t>
  </si>
  <si>
    <t>2709</t>
  </si>
  <si>
    <t>5655</t>
  </si>
  <si>
    <t>5651</t>
  </si>
  <si>
    <t>7308</t>
  </si>
  <si>
    <t>8511</t>
  </si>
  <si>
    <t>8609</t>
  </si>
  <si>
    <t>8606</t>
  </si>
  <si>
    <t>8608</t>
  </si>
  <si>
    <t>3900</t>
  </si>
  <si>
    <t>2428</t>
  </si>
  <si>
    <t>2269</t>
  </si>
  <si>
    <t>0350</t>
  </si>
  <si>
    <t>3383</t>
  </si>
  <si>
    <t>3385</t>
  </si>
  <si>
    <t>3384</t>
  </si>
  <si>
    <t>3386</t>
  </si>
  <si>
    <t>3376</t>
  </si>
  <si>
    <t>3378</t>
  </si>
  <si>
    <t>3645</t>
  </si>
  <si>
    <t>4277</t>
  </si>
  <si>
    <t>2374</t>
  </si>
  <si>
    <t>2372</t>
  </si>
  <si>
    <t>0370</t>
  </si>
  <si>
    <t>1239</t>
  </si>
  <si>
    <t>1468</t>
  </si>
  <si>
    <t>2281</t>
  </si>
  <si>
    <t>1210</t>
  </si>
  <si>
    <t>1818</t>
  </si>
  <si>
    <t>3239</t>
  </si>
  <si>
    <t>3238</t>
  </si>
  <si>
    <t>0288</t>
  </si>
  <si>
    <t>3548</t>
  </si>
  <si>
    <t>1567</t>
  </si>
  <si>
    <t>1667</t>
  </si>
  <si>
    <t>1674</t>
  </si>
  <si>
    <t>1681</t>
  </si>
  <si>
    <t>1675</t>
  </si>
  <si>
    <t>1676</t>
  </si>
  <si>
    <t>1766</t>
  </si>
  <si>
    <t>1765</t>
  </si>
  <si>
    <t>1865</t>
  </si>
  <si>
    <t>1862</t>
  </si>
  <si>
    <t>1867</t>
  </si>
  <si>
    <t>1828</t>
  </si>
  <si>
    <t>1879</t>
  </si>
  <si>
    <t>1976</t>
  </si>
  <si>
    <t>1979</t>
  </si>
  <si>
    <t>1967</t>
  </si>
  <si>
    <t>1969</t>
  </si>
  <si>
    <t>1975</t>
  </si>
  <si>
    <t>1964</t>
  </si>
  <si>
    <t>1978</t>
  </si>
  <si>
    <t>1973</t>
  </si>
  <si>
    <t>1974</t>
  </si>
  <si>
    <t>1977</t>
  </si>
  <si>
    <t>1966</t>
  </si>
  <si>
    <t>1965</t>
  </si>
  <si>
    <t>1916</t>
  </si>
  <si>
    <t>1972</t>
  </si>
  <si>
    <t>2187</t>
  </si>
  <si>
    <t>2189</t>
  </si>
  <si>
    <t>2738</t>
  </si>
  <si>
    <t>2729</t>
  </si>
  <si>
    <t>2749</t>
  </si>
  <si>
    <t>2005</t>
  </si>
  <si>
    <t>2055</t>
  </si>
  <si>
    <t>2032</t>
  </si>
  <si>
    <t>2056</t>
  </si>
  <si>
    <t>2059</t>
  </si>
  <si>
    <t>2012</t>
  </si>
  <si>
    <t>2033</t>
  </si>
  <si>
    <t>2034</t>
  </si>
  <si>
    <t>2004</t>
  </si>
  <si>
    <t>2058</t>
  </si>
  <si>
    <t>2046</t>
  </si>
  <si>
    <t>2015</t>
  </si>
  <si>
    <t>2036</t>
  </si>
  <si>
    <t>2026</t>
  </si>
  <si>
    <t>2024</t>
  </si>
  <si>
    <t>2057</t>
  </si>
  <si>
    <t>2013</t>
  </si>
  <si>
    <t>2041</t>
  </si>
  <si>
    <t>2045</t>
  </si>
  <si>
    <t>2037</t>
  </si>
  <si>
    <t>2038</t>
  </si>
  <si>
    <t>2035</t>
  </si>
  <si>
    <t>2039</t>
  </si>
  <si>
    <t>2025</t>
  </si>
  <si>
    <t>2051</t>
  </si>
  <si>
    <t>2014</t>
  </si>
  <si>
    <t>2022</t>
  </si>
  <si>
    <t>2023</t>
  </si>
  <si>
    <t>2052</t>
  </si>
  <si>
    <t>2053</t>
  </si>
  <si>
    <t>2011</t>
  </si>
  <si>
    <t>2031</t>
  </si>
  <si>
    <t>2001</t>
  </si>
  <si>
    <t>2002</t>
  </si>
  <si>
    <t>2054</t>
  </si>
  <si>
    <t>2021</t>
  </si>
  <si>
    <t>2043</t>
  </si>
  <si>
    <t>2044</t>
  </si>
  <si>
    <t>2042</t>
  </si>
  <si>
    <t>2003</t>
  </si>
  <si>
    <t>4149</t>
  </si>
  <si>
    <t>4148</t>
  </si>
  <si>
    <t>1619</t>
  </si>
  <si>
    <t>1739</t>
  </si>
  <si>
    <t>3379</t>
  </si>
  <si>
    <t>3429</t>
  </si>
  <si>
    <t>5216</t>
  </si>
  <si>
    <t>5415</t>
  </si>
  <si>
    <t>6372</t>
  </si>
  <si>
    <t>6373</t>
  </si>
  <si>
    <t>6361</t>
  </si>
  <si>
    <t>6364</t>
  </si>
  <si>
    <t>6366</t>
  </si>
  <si>
    <t>6371</t>
  </si>
  <si>
    <t>6365</t>
  </si>
  <si>
    <t>6438</t>
  </si>
  <si>
    <t>6436</t>
  </si>
  <si>
    <t>6437</t>
  </si>
  <si>
    <t>6544</t>
  </si>
  <si>
    <t>6557</t>
  </si>
  <si>
    <t>6545</t>
  </si>
  <si>
    <t>6600</t>
  </si>
  <si>
    <t>6607</t>
  </si>
  <si>
    <t>6682</t>
  </si>
  <si>
    <t>6636</t>
  </si>
  <si>
    <t>6608</t>
  </si>
  <si>
    <t>6680</t>
  </si>
  <si>
    <t>6609</t>
  </si>
  <si>
    <t>6681</t>
  </si>
  <si>
    <t>6746</t>
  </si>
  <si>
    <t>6765</t>
  </si>
  <si>
    <t>6771</t>
  </si>
  <si>
    <t>6766</t>
  </si>
  <si>
    <t>6773</t>
  </si>
  <si>
    <t>6762</t>
  </si>
  <si>
    <t>6774</t>
  </si>
  <si>
    <t>6743</t>
  </si>
  <si>
    <t>6772</t>
  </si>
  <si>
    <t>6775</t>
  </si>
  <si>
    <t>6764</t>
  </si>
  <si>
    <t>6763</t>
  </si>
  <si>
    <t>7114</t>
  </si>
  <si>
    <t>7137</t>
  </si>
  <si>
    <t>7138</t>
  </si>
  <si>
    <t>7127</t>
  </si>
  <si>
    <t>7116</t>
  </si>
  <si>
    <t>7117</t>
  </si>
  <si>
    <t>7135</t>
  </si>
  <si>
    <t>7132</t>
  </si>
  <si>
    <t>7133</t>
  </si>
  <si>
    <t>7245</t>
  </si>
  <si>
    <t>7246</t>
  </si>
  <si>
    <t>7256</t>
  </si>
  <si>
    <t>7235</t>
  </si>
  <si>
    <t>7234</t>
  </si>
  <si>
    <t>7228</t>
  </si>
  <si>
    <t>7227</t>
  </si>
  <si>
    <t>7254</t>
  </si>
  <si>
    <t>7222</t>
  </si>
  <si>
    <t>7243</t>
  </si>
  <si>
    <t>7224</t>
  </si>
  <si>
    <t>7251</t>
  </si>
  <si>
    <t>7233</t>
  </si>
  <si>
    <t>7242</t>
  </si>
  <si>
    <t>7241</t>
  </si>
  <si>
    <t>7248</t>
  </si>
  <si>
    <t>7232</t>
  </si>
  <si>
    <t>7244</t>
  </si>
  <si>
    <t>7229</t>
  </si>
  <si>
    <t>7252</t>
  </si>
  <si>
    <t>7253</t>
  </si>
  <si>
    <t>7231</t>
  </si>
  <si>
    <t>7236</t>
  </si>
  <si>
    <t>7223</t>
  </si>
  <si>
    <t>7247</t>
  </si>
  <si>
    <t>7225</t>
  </si>
  <si>
    <t>7226</t>
  </si>
  <si>
    <t>7221</t>
  </si>
  <si>
    <t>7255</t>
  </si>
  <si>
    <t>7318</t>
  </si>
  <si>
    <t>7317</t>
  </si>
  <si>
    <t>7319</t>
  </si>
  <si>
    <t>7422</t>
  </si>
  <si>
    <t>7421</t>
  </si>
  <si>
    <t>7508</t>
  </si>
  <si>
    <t>8544</t>
  </si>
  <si>
    <t>8531</t>
  </si>
  <si>
    <t>8502</t>
  </si>
  <si>
    <t>8562</t>
  </si>
  <si>
    <t>8541</t>
  </si>
  <si>
    <t>8532</t>
  </si>
  <si>
    <t>8533</t>
  </si>
  <si>
    <t>8555</t>
  </si>
  <si>
    <t>8524</t>
  </si>
  <si>
    <t>8543</t>
  </si>
  <si>
    <t>8542</t>
  </si>
  <si>
    <t>8527</t>
  </si>
  <si>
    <t>8525</t>
  </si>
  <si>
    <t>8526</t>
  </si>
  <si>
    <t>8561</t>
  </si>
  <si>
    <t>8522</t>
  </si>
  <si>
    <t>8556</t>
  </si>
  <si>
    <t>8523</t>
  </si>
  <si>
    <t>8552</t>
  </si>
  <si>
    <t>8554</t>
  </si>
  <si>
    <t>8545</t>
  </si>
  <si>
    <t>8551</t>
  </si>
  <si>
    <t>8534</t>
  </si>
  <si>
    <t>8504</t>
  </si>
  <si>
    <t>8558</t>
  </si>
  <si>
    <t>8557</t>
  </si>
  <si>
    <t>8505</t>
  </si>
  <si>
    <t>8503</t>
  </si>
  <si>
    <t>8612</t>
  </si>
  <si>
    <t>8616</t>
  </si>
  <si>
    <t>8613</t>
  </si>
  <si>
    <t>8617</t>
  </si>
  <si>
    <t>8615</t>
  </si>
  <si>
    <t>8611</t>
  </si>
  <si>
    <t>8614</t>
  </si>
  <si>
    <t>8618</t>
  </si>
  <si>
    <t>8731</t>
  </si>
  <si>
    <t>8728</t>
  </si>
  <si>
    <t>8727</t>
  </si>
  <si>
    <t>8724</t>
  </si>
  <si>
    <t>8722</t>
  </si>
  <si>
    <t>8723</t>
  </si>
  <si>
    <t>8721</t>
  </si>
  <si>
    <t>8725</t>
  </si>
  <si>
    <t>8726</t>
  </si>
  <si>
    <t>2006</t>
  </si>
  <si>
    <t>2076</t>
  </si>
  <si>
    <t>2027</t>
  </si>
  <si>
    <t>2028</t>
  </si>
  <si>
    <t>2062</t>
  </si>
  <si>
    <t>2074</t>
  </si>
  <si>
    <t>3339</t>
  </si>
  <si>
    <t>3328</t>
  </si>
  <si>
    <t>3369</t>
  </si>
  <si>
    <t>1280</t>
  </si>
  <si>
    <t>1289</t>
  </si>
  <si>
    <t>1845</t>
  </si>
  <si>
    <t>1848</t>
  </si>
  <si>
    <t>1749</t>
  </si>
  <si>
    <t>1718</t>
  </si>
  <si>
    <t>1767</t>
  </si>
  <si>
    <t>1930</t>
  </si>
  <si>
    <t>1910</t>
  </si>
  <si>
    <t>2000</t>
  </si>
  <si>
    <t>2061</t>
  </si>
  <si>
    <t>1959</t>
  </si>
  <si>
    <t>1968</t>
  </si>
  <si>
    <t>1938</t>
  </si>
  <si>
    <t>2047</t>
  </si>
  <si>
    <t>2048</t>
  </si>
  <si>
    <t>2065</t>
  </si>
  <si>
    <t>2063</t>
  </si>
  <si>
    <t>2066</t>
  </si>
  <si>
    <t>2049</t>
  </si>
  <si>
    <t>1937</t>
  </si>
  <si>
    <t>2064</t>
  </si>
  <si>
    <t>1948</t>
  </si>
  <si>
    <t>1947</t>
  </si>
  <si>
    <t>2007</t>
  </si>
  <si>
    <t>1919</t>
  </si>
  <si>
    <t>2081</t>
  </si>
  <si>
    <t>2073</t>
  </si>
  <si>
    <t>2082</t>
  </si>
  <si>
    <t>2083</t>
  </si>
  <si>
    <t>2086</t>
  </si>
  <si>
    <t>2072</t>
  </si>
  <si>
    <t>2075</t>
  </si>
  <si>
    <t>2071</t>
  </si>
  <si>
    <t>2085</t>
  </si>
  <si>
    <t>2479</t>
  </si>
  <si>
    <t>2478</t>
  </si>
  <si>
    <t>3274</t>
  </si>
  <si>
    <t>3948</t>
  </si>
  <si>
    <t>4410</t>
  </si>
  <si>
    <t>4636</t>
  </si>
  <si>
    <t>0670</t>
  </si>
  <si>
    <t>0649</t>
  </si>
  <si>
    <t>0639</t>
  </si>
  <si>
    <t>0787</t>
  </si>
  <si>
    <t>0760</t>
  </si>
  <si>
    <t>1489</t>
  </si>
  <si>
    <t>1469</t>
  </si>
  <si>
    <t>5119</t>
  </si>
  <si>
    <t>5539</t>
  </si>
  <si>
    <t>5685</t>
  </si>
  <si>
    <t>5683</t>
  </si>
  <si>
    <t>5664</t>
  </si>
  <si>
    <t>5671</t>
  </si>
  <si>
    <t>5684</t>
  </si>
  <si>
    <t>5663</t>
  </si>
  <si>
    <t>6147</t>
  </si>
  <si>
    <t>6153</t>
  </si>
  <si>
    <t>6146</t>
  </si>
  <si>
    <t>6151</t>
  </si>
  <si>
    <t>7753</t>
  </si>
  <si>
    <t>7749</t>
  </si>
  <si>
    <t>7757</t>
  </si>
  <si>
    <t>7754</t>
  </si>
  <si>
    <t>7759</t>
  </si>
  <si>
    <t>7719</t>
  </si>
  <si>
    <t>7769</t>
  </si>
  <si>
    <t>7752</t>
  </si>
  <si>
    <t>7781</t>
  </si>
  <si>
    <t>7751</t>
  </si>
  <si>
    <t>7708</t>
  </si>
  <si>
    <t>7755</t>
  </si>
  <si>
    <t>7743</t>
  </si>
  <si>
    <t>7742</t>
  </si>
  <si>
    <t>7782</t>
  </si>
  <si>
    <t>7766</t>
  </si>
  <si>
    <t>7744</t>
  </si>
  <si>
    <t>7746</t>
  </si>
  <si>
    <t>7771</t>
  </si>
  <si>
    <t>7773</t>
  </si>
  <si>
    <t>7785</t>
  </si>
  <si>
    <t>7756</t>
  </si>
  <si>
    <t>7748</t>
  </si>
  <si>
    <t>7784</t>
  </si>
  <si>
    <t>7864</t>
  </si>
  <si>
    <t>7867</t>
  </si>
  <si>
    <t>7841</t>
  </si>
  <si>
    <t>7848</t>
  </si>
  <si>
    <t>7807</t>
  </si>
  <si>
    <t>7844</t>
  </si>
  <si>
    <t>7835</t>
  </si>
  <si>
    <t>7834</t>
  </si>
  <si>
    <t>7818</t>
  </si>
  <si>
    <t>7858</t>
  </si>
  <si>
    <t>7851</t>
  </si>
  <si>
    <t>7852</t>
  </si>
  <si>
    <t>7808</t>
  </si>
  <si>
    <t>7866</t>
  </si>
  <si>
    <t>7817</t>
  </si>
  <si>
    <t>7857</t>
  </si>
  <si>
    <t>7837</t>
  </si>
  <si>
    <t>7855</t>
  </si>
  <si>
    <t>7865</t>
  </si>
  <si>
    <t>7854</t>
  </si>
  <si>
    <t>7859</t>
  </si>
  <si>
    <t>7832</t>
  </si>
  <si>
    <t>7843</t>
  </si>
  <si>
    <t>7861</t>
  </si>
  <si>
    <t>7814</t>
  </si>
  <si>
    <t>7886</t>
  </si>
  <si>
    <t>8100</t>
  </si>
  <si>
    <t>1788</t>
  </si>
  <si>
    <t>1780</t>
  </si>
  <si>
    <t>1787</t>
  </si>
  <si>
    <t>1789</t>
  </si>
  <si>
    <t>3285</t>
  </si>
  <si>
    <t>3288</t>
  </si>
  <si>
    <t>3529</t>
  </si>
  <si>
    <t>3520</t>
  </si>
  <si>
    <t>4119</t>
  </si>
  <si>
    <t>4168</t>
  </si>
  <si>
    <t>4736</t>
  </si>
  <si>
    <t>6002</t>
  </si>
  <si>
    <t>6008</t>
  </si>
  <si>
    <t>6189</t>
  </si>
  <si>
    <t>6185</t>
  </si>
  <si>
    <t>6003</t>
  </si>
  <si>
    <t>6005</t>
  </si>
  <si>
    <t>6015</t>
  </si>
  <si>
    <t>6180</t>
  </si>
  <si>
    <t>6171</t>
  </si>
  <si>
    <t>6159</t>
  </si>
  <si>
    <t>6155</t>
  </si>
  <si>
    <t>6342</t>
  </si>
  <si>
    <t>6068</t>
  </si>
  <si>
    <t>6063</t>
  </si>
  <si>
    <t>6174</t>
  </si>
  <si>
    <t>6166</t>
  </si>
  <si>
    <t>6044</t>
  </si>
  <si>
    <t>6156</t>
  </si>
  <si>
    <t>6118</t>
  </si>
  <si>
    <t>6035</t>
  </si>
  <si>
    <t>6078</t>
  </si>
  <si>
    <t>6069</t>
  </si>
  <si>
    <t>6066</t>
  </si>
  <si>
    <t>6177</t>
  </si>
  <si>
    <t>6164</t>
  </si>
  <si>
    <t>6129</t>
  </si>
  <si>
    <t>6172</t>
  </si>
  <si>
    <t>6158</t>
  </si>
  <si>
    <t>6079</t>
  </si>
  <si>
    <t>6157</t>
  </si>
  <si>
    <t>6119</t>
  </si>
  <si>
    <t>6261</t>
  </si>
  <si>
    <t>6268</t>
  </si>
  <si>
    <t>6518</t>
  </si>
  <si>
    <t>6535</t>
  </si>
  <si>
    <t>6536</t>
  </si>
  <si>
    <t>6547</t>
  </si>
  <si>
    <t>6566</t>
  </si>
  <si>
    <t>6538</t>
  </si>
  <si>
    <t>6519</t>
  </si>
  <si>
    <t>6581</t>
  </si>
  <si>
    <t>6583</t>
  </si>
  <si>
    <t>6526</t>
  </si>
  <si>
    <t>6586</t>
  </si>
  <si>
    <t>6528</t>
  </si>
  <si>
    <t>6548</t>
  </si>
  <si>
    <t>6584</t>
  </si>
  <si>
    <t>6516</t>
  </si>
  <si>
    <t>6515</t>
  </si>
  <si>
    <t>6546</t>
  </si>
  <si>
    <t>7209</t>
  </si>
  <si>
    <t>7323</t>
  </si>
  <si>
    <t>7324</t>
  </si>
  <si>
    <t>7322</t>
  </si>
  <si>
    <t>7326</t>
  </si>
  <si>
    <t>7517</t>
  </si>
  <si>
    <t>1230</t>
  </si>
  <si>
    <t>3329</t>
  </si>
  <si>
    <t>3327</t>
  </si>
  <si>
    <t>3629</t>
  </si>
  <si>
    <t>4358</t>
  </si>
  <si>
    <t>0191</t>
  </si>
  <si>
    <t>0192</t>
  </si>
  <si>
    <t>0194</t>
  </si>
  <si>
    <t>0193</t>
  </si>
  <si>
    <t>0195</t>
  </si>
  <si>
    <t>2249</t>
  </si>
  <si>
    <t>2017</t>
  </si>
  <si>
    <t>2018</t>
  </si>
  <si>
    <t>2159</t>
  </si>
  <si>
    <t>2016</t>
  </si>
  <si>
    <t>2349</t>
  </si>
  <si>
    <t>2420</t>
  </si>
  <si>
    <t>2429</t>
  </si>
  <si>
    <t>4549</t>
  </si>
  <si>
    <t>4540</t>
  </si>
  <si>
    <t>4580</t>
  </si>
  <si>
    <t>4583</t>
  </si>
  <si>
    <t>4568</t>
  </si>
  <si>
    <t>4588</t>
  </si>
  <si>
    <t>4557</t>
  </si>
  <si>
    <t>4547</t>
  </si>
  <si>
    <t>4566</t>
  </si>
  <si>
    <t>4574</t>
  </si>
  <si>
    <t>4577</t>
  </si>
  <si>
    <t>4578</t>
  </si>
  <si>
    <t>4576</t>
  </si>
  <si>
    <t>4585</t>
  </si>
  <si>
    <t>4584</t>
  </si>
  <si>
    <t>4573</t>
  </si>
  <si>
    <t>4560</t>
  </si>
  <si>
    <t>4586</t>
  </si>
  <si>
    <t>4572</t>
  </si>
  <si>
    <t>4571</t>
  </si>
  <si>
    <t>4569</t>
  </si>
  <si>
    <t>4589</t>
  </si>
  <si>
    <t>4548</t>
  </si>
  <si>
    <t>4567</t>
  </si>
  <si>
    <t>4555</t>
  </si>
  <si>
    <t>4579</t>
  </si>
  <si>
    <t>4554</t>
  </si>
  <si>
    <t>4556</t>
  </si>
  <si>
    <t>4553</t>
  </si>
  <si>
    <t>4575</t>
  </si>
  <si>
    <t>4570</t>
  </si>
  <si>
    <t>4552</t>
  </si>
  <si>
    <t>4587</t>
  </si>
  <si>
    <t>4519</t>
  </si>
  <si>
    <t>4808</t>
  </si>
  <si>
    <t>5185</t>
  </si>
  <si>
    <t>5183</t>
  </si>
  <si>
    <t>5184</t>
  </si>
  <si>
    <t>5139</t>
  </si>
  <si>
    <t>5130</t>
  </si>
  <si>
    <t>5181</t>
  </si>
  <si>
    <t>5509</t>
  </si>
  <si>
    <t>5626</t>
  </si>
  <si>
    <t>5625</t>
  </si>
  <si>
    <t>5610</t>
  </si>
  <si>
    <t>5619</t>
  </si>
  <si>
    <t>6173</t>
  </si>
  <si>
    <t>6167</t>
  </si>
  <si>
    <t>6175</t>
  </si>
  <si>
    <t>6165</t>
  </si>
  <si>
    <t>6136</t>
  </si>
  <si>
    <t>6463</t>
  </si>
  <si>
    <t>6465</t>
  </si>
  <si>
    <t>6464</t>
  </si>
  <si>
    <t>6466</t>
  </si>
  <si>
    <t>6805</t>
  </si>
  <si>
    <t>6827</t>
  </si>
  <si>
    <t>6801</t>
  </si>
  <si>
    <t>2384</t>
  </si>
  <si>
    <t>3747</t>
  </si>
  <si>
    <t>3749</t>
  </si>
  <si>
    <t>3748</t>
  </si>
  <si>
    <t>3738</t>
  </si>
  <si>
    <t>3757</t>
  </si>
  <si>
    <t>3755</t>
  </si>
  <si>
    <t>3770</t>
  </si>
  <si>
    <t>3729</t>
  </si>
  <si>
    <t>3719</t>
  </si>
  <si>
    <t>3776</t>
  </si>
  <si>
    <t>3779</t>
  </si>
  <si>
    <t>3709</t>
  </si>
  <si>
    <t>5191</t>
  </si>
  <si>
    <t>6606</t>
  </si>
  <si>
    <t>6704</t>
  </si>
  <si>
    <t>6707</t>
  </si>
  <si>
    <t>6735</t>
  </si>
  <si>
    <t>6705</t>
  </si>
  <si>
    <t>6706</t>
  </si>
  <si>
    <t>6703</t>
  </si>
  <si>
    <t>6733</t>
  </si>
  <si>
    <t>6734</t>
  </si>
  <si>
    <t>6725</t>
  </si>
  <si>
    <t>7461</t>
  </si>
  <si>
    <t>7462</t>
  </si>
  <si>
    <t>7463</t>
  </si>
  <si>
    <t>7464</t>
  </si>
  <si>
    <t>7547</t>
  </si>
  <si>
    <t>7546</t>
  </si>
  <si>
    <t>7548</t>
  </si>
  <si>
    <t>7682</t>
  </si>
  <si>
    <t>7646</t>
  </si>
  <si>
    <t>7685</t>
  </si>
  <si>
    <t>6652</t>
  </si>
  <si>
    <t>7681</t>
  </si>
  <si>
    <t>7683</t>
  </si>
  <si>
    <t>7774</t>
  </si>
  <si>
    <t>7775</t>
  </si>
  <si>
    <t>7772</t>
  </si>
  <si>
    <t>7776</t>
  </si>
  <si>
    <t>7777</t>
  </si>
  <si>
    <t>7747</t>
  </si>
  <si>
    <t>7745</t>
  </si>
  <si>
    <t>7741</t>
  </si>
  <si>
    <t>7734</t>
  </si>
  <si>
    <t>7768</t>
  </si>
  <si>
    <t>7767</t>
  </si>
  <si>
    <t>7733</t>
  </si>
  <si>
    <t>7732</t>
  </si>
  <si>
    <t>本店住所</t>
    <rPh sb="0" eb="4">
      <t>ホンテンジュウショ</t>
    </rPh>
    <phoneticPr fontId="1"/>
  </si>
  <si>
    <t>霞ヶ関公証役場</t>
  </si>
  <si>
    <t>大森公証役場</t>
  </si>
  <si>
    <t>100-0011</t>
  </si>
  <si>
    <t>千代田区内幸町2-2-2　富国生命ビル地下１階</t>
  </si>
  <si>
    <t>103-0026</t>
  </si>
  <si>
    <t>中央区日本橋兜町1-10　日証館ビル1階</t>
  </si>
  <si>
    <t>150-0041</t>
  </si>
  <si>
    <t>渋谷区神南1-21-1　日本生命渋谷ビル8階</t>
  </si>
  <si>
    <t>101-0044</t>
  </si>
  <si>
    <t>千代田区鍛冶町1-9-4　ＫＹＹビル３階</t>
  </si>
  <si>
    <t>170-6008</t>
  </si>
  <si>
    <t>豊島区東池袋3-1-1　サンシャイン60ビル8階</t>
  </si>
  <si>
    <t>143-0016</t>
  </si>
  <si>
    <t>大田区大森北1-17-2　大森センタービル2階</t>
  </si>
  <si>
    <t>160-0023</t>
  </si>
  <si>
    <t>新宿区西新宿7-4-3　升本ビル5階</t>
  </si>
  <si>
    <t>112-0003</t>
  </si>
  <si>
    <t>文京区春日1-16-21　文京シビックセンター8階</t>
  </si>
  <si>
    <t>110-0015</t>
  </si>
  <si>
    <t>台東区東上野1-7-2　冨田ビル4階</t>
  </si>
  <si>
    <t>111-0034</t>
  </si>
  <si>
    <t>台東区雷門2-4-8　あいおいニッセイ同和損保浅草ビル2階</t>
  </si>
  <si>
    <t>100-0005</t>
  </si>
  <si>
    <t>千代田区丸の内3-3-1　新東京ビル2階235区</t>
  </si>
  <si>
    <t>104-0031</t>
  </si>
  <si>
    <t>中央区京橋1-1-10　西勘本店ビル6階</t>
  </si>
  <si>
    <t>104-0061</t>
  </si>
  <si>
    <t>中央区銀座4-4-1　銀座清水ビル5階</t>
  </si>
  <si>
    <t>105-0004</t>
  </si>
  <si>
    <t>港区新橋1-18-1　航空会館6階</t>
  </si>
  <si>
    <t>105-0003</t>
  </si>
  <si>
    <t>港区西新橋3-19-14　東京建硝ビル5階</t>
  </si>
  <si>
    <t>106-0045</t>
  </si>
  <si>
    <t>港区麻布十番1-4-5　深尾ビル5階</t>
  </si>
  <si>
    <t>141-0021</t>
  </si>
  <si>
    <t>品川区上大崎2-17-5　デルダンビル5階</t>
  </si>
  <si>
    <t>141-0022</t>
  </si>
  <si>
    <t>品川区東五反田5-27-6　第一五反田ビル3階</t>
  </si>
  <si>
    <t>154-0024</t>
  </si>
  <si>
    <t>世田谷区三軒茶屋2-15-8　ファッションビル4階</t>
  </si>
  <si>
    <t>144-0051</t>
  </si>
  <si>
    <t>大田区西蒲田7-5-13　森ビル2階</t>
  </si>
  <si>
    <t>114-0002</t>
  </si>
  <si>
    <t>北区王子1-14-1　山本屋ビル3階</t>
  </si>
  <si>
    <t>115-0044</t>
  </si>
  <si>
    <t>北区赤羽南1-4-8　赤羽南商業ビル6階</t>
  </si>
  <si>
    <t>133-0057</t>
  </si>
  <si>
    <t>江戸川区西小岩3-31-14　トーエイ小岩ビル5階</t>
  </si>
  <si>
    <t>125-0062</t>
  </si>
  <si>
    <t>葛飾区青戸6-1-1　朝日生命葛飾ビル2階</t>
  </si>
  <si>
    <t>130-0022</t>
  </si>
  <si>
    <t>墨田区江東橋3-9-7　国宝ビル5階</t>
  </si>
  <si>
    <t>131-0032</t>
  </si>
  <si>
    <t>墨田区東向島2-29-12　102号室</t>
  </si>
  <si>
    <t>120-0026</t>
  </si>
  <si>
    <t>足立区千住旭町40-4　サンライズビル3階・4階</t>
  </si>
  <si>
    <t>176-0012</t>
  </si>
  <si>
    <t>練馬区豊玉北5-17-12　練馬駅前ビル3階</t>
  </si>
  <si>
    <t>164-0001</t>
  </si>
  <si>
    <t>中野区中野5-65-3　A-01ビル7階</t>
  </si>
  <si>
    <t>167-0032</t>
  </si>
  <si>
    <t>東京都杉並区天沼3-3-3　澁澤荻窪ビルディング4階</t>
  </si>
  <si>
    <t>173-0004</t>
  </si>
  <si>
    <t>板橋区板橋2-67-8　板橋中央ビル9階</t>
  </si>
  <si>
    <t>102-0083</t>
  </si>
  <si>
    <t>千代田区麹町4-4-7　アトム麹町タワー６階</t>
  </si>
  <si>
    <t>105-0012</t>
  </si>
  <si>
    <t>港区芝大門1-4-14　芝栄太楼ビル7階</t>
  </si>
  <si>
    <t>103-0028</t>
  </si>
  <si>
    <t>中央区八重洲1-7-20　八重洲口会館6階</t>
  </si>
  <si>
    <t>170-0005</t>
  </si>
  <si>
    <t>豊島区南大塚2-45-9　ヤマナカヤビル4階</t>
  </si>
  <si>
    <t>107-0052</t>
  </si>
  <si>
    <t>港区赤坂3-9-1　八洲貿易ビル3階</t>
  </si>
  <si>
    <t>169-0075</t>
  </si>
  <si>
    <t>新宿区高田馬場3-3-3　ＮＩＡビル5階</t>
  </si>
  <si>
    <t>中央区銀座4-10-6　銀料ビル2階</t>
  </si>
  <si>
    <t>160-0022</t>
  </si>
  <si>
    <t>新宿区新宿2-9-23　SVAX新宿B館3階</t>
  </si>
  <si>
    <t>180-0004</t>
  </si>
  <si>
    <t>武蔵野市吉祥寺本町2-5-11　松栄ビル4階</t>
  </si>
  <si>
    <t>190-0023</t>
  </si>
  <si>
    <t>立川市柴崎町3-9-21　エルフレア立川ビル2階</t>
  </si>
  <si>
    <t>192-0082</t>
  </si>
  <si>
    <t>八王子市東町7-6　エバーズ第12八王子ビル2階</t>
  </si>
  <si>
    <t>194-0021</t>
  </si>
  <si>
    <t>町田市中町1-5-3</t>
  </si>
  <si>
    <t>183-0023</t>
  </si>
  <si>
    <t>府中市宮町2-15-13　第15三ツ木ビル3階</t>
  </si>
  <si>
    <t>206-0033</t>
  </si>
  <si>
    <t>多摩市落合1-7-12　ライティングビル1階</t>
  </si>
  <si>
    <t>060-0001</t>
  </si>
  <si>
    <t>札幌市中央区北1条西4-2-2　札幌ノースプラザ6階</t>
  </si>
  <si>
    <t>060-0042</t>
  </si>
  <si>
    <t>札幌市中央区大通西11-4　登記センタービル5階</t>
  </si>
  <si>
    <t>047-0031</t>
  </si>
  <si>
    <t>小樽市色内1-9-1　松田ビル1階</t>
  </si>
  <si>
    <t>068-0024</t>
  </si>
  <si>
    <t>岩見沢市4条西1-2-5　ＭＹ岩見沢ビル2階</t>
  </si>
  <si>
    <t>050-0074</t>
  </si>
  <si>
    <t>室蘭市中島町1-33-9　山松ビル4階</t>
  </si>
  <si>
    <t>053-0022</t>
  </si>
  <si>
    <t>苫小牧市表町2-3-23　エイシンビル2階</t>
  </si>
  <si>
    <t>073-0022</t>
  </si>
  <si>
    <t>滝川市大町1-8-1　滝川産経会館3階</t>
  </si>
  <si>
    <t>040-0063</t>
  </si>
  <si>
    <t>函館市若松町15-7-51　函館北洋ビル5階</t>
  </si>
  <si>
    <t>070-0036</t>
  </si>
  <si>
    <t>旭川市6条通8-37-22　６８ビル　5階</t>
  </si>
  <si>
    <t>096-0011</t>
  </si>
  <si>
    <t>名寄市西１条南9-35</t>
  </si>
  <si>
    <t>085-0016</t>
  </si>
  <si>
    <t>釧路市錦町5-3　三ッ輪ビル4階</t>
  </si>
  <si>
    <t>080-0016</t>
  </si>
  <si>
    <t>帯広市西6条南6-3　ソネビル3階</t>
  </si>
  <si>
    <t>090-8509</t>
  </si>
  <si>
    <t>北見市大通西2-1　まちきた大通ビル5階</t>
  </si>
  <si>
    <t>541-0046</t>
  </si>
  <si>
    <t>大阪市中央区平野町2-1-2　沢の鶴ビル3階</t>
  </si>
  <si>
    <t>541-0052</t>
  </si>
  <si>
    <t>大阪市中央区安土町3-4-10　京阪神安土町ビル３階</t>
  </si>
  <si>
    <t>550-0002</t>
  </si>
  <si>
    <t>大阪市西区江戸堀1-10-8　パシフィックマークス肥後橋5階</t>
  </si>
  <si>
    <t>556-0011</t>
  </si>
  <si>
    <t>大阪市浪速区難波中1-10-4　南海ＳＫ難波ビル6階</t>
  </si>
  <si>
    <t>543-0021</t>
  </si>
  <si>
    <t>大阪市天王寺区東高津町11-9　サムティ上本町ビル4階</t>
  </si>
  <si>
    <t>530-0012</t>
  </si>
  <si>
    <t>大阪市北区芝田2-7-18　LUCID SQUARE UMEDA 3階</t>
  </si>
  <si>
    <t>573-0027</t>
  </si>
  <si>
    <t>枚方市大垣内町2-16-12　サクセスビル5階</t>
  </si>
  <si>
    <t>590-0076</t>
  </si>
  <si>
    <t>堺市堺区北瓦町2-4-18　現代堺東駅前ビル4階</t>
  </si>
  <si>
    <t>596-0054</t>
  </si>
  <si>
    <t>岸和田市宮本町2-29　ライフエイトビル3階</t>
  </si>
  <si>
    <t>577-0809</t>
  </si>
  <si>
    <t>東大阪市永和2-1-1　東大阪商工会議所３階</t>
  </si>
  <si>
    <t>569-1123</t>
  </si>
  <si>
    <t>高槻市芥川町1-14-27　MIDORIビル2階西</t>
  </si>
  <si>
    <t>810-0073</t>
  </si>
  <si>
    <t>福岡市中央区舞鶴3-7-13　大禅ビル2階</t>
  </si>
  <si>
    <t>812-0011</t>
  </si>
  <si>
    <t>福岡市博多区博多駅前3-25-24　八百治ビル３階</t>
  </si>
  <si>
    <t>830-0023</t>
  </si>
  <si>
    <t>久留米市中央町28-7　明治通３丁目ビル</t>
  </si>
  <si>
    <t>836-0843</t>
  </si>
  <si>
    <t>大牟田市不知火町2-7-1　中島物産ビル５階</t>
  </si>
  <si>
    <t>803-0811</t>
  </si>
  <si>
    <t>北九州市小倉北区大門2-1-8　コンプレート西小倉ビル2階</t>
  </si>
  <si>
    <t>806-0021</t>
  </si>
  <si>
    <t>北九州市八幡西区黒崎3-1-3　菅原第一ビルディング3階</t>
  </si>
  <si>
    <t>826-0031</t>
  </si>
  <si>
    <t>田川市千代町8-46</t>
  </si>
  <si>
    <t>822-0015</t>
  </si>
  <si>
    <t>直方市新町2-1-24</t>
  </si>
  <si>
    <t>820-0067</t>
  </si>
  <si>
    <t>飯塚市川津406-1　丸二ビル1階</t>
  </si>
  <si>
    <t>824-0001</t>
  </si>
  <si>
    <t>行橋市行事4-20-61</t>
  </si>
  <si>
    <t>818-0105</t>
  </si>
  <si>
    <t>太宰府市都府楼南5-5-13</t>
  </si>
  <si>
    <t>葛飾公証役場</t>
  </si>
  <si>
    <t>蒲田公証役場</t>
  </si>
  <si>
    <t>丸の内公証役場</t>
  </si>
  <si>
    <t>京橋公証役場</t>
  </si>
  <si>
    <t>錦糸町公証役場</t>
  </si>
  <si>
    <t>銀座公証役場</t>
  </si>
  <si>
    <t>五反田公証役場</t>
  </si>
  <si>
    <t>向島公証役場</t>
  </si>
  <si>
    <t>高田馬場公証役場</t>
  </si>
  <si>
    <t>麹町公証役場</t>
  </si>
  <si>
    <t>芝公証役場</t>
  </si>
  <si>
    <t>渋谷公証役場</t>
  </si>
  <si>
    <t>小岩公証役場</t>
  </si>
  <si>
    <t>昭和通り公証役場</t>
  </si>
  <si>
    <t>上野公証役場</t>
  </si>
  <si>
    <t>新橋公証役場</t>
  </si>
  <si>
    <t>新宿公証役場</t>
  </si>
  <si>
    <t>新宿御苑前公証役場</t>
  </si>
  <si>
    <t>神田公証役場</t>
  </si>
  <si>
    <t>杉並公証役場</t>
  </si>
  <si>
    <t>世田谷公証役場</t>
  </si>
  <si>
    <t>赤羽公証役場</t>
  </si>
  <si>
    <t>赤坂公証役場</t>
  </si>
  <si>
    <t>千住公証役場</t>
  </si>
  <si>
    <t>浅草公証役場</t>
  </si>
  <si>
    <t>多摩公証役場</t>
  </si>
  <si>
    <t>大塚公証役場</t>
  </si>
  <si>
    <t>池袋公証役場</t>
  </si>
  <si>
    <t>中野公証役場</t>
  </si>
  <si>
    <t>町田公証役場</t>
  </si>
  <si>
    <t>日本橋公証役場</t>
  </si>
  <si>
    <t>八王子公証役場</t>
  </si>
  <si>
    <t>八重洲公証役場</t>
  </si>
  <si>
    <t>板橋公証役場</t>
  </si>
  <si>
    <t>浜松町公証役場</t>
  </si>
  <si>
    <t>府中公証役場</t>
  </si>
  <si>
    <t>武蔵野公証役場</t>
  </si>
  <si>
    <t>文京公証役場</t>
  </si>
  <si>
    <t>麻布公証役場</t>
  </si>
  <si>
    <t>目黒公証役場</t>
  </si>
  <si>
    <t>立川公証役場</t>
  </si>
  <si>
    <t>練馬公証役場</t>
  </si>
  <si>
    <t>旭川合同公証役場</t>
  </si>
  <si>
    <t>岩見沢公証役場</t>
  </si>
  <si>
    <t>釧路合同公証役場</t>
  </si>
  <si>
    <t>札幌大通公証役場</t>
  </si>
  <si>
    <t>札幌中公証役場</t>
  </si>
  <si>
    <t>室蘭公証役場</t>
  </si>
  <si>
    <t>小樽公証役場</t>
  </si>
  <si>
    <t>帯広合同公証役場</t>
  </si>
  <si>
    <t>滝川公証役場</t>
  </si>
  <si>
    <t>苫小牧公証役場</t>
  </si>
  <si>
    <t>函館合同公証役場</t>
  </si>
  <si>
    <t>北見公証役場</t>
  </si>
  <si>
    <t>名寄公証役場</t>
  </si>
  <si>
    <t>岸和田公証役場</t>
  </si>
  <si>
    <t>江戸堀公証役場</t>
  </si>
  <si>
    <t>高槻公証役場</t>
  </si>
  <si>
    <t>堺合同公証役場</t>
  </si>
  <si>
    <t>上六公証役場</t>
  </si>
  <si>
    <t>東大阪公証役場</t>
  </si>
  <si>
    <t>難波公証役場</t>
  </si>
  <si>
    <t>梅田公証役場</t>
  </si>
  <si>
    <t>平野町公証役場</t>
  </si>
  <si>
    <t>本町公証役場</t>
  </si>
  <si>
    <t>枚方公証役場</t>
  </si>
  <si>
    <t>久留米公証役場</t>
  </si>
  <si>
    <t>行橋公証役場</t>
  </si>
  <si>
    <t>小倉合同公証役場</t>
  </si>
  <si>
    <t>大牟田公証役場</t>
  </si>
  <si>
    <t>筑紫公証役場</t>
  </si>
  <si>
    <t>直方公証役場</t>
  </si>
  <si>
    <t>田川公証役場</t>
  </si>
  <si>
    <t>博多公証役場</t>
  </si>
  <si>
    <t>八幡合同公証役場</t>
  </si>
  <si>
    <t>飯塚公証役場</t>
  </si>
  <si>
    <t>福岡公証役場</t>
  </si>
  <si>
    <t>住所</t>
    <rPh sb="0" eb="2">
      <t>ジュウショ</t>
    </rPh>
    <phoneticPr fontId="1"/>
  </si>
  <si>
    <t>Name of Notary Public Office（公証人役場)</t>
    <rPh sb="29" eb="34">
      <t>コウショウニンヤクバ</t>
    </rPh>
    <phoneticPr fontId="1"/>
  </si>
  <si>
    <t>国籍（英）</t>
    <rPh sb="0" eb="2">
      <t>コクセキ</t>
    </rPh>
    <rPh sb="3" eb="4">
      <t>エイ</t>
    </rPh>
    <phoneticPr fontId="1"/>
  </si>
  <si>
    <t>性別（英）</t>
    <rPh sb="0" eb="2">
      <t>セイベツ</t>
    </rPh>
    <rPh sb="3" eb="4">
      <t>エイ</t>
    </rPh>
    <phoneticPr fontId="1"/>
  </si>
  <si>
    <t>定款</t>
    <rPh sb="0" eb="2">
      <t>テイカン</t>
    </rPh>
    <phoneticPr fontId="1"/>
  </si>
  <si>
    <t>定款以外の資料</t>
    <rPh sb="0" eb="4">
      <t>テイカンイガイ</t>
    </rPh>
    <rPh sb="5" eb="7">
      <t>シリョウ</t>
    </rPh>
    <phoneticPr fontId="1"/>
  </si>
  <si>
    <t>なし</t>
    <phoneticPr fontId="1"/>
  </si>
  <si>
    <t>実質的支配者該当性の根拠資料（英）</t>
    <rPh sb="0" eb="2">
      <t>ジッシツ</t>
    </rPh>
    <rPh sb="2" eb="3">
      <t>テキ</t>
    </rPh>
    <rPh sb="3" eb="6">
      <t>シハイシャ</t>
    </rPh>
    <rPh sb="6" eb="8">
      <t>ガイトウ</t>
    </rPh>
    <rPh sb="8" eb="9">
      <t>セイ</t>
    </rPh>
    <rPh sb="10" eb="12">
      <t>コンキョ</t>
    </rPh>
    <rPh sb="12" eb="14">
      <t>シリョウ</t>
    </rPh>
    <rPh sb="15" eb="16">
      <t>エイ</t>
    </rPh>
    <phoneticPr fontId="1"/>
  </si>
  <si>
    <t>暴力団員等該当性（英）</t>
    <rPh sb="0" eb="3">
      <t>ボウリョクダン</t>
    </rPh>
    <rPh sb="3" eb="4">
      <t>イン</t>
    </rPh>
    <rPh sb="4" eb="5">
      <t>ナド</t>
    </rPh>
    <rPh sb="5" eb="7">
      <t>ガイトウ</t>
    </rPh>
    <rPh sb="7" eb="8">
      <t>セイ</t>
    </rPh>
    <rPh sb="9" eb="10">
      <t>エイ</t>
    </rPh>
    <phoneticPr fontId="1"/>
  </si>
  <si>
    <t>該当</t>
    <rPh sb="0" eb="2">
      <t>ガイトウ</t>
    </rPh>
    <phoneticPr fontId="1"/>
  </si>
  <si>
    <t>非該当</t>
    <rPh sb="0" eb="3">
      <t>ヒガイトウ</t>
    </rPh>
    <phoneticPr fontId="1"/>
  </si>
  <si>
    <t xml:space="preserve">Furigana:  </t>
    <phoneticPr fontId="1"/>
  </si>
  <si>
    <t>Trade Name</t>
    <phoneticPr fontId="1"/>
  </si>
  <si>
    <t>商 号</t>
    <phoneticPr fontId="1"/>
  </si>
  <si>
    <t>Head Office</t>
    <phoneticPr fontId="1"/>
  </si>
  <si>
    <t xml:space="preserve">本 店 </t>
    <phoneticPr fontId="1"/>
  </si>
  <si>
    <t>フリガナ</t>
    <phoneticPr fontId="1"/>
  </si>
  <si>
    <t>登記の事由</t>
    <phoneticPr fontId="1"/>
  </si>
  <si>
    <t>Matters to be Registered</t>
    <phoneticPr fontId="1"/>
  </si>
  <si>
    <t>As attached</t>
    <phoneticPr fontId="1"/>
  </si>
  <si>
    <t>登記すべき事項</t>
    <phoneticPr fontId="1"/>
  </si>
  <si>
    <t xml:space="preserve">別紙のとおり </t>
    <phoneticPr fontId="1"/>
  </si>
  <si>
    <t xml:space="preserve">The Amount of Tax Base </t>
    <phoneticPr fontId="1"/>
  </si>
  <si>
    <t xml:space="preserve">課税標準金額 </t>
    <phoneticPr fontId="1"/>
  </si>
  <si>
    <t>Registration and License Tax</t>
    <phoneticPr fontId="1"/>
  </si>
  <si>
    <t>Registration and License Tax(登録免許税)</t>
    <phoneticPr fontId="1"/>
  </si>
  <si>
    <t xml:space="preserve">Articles of Incorporation </t>
    <phoneticPr fontId="1"/>
  </si>
  <si>
    <t>定款</t>
    <phoneticPr fontId="1"/>
  </si>
  <si>
    <t>Documents Evidencing the Payment</t>
    <phoneticPr fontId="1"/>
  </si>
  <si>
    <t>払込みを証する書面</t>
    <phoneticPr fontId="1"/>
  </si>
  <si>
    <t>1 copy</t>
    <phoneticPr fontId="1"/>
  </si>
  <si>
    <t>１ 通</t>
    <rPh sb="2" eb="3">
      <t>ツウ</t>
    </rPh>
    <phoneticPr fontId="1"/>
  </si>
  <si>
    <t xml:space="preserve">I hereby apply for registration as described above. </t>
    <phoneticPr fontId="1"/>
  </si>
  <si>
    <t>上記のとおり、登記の申請をします。</t>
    <phoneticPr fontId="1"/>
  </si>
  <si>
    <t>Applicant</t>
    <phoneticPr fontId="1"/>
  </si>
  <si>
    <t>申請人</t>
    <phoneticPr fontId="1"/>
  </si>
  <si>
    <t>Phone Number for Contact （連絡先の電話番号）</t>
    <phoneticPr fontId="1"/>
  </si>
  <si>
    <t>090-4823-7894</t>
    <phoneticPr fontId="1"/>
  </si>
  <si>
    <t>E-mail address for Contact（連絡先の電子メールアドレス）</t>
    <phoneticPr fontId="1"/>
  </si>
  <si>
    <t>test01@hotmail.com</t>
    <phoneticPr fontId="1"/>
  </si>
  <si>
    <t>Legal Affairs Bureau（登記所）</t>
    <rPh sb="21" eb="24">
      <t>トウキショ</t>
    </rPh>
    <phoneticPr fontId="1"/>
  </si>
  <si>
    <t>目的</t>
    <rPh sb="0" eb="2">
      <t>モクテキ</t>
    </rPh>
    <phoneticPr fontId="1"/>
  </si>
  <si>
    <t>英語</t>
    <rPh sb="0" eb="2">
      <t>エイゴ</t>
    </rPh>
    <phoneticPr fontId="1"/>
  </si>
  <si>
    <t>日本語</t>
    <rPh sb="0" eb="3">
      <t>ニホンゴ</t>
    </rPh>
    <phoneticPr fontId="1"/>
  </si>
  <si>
    <t>Revenue Stamp Mount（収入印紙貼付台紙）</t>
    <phoneticPr fontId="1"/>
  </si>
  <si>
    <t>Attachments（別紙）</t>
    <phoneticPr fontId="1"/>
  </si>
  <si>
    <t>"Trade Name"</t>
    <phoneticPr fontId="1"/>
  </si>
  <si>
    <t>「商号」</t>
    <phoneticPr fontId="1"/>
  </si>
  <si>
    <t xml:space="preserve">“Head Office” </t>
    <phoneticPr fontId="1"/>
  </si>
  <si>
    <t>「本店」</t>
    <phoneticPr fontId="1"/>
  </si>
  <si>
    <t>"Method of Public Notice"</t>
    <phoneticPr fontId="1"/>
  </si>
  <si>
    <t>「公告をする方法」</t>
    <phoneticPr fontId="1"/>
  </si>
  <si>
    <t>“Purpose”</t>
    <phoneticPr fontId="1"/>
  </si>
  <si>
    <t xml:space="preserve">「目的」 </t>
    <phoneticPr fontId="1"/>
  </si>
  <si>
    <t>“The Amount of Stated Capital”</t>
    <phoneticPr fontId="1"/>
  </si>
  <si>
    <t>「資本金の額」</t>
    <phoneticPr fontId="1"/>
  </si>
  <si>
    <t>“Name”</t>
    <phoneticPr fontId="1"/>
  </si>
  <si>
    <t>「氏名」</t>
    <phoneticPr fontId="1"/>
  </si>
  <si>
    <t>“Address”</t>
    <phoneticPr fontId="1"/>
  </si>
  <si>
    <t>「住所」</t>
    <phoneticPr fontId="1"/>
  </si>
  <si>
    <t>“Matters Related with Registration Records” Establishment</t>
    <phoneticPr fontId="1"/>
  </si>
  <si>
    <t>Seal (Revision Mark) Form</t>
    <phoneticPr fontId="13"/>
  </si>
  <si>
    <t>印鑑（改印）届書</t>
    <phoneticPr fontId="13"/>
  </si>
  <si>
    <t>*Please write in the bold frame. ※ 太枠の中に書いてください。</t>
    <phoneticPr fontId="13"/>
  </si>
  <si>
    <t>(Note 1) (Please affix your seal clearly.)
（注１）（届出印は鮮明に押印してください）</t>
    <phoneticPr fontId="13"/>
  </si>
  <si>
    <t>Trade Name/ Name
商号・名称</t>
    <phoneticPr fontId="13"/>
  </si>
  <si>
    <t>Head / Principal Office
本店・主たる事務所</t>
    <phoneticPr fontId="13"/>
  </si>
  <si>
    <t>A Person Submitting Seal Impression
印鑑提出者</t>
    <phoneticPr fontId="13"/>
  </si>
  <si>
    <t>Position
資　　格</t>
    <rPh sb="9" eb="10">
      <t>シ</t>
    </rPh>
    <rPh sb="12" eb="13">
      <t>カク</t>
    </rPh>
    <phoneticPr fontId="13"/>
  </si>
  <si>
    <t>Name (Family name/ First name)
氏　名</t>
    <rPh sb="31" eb="32">
      <t>シ</t>
    </rPh>
    <rPh sb="33" eb="34">
      <t>ナ</t>
    </rPh>
    <phoneticPr fontId="13"/>
  </si>
  <si>
    <t>Seal impression to be submitted
提出する印鑑</t>
    <rPh sb="32" eb="34">
      <t>テイシュツ</t>
    </rPh>
    <rPh sb="36" eb="38">
      <t>インカン</t>
    </rPh>
    <phoneticPr fontId="11"/>
  </si>
  <si>
    <t>Birthdate
生年月日</t>
    <rPh sb="10" eb="14">
      <t>セイネンガッピ</t>
    </rPh>
    <phoneticPr fontId="13"/>
  </si>
  <si>
    <t>Company Number
会社法人等番号</t>
    <phoneticPr fontId="13"/>
  </si>
  <si>
    <t>Seal of (Note 2) 
(注２)の印</t>
    <phoneticPr fontId="13"/>
  </si>
  <si>
    <t>Address
住　所</t>
    <phoneticPr fontId="13"/>
  </si>
  <si>
    <t xml:space="preserve"> フリガナ/Furigana (written on top of the name to indicate the letter’s reading)</t>
    <phoneticPr fontId="13"/>
  </si>
  <si>
    <t>氏名 / Name</t>
    <rPh sb="0" eb="2">
      <t>シメイ</t>
    </rPh>
    <phoneticPr fontId="13"/>
  </si>
  <si>
    <t>A seal impression registered at the municipality or signature
市区町村に登録済の印鑑又は署名</t>
    <rPh sb="62" eb="64">
      <t>シク</t>
    </rPh>
    <rPh sb="64" eb="66">
      <t>チョウソン</t>
    </rPh>
    <rPh sb="67" eb="69">
      <t>トウロク</t>
    </rPh>
    <rPh sb="69" eb="70">
      <t>ズ</t>
    </rPh>
    <rPh sb="71" eb="73">
      <t>インカン</t>
    </rPh>
    <rPh sb="73" eb="74">
      <t>マタ</t>
    </rPh>
    <rPh sb="75" eb="77">
      <t>ショメイ</t>
    </rPh>
    <phoneticPr fontId="13"/>
  </si>
  <si>
    <t xml:space="preserve">Power of Attorney　/　委　任　状  </t>
    <rPh sb="20" eb="21">
      <t>イ</t>
    </rPh>
    <rPh sb="22" eb="23">
      <t>ニン</t>
    </rPh>
    <rPh sb="24" eb="25">
      <t>ジョウ</t>
    </rPh>
    <phoneticPr fontId="13"/>
  </si>
  <si>
    <t>I hereby appoint (Address)
　　　　　　　　　　(Name)
私は、（住所）
　　　（氏名）</t>
    <rPh sb="56" eb="58">
      <t>シメイ</t>
    </rPh>
    <phoneticPr fontId="13"/>
  </si>
  <si>
    <t>as my agency and delegate the authority to register the seal impression (revision of seal).
を代理人と定め、印鑑(改印）の届出の権限を委任します。</t>
    <phoneticPr fontId="13"/>
  </si>
  <si>
    <t>　年/year　　　月/month　　　日/day</t>
    <rPh sb="1" eb="2">
      <t>ネン</t>
    </rPh>
    <rPh sb="10" eb="11">
      <t>ツキ</t>
    </rPh>
    <rPh sb="20" eb="21">
      <t>ヒ</t>
    </rPh>
    <phoneticPr fontId="13"/>
  </si>
  <si>
    <t xml:space="preserve">A seal impression registered at the municipality
市区町村に
登録した印鑑
</t>
    <phoneticPr fontId="13"/>
  </si>
  <si>
    <t>Address/住所</t>
    <rPh sb="8" eb="10">
      <t>ジュウショ</t>
    </rPh>
    <phoneticPr fontId="13"/>
  </si>
  <si>
    <t>Name/氏名</t>
    <rPh sb="5" eb="7">
      <t>シメイ</t>
    </rPh>
    <phoneticPr fontId="13"/>
  </si>
  <si>
    <t xml:space="preserve">(Note 1) The size of the seal impression must be exceeding 1 cm for each side and fit within a square whose side is 3 cm. </t>
    <phoneticPr fontId="13"/>
  </si>
  <si>
    <t>（注１）印鑑の大きさは、辺の長さが１㎝を超え、３㎝以内の正方形の中に収まるものでなければなりません。</t>
    <phoneticPr fontId="13"/>
  </si>
  <si>
    <t>(Note 2) When the applicant submits, please state the address and the name of the applicant and affix the seal impression registered at the municipality. When the agency submits, please state the address and the name of the agency and affix the seal impression (the seal of approval works). Please also state the necessary matters on the letter of attorney with the seal impression of the applicant registered at the municipality.</t>
    <phoneticPr fontId="13"/>
  </si>
  <si>
    <t>（注２）本人が届け出るときは、本人の住所・氏名を記載し、市区町村に登録済みの印鑑を押印してください。代理人が届け出るときは、代理人の住所・氏名を記載、押印（認印で可)し、委任状に所要事項を記載し、本人が市区町村に登録済みの印鑑を押印してください。</t>
    <phoneticPr fontId="13"/>
  </si>
  <si>
    <r>
      <rPr>
        <sz val="5.5"/>
        <rFont val="ＭＳ 明朝"/>
        <family val="1"/>
        <charset val="128"/>
      </rPr>
      <t>(Note 3) Please attach a certificate of signature or a registered seal certificate of the applicant’s within three months since its issuance to this notification. When the certificate og signature or the registered seal certificate attached to the application form for registration is made a reference, please check a mark of ✓ at a box of □.
（注３）この届書にはサイン証明書又は作成後３か月以内の</t>
    </r>
    <r>
      <rPr>
        <b/>
        <sz val="5.5"/>
        <rFont val="ＭＳ 明朝"/>
        <family val="1"/>
        <charset val="128"/>
      </rPr>
      <t>本人の印鑑証明書</t>
    </r>
    <r>
      <rPr>
        <sz val="5.5"/>
        <rFont val="ＭＳ 明朝"/>
        <family val="1"/>
        <charset val="128"/>
      </rPr>
      <t>を添付してください。登記申請書に添付したサイン証明書又は印鑑証明書を援用する場合は、□にレ印をつけてください。</t>
    </r>
    <rPh sb="356" eb="359">
      <t>ショウメイショ</t>
    </rPh>
    <rPh sb="359" eb="360">
      <t>マタ</t>
    </rPh>
    <rPh sb="401" eb="404">
      <t>ショウメイショ</t>
    </rPh>
    <rPh sb="404" eb="405">
      <t>マタ</t>
    </rPh>
    <phoneticPr fontId="13"/>
  </si>
  <si>
    <t>Date of Seal Impression Processing
印鑑処理年月日</t>
    <phoneticPr fontId="13"/>
  </si>
  <si>
    <t>Number of Seal Impression Processing / 印鑑処理番号</t>
    <rPh sb="43" eb="45">
      <t>バンゴウ</t>
    </rPh>
    <phoneticPr fontId="13"/>
  </si>
  <si>
    <t>Reception
受付</t>
    <rPh sb="10" eb="12">
      <t>ウケツケ</t>
    </rPh>
    <phoneticPr fontId="13"/>
  </si>
  <si>
    <t>Research
調査</t>
    <rPh sb="9" eb="11">
      <t>チョウサ</t>
    </rPh>
    <phoneticPr fontId="13"/>
  </si>
  <si>
    <t>Input
入力</t>
    <rPh sb="6" eb="8">
      <t>ニュウリョク</t>
    </rPh>
    <phoneticPr fontId="13"/>
  </si>
  <si>
    <t>Verified
校合</t>
    <rPh sb="9" eb="11">
      <t>コウゴウ</t>
    </rPh>
    <phoneticPr fontId="13"/>
  </si>
  <si>
    <t>Legal Affair Bureau</t>
    <phoneticPr fontId="11"/>
  </si>
  <si>
    <t>Branch Office/Sub-Office</t>
    <phoneticPr fontId="11"/>
  </si>
  <si>
    <t>Year</t>
    <phoneticPr fontId="11"/>
  </si>
  <si>
    <t>Month</t>
    <phoneticPr fontId="11"/>
  </si>
  <si>
    <t>Day  application</t>
    <phoneticPr fontId="11"/>
  </si>
  <si>
    <t>(地方）法務局</t>
    <rPh sb="1" eb="3">
      <t>チホウ</t>
    </rPh>
    <rPh sb="4" eb="7">
      <t>ホウムキョク</t>
    </rPh>
    <phoneticPr fontId="11"/>
  </si>
  <si>
    <t>支局・出張所</t>
    <rPh sb="0" eb="2">
      <t>シキョク</t>
    </rPh>
    <rPh sb="3" eb="6">
      <t>シュッチョウショ</t>
    </rPh>
    <phoneticPr fontId="11"/>
  </si>
  <si>
    <t>年</t>
    <rPh sb="0" eb="1">
      <t>ネン</t>
    </rPh>
    <phoneticPr fontId="11"/>
  </si>
  <si>
    <t>月</t>
    <rPh sb="0" eb="1">
      <t>ガツ</t>
    </rPh>
    <phoneticPr fontId="11"/>
  </si>
  <si>
    <t>日 申請</t>
    <rPh sb="0" eb="1">
      <t>ニチ</t>
    </rPh>
    <rPh sb="2" eb="4">
      <t>シンセイ</t>
    </rPh>
    <phoneticPr fontId="11"/>
  </si>
  <si>
    <t>設立時取締役 2住所</t>
    <rPh sb="0" eb="2">
      <t>セツリツ</t>
    </rPh>
    <rPh sb="2" eb="3">
      <t>ジ</t>
    </rPh>
    <rPh sb="3" eb="6">
      <t>トリシマリヤク</t>
    </rPh>
    <rPh sb="8" eb="10">
      <t>ジュウショ</t>
    </rPh>
    <phoneticPr fontId="1"/>
  </si>
  <si>
    <t>設立時取締役 3住所</t>
    <rPh sb="0" eb="2">
      <t>セツリツ</t>
    </rPh>
    <rPh sb="2" eb="3">
      <t>ジ</t>
    </rPh>
    <rPh sb="3" eb="6">
      <t>トリシマリヤク</t>
    </rPh>
    <rPh sb="8" eb="10">
      <t>ジュウショ</t>
    </rPh>
    <phoneticPr fontId="1"/>
  </si>
  <si>
    <t>設立時取締役 4住所</t>
    <rPh sb="0" eb="2">
      <t>セツリツ</t>
    </rPh>
    <rPh sb="2" eb="3">
      <t>ジ</t>
    </rPh>
    <rPh sb="3" eb="6">
      <t>トリシマリヤク</t>
    </rPh>
    <rPh sb="8" eb="10">
      <t>ジュウショ</t>
    </rPh>
    <phoneticPr fontId="1"/>
  </si>
  <si>
    <t>設立時取締役 5住所</t>
    <rPh sb="0" eb="2">
      <t>セツリツ</t>
    </rPh>
    <rPh sb="2" eb="3">
      <t>ジ</t>
    </rPh>
    <rPh sb="3" eb="6">
      <t>トリシマリヤク</t>
    </rPh>
    <rPh sb="8" eb="10">
      <t>ジュウショ</t>
    </rPh>
    <phoneticPr fontId="1"/>
  </si>
  <si>
    <t>Certificate
証明書</t>
    <phoneticPr fontId="1"/>
  </si>
  <si>
    <t>登録免許税</t>
    <phoneticPr fontId="1"/>
  </si>
  <si>
    <t>公告をする方法</t>
    <rPh sb="0" eb="2">
      <t>コウコク</t>
    </rPh>
    <rPh sb="5" eb="7">
      <t>ホウホウ</t>
    </rPh>
    <phoneticPr fontId="1"/>
  </si>
  <si>
    <t>Shinsekai Building Room 101</t>
    <phoneticPr fontId="1"/>
  </si>
  <si>
    <t>男/Male</t>
    <phoneticPr fontId="1"/>
  </si>
  <si>
    <t>女/Female</t>
    <phoneticPr fontId="1"/>
  </si>
  <si>
    <t>日本/Japan</t>
    <phoneticPr fontId="1"/>
  </si>
  <si>
    <t>その他/Other</t>
    <phoneticPr fontId="1"/>
  </si>
  <si>
    <t>定款/Articles of incorporation</t>
    <phoneticPr fontId="1"/>
  </si>
  <si>
    <t>定款以外の資料/Materials other than articles of incorporation</t>
    <phoneticPr fontId="1"/>
  </si>
  <si>
    <t>なし/None</t>
    <phoneticPr fontId="1"/>
  </si>
  <si>
    <t>該当/Yes</t>
    <phoneticPr fontId="1"/>
  </si>
  <si>
    <t>非該当/No</t>
    <phoneticPr fontId="1"/>
  </si>
  <si>
    <t>住所情報</t>
    <rPh sb="2" eb="4">
      <t>ジョウホウ</t>
    </rPh>
    <phoneticPr fontId="1"/>
  </si>
  <si>
    <t>1.</t>
    <phoneticPr fontId="1"/>
  </si>
  <si>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</si>
  <si>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</si>
  <si>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</si>
  <si>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</si>
  <si>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</si>
  <si>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</si>
  <si>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</si>
  <si>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</si>
  <si>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</si>
  <si>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</si>
  <si>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</si>
  <si>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</si>
  <si>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</si>
  <si>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</si>
  <si>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</si>
  <si>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</si>
  <si>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</si>
  <si>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</si>
  <si>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</si>
  <si>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</si>
  <si>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</si>
  <si>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</si>
  <si>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</si>
  <si>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</si>
  <si>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</si>
  <si>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</si>
  <si>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</si>
  <si>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</si>
  <si>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</si>
  <si>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</si>
  <si>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</si>
  <si>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</si>
  <si>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</si>
  <si>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</si>
  <si>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</si>
  <si>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</si>
  <si>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</si>
  <si>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</si>
  <si>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</si>
  <si>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</si>
  <si>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</si>
  <si>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</si>
  <si>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</si>
  <si>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</si>
  <si>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</si>
  <si>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</si>
  <si>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</si>
  <si>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</si>
  <si>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</si>
  <si>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 xml:space="preserve"> </t>
    <phoneticPr fontId="1"/>
  </si>
  <si>
    <t>Contents / 項目</t>
    <rPh sb="11" eb="13">
      <t>コウモク</t>
    </rPh>
    <phoneticPr fontId="1"/>
  </si>
  <si>
    <t>Value / 値</t>
    <rPh sb="8" eb="9">
      <t>アタイ</t>
    </rPh>
    <phoneticPr fontId="1"/>
  </si>
  <si>
    <t>←</t>
    <phoneticPr fontId="1"/>
  </si>
  <si>
    <t>設立時取締役 6住所</t>
    <rPh sb="0" eb="2">
      <t>セツリツ</t>
    </rPh>
    <rPh sb="2" eb="3">
      <t>ジ</t>
    </rPh>
    <rPh sb="3" eb="6">
      <t>トリシマリヤク</t>
    </rPh>
    <rPh sb="8" eb="10">
      <t>ジュウショ</t>
    </rPh>
    <phoneticPr fontId="1"/>
  </si>
  <si>
    <t>設立時取締役 7住所</t>
    <rPh sb="0" eb="2">
      <t>セツリツ</t>
    </rPh>
    <rPh sb="2" eb="3">
      <t>ジ</t>
    </rPh>
    <rPh sb="3" eb="6">
      <t>トリシマリヤク</t>
    </rPh>
    <rPh sb="8" eb="10">
      <t>ジュウショ</t>
    </rPh>
    <phoneticPr fontId="1"/>
  </si>
  <si>
    <t>設立時取締役 8住所</t>
    <rPh sb="0" eb="2">
      <t>セツリツ</t>
    </rPh>
    <rPh sb="2" eb="3">
      <t>ジ</t>
    </rPh>
    <rPh sb="3" eb="6">
      <t>トリシマリヤク</t>
    </rPh>
    <rPh sb="8" eb="10">
      <t>ジュウショ</t>
    </rPh>
    <phoneticPr fontId="1"/>
  </si>
  <si>
    <t>設立時取締役 9住所</t>
    <rPh sb="0" eb="2">
      <t>セツリツ</t>
    </rPh>
    <rPh sb="2" eb="3">
      <t>ジ</t>
    </rPh>
    <rPh sb="3" eb="6">
      <t>トリシマリヤク</t>
    </rPh>
    <rPh sb="8" eb="10">
      <t>ジュウショ</t>
    </rPh>
    <phoneticPr fontId="1"/>
  </si>
  <si>
    <t>設立時取締役 10住所</t>
    <rPh sb="0" eb="2">
      <t>セツリツ</t>
    </rPh>
    <rPh sb="2" eb="3">
      <t>ジ</t>
    </rPh>
    <rPh sb="3" eb="6">
      <t>トリシマリヤク</t>
    </rPh>
    <rPh sb="9" eb="11">
      <t>ジュウショ</t>
    </rPh>
    <phoneticPr fontId="1"/>
  </si>
  <si>
    <t>設立時取締役 11住所</t>
    <rPh sb="0" eb="2">
      <t>セツリツ</t>
    </rPh>
    <rPh sb="2" eb="3">
      <t>ジ</t>
    </rPh>
    <rPh sb="3" eb="6">
      <t>トリシマリヤク</t>
    </rPh>
    <rPh sb="9" eb="11">
      <t>ジュウショ</t>
    </rPh>
    <phoneticPr fontId="1"/>
  </si>
  <si>
    <t>設立時取締役 12住所</t>
    <rPh sb="0" eb="2">
      <t>セツリツ</t>
    </rPh>
    <rPh sb="2" eb="3">
      <t>ジ</t>
    </rPh>
    <rPh sb="3" eb="6">
      <t>トリシマリヤク</t>
    </rPh>
    <rPh sb="9" eb="11">
      <t>ジュウショ</t>
    </rPh>
    <phoneticPr fontId="1"/>
  </si>
  <si>
    <t>設立時取締役 13住所</t>
    <rPh sb="0" eb="2">
      <t>セツリツ</t>
    </rPh>
    <rPh sb="2" eb="3">
      <t>ジ</t>
    </rPh>
    <rPh sb="3" eb="6">
      <t>トリシマリヤク</t>
    </rPh>
    <rPh sb="9" eb="11">
      <t>ジュウショ</t>
    </rPh>
    <phoneticPr fontId="1"/>
  </si>
  <si>
    <t>設立時取締役 14住所</t>
    <rPh sb="0" eb="2">
      <t>セツリツ</t>
    </rPh>
    <rPh sb="2" eb="3">
      <t>ジ</t>
    </rPh>
    <rPh sb="3" eb="6">
      <t>トリシマリヤク</t>
    </rPh>
    <rPh sb="9" eb="11">
      <t>ジュウショ</t>
    </rPh>
    <phoneticPr fontId="1"/>
  </si>
  <si>
    <t>設立時取締役 15住所</t>
    <rPh sb="0" eb="2">
      <t>セツリツ</t>
    </rPh>
    <rPh sb="2" eb="3">
      <t>ジ</t>
    </rPh>
    <rPh sb="3" eb="6">
      <t>トリシマリヤク</t>
    </rPh>
    <rPh sb="9" eb="11">
      <t>ジュウショ</t>
    </rPh>
    <phoneticPr fontId="1"/>
  </si>
  <si>
    <t>設立時取締役 16住所</t>
    <rPh sb="0" eb="2">
      <t>セツリツ</t>
    </rPh>
    <rPh sb="2" eb="3">
      <t>ジ</t>
    </rPh>
    <rPh sb="3" eb="6">
      <t>トリシマリヤク</t>
    </rPh>
    <rPh sb="9" eb="11">
      <t>ジュウショ</t>
    </rPh>
    <phoneticPr fontId="1"/>
  </si>
  <si>
    <t>設立時取締役 17住所</t>
    <rPh sb="0" eb="2">
      <t>セツリツ</t>
    </rPh>
    <rPh sb="2" eb="3">
      <t>ジ</t>
    </rPh>
    <rPh sb="3" eb="6">
      <t>トリシマリヤク</t>
    </rPh>
    <rPh sb="9" eb="11">
      <t>ジュウショ</t>
    </rPh>
    <phoneticPr fontId="1"/>
  </si>
  <si>
    <t>設立時取締役 18住所</t>
    <rPh sb="0" eb="2">
      <t>セツリツ</t>
    </rPh>
    <rPh sb="2" eb="3">
      <t>ジ</t>
    </rPh>
    <rPh sb="3" eb="6">
      <t>トリシマリヤク</t>
    </rPh>
    <rPh sb="9" eb="11">
      <t>ジュウショ</t>
    </rPh>
    <phoneticPr fontId="1"/>
  </si>
  <si>
    <t>設立時取締役 19住所</t>
    <rPh sb="0" eb="2">
      <t>セツリツ</t>
    </rPh>
    <rPh sb="2" eb="3">
      <t>ジ</t>
    </rPh>
    <rPh sb="3" eb="6">
      <t>トリシマリヤク</t>
    </rPh>
    <rPh sb="9" eb="11">
      <t>ジュウショ</t>
    </rPh>
    <phoneticPr fontId="1"/>
  </si>
  <si>
    <t>設立時取締役 20住所</t>
    <rPh sb="0" eb="2">
      <t>セツリツ</t>
    </rPh>
    <rPh sb="2" eb="3">
      <t>ジ</t>
    </rPh>
    <rPh sb="3" eb="6">
      <t>トリシマリヤク</t>
    </rPh>
    <rPh sb="9" eb="11">
      <t>ジュウショ</t>
    </rPh>
    <phoneticPr fontId="1"/>
  </si>
  <si>
    <t>設立時取締役 21住所</t>
    <rPh sb="0" eb="2">
      <t>セツリツ</t>
    </rPh>
    <rPh sb="2" eb="3">
      <t>ジ</t>
    </rPh>
    <rPh sb="3" eb="6">
      <t>トリシマリヤク</t>
    </rPh>
    <rPh sb="9" eb="11">
      <t>ジュウショ</t>
    </rPh>
    <phoneticPr fontId="1"/>
  </si>
  <si>
    <t>設立時取締役 22住所</t>
    <rPh sb="0" eb="2">
      <t>セツリツ</t>
    </rPh>
    <rPh sb="2" eb="3">
      <t>ジ</t>
    </rPh>
    <rPh sb="3" eb="6">
      <t>トリシマリヤク</t>
    </rPh>
    <rPh sb="9" eb="11">
      <t>ジュウショ</t>
    </rPh>
    <phoneticPr fontId="1"/>
  </si>
  <si>
    <t>設立時取締役 23住所</t>
    <rPh sb="0" eb="2">
      <t>セツリツ</t>
    </rPh>
    <rPh sb="2" eb="3">
      <t>ジ</t>
    </rPh>
    <rPh sb="3" eb="6">
      <t>トリシマリヤク</t>
    </rPh>
    <rPh sb="9" eb="11">
      <t>ジュウショ</t>
    </rPh>
    <phoneticPr fontId="1"/>
  </si>
  <si>
    <t>設立時取締役 24住所</t>
    <rPh sb="0" eb="2">
      <t>セツリツ</t>
    </rPh>
    <rPh sb="2" eb="3">
      <t>ジ</t>
    </rPh>
    <rPh sb="3" eb="6">
      <t>トリシマリヤク</t>
    </rPh>
    <rPh sb="9" eb="11">
      <t>ジュウショ</t>
    </rPh>
    <phoneticPr fontId="1"/>
  </si>
  <si>
    <t>設立時取締役 25住所</t>
    <rPh sb="0" eb="2">
      <t>セツリツ</t>
    </rPh>
    <rPh sb="2" eb="3">
      <t>ジ</t>
    </rPh>
    <rPh sb="3" eb="6">
      <t>トリシマリヤク</t>
    </rPh>
    <rPh sb="9" eb="11">
      <t>ジュウショ</t>
    </rPh>
    <phoneticPr fontId="1"/>
  </si>
  <si>
    <t>設立時取締役 26住所</t>
    <rPh sb="0" eb="2">
      <t>セツリツ</t>
    </rPh>
    <rPh sb="2" eb="3">
      <t>ジ</t>
    </rPh>
    <rPh sb="3" eb="6">
      <t>トリシマリヤク</t>
    </rPh>
    <rPh sb="9" eb="11">
      <t>ジュウショ</t>
    </rPh>
    <phoneticPr fontId="1"/>
  </si>
  <si>
    <t>設立時取締役 27住所</t>
    <rPh sb="0" eb="2">
      <t>セツリツ</t>
    </rPh>
    <rPh sb="2" eb="3">
      <t>ジ</t>
    </rPh>
    <rPh sb="3" eb="6">
      <t>トリシマリヤク</t>
    </rPh>
    <rPh sb="9" eb="11">
      <t>ジュウショ</t>
    </rPh>
    <phoneticPr fontId="1"/>
  </si>
  <si>
    <t>設立時取締役 28住所</t>
    <rPh sb="0" eb="2">
      <t>セツリツ</t>
    </rPh>
    <rPh sb="2" eb="3">
      <t>ジ</t>
    </rPh>
    <rPh sb="3" eb="6">
      <t>トリシマリヤク</t>
    </rPh>
    <rPh sb="9" eb="11">
      <t>ジュウショ</t>
    </rPh>
    <phoneticPr fontId="1"/>
  </si>
  <si>
    <t>設立時取締役 29住所</t>
    <rPh sb="0" eb="2">
      <t>セツリツ</t>
    </rPh>
    <rPh sb="2" eb="3">
      <t>ジ</t>
    </rPh>
    <rPh sb="3" eb="6">
      <t>トリシマリヤク</t>
    </rPh>
    <rPh sb="9" eb="11">
      <t>ジュウショ</t>
    </rPh>
    <phoneticPr fontId="1"/>
  </si>
  <si>
    <t>設立時取締役 30住所</t>
    <rPh sb="0" eb="2">
      <t>セツリツ</t>
    </rPh>
    <rPh sb="2" eb="3">
      <t>ジ</t>
    </rPh>
    <rPh sb="3" eb="6">
      <t>トリシマリヤク</t>
    </rPh>
    <rPh sb="9" eb="11">
      <t>ジュウショ</t>
    </rPh>
    <phoneticPr fontId="1"/>
  </si>
  <si>
    <t>設立時取締役 31住所</t>
    <rPh sb="0" eb="2">
      <t>セツリツ</t>
    </rPh>
    <rPh sb="2" eb="3">
      <t>ジ</t>
    </rPh>
    <rPh sb="3" eb="6">
      <t>トリシマリヤク</t>
    </rPh>
    <rPh sb="9" eb="11">
      <t>ジュウショ</t>
    </rPh>
    <phoneticPr fontId="1"/>
  </si>
  <si>
    <t>設立時取締役 32住所</t>
    <rPh sb="0" eb="2">
      <t>セツリツ</t>
    </rPh>
    <rPh sb="2" eb="3">
      <t>ジ</t>
    </rPh>
    <rPh sb="3" eb="6">
      <t>トリシマリヤク</t>
    </rPh>
    <rPh sb="9" eb="11">
      <t>ジュウショ</t>
    </rPh>
    <phoneticPr fontId="1"/>
  </si>
  <si>
    <t>設立時取締役 33住所</t>
    <rPh sb="0" eb="2">
      <t>セツリツ</t>
    </rPh>
    <rPh sb="2" eb="3">
      <t>ジ</t>
    </rPh>
    <rPh sb="3" eb="6">
      <t>トリシマリヤク</t>
    </rPh>
    <rPh sb="9" eb="11">
      <t>ジュウショ</t>
    </rPh>
    <phoneticPr fontId="1"/>
  </si>
  <si>
    <t>設立時取締役 34住所</t>
    <rPh sb="0" eb="2">
      <t>セツリツ</t>
    </rPh>
    <rPh sb="2" eb="3">
      <t>ジ</t>
    </rPh>
    <rPh sb="3" eb="6">
      <t>トリシマリヤク</t>
    </rPh>
    <rPh sb="9" eb="11">
      <t>ジュウショ</t>
    </rPh>
    <phoneticPr fontId="1"/>
  </si>
  <si>
    <t>設立時取締役 35住所</t>
    <rPh sb="0" eb="2">
      <t>セツリツ</t>
    </rPh>
    <rPh sb="2" eb="3">
      <t>ジ</t>
    </rPh>
    <rPh sb="3" eb="6">
      <t>トリシマリヤク</t>
    </rPh>
    <rPh sb="9" eb="11">
      <t>ジュウショ</t>
    </rPh>
    <phoneticPr fontId="1"/>
  </si>
  <si>
    <t>設立時取締役 36住所</t>
    <rPh sb="0" eb="2">
      <t>セツリツ</t>
    </rPh>
    <rPh sb="2" eb="3">
      <t>ジ</t>
    </rPh>
    <rPh sb="3" eb="6">
      <t>トリシマリヤク</t>
    </rPh>
    <rPh sb="9" eb="11">
      <t>ジュウショ</t>
    </rPh>
    <phoneticPr fontId="1"/>
  </si>
  <si>
    <t>設立時取締役 37住所</t>
    <rPh sb="0" eb="2">
      <t>セツリツ</t>
    </rPh>
    <rPh sb="2" eb="3">
      <t>ジ</t>
    </rPh>
    <rPh sb="3" eb="6">
      <t>トリシマリヤク</t>
    </rPh>
    <rPh sb="9" eb="11">
      <t>ジュウショ</t>
    </rPh>
    <phoneticPr fontId="1"/>
  </si>
  <si>
    <t>設立時取締役 38住所</t>
    <rPh sb="0" eb="2">
      <t>セツリツ</t>
    </rPh>
    <rPh sb="2" eb="3">
      <t>ジ</t>
    </rPh>
    <rPh sb="3" eb="6">
      <t>トリシマリヤク</t>
    </rPh>
    <rPh sb="9" eb="11">
      <t>ジュウショ</t>
    </rPh>
    <phoneticPr fontId="1"/>
  </si>
  <si>
    <t>設立時取締役 39住所</t>
    <rPh sb="0" eb="2">
      <t>セツリツ</t>
    </rPh>
    <rPh sb="2" eb="3">
      <t>ジ</t>
    </rPh>
    <rPh sb="3" eb="6">
      <t>トリシマリヤク</t>
    </rPh>
    <rPh sb="9" eb="11">
      <t>ジュウショ</t>
    </rPh>
    <phoneticPr fontId="1"/>
  </si>
  <si>
    <t>設立時取締役 40住所</t>
    <rPh sb="0" eb="2">
      <t>セツリツ</t>
    </rPh>
    <rPh sb="2" eb="3">
      <t>ジ</t>
    </rPh>
    <rPh sb="3" eb="6">
      <t>トリシマリヤク</t>
    </rPh>
    <rPh sb="9" eb="11">
      <t>ジュウショ</t>
    </rPh>
    <phoneticPr fontId="1"/>
  </si>
  <si>
    <t>設立時取締役 41住所</t>
    <rPh sb="0" eb="2">
      <t>セツリツ</t>
    </rPh>
    <rPh sb="2" eb="3">
      <t>ジ</t>
    </rPh>
    <rPh sb="3" eb="6">
      <t>トリシマリヤク</t>
    </rPh>
    <rPh sb="9" eb="11">
      <t>ジュウショ</t>
    </rPh>
    <phoneticPr fontId="1"/>
  </si>
  <si>
    <t>設立時取締役 42住所</t>
    <rPh sb="0" eb="2">
      <t>セツリツ</t>
    </rPh>
    <rPh sb="2" eb="3">
      <t>ジ</t>
    </rPh>
    <rPh sb="3" eb="6">
      <t>トリシマリヤク</t>
    </rPh>
    <rPh sb="9" eb="11">
      <t>ジュウショ</t>
    </rPh>
    <phoneticPr fontId="1"/>
  </si>
  <si>
    <t>設立時取締役 43住所</t>
    <rPh sb="0" eb="2">
      <t>セツリツ</t>
    </rPh>
    <rPh sb="2" eb="3">
      <t>ジ</t>
    </rPh>
    <rPh sb="3" eb="6">
      <t>トリシマリヤク</t>
    </rPh>
    <rPh sb="9" eb="11">
      <t>ジュウショ</t>
    </rPh>
    <phoneticPr fontId="1"/>
  </si>
  <si>
    <t>設立時取締役 45住所</t>
    <rPh sb="0" eb="2">
      <t>セツリツ</t>
    </rPh>
    <rPh sb="2" eb="3">
      <t>ジ</t>
    </rPh>
    <rPh sb="3" eb="6">
      <t>トリシマリヤク</t>
    </rPh>
    <rPh sb="9" eb="11">
      <t>ジュウショ</t>
    </rPh>
    <phoneticPr fontId="1"/>
  </si>
  <si>
    <t>設立時取締役 46住所</t>
    <rPh sb="0" eb="2">
      <t>セツリツ</t>
    </rPh>
    <rPh sb="2" eb="3">
      <t>ジ</t>
    </rPh>
    <rPh sb="3" eb="6">
      <t>トリシマリヤク</t>
    </rPh>
    <rPh sb="9" eb="11">
      <t>ジュウショ</t>
    </rPh>
    <phoneticPr fontId="1"/>
  </si>
  <si>
    <t>設立時取締役 47住所</t>
    <rPh sb="0" eb="2">
      <t>セツリツ</t>
    </rPh>
    <rPh sb="2" eb="3">
      <t>ジ</t>
    </rPh>
    <rPh sb="3" eb="6">
      <t>トリシマリヤク</t>
    </rPh>
    <rPh sb="9" eb="11">
      <t>ジュウショ</t>
    </rPh>
    <phoneticPr fontId="1"/>
  </si>
  <si>
    <t>設立時取締役 48住所</t>
    <rPh sb="0" eb="2">
      <t>セツリツ</t>
    </rPh>
    <rPh sb="2" eb="3">
      <t>ジ</t>
    </rPh>
    <rPh sb="3" eb="6">
      <t>トリシマリヤク</t>
    </rPh>
    <rPh sb="9" eb="11">
      <t>ジュウショ</t>
    </rPh>
    <phoneticPr fontId="1"/>
  </si>
  <si>
    <t>設立時取締役 49住所</t>
    <rPh sb="0" eb="2">
      <t>セツリツ</t>
    </rPh>
    <rPh sb="2" eb="3">
      <t>ジ</t>
    </rPh>
    <rPh sb="3" eb="6">
      <t>トリシマリヤク</t>
    </rPh>
    <rPh sb="9" eb="11">
      <t>ジュウショ</t>
    </rPh>
    <phoneticPr fontId="1"/>
  </si>
  <si>
    <t>設立時取締役 50住所</t>
    <rPh sb="0" eb="2">
      <t>セツリツ</t>
    </rPh>
    <rPh sb="2" eb="3">
      <t>ジ</t>
    </rPh>
    <rPh sb="3" eb="6">
      <t>トリシマリヤク</t>
    </rPh>
    <rPh sb="9" eb="11">
      <t>ジュウショ</t>
    </rPh>
    <phoneticPr fontId="1"/>
  </si>
  <si>
    <t>設立時取締役 44住所</t>
    <rPh sb="0" eb="2">
      <t>セツリツ</t>
    </rPh>
    <rPh sb="2" eb="3">
      <t>ジ</t>
    </rPh>
    <rPh sb="3" eb="6">
      <t>トリシマリヤク</t>
    </rPh>
    <rPh sb="9" eb="11">
      <t>ジュウショ</t>
    </rPh>
    <phoneticPr fontId="1"/>
  </si>
  <si>
    <t>Trade Name / 商号</t>
    <phoneticPr fontId="1"/>
  </si>
  <si>
    <t>number of Purpose (目的数)</t>
    <rPh sb="19" eb="21">
      <t>モクテキ</t>
    </rPh>
    <rPh sb="21" eb="22">
      <t>スウ</t>
    </rPh>
    <phoneticPr fontId="1"/>
  </si>
  <si>
    <t>Trade Name
（商号）</t>
    <phoneticPr fontId="1"/>
  </si>
  <si>
    <t>Method of Public Notice
（公告をする方法）</t>
    <phoneticPr fontId="1"/>
  </si>
  <si>
    <t>Completion of the procedure date day
 (発起設立の手続終了日)</t>
    <rPh sb="39" eb="41">
      <t>ホッキ</t>
    </rPh>
    <rPh sb="41" eb="43">
      <t>セツリツ</t>
    </rPh>
    <rPh sb="44" eb="46">
      <t>テツヅキ</t>
    </rPh>
    <rPh sb="46" eb="48">
      <t>シュウリョウ</t>
    </rPh>
    <rPh sb="48" eb="49">
      <t>ヒ</t>
    </rPh>
    <phoneticPr fontId="1"/>
  </si>
  <si>
    <t>Completion of the procedure date month
 (発起設立の手続終了月)</t>
    <rPh sb="41" eb="43">
      <t>ホッキ</t>
    </rPh>
    <rPh sb="43" eb="45">
      <t>セツリツ</t>
    </rPh>
    <rPh sb="46" eb="48">
      <t>テツヅキ</t>
    </rPh>
    <rPh sb="48" eb="50">
      <t>シュウリョウ</t>
    </rPh>
    <rPh sb="50" eb="51">
      <t>ツキ</t>
    </rPh>
    <phoneticPr fontId="1"/>
  </si>
  <si>
    <t>Completion of the procedure date year 
 (発起設立の手続終了年)</t>
    <rPh sb="41" eb="43">
      <t>ホッキ</t>
    </rPh>
    <rPh sb="43" eb="45">
      <t>セツリツ</t>
    </rPh>
    <rPh sb="46" eb="48">
      <t>テツヅキ</t>
    </rPh>
    <rPh sb="48" eb="50">
      <t>シュウリョウ</t>
    </rPh>
    <rPh sb="50" eb="51">
      <t>ネン</t>
    </rPh>
    <phoneticPr fontId="1"/>
  </si>
  <si>
    <t>Can be changed between 1 and 12
1～12の間で変更可能</t>
    <rPh sb="37" eb="38">
      <t>アイダ</t>
    </rPh>
    <rPh sb="39" eb="41">
      <t>ヘンコウ</t>
    </rPh>
    <rPh sb="41" eb="43">
      <t>カノウ</t>
    </rPh>
    <phoneticPr fontId="1"/>
  </si>
  <si>
    <t>Can be changed between 1 and 31
1～31の間で変更可能</t>
    <rPh sb="37" eb="38">
      <t>アイダ</t>
    </rPh>
    <rPh sb="39" eb="41">
      <t>ヘンコウ</t>
    </rPh>
    <rPh sb="41" eb="43">
      <t>カノウ</t>
    </rPh>
    <phoneticPr fontId="1"/>
  </si>
  <si>
    <t>Information required for the Report of the person to be substantial controller / 実質的支配者の申告書に必要な情報</t>
    <phoneticPr fontId="1"/>
  </si>
  <si>
    <t>Same as above
同上</t>
    <phoneticPr fontId="1"/>
  </si>
  <si>
    <t>Declaration date year (申告年)</t>
    <phoneticPr fontId="1"/>
  </si>
  <si>
    <t>Declaration date month (申告月)</t>
    <rPh sb="26" eb="27">
      <t>ツキ</t>
    </rPh>
    <phoneticPr fontId="1"/>
  </si>
  <si>
    <t>Declaration date day  (申告日)</t>
    <rPh sb="25" eb="26">
      <t>ヒ</t>
    </rPh>
    <phoneticPr fontId="1"/>
  </si>
  <si>
    <t>「登記記録に関する事項」設立</t>
    <phoneticPr fontId="1"/>
  </si>
  <si>
    <r>
      <t xml:space="preserve">Attachments </t>
    </r>
    <r>
      <rPr>
        <sz val="14"/>
        <color theme="1"/>
        <rFont val="游ゴシック"/>
        <family val="3"/>
        <charset val="128"/>
        <scheme val="minor"/>
      </rPr>
      <t>添付書類</t>
    </r>
    <phoneticPr fontId="1"/>
  </si>
  <si>
    <t>英語</t>
    <phoneticPr fontId="1"/>
  </si>
  <si>
    <t>日本語</t>
    <phoneticPr fontId="1"/>
  </si>
  <si>
    <t>管轄区域</t>
    <phoneticPr fontId="1"/>
  </si>
  <si>
    <t>千代田区</t>
    <rPh sb="0" eb="4">
      <t>チヨダク</t>
    </rPh>
    <phoneticPr fontId="1"/>
  </si>
  <si>
    <t>中央区</t>
    <rPh sb="0" eb="3">
      <t>チュウオウク</t>
    </rPh>
    <phoneticPr fontId="1"/>
  </si>
  <si>
    <t>文京区</t>
    <rPh sb="0" eb="3">
      <t>ブンキョウク</t>
    </rPh>
    <phoneticPr fontId="1"/>
  </si>
  <si>
    <t>大島町</t>
    <rPh sb="0" eb="3">
      <t>オオシマチョウ</t>
    </rPh>
    <phoneticPr fontId="1"/>
  </si>
  <si>
    <t>利島村</t>
    <rPh sb="0" eb="1">
      <t>リ</t>
    </rPh>
    <rPh sb="1" eb="3">
      <t>シマムラ</t>
    </rPh>
    <phoneticPr fontId="1"/>
  </si>
  <si>
    <t>新島村</t>
    <rPh sb="0" eb="2">
      <t>ニイジマ</t>
    </rPh>
    <rPh sb="2" eb="3">
      <t>ムラ</t>
    </rPh>
    <phoneticPr fontId="1"/>
  </si>
  <si>
    <t>神津島村</t>
    <rPh sb="0" eb="1">
      <t>カミ</t>
    </rPh>
    <rPh sb="1" eb="2">
      <t>ツ</t>
    </rPh>
    <rPh sb="2" eb="3">
      <t>シマ</t>
    </rPh>
    <rPh sb="3" eb="4">
      <t>ムラ</t>
    </rPh>
    <phoneticPr fontId="1"/>
  </si>
  <si>
    <t>三宅村</t>
    <rPh sb="0" eb="3">
      <t>ミヤケムラ</t>
    </rPh>
    <phoneticPr fontId="1"/>
  </si>
  <si>
    <t>御蔵島村</t>
    <rPh sb="0" eb="1">
      <t>オン</t>
    </rPh>
    <rPh sb="1" eb="2">
      <t>クラ</t>
    </rPh>
    <rPh sb="2" eb="3">
      <t>シマ</t>
    </rPh>
    <rPh sb="3" eb="4">
      <t>ムラ</t>
    </rPh>
    <phoneticPr fontId="1"/>
  </si>
  <si>
    <t>八丈町</t>
    <rPh sb="0" eb="2">
      <t>ハチジョウ</t>
    </rPh>
    <rPh sb="2" eb="3">
      <t>チョウ</t>
    </rPh>
    <phoneticPr fontId="1"/>
  </si>
  <si>
    <t>青ヶ島村</t>
    <rPh sb="0" eb="3">
      <t>アオガシマ</t>
    </rPh>
    <rPh sb="3" eb="4">
      <t>ムラ</t>
    </rPh>
    <phoneticPr fontId="1"/>
  </si>
  <si>
    <t>小笠原村</t>
    <rPh sb="0" eb="3">
      <t>オガサワラ</t>
    </rPh>
    <rPh sb="3" eb="4">
      <t>ムラ</t>
    </rPh>
    <phoneticPr fontId="1"/>
  </si>
  <si>
    <t>Tokyo Legal Affairs Bureau</t>
  </si>
  <si>
    <t>東京法務局</t>
    <rPh sb="0" eb="2">
      <t>トウキョウ</t>
    </rPh>
    <rPh sb="2" eb="5">
      <t>ホウムキョク</t>
    </rPh>
    <phoneticPr fontId="1"/>
  </si>
  <si>
    <t>登記所（本ツールによる申請を受理できる登記所は、国家戦略特区（東京都、大阪市、福岡市、札幌市）に限定）</t>
    <rPh sb="0" eb="3">
      <t>トウキショ</t>
    </rPh>
    <phoneticPr fontId="1"/>
  </si>
  <si>
    <t>板橋区</t>
    <rPh sb="0" eb="3">
      <t>イタバシク</t>
    </rPh>
    <phoneticPr fontId="1"/>
  </si>
  <si>
    <t>江戸川区</t>
    <rPh sb="0" eb="4">
      <t>エドガワク</t>
    </rPh>
    <phoneticPr fontId="1"/>
  </si>
  <si>
    <t>Tokyo Legal Affairs Bureau Itabashi Branch Office</t>
  </si>
  <si>
    <t>Tokyo Legal Affairs Bureau Edogawa Branch Office</t>
  </si>
  <si>
    <t>東京法務局板橋出張所</t>
  </si>
  <si>
    <t>東京法務局江戸川出張所</t>
  </si>
  <si>
    <t>北区</t>
    <rPh sb="0" eb="2">
      <t>キタク</t>
    </rPh>
    <phoneticPr fontId="1"/>
  </si>
  <si>
    <t>荒川区</t>
    <rPh sb="0" eb="3">
      <t>アラカワク</t>
    </rPh>
    <phoneticPr fontId="1"/>
  </si>
  <si>
    <t>Tokyo Legal Affairs Bureau Kita Branch Office</t>
    <phoneticPr fontId="1"/>
  </si>
  <si>
    <t>東京法務局北出張所</t>
    <phoneticPr fontId="1"/>
  </si>
  <si>
    <t>品川区</t>
    <rPh sb="0" eb="3">
      <t>シナガワク</t>
    </rPh>
    <phoneticPr fontId="1"/>
  </si>
  <si>
    <t>Tokyo Legal Affairs Bureau Shinagawa Branch Office</t>
    <phoneticPr fontId="1"/>
  </si>
  <si>
    <t>東京法務局品川出張所</t>
    <phoneticPr fontId="1"/>
  </si>
  <si>
    <t>渋谷区</t>
    <rPh sb="0" eb="3">
      <t>シブヤク</t>
    </rPh>
    <phoneticPr fontId="1"/>
  </si>
  <si>
    <t>目黒区</t>
    <rPh sb="0" eb="3">
      <t>メグロク</t>
    </rPh>
    <phoneticPr fontId="1"/>
  </si>
  <si>
    <t>Tokyo Legal Affairs Bureau Shibuya Branch Office</t>
    <phoneticPr fontId="1"/>
  </si>
  <si>
    <t>東京法務局渋谷出張所</t>
  </si>
  <si>
    <t>東京法務局渋谷出張所</t>
    <phoneticPr fontId="1"/>
  </si>
  <si>
    <t>大田区</t>
    <rPh sb="0" eb="3">
      <t>オオタク</t>
    </rPh>
    <phoneticPr fontId="1"/>
  </si>
  <si>
    <t>Tokyo Legal Affairs Bureau Jonan Branch Office</t>
    <phoneticPr fontId="1"/>
  </si>
  <si>
    <t>東京法務局城南出張所</t>
    <phoneticPr fontId="1"/>
  </si>
  <si>
    <t>足立区</t>
    <rPh sb="0" eb="3">
      <t>アダチク</t>
    </rPh>
    <phoneticPr fontId="1"/>
  </si>
  <si>
    <t>葛飾区</t>
    <rPh sb="0" eb="3">
      <t>カツシカク</t>
    </rPh>
    <phoneticPr fontId="1"/>
  </si>
  <si>
    <t>Tokyo Legal Affairs Bureau Johoku Branch Office</t>
    <phoneticPr fontId="1"/>
  </si>
  <si>
    <t>東京法務局城北出張所</t>
    <phoneticPr fontId="1"/>
  </si>
  <si>
    <t>新宿区</t>
    <rPh sb="0" eb="3">
      <t>シンジュクク</t>
    </rPh>
    <phoneticPr fontId="1"/>
  </si>
  <si>
    <t>杉並区</t>
    <rPh sb="0" eb="3">
      <t>スギナミク</t>
    </rPh>
    <phoneticPr fontId="1"/>
  </si>
  <si>
    <t>Tokyo Legal Affairs Bureau Shinjuku Branch Office</t>
  </si>
  <si>
    <t>Tokyo Legal Affairs Bureau Suginami Branch Office</t>
  </si>
  <si>
    <t>東京法務局新宿出張所</t>
  </si>
  <si>
    <t>東京法務局杉並出張所</t>
  </si>
  <si>
    <t>墨田区</t>
    <rPh sb="0" eb="3">
      <t>スミダク</t>
    </rPh>
    <phoneticPr fontId="1"/>
  </si>
  <si>
    <t>江東区</t>
    <rPh sb="0" eb="3">
      <t>コウトウク</t>
    </rPh>
    <phoneticPr fontId="1"/>
  </si>
  <si>
    <t>Tokyo Legal Affairs Bureau Sumida Branch Office</t>
  </si>
  <si>
    <t>Tokyo Legal Affairs Bureau Setagaya Branch Office</t>
  </si>
  <si>
    <t>東京法務局墨田出張所</t>
  </si>
  <si>
    <t>東京法務局世田谷出張所</t>
  </si>
  <si>
    <t>世田谷区</t>
    <rPh sb="0" eb="4">
      <t>セタガヤク</t>
    </rPh>
    <phoneticPr fontId="1"/>
  </si>
  <si>
    <t>台東区</t>
    <rPh sb="0" eb="3">
      <t>タイトウク</t>
    </rPh>
    <phoneticPr fontId="1"/>
  </si>
  <si>
    <t>Tokyo Legal Affairs Bureau Taito Branch Office</t>
  </si>
  <si>
    <t>Tokyo Legal Affairs Bureau Tachikawa Branch Office</t>
  </si>
  <si>
    <t>東京法務局台東出張所</t>
  </si>
  <si>
    <t>東京法務局立川出張所</t>
  </si>
  <si>
    <t>立川市</t>
    <rPh sb="0" eb="3">
      <t>タチカワシ</t>
    </rPh>
    <phoneticPr fontId="1"/>
  </si>
  <si>
    <t>昭島市</t>
    <rPh sb="0" eb="3">
      <t>アキシマシ</t>
    </rPh>
    <phoneticPr fontId="1"/>
  </si>
  <si>
    <t>日野市</t>
    <rPh sb="0" eb="3">
      <t>ヒノシ</t>
    </rPh>
    <phoneticPr fontId="1"/>
  </si>
  <si>
    <t>武蔵村山市</t>
    <rPh sb="0" eb="5">
      <t>ムサシムラヤマシ</t>
    </rPh>
    <phoneticPr fontId="1"/>
  </si>
  <si>
    <t>東大和市</t>
    <rPh sb="0" eb="4">
      <t>ヒガシヤマトシ</t>
    </rPh>
    <phoneticPr fontId="1"/>
  </si>
  <si>
    <t>国分寺市</t>
    <rPh sb="0" eb="4">
      <t>コクブンジシ</t>
    </rPh>
    <phoneticPr fontId="1"/>
  </si>
  <si>
    <t>国立市</t>
    <rPh sb="0" eb="3">
      <t>クニタチシ</t>
    </rPh>
    <phoneticPr fontId="1"/>
  </si>
  <si>
    <t>Tokyo Legal Affairs Bureau Tanashi Branch Office</t>
  </si>
  <si>
    <t>Tokyo Legal Affairs Bureau Tanashi Branch Office</t>
    <phoneticPr fontId="1"/>
  </si>
  <si>
    <t>東京法務局田無出張所</t>
    <phoneticPr fontId="1"/>
  </si>
  <si>
    <t>小平市</t>
    <rPh sb="0" eb="3">
      <t>コダイラシ</t>
    </rPh>
    <phoneticPr fontId="1"/>
  </si>
  <si>
    <t>東村山市</t>
    <rPh sb="0" eb="4">
      <t>ヒガシムラヤマシ</t>
    </rPh>
    <phoneticPr fontId="1"/>
  </si>
  <si>
    <t>西東京市</t>
    <rPh sb="0" eb="4">
      <t>ニシトウキョウシ</t>
    </rPh>
    <phoneticPr fontId="1"/>
  </si>
  <si>
    <t>清瀬市</t>
    <rPh sb="0" eb="3">
      <t>キヨセシ</t>
    </rPh>
    <phoneticPr fontId="1"/>
  </si>
  <si>
    <t>東久留米市</t>
    <rPh sb="0" eb="5">
      <t>ヒガシクルメシ</t>
    </rPh>
    <phoneticPr fontId="1"/>
  </si>
  <si>
    <t>Tokyo Legal Affairs Bureau Toshima Branch Office</t>
    <phoneticPr fontId="1"/>
  </si>
  <si>
    <t>東京法務局豊島出張所</t>
    <phoneticPr fontId="1"/>
  </si>
  <si>
    <t>豊島区</t>
    <rPh sb="0" eb="3">
      <t>トシマク</t>
    </rPh>
    <phoneticPr fontId="1"/>
  </si>
  <si>
    <t>中野区</t>
    <rPh sb="0" eb="3">
      <t>ナカノク</t>
    </rPh>
    <phoneticPr fontId="1"/>
  </si>
  <si>
    <t>練馬区</t>
    <rPh sb="0" eb="3">
      <t>ネリマク</t>
    </rPh>
    <phoneticPr fontId="1"/>
  </si>
  <si>
    <t>町田市</t>
    <rPh sb="0" eb="3">
      <t>マチダシ</t>
    </rPh>
    <phoneticPr fontId="1"/>
  </si>
  <si>
    <t>港区</t>
    <rPh sb="0" eb="2">
      <t>ミナトク</t>
    </rPh>
    <phoneticPr fontId="1"/>
  </si>
  <si>
    <t>Tokyo Legal Affairs Bureau Nakano Branch Office</t>
  </si>
  <si>
    <t>Tokyo Legal Affairs Bureau Nerima Branch Office</t>
  </si>
  <si>
    <t>Tokyo Legal Affairs Bureau Machida Branch Office</t>
  </si>
  <si>
    <t>Tokyo Legal Affairs Bureau Minato Branch Office</t>
  </si>
  <si>
    <t>Tokyo Legal Affairs Bureau Nishitama Branch Bureau</t>
  </si>
  <si>
    <t>東京法務局中野出張所</t>
  </si>
  <si>
    <t>東京法務局練馬出張所</t>
  </si>
  <si>
    <t>東京法務局町田出張所</t>
  </si>
  <si>
    <t>東京法務局港出張所</t>
  </si>
  <si>
    <t>東京法務局西多摩支局</t>
  </si>
  <si>
    <t>青梅市</t>
    <rPh sb="0" eb="3">
      <t>オウメシ</t>
    </rPh>
    <phoneticPr fontId="1"/>
  </si>
  <si>
    <t>福生市</t>
    <rPh sb="0" eb="1">
      <t>フク</t>
    </rPh>
    <rPh sb="1" eb="2">
      <t>セイ</t>
    </rPh>
    <rPh sb="2" eb="3">
      <t>シ</t>
    </rPh>
    <phoneticPr fontId="1"/>
  </si>
  <si>
    <t>羽村市</t>
    <rPh sb="0" eb="3">
      <t>ハムラシ</t>
    </rPh>
    <phoneticPr fontId="1"/>
  </si>
  <si>
    <t>あきる野市</t>
    <rPh sb="3" eb="5">
      <t>ノシ</t>
    </rPh>
    <phoneticPr fontId="1"/>
  </si>
  <si>
    <t>西多摩郡瑞穂町</t>
    <rPh sb="0" eb="4">
      <t>ニシタマグン</t>
    </rPh>
    <rPh sb="4" eb="7">
      <t>ミズホチョウ</t>
    </rPh>
    <phoneticPr fontId="1"/>
  </si>
  <si>
    <t>西多摩郡日の出町</t>
    <rPh sb="0" eb="4">
      <t>ニシタマグン</t>
    </rPh>
    <rPh sb="4" eb="5">
      <t>ヒ</t>
    </rPh>
    <rPh sb="6" eb="8">
      <t>デチョウ</t>
    </rPh>
    <phoneticPr fontId="1"/>
  </si>
  <si>
    <t>西多摩郡檜原町</t>
    <rPh sb="0" eb="4">
      <t>ニシタマグン</t>
    </rPh>
    <rPh sb="4" eb="6">
      <t>ヒハラ</t>
    </rPh>
    <rPh sb="6" eb="7">
      <t>マチ</t>
    </rPh>
    <phoneticPr fontId="1"/>
  </si>
  <si>
    <t>西多摩郡奥多摩町</t>
    <rPh sb="0" eb="4">
      <t>ニシタマグン</t>
    </rPh>
    <rPh sb="4" eb="7">
      <t>オクタマ</t>
    </rPh>
    <rPh sb="7" eb="8">
      <t>チョウ</t>
    </rPh>
    <phoneticPr fontId="1"/>
  </si>
  <si>
    <t>八王子市</t>
    <rPh sb="0" eb="4">
      <t>ハチオウジシ</t>
    </rPh>
    <phoneticPr fontId="1"/>
  </si>
  <si>
    <t>Tokyo Legal Affairs Bureau Hachioji Branch Bureau</t>
    <phoneticPr fontId="1"/>
  </si>
  <si>
    <t>東京法務局八王子支局</t>
    <phoneticPr fontId="1"/>
  </si>
  <si>
    <t>武蔵野市</t>
    <rPh sb="0" eb="4">
      <t>ムサシノシ</t>
    </rPh>
    <phoneticPr fontId="1"/>
  </si>
  <si>
    <t>三鷹市</t>
    <rPh sb="0" eb="3">
      <t>ミタカシ</t>
    </rPh>
    <phoneticPr fontId="1"/>
  </si>
  <si>
    <t>府中市</t>
    <rPh sb="0" eb="3">
      <t>フチュウシ</t>
    </rPh>
    <phoneticPr fontId="1"/>
  </si>
  <si>
    <t>調布市</t>
    <rPh sb="0" eb="3">
      <t>チョウフシ</t>
    </rPh>
    <phoneticPr fontId="1"/>
  </si>
  <si>
    <t>小金井市</t>
    <rPh sb="0" eb="4">
      <t>コガネイシ</t>
    </rPh>
    <phoneticPr fontId="1"/>
  </si>
  <si>
    <t>狛江市</t>
    <rPh sb="0" eb="3">
      <t>コマエシ</t>
    </rPh>
    <phoneticPr fontId="1"/>
  </si>
  <si>
    <t>多摩市</t>
    <rPh sb="0" eb="3">
      <t>タマシ</t>
    </rPh>
    <phoneticPr fontId="1"/>
  </si>
  <si>
    <t>稲城市</t>
    <rPh sb="0" eb="2">
      <t>イナシロ</t>
    </rPh>
    <rPh sb="2" eb="3">
      <t>シ</t>
    </rPh>
    <phoneticPr fontId="1"/>
  </si>
  <si>
    <t>Tokyo Legal Affairs Bureau Fuchu Branch Bureau</t>
    <phoneticPr fontId="1"/>
  </si>
  <si>
    <t>東京法務局府中支局</t>
    <phoneticPr fontId="1"/>
  </si>
  <si>
    <t>大阪市</t>
    <rPh sb="0" eb="3">
      <t>オオサカシ</t>
    </rPh>
    <phoneticPr fontId="1"/>
  </si>
  <si>
    <t>枚方市</t>
    <rPh sb="0" eb="3">
      <t>ヒラカタシ</t>
    </rPh>
    <phoneticPr fontId="1"/>
  </si>
  <si>
    <t>寝屋川市</t>
    <rPh sb="0" eb="4">
      <t>ネヤガワシ</t>
    </rPh>
    <phoneticPr fontId="1"/>
  </si>
  <si>
    <t>交野市</t>
    <rPh sb="0" eb="3">
      <t>カタノシ</t>
    </rPh>
    <phoneticPr fontId="1"/>
  </si>
  <si>
    <t>守口市</t>
    <rPh sb="0" eb="3">
      <t>モリグチシ</t>
    </rPh>
    <phoneticPr fontId="1"/>
  </si>
  <si>
    <t>門真市</t>
    <rPh sb="0" eb="3">
      <t>カドマシ</t>
    </rPh>
    <phoneticPr fontId="1"/>
  </si>
  <si>
    <t>Osaka Legal Affairs Bureau</t>
  </si>
  <si>
    <t>大阪法務局</t>
    <rPh sb="0" eb="2">
      <t>オオサカ</t>
    </rPh>
    <rPh sb="2" eb="5">
      <t>ホウムキョク</t>
    </rPh>
    <phoneticPr fontId="1"/>
  </si>
  <si>
    <t>福岡市</t>
    <rPh sb="0" eb="3">
      <t>フクオカシ</t>
    </rPh>
    <phoneticPr fontId="1"/>
  </si>
  <si>
    <t>大牟田市</t>
    <phoneticPr fontId="1"/>
  </si>
  <si>
    <t>久留米市</t>
    <phoneticPr fontId="1"/>
  </si>
  <si>
    <t>飯塚市</t>
    <phoneticPr fontId="1"/>
  </si>
  <si>
    <t>柳川市</t>
    <phoneticPr fontId="1"/>
  </si>
  <si>
    <t>八女市</t>
    <phoneticPr fontId="1"/>
  </si>
  <si>
    <t>筑後市</t>
    <phoneticPr fontId="1"/>
  </si>
  <si>
    <t>大川市</t>
    <phoneticPr fontId="1"/>
  </si>
  <si>
    <t>小郡市</t>
    <phoneticPr fontId="1"/>
  </si>
  <si>
    <t>筑紫野市</t>
    <phoneticPr fontId="1"/>
  </si>
  <si>
    <t>春日市</t>
    <phoneticPr fontId="1"/>
  </si>
  <si>
    <t>大野城市</t>
    <phoneticPr fontId="1"/>
  </si>
  <si>
    <t>宗像市</t>
    <phoneticPr fontId="1"/>
  </si>
  <si>
    <t>太宰府市</t>
    <phoneticPr fontId="1"/>
  </si>
  <si>
    <t>古賀市</t>
    <phoneticPr fontId="1"/>
  </si>
  <si>
    <t>福津市</t>
    <phoneticPr fontId="1"/>
  </si>
  <si>
    <t>うきは市</t>
    <phoneticPr fontId="1"/>
  </si>
  <si>
    <t>嘉麻市</t>
    <phoneticPr fontId="1"/>
  </si>
  <si>
    <t>朝倉市</t>
    <phoneticPr fontId="1"/>
  </si>
  <si>
    <t>みやま市</t>
    <phoneticPr fontId="1"/>
  </si>
  <si>
    <t>糸島市</t>
    <phoneticPr fontId="1"/>
  </si>
  <si>
    <t>那珂川市</t>
    <phoneticPr fontId="1"/>
  </si>
  <si>
    <t>糟屋郡宇美町</t>
    <rPh sb="3" eb="5">
      <t>ウミ</t>
    </rPh>
    <rPh sb="5" eb="6">
      <t>チョウ</t>
    </rPh>
    <phoneticPr fontId="1"/>
  </si>
  <si>
    <t>糟屋郡篠栗町</t>
    <rPh sb="3" eb="4">
      <t>シノ</t>
    </rPh>
    <rPh sb="4" eb="5">
      <t>クリ</t>
    </rPh>
    <rPh sb="5" eb="6">
      <t>マチ</t>
    </rPh>
    <phoneticPr fontId="1"/>
  </si>
  <si>
    <t>糟屋郡志免町</t>
    <rPh sb="3" eb="4">
      <t>シ</t>
    </rPh>
    <rPh sb="4" eb="5">
      <t>メン</t>
    </rPh>
    <rPh sb="5" eb="6">
      <t>マチ</t>
    </rPh>
    <phoneticPr fontId="1"/>
  </si>
  <si>
    <t>糟屋郡須恵町</t>
    <rPh sb="3" eb="5">
      <t>スエ</t>
    </rPh>
    <rPh sb="5" eb="6">
      <t>チョウ</t>
    </rPh>
    <phoneticPr fontId="1"/>
  </si>
  <si>
    <t>糟屋郡新宮町</t>
    <rPh sb="3" eb="6">
      <t>シングウチョウ</t>
    </rPh>
    <phoneticPr fontId="1"/>
  </si>
  <si>
    <t>糟屋郡久山町</t>
    <rPh sb="3" eb="5">
      <t>ヒサヤマ</t>
    </rPh>
    <rPh sb="5" eb="6">
      <t>チョウ</t>
    </rPh>
    <phoneticPr fontId="1"/>
  </si>
  <si>
    <t>糟屋郡粕屋町</t>
    <rPh sb="3" eb="5">
      <t>カスヤ</t>
    </rPh>
    <rPh sb="5" eb="6">
      <t>マチ</t>
    </rPh>
    <phoneticPr fontId="1"/>
  </si>
  <si>
    <t>嘉穂郡桂川町</t>
    <phoneticPr fontId="1"/>
  </si>
  <si>
    <t>朝倉郡筑前町</t>
    <phoneticPr fontId="1"/>
  </si>
  <si>
    <t>朝倉郡東峰村</t>
    <phoneticPr fontId="1"/>
  </si>
  <si>
    <t>三井郡大刀洗町</t>
    <phoneticPr fontId="1"/>
  </si>
  <si>
    <t>三潴郡大木町</t>
    <phoneticPr fontId="1"/>
  </si>
  <si>
    <t>八女郡広川町</t>
    <phoneticPr fontId="1"/>
  </si>
  <si>
    <t>Fukuoka Legal Affairs Bureau</t>
  </si>
  <si>
    <t>福岡法務局</t>
    <rPh sb="0" eb="2">
      <t>フクオカ</t>
    </rPh>
    <rPh sb="2" eb="5">
      <t>ホウムキョク</t>
    </rPh>
    <phoneticPr fontId="1"/>
  </si>
  <si>
    <t>札幌市</t>
    <rPh sb="0" eb="3">
      <t>サッポロシ</t>
    </rPh>
    <phoneticPr fontId="1"/>
  </si>
  <si>
    <t>石狩市</t>
    <rPh sb="0" eb="3">
      <t>イシカリシ</t>
    </rPh>
    <phoneticPr fontId="1"/>
  </si>
  <si>
    <t>北広島市</t>
    <rPh sb="0" eb="1">
      <t>キタ</t>
    </rPh>
    <rPh sb="1" eb="3">
      <t>ヒロシマ</t>
    </rPh>
    <rPh sb="3" eb="4">
      <t>シ</t>
    </rPh>
    <phoneticPr fontId="1"/>
  </si>
  <si>
    <t>江別市</t>
    <rPh sb="0" eb="3">
      <t>エベツシ</t>
    </rPh>
    <phoneticPr fontId="1"/>
  </si>
  <si>
    <t>恵庭市</t>
    <rPh sb="0" eb="1">
      <t>メグム</t>
    </rPh>
    <rPh sb="1" eb="2">
      <t>ニワ</t>
    </rPh>
    <rPh sb="2" eb="3">
      <t>シ</t>
    </rPh>
    <phoneticPr fontId="1"/>
  </si>
  <si>
    <t>千歳市</t>
    <rPh sb="0" eb="3">
      <t>チトセシ</t>
    </rPh>
    <phoneticPr fontId="1"/>
  </si>
  <si>
    <t>岩見沢市</t>
    <rPh sb="0" eb="4">
      <t>イワミザワシ</t>
    </rPh>
    <phoneticPr fontId="1"/>
  </si>
  <si>
    <t>三笠市</t>
    <rPh sb="0" eb="3">
      <t>ミカサシ</t>
    </rPh>
    <phoneticPr fontId="1"/>
  </si>
  <si>
    <t>美唄市</t>
    <rPh sb="0" eb="1">
      <t>ビ</t>
    </rPh>
    <rPh sb="1" eb="2">
      <t>ウタ</t>
    </rPh>
    <rPh sb="2" eb="3">
      <t>シ</t>
    </rPh>
    <phoneticPr fontId="1"/>
  </si>
  <si>
    <t>夕張市</t>
    <rPh sb="0" eb="3">
      <t>ユウバリシ</t>
    </rPh>
    <phoneticPr fontId="1"/>
  </si>
  <si>
    <t>滝川市</t>
    <rPh sb="0" eb="2">
      <t>タキカワ</t>
    </rPh>
    <rPh sb="2" eb="3">
      <t>シ</t>
    </rPh>
    <phoneticPr fontId="1"/>
  </si>
  <si>
    <t>砂川市</t>
    <rPh sb="0" eb="2">
      <t>スナガワ</t>
    </rPh>
    <rPh sb="2" eb="3">
      <t>シ</t>
    </rPh>
    <phoneticPr fontId="1"/>
  </si>
  <si>
    <t>歌志内市</t>
    <rPh sb="0" eb="1">
      <t>ウタ</t>
    </rPh>
    <rPh sb="1" eb="2">
      <t>ココロザシ</t>
    </rPh>
    <rPh sb="2" eb="3">
      <t>ウチ</t>
    </rPh>
    <rPh sb="3" eb="4">
      <t>シ</t>
    </rPh>
    <phoneticPr fontId="1"/>
  </si>
  <si>
    <t>芦別市</t>
    <rPh sb="0" eb="2">
      <t>アシベツ</t>
    </rPh>
    <rPh sb="2" eb="3">
      <t>シ</t>
    </rPh>
    <phoneticPr fontId="1"/>
  </si>
  <si>
    <t>赤平市</t>
    <rPh sb="0" eb="1">
      <t>アカ</t>
    </rPh>
    <rPh sb="1" eb="2">
      <t>ヒラ</t>
    </rPh>
    <rPh sb="2" eb="3">
      <t>シ</t>
    </rPh>
    <phoneticPr fontId="1"/>
  </si>
  <si>
    <t>室蘭市</t>
    <rPh sb="0" eb="3">
      <t>ムロランシ</t>
    </rPh>
    <phoneticPr fontId="1"/>
  </si>
  <si>
    <t>登別市</t>
    <rPh sb="0" eb="3">
      <t>ノボリベツシ</t>
    </rPh>
    <phoneticPr fontId="1"/>
  </si>
  <si>
    <t>伊達市</t>
    <rPh sb="0" eb="3">
      <t>ダテシ</t>
    </rPh>
    <phoneticPr fontId="1"/>
  </si>
  <si>
    <t>苫小牧市</t>
    <rPh sb="0" eb="4">
      <t>トマコマイシ</t>
    </rPh>
    <phoneticPr fontId="1"/>
  </si>
  <si>
    <t>小樽市</t>
    <rPh sb="0" eb="3">
      <t>オタルシ</t>
    </rPh>
    <phoneticPr fontId="1"/>
  </si>
  <si>
    <t>石狩郡当別町</t>
    <rPh sb="0" eb="3">
      <t>イシカリグン</t>
    </rPh>
    <rPh sb="3" eb="6">
      <t>トウベツチョウ</t>
    </rPh>
    <phoneticPr fontId="1"/>
  </si>
  <si>
    <t>石狩郡新篠津村</t>
    <rPh sb="0" eb="3">
      <t>イシカリグン</t>
    </rPh>
    <rPh sb="3" eb="4">
      <t>シン</t>
    </rPh>
    <rPh sb="4" eb="5">
      <t>シノ</t>
    </rPh>
    <rPh sb="5" eb="6">
      <t>ツ</t>
    </rPh>
    <rPh sb="6" eb="7">
      <t>ムラ</t>
    </rPh>
    <phoneticPr fontId="1"/>
  </si>
  <si>
    <t>樺戸郡月形町</t>
    <rPh sb="0" eb="1">
      <t>カバ</t>
    </rPh>
    <rPh sb="1" eb="2">
      <t>ト</t>
    </rPh>
    <rPh sb="2" eb="3">
      <t>グン</t>
    </rPh>
    <rPh sb="3" eb="4">
      <t>ツキ</t>
    </rPh>
    <rPh sb="4" eb="5">
      <t>カタチ</t>
    </rPh>
    <rPh sb="5" eb="6">
      <t>チョウ</t>
    </rPh>
    <phoneticPr fontId="1"/>
  </si>
  <si>
    <t>樺戸郡新十津川町</t>
    <rPh sb="0" eb="1">
      <t>カバ</t>
    </rPh>
    <rPh sb="1" eb="2">
      <t>ト</t>
    </rPh>
    <rPh sb="2" eb="3">
      <t>グン</t>
    </rPh>
    <rPh sb="3" eb="4">
      <t>シン</t>
    </rPh>
    <rPh sb="4" eb="8">
      <t>トツカワチョウ</t>
    </rPh>
    <phoneticPr fontId="1"/>
  </si>
  <si>
    <t>樺戸郡浦臼町</t>
    <rPh sb="0" eb="1">
      <t>カバ</t>
    </rPh>
    <rPh sb="1" eb="2">
      <t>ト</t>
    </rPh>
    <rPh sb="2" eb="3">
      <t>グン</t>
    </rPh>
    <rPh sb="3" eb="4">
      <t>ウラ</t>
    </rPh>
    <rPh sb="4" eb="5">
      <t>ウス</t>
    </rPh>
    <rPh sb="5" eb="6">
      <t>チョウ</t>
    </rPh>
    <phoneticPr fontId="1"/>
  </si>
  <si>
    <t>夕張郡長沼町</t>
    <rPh sb="0" eb="2">
      <t>ユウバリ</t>
    </rPh>
    <rPh sb="2" eb="3">
      <t>グン</t>
    </rPh>
    <rPh sb="3" eb="5">
      <t>ナガヌマ</t>
    </rPh>
    <rPh sb="5" eb="6">
      <t>チョウ</t>
    </rPh>
    <phoneticPr fontId="1"/>
  </si>
  <si>
    <t>夕張郡由仁町</t>
    <rPh sb="0" eb="3">
      <t>ユウバリグン</t>
    </rPh>
    <rPh sb="3" eb="4">
      <t>ユウ</t>
    </rPh>
    <rPh sb="4" eb="5">
      <t>ジン</t>
    </rPh>
    <rPh sb="5" eb="6">
      <t>チョウ</t>
    </rPh>
    <phoneticPr fontId="1"/>
  </si>
  <si>
    <t>夕張郡栗山町</t>
    <rPh sb="0" eb="3">
      <t>ユウバリグン</t>
    </rPh>
    <rPh sb="3" eb="6">
      <t>クリヤマチョウ</t>
    </rPh>
    <phoneticPr fontId="1"/>
  </si>
  <si>
    <t>空知郡南幌町</t>
    <rPh sb="0" eb="3">
      <t>ソラチグン</t>
    </rPh>
    <rPh sb="3" eb="5">
      <t>ナンポロ</t>
    </rPh>
    <rPh sb="5" eb="6">
      <t>チョウ</t>
    </rPh>
    <phoneticPr fontId="1"/>
  </si>
  <si>
    <t>空知郡奈井江町</t>
    <rPh sb="0" eb="3">
      <t>ソラチグン</t>
    </rPh>
    <rPh sb="3" eb="6">
      <t>ナイエ</t>
    </rPh>
    <rPh sb="6" eb="7">
      <t>チョウ</t>
    </rPh>
    <phoneticPr fontId="1"/>
  </si>
  <si>
    <t>空知郡上砂川町</t>
    <rPh sb="0" eb="3">
      <t>ソラチグン</t>
    </rPh>
    <rPh sb="3" eb="4">
      <t>ウエ</t>
    </rPh>
    <rPh sb="4" eb="6">
      <t>スナカワ</t>
    </rPh>
    <rPh sb="6" eb="7">
      <t>チョウ</t>
    </rPh>
    <phoneticPr fontId="1"/>
  </si>
  <si>
    <t>雨竜郡雨竜町</t>
    <rPh sb="0" eb="1">
      <t>アメ</t>
    </rPh>
    <rPh sb="1" eb="2">
      <t>リュウ</t>
    </rPh>
    <rPh sb="2" eb="3">
      <t>グン</t>
    </rPh>
    <rPh sb="3" eb="4">
      <t>アメ</t>
    </rPh>
    <rPh sb="4" eb="5">
      <t>リュウ</t>
    </rPh>
    <rPh sb="5" eb="6">
      <t>チョウ</t>
    </rPh>
    <phoneticPr fontId="1"/>
  </si>
  <si>
    <t>虻田郡洞爺湖町</t>
    <rPh sb="0" eb="1">
      <t>アブ</t>
    </rPh>
    <rPh sb="1" eb="2">
      <t>タ</t>
    </rPh>
    <rPh sb="2" eb="3">
      <t>グン</t>
    </rPh>
    <rPh sb="3" eb="6">
      <t>トウヤコ</t>
    </rPh>
    <rPh sb="6" eb="7">
      <t>チョウ</t>
    </rPh>
    <phoneticPr fontId="1"/>
  </si>
  <si>
    <t>虻田郡豊浦町</t>
    <rPh sb="0" eb="1">
      <t>アブ</t>
    </rPh>
    <rPh sb="1" eb="2">
      <t>タ</t>
    </rPh>
    <rPh sb="2" eb="3">
      <t>グン</t>
    </rPh>
    <rPh sb="3" eb="4">
      <t>トヨ</t>
    </rPh>
    <rPh sb="4" eb="5">
      <t>ウラ</t>
    </rPh>
    <rPh sb="5" eb="6">
      <t>チョウ</t>
    </rPh>
    <phoneticPr fontId="1"/>
  </si>
  <si>
    <t>虻田郡倶知安町</t>
    <rPh sb="0" eb="1">
      <t>アブ</t>
    </rPh>
    <rPh sb="1" eb="2">
      <t>タ</t>
    </rPh>
    <rPh sb="2" eb="3">
      <t>グン</t>
    </rPh>
    <rPh sb="3" eb="4">
      <t>グ</t>
    </rPh>
    <rPh sb="4" eb="5">
      <t>チ</t>
    </rPh>
    <rPh sb="5" eb="6">
      <t>アン</t>
    </rPh>
    <rPh sb="6" eb="7">
      <t>チョウ</t>
    </rPh>
    <phoneticPr fontId="1"/>
  </si>
  <si>
    <t>虻田郡京極町</t>
    <rPh sb="0" eb="1">
      <t>アブ</t>
    </rPh>
    <rPh sb="1" eb="2">
      <t>タ</t>
    </rPh>
    <rPh sb="2" eb="3">
      <t>グン</t>
    </rPh>
    <rPh sb="3" eb="6">
      <t>キョウゴクチョウ</t>
    </rPh>
    <phoneticPr fontId="1"/>
  </si>
  <si>
    <t>虻田郡ニセコ町</t>
    <rPh sb="0" eb="1">
      <t>アブ</t>
    </rPh>
    <rPh sb="1" eb="2">
      <t>タ</t>
    </rPh>
    <rPh sb="2" eb="3">
      <t>グン</t>
    </rPh>
    <rPh sb="6" eb="7">
      <t>チョウ</t>
    </rPh>
    <phoneticPr fontId="1"/>
  </si>
  <si>
    <t>虻田郡留寿都村</t>
    <rPh sb="0" eb="1">
      <t>アブ</t>
    </rPh>
    <rPh sb="1" eb="2">
      <t>タ</t>
    </rPh>
    <rPh sb="2" eb="3">
      <t>グン</t>
    </rPh>
    <rPh sb="3" eb="4">
      <t>リュウ</t>
    </rPh>
    <rPh sb="4" eb="5">
      <t>コトブキ</t>
    </rPh>
    <rPh sb="5" eb="6">
      <t>ミヤコ</t>
    </rPh>
    <rPh sb="6" eb="7">
      <t>ムラ</t>
    </rPh>
    <phoneticPr fontId="1"/>
  </si>
  <si>
    <t>虻田郡真狩村</t>
    <rPh sb="0" eb="1">
      <t>アブ</t>
    </rPh>
    <rPh sb="1" eb="2">
      <t>タ</t>
    </rPh>
    <rPh sb="2" eb="3">
      <t>グン</t>
    </rPh>
    <rPh sb="3" eb="4">
      <t>シン</t>
    </rPh>
    <rPh sb="4" eb="5">
      <t>カリ</t>
    </rPh>
    <rPh sb="5" eb="6">
      <t>ムラ</t>
    </rPh>
    <phoneticPr fontId="1"/>
  </si>
  <si>
    <t>虻田郡喜茂別町</t>
    <rPh sb="0" eb="1">
      <t>アブ</t>
    </rPh>
    <rPh sb="1" eb="2">
      <t>タ</t>
    </rPh>
    <rPh sb="2" eb="3">
      <t>グン</t>
    </rPh>
    <rPh sb="3" eb="4">
      <t>ヨロコ</t>
    </rPh>
    <rPh sb="4" eb="5">
      <t>モ</t>
    </rPh>
    <rPh sb="5" eb="6">
      <t>ベツ</t>
    </rPh>
    <rPh sb="6" eb="7">
      <t>チョウ</t>
    </rPh>
    <phoneticPr fontId="1"/>
  </si>
  <si>
    <t>有珠郡壮瞥町</t>
    <rPh sb="0" eb="1">
      <t>アリ</t>
    </rPh>
    <rPh sb="1" eb="2">
      <t>タマ</t>
    </rPh>
    <rPh sb="2" eb="3">
      <t>グン</t>
    </rPh>
    <rPh sb="3" eb="6">
      <t>ソウベツチョウ</t>
    </rPh>
    <phoneticPr fontId="1"/>
  </si>
  <si>
    <t>白老郡白老町</t>
    <rPh sb="0" eb="1">
      <t>シロ</t>
    </rPh>
    <rPh sb="1" eb="2">
      <t>オ</t>
    </rPh>
    <rPh sb="2" eb="3">
      <t>グン</t>
    </rPh>
    <rPh sb="3" eb="4">
      <t>シロ</t>
    </rPh>
    <rPh sb="4" eb="5">
      <t>オ</t>
    </rPh>
    <rPh sb="5" eb="6">
      <t>チョウ</t>
    </rPh>
    <phoneticPr fontId="1"/>
  </si>
  <si>
    <t>勇払郡厚真町</t>
    <rPh sb="0" eb="1">
      <t>ユウ</t>
    </rPh>
    <rPh sb="1" eb="2">
      <t>ハラ</t>
    </rPh>
    <rPh sb="2" eb="3">
      <t>グン</t>
    </rPh>
    <rPh sb="3" eb="4">
      <t>アツ</t>
    </rPh>
    <rPh sb="4" eb="5">
      <t>シン</t>
    </rPh>
    <rPh sb="5" eb="6">
      <t>チョウ</t>
    </rPh>
    <phoneticPr fontId="1"/>
  </si>
  <si>
    <t>勇払郡安平町</t>
    <rPh sb="0" eb="1">
      <t>ユウ</t>
    </rPh>
    <rPh sb="1" eb="2">
      <t>ハラ</t>
    </rPh>
    <rPh sb="2" eb="3">
      <t>グン</t>
    </rPh>
    <rPh sb="3" eb="4">
      <t>アン</t>
    </rPh>
    <rPh sb="4" eb="5">
      <t>ヒラ</t>
    </rPh>
    <rPh sb="5" eb="6">
      <t>チョウ</t>
    </rPh>
    <phoneticPr fontId="1"/>
  </si>
  <si>
    <t>勇払郡むかわ町</t>
    <rPh sb="0" eb="1">
      <t>ユウ</t>
    </rPh>
    <rPh sb="1" eb="2">
      <t>ハラ</t>
    </rPh>
    <rPh sb="2" eb="3">
      <t>グン</t>
    </rPh>
    <rPh sb="6" eb="7">
      <t>チョウ</t>
    </rPh>
    <phoneticPr fontId="1"/>
  </si>
  <si>
    <t>浦河郡浦河町</t>
    <rPh sb="0" eb="1">
      <t>ウラ</t>
    </rPh>
    <rPh sb="1" eb="2">
      <t>カワ</t>
    </rPh>
    <rPh sb="2" eb="3">
      <t>グン</t>
    </rPh>
    <rPh sb="3" eb="4">
      <t>ウラ</t>
    </rPh>
    <rPh sb="4" eb="5">
      <t>カワ</t>
    </rPh>
    <rPh sb="5" eb="6">
      <t>チョウ</t>
    </rPh>
    <phoneticPr fontId="1"/>
  </si>
  <si>
    <t>様似郡様似町</t>
    <rPh sb="0" eb="1">
      <t>ヨウ</t>
    </rPh>
    <rPh sb="1" eb="2">
      <t>ニ</t>
    </rPh>
    <rPh sb="2" eb="3">
      <t>グン</t>
    </rPh>
    <rPh sb="3" eb="4">
      <t>ヨウ</t>
    </rPh>
    <rPh sb="4" eb="5">
      <t>ニ</t>
    </rPh>
    <rPh sb="5" eb="6">
      <t>チョウ</t>
    </rPh>
    <phoneticPr fontId="1"/>
  </si>
  <si>
    <t>幌泉郡えりも町</t>
    <rPh sb="0" eb="1">
      <t>ホロ</t>
    </rPh>
    <rPh sb="1" eb="2">
      <t>イズミ</t>
    </rPh>
    <rPh sb="2" eb="3">
      <t>グン</t>
    </rPh>
    <rPh sb="6" eb="7">
      <t>チョウ</t>
    </rPh>
    <phoneticPr fontId="1"/>
  </si>
  <si>
    <t>新冠郡新冠町</t>
    <rPh sb="0" eb="1">
      <t>シン</t>
    </rPh>
    <rPh sb="1" eb="2">
      <t>カンムリ</t>
    </rPh>
    <rPh sb="2" eb="3">
      <t>グン</t>
    </rPh>
    <rPh sb="3" eb="4">
      <t>シン</t>
    </rPh>
    <rPh sb="4" eb="5">
      <t>カンムリ</t>
    </rPh>
    <rPh sb="5" eb="6">
      <t>チョウ</t>
    </rPh>
    <phoneticPr fontId="1"/>
  </si>
  <si>
    <t>沙流郡平取町</t>
    <rPh sb="0" eb="1">
      <t>サ</t>
    </rPh>
    <rPh sb="1" eb="2">
      <t>ナガ</t>
    </rPh>
    <rPh sb="2" eb="3">
      <t>グン</t>
    </rPh>
    <rPh sb="3" eb="4">
      <t>ヒラ</t>
    </rPh>
    <rPh sb="4" eb="5">
      <t>ト</t>
    </rPh>
    <rPh sb="5" eb="6">
      <t>チョウ</t>
    </rPh>
    <phoneticPr fontId="1"/>
  </si>
  <si>
    <t>沙流郡日高町</t>
    <rPh sb="0" eb="1">
      <t>サ</t>
    </rPh>
    <rPh sb="1" eb="2">
      <t>ナガ</t>
    </rPh>
    <rPh sb="2" eb="3">
      <t>グン</t>
    </rPh>
    <rPh sb="3" eb="6">
      <t>ヒダカチョウ</t>
    </rPh>
    <phoneticPr fontId="1"/>
  </si>
  <si>
    <t>日高郡新ひだか町</t>
    <rPh sb="0" eb="2">
      <t>ヒダカ</t>
    </rPh>
    <rPh sb="2" eb="3">
      <t>グン</t>
    </rPh>
    <rPh sb="3" eb="4">
      <t>シン</t>
    </rPh>
    <rPh sb="7" eb="8">
      <t>チョウ</t>
    </rPh>
    <phoneticPr fontId="1"/>
  </si>
  <si>
    <t>余市郡余市町</t>
    <rPh sb="0" eb="2">
      <t>ヨイチ</t>
    </rPh>
    <rPh sb="2" eb="3">
      <t>グン</t>
    </rPh>
    <rPh sb="3" eb="5">
      <t>ヨイチ</t>
    </rPh>
    <rPh sb="5" eb="6">
      <t>チョウ</t>
    </rPh>
    <phoneticPr fontId="1"/>
  </si>
  <si>
    <t>余市郡仁木町</t>
    <rPh sb="0" eb="2">
      <t>ヨイチ</t>
    </rPh>
    <rPh sb="2" eb="3">
      <t>グン</t>
    </rPh>
    <rPh sb="3" eb="4">
      <t>ジン</t>
    </rPh>
    <rPh sb="4" eb="5">
      <t>キ</t>
    </rPh>
    <rPh sb="5" eb="6">
      <t>チョウ</t>
    </rPh>
    <phoneticPr fontId="1"/>
  </si>
  <si>
    <t>余市郡赤井川村</t>
    <rPh sb="0" eb="3">
      <t>ヨイチグン</t>
    </rPh>
    <rPh sb="3" eb="4">
      <t>アカ</t>
    </rPh>
    <rPh sb="4" eb="6">
      <t>イカワ</t>
    </rPh>
    <rPh sb="6" eb="7">
      <t>ムラ</t>
    </rPh>
    <phoneticPr fontId="1"/>
  </si>
  <si>
    <t>古平郡古平町</t>
    <rPh sb="0" eb="1">
      <t>フル</t>
    </rPh>
    <rPh sb="1" eb="2">
      <t>ヒラ</t>
    </rPh>
    <rPh sb="2" eb="3">
      <t>グン</t>
    </rPh>
    <rPh sb="3" eb="4">
      <t>フル</t>
    </rPh>
    <rPh sb="4" eb="5">
      <t>ヒラ</t>
    </rPh>
    <rPh sb="5" eb="6">
      <t>チョウ</t>
    </rPh>
    <phoneticPr fontId="1"/>
  </si>
  <si>
    <t>積丹郡積丹町</t>
    <rPh sb="0" eb="2">
      <t>シャコタン</t>
    </rPh>
    <rPh sb="2" eb="3">
      <t>グン</t>
    </rPh>
    <rPh sb="3" eb="6">
      <t>シャコタンチョウ</t>
    </rPh>
    <phoneticPr fontId="1"/>
  </si>
  <si>
    <t>磯谷郡蘭越町</t>
    <rPh sb="0" eb="2">
      <t>イソヤ</t>
    </rPh>
    <rPh sb="2" eb="3">
      <t>グン</t>
    </rPh>
    <rPh sb="3" eb="4">
      <t>ラン</t>
    </rPh>
    <rPh sb="5" eb="6">
      <t>チョウ</t>
    </rPh>
    <phoneticPr fontId="1"/>
  </si>
  <si>
    <t>岩内郡岩内町</t>
    <rPh sb="0" eb="1">
      <t>イワ</t>
    </rPh>
    <rPh sb="1" eb="2">
      <t>ウチ</t>
    </rPh>
    <rPh sb="2" eb="3">
      <t>グン</t>
    </rPh>
    <rPh sb="3" eb="4">
      <t>イワ</t>
    </rPh>
    <rPh sb="4" eb="5">
      <t>ウチ</t>
    </rPh>
    <rPh sb="5" eb="6">
      <t>チョウ</t>
    </rPh>
    <phoneticPr fontId="1"/>
  </si>
  <si>
    <t>岩内郡共和町</t>
    <rPh sb="0" eb="1">
      <t>イワ</t>
    </rPh>
    <rPh sb="1" eb="2">
      <t>ウチ</t>
    </rPh>
    <rPh sb="2" eb="3">
      <t>グン</t>
    </rPh>
    <rPh sb="3" eb="4">
      <t>トモ</t>
    </rPh>
    <rPh sb="4" eb="5">
      <t>ワ</t>
    </rPh>
    <rPh sb="5" eb="6">
      <t>チョウ</t>
    </rPh>
    <phoneticPr fontId="1"/>
  </si>
  <si>
    <t>古宇郡泊村</t>
    <rPh sb="0" eb="1">
      <t>フル</t>
    </rPh>
    <rPh sb="1" eb="2">
      <t>ウ</t>
    </rPh>
    <rPh sb="2" eb="3">
      <t>グン</t>
    </rPh>
    <rPh sb="3" eb="4">
      <t>ハク</t>
    </rPh>
    <rPh sb="4" eb="5">
      <t>ムラ</t>
    </rPh>
    <phoneticPr fontId="1"/>
  </si>
  <si>
    <t>古宇郡神恵内村</t>
    <rPh sb="0" eb="1">
      <t>フル</t>
    </rPh>
    <rPh sb="1" eb="2">
      <t>ウ</t>
    </rPh>
    <rPh sb="2" eb="3">
      <t>グン</t>
    </rPh>
    <rPh sb="3" eb="4">
      <t>カミ</t>
    </rPh>
    <rPh sb="4" eb="5">
      <t>メグミ</t>
    </rPh>
    <rPh sb="5" eb="6">
      <t>ウチ</t>
    </rPh>
    <rPh sb="6" eb="7">
      <t>ムラ</t>
    </rPh>
    <phoneticPr fontId="1"/>
  </si>
  <si>
    <t>Sapporo Legal Affairs Bureau</t>
  </si>
  <si>
    <t>札幌法務局</t>
    <rPh sb="0" eb="2">
      <t>サッポロ</t>
    </rPh>
    <rPh sb="2" eb="5">
      <t>ホウムキョク</t>
    </rPh>
    <phoneticPr fontId="1"/>
  </si>
  <si>
    <t>Tokyo Legal Affairs Bureau</t>
    <phoneticPr fontId="1"/>
  </si>
  <si>
    <t>↑登記所用</t>
    <rPh sb="4" eb="5">
      <t>ヨウ</t>
    </rPh>
    <phoneticPr fontId="1"/>
  </si>
  <si>
    <t>Automatically displayed depending on the Address of Head Office
本店の所在地に応じて自動表示されます</t>
    <rPh sb="67" eb="70">
      <t>ショザイチ</t>
    </rPh>
    <rPh sb="71" eb="72">
      <t>オウ</t>
    </rPh>
    <rPh sb="74" eb="76">
      <t>ジドウ</t>
    </rPh>
    <rPh sb="76" eb="78">
      <t>ヒョウジ</t>
    </rPh>
    <phoneticPr fontId="1"/>
  </si>
  <si>
    <t>王子</t>
    <phoneticPr fontId="1"/>
  </si>
  <si>
    <t>霞ヶ関</t>
    <phoneticPr fontId="1"/>
  </si>
  <si>
    <t>葛飾</t>
    <phoneticPr fontId="1"/>
  </si>
  <si>
    <t>蒲田</t>
  </si>
  <si>
    <t>丸の内</t>
  </si>
  <si>
    <t>京橋</t>
  </si>
  <si>
    <t>錦糸町</t>
  </si>
  <si>
    <t>銀座</t>
  </si>
  <si>
    <t>五反田</t>
  </si>
  <si>
    <t>向島</t>
  </si>
  <si>
    <t>高田馬場</t>
  </si>
  <si>
    <t>麹町</t>
  </si>
  <si>
    <t>芝</t>
  </si>
  <si>
    <t>渋谷</t>
  </si>
  <si>
    <t>小岩</t>
  </si>
  <si>
    <t>昭和通り</t>
  </si>
  <si>
    <t>上野</t>
  </si>
  <si>
    <t>新橋</t>
  </si>
  <si>
    <t>新宿</t>
  </si>
  <si>
    <t>新宿御苑前</t>
  </si>
  <si>
    <t>神田</t>
  </si>
  <si>
    <t>杉並</t>
  </si>
  <si>
    <t>世田谷</t>
  </si>
  <si>
    <t>赤羽</t>
  </si>
  <si>
    <t>赤坂</t>
  </si>
  <si>
    <t>千住</t>
  </si>
  <si>
    <t>浅草</t>
  </si>
  <si>
    <t>多摩</t>
  </si>
  <si>
    <t>大森</t>
  </si>
  <si>
    <t>大塚</t>
  </si>
  <si>
    <t>池袋</t>
  </si>
  <si>
    <t>中野</t>
  </si>
  <si>
    <t>町田</t>
  </si>
  <si>
    <t>日本橋</t>
  </si>
  <si>
    <t>八王子</t>
  </si>
  <si>
    <t>八重洲</t>
  </si>
  <si>
    <t>板橋</t>
  </si>
  <si>
    <t>浜松町</t>
  </si>
  <si>
    <t>府中</t>
  </si>
  <si>
    <t>武蔵野</t>
  </si>
  <si>
    <t>文京</t>
  </si>
  <si>
    <t>麻布</t>
  </si>
  <si>
    <t>目黒</t>
  </si>
  <si>
    <t>立川</t>
  </si>
  <si>
    <t>練馬</t>
  </si>
  <si>
    <t>旭川合同</t>
  </si>
  <si>
    <t>岩見沢</t>
  </si>
  <si>
    <t>釧路合同</t>
  </si>
  <si>
    <t>札幌大通</t>
  </si>
  <si>
    <t>札幌中</t>
  </si>
  <si>
    <t>室蘭</t>
  </si>
  <si>
    <t>小樽</t>
  </si>
  <si>
    <t>帯広合同</t>
  </si>
  <si>
    <t>滝川</t>
  </si>
  <si>
    <t>苫小牧</t>
  </si>
  <si>
    <t>函館合同</t>
  </si>
  <si>
    <t>北見</t>
  </si>
  <si>
    <t>名寄</t>
  </si>
  <si>
    <t>岸和田</t>
  </si>
  <si>
    <t>江戸堀</t>
  </si>
  <si>
    <t>高槻</t>
  </si>
  <si>
    <t>堺合同</t>
  </si>
  <si>
    <t>上六</t>
  </si>
  <si>
    <t>東大阪</t>
  </si>
  <si>
    <t>難波</t>
  </si>
  <si>
    <t>梅田</t>
  </si>
  <si>
    <t>平野町</t>
  </si>
  <si>
    <t>本町</t>
  </si>
  <si>
    <t>枚方</t>
  </si>
  <si>
    <t>久留米</t>
  </si>
  <si>
    <t>行橋</t>
  </si>
  <si>
    <t>小倉合同</t>
  </si>
  <si>
    <t>大牟田</t>
  </si>
  <si>
    <t>筑紫</t>
  </si>
  <si>
    <t>直方</t>
  </si>
  <si>
    <t>田川</t>
  </si>
  <si>
    <t>博多</t>
  </si>
  <si>
    <t>八幡合同</t>
  </si>
  <si>
    <t>飯塚</t>
  </si>
  <si>
    <t>福岡</t>
  </si>
  <si>
    <t>王子公証役場</t>
    <phoneticPr fontId="1"/>
  </si>
  <si>
    <t>公証役場名</t>
    <phoneticPr fontId="1"/>
  </si>
  <si>
    <t>蒲田公証役場 / Kamata Notary Public Office</t>
  </si>
  <si>
    <t>English</t>
    <phoneticPr fontId="1"/>
  </si>
  <si>
    <t>Remarks column / 備考欄</t>
    <rPh sb="17" eb="20">
      <t>ビコウラン</t>
    </rPh>
    <phoneticPr fontId="1"/>
  </si>
  <si>
    <t>Shinsekai Building Room 99</t>
    <phoneticPr fontId="1"/>
  </si>
  <si>
    <t>When enter zip code, address will be automatically filled in
郵便番号を入力すると住所が自動入力されます</t>
    <phoneticPr fontId="1"/>
  </si>
  <si>
    <t>Name of Menbers 5
（社員 5の氏名）</t>
  </si>
  <si>
    <t>Name of Menbers 6
（社員 6の氏名）</t>
  </si>
  <si>
    <t>Name of Menbers 7
（社員 7の氏名）</t>
  </si>
  <si>
    <t>Name of Menbers 8
（社員 8の氏名）</t>
  </si>
  <si>
    <t>Name of Menbers 9
（社員 9の氏名）</t>
  </si>
  <si>
    <t>Name of Menbers 10
（社員 10の氏名）</t>
  </si>
  <si>
    <t>Name of Menbers 12
（社員 12の氏名）</t>
  </si>
  <si>
    <t>Name of Menbers 13
（社員 13の氏名）</t>
  </si>
  <si>
    <t>Name of Menbers 14
（社員 14の氏名）</t>
  </si>
  <si>
    <t>Name of Menbers 15
（社員 15の氏名）</t>
  </si>
  <si>
    <t>Name of Menbers 16
（社員 16の氏名）</t>
  </si>
  <si>
    <t>Name of Menbers 17
（社員 17の氏名）</t>
  </si>
  <si>
    <t>Name of Menbers 18
（社員 18の氏名）</t>
  </si>
  <si>
    <t>Name of Menbers 19
（社員 19の氏名）</t>
  </si>
  <si>
    <t>Name of Menbers 20
（社員 20の氏名）</t>
  </si>
  <si>
    <t>Name of Menbers 21
（社員 21の氏名）</t>
  </si>
  <si>
    <t>Name of Menbers 22
（社員 22の氏名）</t>
  </si>
  <si>
    <t>Name of Menbers 23
（社員 23の氏名）</t>
  </si>
  <si>
    <t>Name of Menbers 24
（社員 24の氏名）</t>
  </si>
  <si>
    <t>Name of Menbers 25
（社員 25の氏名）</t>
  </si>
  <si>
    <t>Name of Menbers 26
（社員 26の氏名）</t>
  </si>
  <si>
    <t>Name of Menbers 27
（社員 27の氏名）</t>
  </si>
  <si>
    <t>Name of Menbers 28
（社員 28の氏名）</t>
  </si>
  <si>
    <t>Name of Menbers 29
（社員 29の氏名）</t>
  </si>
  <si>
    <t>Name of Menbers 30
（社員 30の氏名）</t>
  </si>
  <si>
    <t>Name of Menbers 31
（社員 31の氏名）</t>
  </si>
  <si>
    <t>Name of Menbers 32
（社員 32の氏名）</t>
  </si>
  <si>
    <t>Name of Menbers 33
（社員 33の氏名）</t>
  </si>
  <si>
    <t>Name of Menbers 34
（社員 34の氏名）</t>
  </si>
  <si>
    <t>Name of Menbers 35
（社員 35の氏名）</t>
  </si>
  <si>
    <t>Name of Menbers 36
（社員 36の氏名）</t>
  </si>
  <si>
    <t>Name of Menbers 37
（社員 37の氏名）</t>
  </si>
  <si>
    <t>Name of Menbers 38
（社員 38の氏名）</t>
  </si>
  <si>
    <t>Name of Menbers 39
（社員 39の氏名）</t>
  </si>
  <si>
    <t>Name of Menbers 40
（社員 40の氏名）</t>
  </si>
  <si>
    <t>Name of Menbers 41
（社員 41の氏名）</t>
  </si>
  <si>
    <t>Name of Menbers 42
（社員 42の氏名）</t>
  </si>
  <si>
    <t>Name of Menbers 43
（社員 43の氏名）</t>
  </si>
  <si>
    <t>Name of Menbers 44
（社員 44の氏名）</t>
  </si>
  <si>
    <t>Name of Menbers 45
（社員 45の氏名）</t>
  </si>
  <si>
    <t>Name of Menbers 46
（社員 46の氏名）</t>
  </si>
  <si>
    <t>Name of Menbers 47
（社員 47の氏名）</t>
  </si>
  <si>
    <t>Name of Menbers 48
（社員 48の氏名）</t>
  </si>
  <si>
    <t>Name of Menbers 49
（社員 49の氏名）</t>
  </si>
  <si>
    <t>Name of Menbers 50
（社員 50の氏名）</t>
  </si>
  <si>
    <t>The Amount of Stated Capital （資本金の額）</t>
    <phoneticPr fontId="1"/>
  </si>
  <si>
    <r>
      <t xml:space="preserve">Application for Registration of Establishment of Limited Liability Company
</t>
    </r>
    <r>
      <rPr>
        <sz val="15"/>
        <color theme="1"/>
        <rFont val="游ゴシック"/>
        <family val="3"/>
        <charset val="128"/>
        <scheme val="minor"/>
      </rPr>
      <t>合同会社設立登記申請書</t>
    </r>
    <rPh sb="75" eb="77">
      <t>ゴウドウ</t>
    </rPh>
    <rPh sb="77" eb="79">
      <t>カイシャ</t>
    </rPh>
    <phoneticPr fontId="1"/>
  </si>
  <si>
    <t>Grounds for registration</t>
    <phoneticPr fontId="1"/>
  </si>
  <si>
    <t>Completion of establishment procedures</t>
    <phoneticPr fontId="1"/>
  </si>
  <si>
    <t>設立の手続終了</t>
    <phoneticPr fontId="1"/>
  </si>
  <si>
    <t>Representative Member</t>
    <phoneticPr fontId="1"/>
  </si>
  <si>
    <t>代表社員</t>
    <rPh sb="2" eb="4">
      <t>シャイン</t>
    </rPh>
    <phoneticPr fontId="1"/>
  </si>
  <si>
    <t>“Matters Related with Members”</t>
    <phoneticPr fontId="1"/>
  </si>
  <si>
    <t>“Qualification”  Managing Member</t>
    <phoneticPr fontId="1"/>
  </si>
  <si>
    <t>「資格」業務執行社員</t>
    <phoneticPr fontId="1"/>
  </si>
  <si>
    <t>「社員に関する事項」</t>
    <rPh sb="1" eb="3">
      <t>シャイン</t>
    </rPh>
    <phoneticPr fontId="1"/>
  </si>
  <si>
    <t>“Qualification”  Representative Member“</t>
    <phoneticPr fontId="1"/>
  </si>
  <si>
    <t>「資格」代表社員</t>
    <rPh sb="6" eb="8">
      <t>シャイン</t>
    </rPh>
    <phoneticPr fontId="1"/>
  </si>
  <si>
    <t>(Name, Address, Contribution and Liability of Members)（社員の氏名、住所、出資及び責任）</t>
    <phoneticPr fontId="1"/>
  </si>
  <si>
    <t>Article 5 The names, addresses, the value of contribution and liabilities of the members shall be as follows;</t>
    <phoneticPr fontId="1"/>
  </si>
  <si>
    <t>Contribution of Members 1 （社員 1の出資金）</t>
    <rPh sb="27" eb="29">
      <t>シャイン</t>
    </rPh>
    <rPh sb="32" eb="34">
      <t>シュッシ</t>
    </rPh>
    <rPh sb="34" eb="35">
      <t>キン</t>
    </rPh>
    <phoneticPr fontId="1"/>
  </si>
  <si>
    <t>Contribution of Members 49 （社員 49の出資金）</t>
    <rPh sb="28" eb="30">
      <t>シャイン</t>
    </rPh>
    <rPh sb="34" eb="36">
      <t>シュッシ</t>
    </rPh>
    <rPh sb="36" eb="37">
      <t>キン</t>
    </rPh>
    <phoneticPr fontId="1"/>
  </si>
  <si>
    <t>Contribution of Members 48 （社員 48の出資金）</t>
    <rPh sb="28" eb="30">
      <t>シャイン</t>
    </rPh>
    <rPh sb="34" eb="36">
      <t>シュッシ</t>
    </rPh>
    <rPh sb="36" eb="37">
      <t>キン</t>
    </rPh>
    <phoneticPr fontId="1"/>
  </si>
  <si>
    <t>Contribution of Members 47 （社員 47の出資金）</t>
    <rPh sb="28" eb="30">
      <t>シャイン</t>
    </rPh>
    <rPh sb="34" eb="36">
      <t>シュッシ</t>
    </rPh>
    <rPh sb="36" eb="37">
      <t>キン</t>
    </rPh>
    <phoneticPr fontId="1"/>
  </si>
  <si>
    <t>Contribution of Members 46 （社員 46の出資金）</t>
    <rPh sb="28" eb="30">
      <t>シャイン</t>
    </rPh>
    <rPh sb="34" eb="36">
      <t>シュッシ</t>
    </rPh>
    <rPh sb="36" eb="37">
      <t>キン</t>
    </rPh>
    <phoneticPr fontId="1"/>
  </si>
  <si>
    <t>Contribution of Members 45 （社員 45の出資金）</t>
    <rPh sb="28" eb="30">
      <t>シャイン</t>
    </rPh>
    <rPh sb="34" eb="36">
      <t>シュッシ</t>
    </rPh>
    <rPh sb="36" eb="37">
      <t>キン</t>
    </rPh>
    <phoneticPr fontId="1"/>
  </si>
  <si>
    <t>Contribution of Members 44 （社員 44の出資金）</t>
    <rPh sb="28" eb="30">
      <t>シャイン</t>
    </rPh>
    <rPh sb="34" eb="36">
      <t>シュッシ</t>
    </rPh>
    <rPh sb="36" eb="37">
      <t>キン</t>
    </rPh>
    <phoneticPr fontId="1"/>
  </si>
  <si>
    <t>Contribution of Members 43 （社員 43の出資金）</t>
    <rPh sb="28" eb="30">
      <t>シャイン</t>
    </rPh>
    <rPh sb="34" eb="36">
      <t>シュッシ</t>
    </rPh>
    <rPh sb="36" eb="37">
      <t>キン</t>
    </rPh>
    <phoneticPr fontId="1"/>
  </si>
  <si>
    <t>Contribution of Members 42 （社員 42の出資金）</t>
    <rPh sb="28" eb="30">
      <t>シャイン</t>
    </rPh>
    <rPh sb="34" eb="36">
      <t>シュッシ</t>
    </rPh>
    <rPh sb="36" eb="37">
      <t>キン</t>
    </rPh>
    <phoneticPr fontId="1"/>
  </si>
  <si>
    <t>Contribution of Members 41 （社員 41の出資金）</t>
    <rPh sb="28" eb="30">
      <t>シャイン</t>
    </rPh>
    <rPh sb="34" eb="36">
      <t>シュッシ</t>
    </rPh>
    <rPh sb="36" eb="37">
      <t>キン</t>
    </rPh>
    <phoneticPr fontId="1"/>
  </si>
  <si>
    <t>Contribution of Members 40 （社員 40の出資金）</t>
    <rPh sb="28" eb="30">
      <t>シャイン</t>
    </rPh>
    <rPh sb="34" eb="36">
      <t>シュッシ</t>
    </rPh>
    <rPh sb="36" eb="37">
      <t>キン</t>
    </rPh>
    <phoneticPr fontId="1"/>
  </si>
  <si>
    <t>Contribution of Members 39 （社員 39の出資金）</t>
    <rPh sb="28" eb="30">
      <t>シャイン</t>
    </rPh>
    <rPh sb="34" eb="36">
      <t>シュッシ</t>
    </rPh>
    <rPh sb="36" eb="37">
      <t>キン</t>
    </rPh>
    <phoneticPr fontId="1"/>
  </si>
  <si>
    <t>Contribution of Members 38 （社員 38の出資金）</t>
    <rPh sb="28" eb="30">
      <t>シャイン</t>
    </rPh>
    <rPh sb="34" eb="36">
      <t>シュッシ</t>
    </rPh>
    <rPh sb="36" eb="37">
      <t>キン</t>
    </rPh>
    <phoneticPr fontId="1"/>
  </si>
  <si>
    <t>Contribution of Members 37 （社員 37の出資金）</t>
    <rPh sb="28" eb="30">
      <t>シャイン</t>
    </rPh>
    <rPh sb="34" eb="36">
      <t>シュッシ</t>
    </rPh>
    <rPh sb="36" eb="37">
      <t>キン</t>
    </rPh>
    <phoneticPr fontId="1"/>
  </si>
  <si>
    <t>Contribution of Members 36 （社員 36の出資金）</t>
    <rPh sb="28" eb="30">
      <t>シャイン</t>
    </rPh>
    <rPh sb="34" eb="36">
      <t>シュッシ</t>
    </rPh>
    <rPh sb="36" eb="37">
      <t>キン</t>
    </rPh>
    <phoneticPr fontId="1"/>
  </si>
  <si>
    <t>Contribution of Members 35 （社員 35の出資金）</t>
    <rPh sb="28" eb="30">
      <t>シャイン</t>
    </rPh>
    <rPh sb="34" eb="36">
      <t>シュッシ</t>
    </rPh>
    <rPh sb="36" eb="37">
      <t>キン</t>
    </rPh>
    <phoneticPr fontId="1"/>
  </si>
  <si>
    <t>Contribution of Members 34 （社員 34の出資金）</t>
    <rPh sb="28" eb="30">
      <t>シャイン</t>
    </rPh>
    <rPh sb="34" eb="36">
      <t>シュッシ</t>
    </rPh>
    <rPh sb="36" eb="37">
      <t>キン</t>
    </rPh>
    <phoneticPr fontId="1"/>
  </si>
  <si>
    <t>Contribution of Members 33 （社員 33の出資金）</t>
    <rPh sb="28" eb="30">
      <t>シャイン</t>
    </rPh>
    <rPh sb="34" eb="36">
      <t>シュッシ</t>
    </rPh>
    <rPh sb="36" eb="37">
      <t>キン</t>
    </rPh>
    <phoneticPr fontId="1"/>
  </si>
  <si>
    <t>Contribution of Members 32 （社員 32の出資金）</t>
    <rPh sb="28" eb="30">
      <t>シャイン</t>
    </rPh>
    <rPh sb="34" eb="36">
      <t>シュッシ</t>
    </rPh>
    <rPh sb="36" eb="37">
      <t>キン</t>
    </rPh>
    <phoneticPr fontId="1"/>
  </si>
  <si>
    <t>Contribution of Members 31 （社員 31の出資金）</t>
    <rPh sb="28" eb="30">
      <t>シャイン</t>
    </rPh>
    <rPh sb="34" eb="36">
      <t>シュッシ</t>
    </rPh>
    <rPh sb="36" eb="37">
      <t>キン</t>
    </rPh>
    <phoneticPr fontId="1"/>
  </si>
  <si>
    <t>Contribution of Members 30 （社員 30の出資金）</t>
    <rPh sb="28" eb="30">
      <t>シャイン</t>
    </rPh>
    <rPh sb="34" eb="36">
      <t>シュッシ</t>
    </rPh>
    <rPh sb="36" eb="37">
      <t>キン</t>
    </rPh>
    <phoneticPr fontId="1"/>
  </si>
  <si>
    <t>Contribution of Members 29 （社員 29の出資金）</t>
    <rPh sb="28" eb="30">
      <t>シャイン</t>
    </rPh>
    <rPh sb="34" eb="36">
      <t>シュッシ</t>
    </rPh>
    <rPh sb="36" eb="37">
      <t>キン</t>
    </rPh>
    <phoneticPr fontId="1"/>
  </si>
  <si>
    <t>Contribution of Members 28 （社員 28の出資金）</t>
    <rPh sb="28" eb="30">
      <t>シャイン</t>
    </rPh>
    <rPh sb="34" eb="36">
      <t>シュッシ</t>
    </rPh>
    <rPh sb="36" eb="37">
      <t>キン</t>
    </rPh>
    <phoneticPr fontId="1"/>
  </si>
  <si>
    <t>Contribution of Members 27 （社員 27の出資金）</t>
    <rPh sb="28" eb="30">
      <t>シャイン</t>
    </rPh>
    <rPh sb="34" eb="36">
      <t>シュッシ</t>
    </rPh>
    <rPh sb="36" eb="37">
      <t>キン</t>
    </rPh>
    <phoneticPr fontId="1"/>
  </si>
  <si>
    <t>Contribution of Members 26 （社員 26の出資金）</t>
    <rPh sb="28" eb="30">
      <t>シャイン</t>
    </rPh>
    <rPh sb="34" eb="36">
      <t>シュッシ</t>
    </rPh>
    <rPh sb="36" eb="37">
      <t>キン</t>
    </rPh>
    <phoneticPr fontId="1"/>
  </si>
  <si>
    <t>Contribution of Members 25 （社員 25の出資金）</t>
    <rPh sb="28" eb="30">
      <t>シャイン</t>
    </rPh>
    <rPh sb="34" eb="36">
      <t>シュッシ</t>
    </rPh>
    <rPh sb="36" eb="37">
      <t>キン</t>
    </rPh>
    <phoneticPr fontId="1"/>
  </si>
  <si>
    <t>Contribution of Members 23 （社員 23の出資金）</t>
    <rPh sb="28" eb="30">
      <t>シャイン</t>
    </rPh>
    <rPh sb="34" eb="36">
      <t>シュッシ</t>
    </rPh>
    <rPh sb="36" eb="37">
      <t>キン</t>
    </rPh>
    <phoneticPr fontId="1"/>
  </si>
  <si>
    <t>Contribution of Members 22 （社員 22の出資金）</t>
    <rPh sb="28" eb="30">
      <t>シャイン</t>
    </rPh>
    <rPh sb="34" eb="36">
      <t>シュッシ</t>
    </rPh>
    <rPh sb="36" eb="37">
      <t>キン</t>
    </rPh>
    <phoneticPr fontId="1"/>
  </si>
  <si>
    <t>Contribution of Members 20 （社員 20の出資金）</t>
    <rPh sb="28" eb="30">
      <t>シャイン</t>
    </rPh>
    <rPh sb="34" eb="36">
      <t>シュッシ</t>
    </rPh>
    <rPh sb="36" eb="37">
      <t>キン</t>
    </rPh>
    <phoneticPr fontId="1"/>
  </si>
  <si>
    <t>Contribution of Members 19 （社員 19の出資金）</t>
    <rPh sb="28" eb="30">
      <t>シャイン</t>
    </rPh>
    <rPh sb="34" eb="36">
      <t>シュッシ</t>
    </rPh>
    <rPh sb="36" eb="37">
      <t>キン</t>
    </rPh>
    <phoneticPr fontId="1"/>
  </si>
  <si>
    <t>Contribution of Members 17 （社員 17の出資金）</t>
    <rPh sb="28" eb="30">
      <t>シャイン</t>
    </rPh>
    <rPh sb="34" eb="36">
      <t>シュッシ</t>
    </rPh>
    <rPh sb="36" eb="37">
      <t>キン</t>
    </rPh>
    <phoneticPr fontId="1"/>
  </si>
  <si>
    <t>Contribution of Members 16 （社員 16の出資金）</t>
    <rPh sb="28" eb="30">
      <t>シャイン</t>
    </rPh>
    <rPh sb="34" eb="36">
      <t>シュッシ</t>
    </rPh>
    <rPh sb="36" eb="37">
      <t>キン</t>
    </rPh>
    <phoneticPr fontId="1"/>
  </si>
  <si>
    <t>Contribution of Members 15 （社員 15の出資金）</t>
    <rPh sb="28" eb="30">
      <t>シャイン</t>
    </rPh>
    <rPh sb="34" eb="36">
      <t>シュッシ</t>
    </rPh>
    <rPh sb="36" eb="37">
      <t>キン</t>
    </rPh>
    <phoneticPr fontId="1"/>
  </si>
  <si>
    <t>Contribution of Members 14 （社員 14の出資金）</t>
    <rPh sb="28" eb="30">
      <t>シャイン</t>
    </rPh>
    <rPh sb="34" eb="36">
      <t>シュッシ</t>
    </rPh>
    <rPh sb="36" eb="37">
      <t>キン</t>
    </rPh>
    <phoneticPr fontId="1"/>
  </si>
  <si>
    <t>Contribution of Members 13 （社員 13の出資金）</t>
    <rPh sb="28" eb="30">
      <t>シャイン</t>
    </rPh>
    <rPh sb="34" eb="36">
      <t>シュッシ</t>
    </rPh>
    <rPh sb="36" eb="37">
      <t>キン</t>
    </rPh>
    <phoneticPr fontId="1"/>
  </si>
  <si>
    <t>Contribution of Members 12 （社員 12の出資金）</t>
    <rPh sb="28" eb="30">
      <t>シャイン</t>
    </rPh>
    <rPh sb="34" eb="36">
      <t>シュッシ</t>
    </rPh>
    <rPh sb="36" eb="37">
      <t>キン</t>
    </rPh>
    <phoneticPr fontId="1"/>
  </si>
  <si>
    <t>Contribution of Members 11 （社員 11の出資金）</t>
    <rPh sb="28" eb="30">
      <t>シャイン</t>
    </rPh>
    <rPh sb="34" eb="36">
      <t>シュッシ</t>
    </rPh>
    <rPh sb="36" eb="37">
      <t>キン</t>
    </rPh>
    <phoneticPr fontId="1"/>
  </si>
  <si>
    <t>Contribution of Members 10 （社員 10の出資金）</t>
    <rPh sb="28" eb="30">
      <t>シャイン</t>
    </rPh>
    <rPh sb="34" eb="36">
      <t>シュッシ</t>
    </rPh>
    <rPh sb="36" eb="37">
      <t>キン</t>
    </rPh>
    <phoneticPr fontId="1"/>
  </si>
  <si>
    <t>Contribution of Members 9 （社員 9の出資金）</t>
    <rPh sb="27" eb="29">
      <t>シャイン</t>
    </rPh>
    <rPh sb="32" eb="34">
      <t>シュッシ</t>
    </rPh>
    <rPh sb="34" eb="35">
      <t>キン</t>
    </rPh>
    <phoneticPr fontId="1"/>
  </si>
  <si>
    <t>Contribution of Members 8 （社員 8の出資金）</t>
    <rPh sb="27" eb="29">
      <t>シャイン</t>
    </rPh>
    <rPh sb="32" eb="34">
      <t>シュッシ</t>
    </rPh>
    <rPh sb="34" eb="35">
      <t>キン</t>
    </rPh>
    <phoneticPr fontId="1"/>
  </si>
  <si>
    <t>Contribution of Members 7 （社員 7の出資金）</t>
    <rPh sb="27" eb="29">
      <t>シャイン</t>
    </rPh>
    <rPh sb="32" eb="34">
      <t>シュッシ</t>
    </rPh>
    <rPh sb="34" eb="35">
      <t>キン</t>
    </rPh>
    <phoneticPr fontId="1"/>
  </si>
  <si>
    <t>Contribution of Members 6 （社員 6の出資金）</t>
    <rPh sb="27" eb="29">
      <t>シャイン</t>
    </rPh>
    <rPh sb="32" eb="34">
      <t>シュッシ</t>
    </rPh>
    <rPh sb="34" eb="35">
      <t>キン</t>
    </rPh>
    <phoneticPr fontId="1"/>
  </si>
  <si>
    <t>Contribution of Members 5 （社員 5の出資金）</t>
    <rPh sb="27" eb="29">
      <t>シャイン</t>
    </rPh>
    <rPh sb="32" eb="34">
      <t>シュッシ</t>
    </rPh>
    <rPh sb="34" eb="35">
      <t>キン</t>
    </rPh>
    <phoneticPr fontId="1"/>
  </si>
  <si>
    <t>Contribution of Members 4 （社員 4の出資金）</t>
    <rPh sb="27" eb="29">
      <t>シャイン</t>
    </rPh>
    <rPh sb="32" eb="34">
      <t>シュッシ</t>
    </rPh>
    <rPh sb="34" eb="35">
      <t>キン</t>
    </rPh>
    <phoneticPr fontId="1"/>
  </si>
  <si>
    <t>Contribution of Members 3 （社員 3の出資金）</t>
    <rPh sb="27" eb="29">
      <t>シャイン</t>
    </rPh>
    <rPh sb="32" eb="34">
      <t>シュッシ</t>
    </rPh>
    <rPh sb="34" eb="35">
      <t>キン</t>
    </rPh>
    <phoneticPr fontId="1"/>
  </si>
  <si>
    <t>Contribution of Members 2 （社員 2の出資金）</t>
    <rPh sb="27" eb="29">
      <t>シャイン</t>
    </rPh>
    <rPh sb="32" eb="34">
      <t>シュッシ</t>
    </rPh>
    <rPh sb="34" eb="35">
      <t>キン</t>
    </rPh>
    <phoneticPr fontId="1"/>
  </si>
  <si>
    <t>(Transfer of Equity)（持分の譲渡）</t>
    <phoneticPr fontId="1"/>
  </si>
  <si>
    <t>Article 6 (1) A member may not transfer all or part of one’s share to other person without the consent of all other members.
(2) Article 585, paragraph (2) and (3) of Companies Act shall not apply.</t>
    <phoneticPr fontId="1"/>
  </si>
  <si>
    <t>第６条　社員は、他の社員の全員の承諾がなければ、その持分の全部又は一部を他人に譲渡することができない。</t>
    <phoneticPr fontId="1"/>
  </si>
  <si>
    <t>２　会社法第５８５条第２項及び第３項は、適用しない。</t>
    <phoneticPr fontId="1"/>
  </si>
  <si>
    <t>(Inheritance and Merger of Members)（社員の相続及び合併）</t>
    <phoneticPr fontId="1"/>
  </si>
  <si>
    <t>第７条　社員が死亡し又は合併により消滅した場合には、その相続人その他の一般承継人は、他の社員の承諾を得て、持分を承継して社員となることができる。</t>
    <phoneticPr fontId="1"/>
  </si>
  <si>
    <t>Article 7 When a member dies or is lost to exist as a result of a merger, the heir or other general successor may succeed to the share and become a member with the consent of the other members.</t>
    <phoneticPr fontId="1"/>
  </si>
  <si>
    <t>(Managing Member)（業務執行社員）</t>
    <phoneticPr fontId="1"/>
  </si>
  <si>
    <t>Article 8 A member of</t>
    <phoneticPr fontId="1"/>
  </si>
  <si>
    <t>shall be the managing members and shall execute the business of the Company.</t>
    <phoneticPr fontId="1"/>
  </si>
  <si>
    <t>第８条　社員</t>
    <phoneticPr fontId="1"/>
  </si>
  <si>
    <t>は、業務執行社員とし、当会社の業務を執行するものとする。</t>
    <phoneticPr fontId="1"/>
  </si>
  <si>
    <t>(Representative Member)（代表社員）</t>
    <phoneticPr fontId="1"/>
  </si>
  <si>
    <t>(Business Year)（事業年度）</t>
    <phoneticPr fontId="1"/>
  </si>
  <si>
    <t>（The Amount of Capital of the Company）（資本金の額）</t>
    <phoneticPr fontId="1"/>
  </si>
  <si>
    <t>第 11 条　当会社の資本金の額は次のとおりである。</t>
    <phoneticPr fontId="1"/>
  </si>
  <si>
    <t>It is proved that the payment of full amount as to stated capital of the Company has been made as follows.</t>
    <phoneticPr fontId="1"/>
  </si>
  <si>
    <t>当会社の資本金については以下のとおり、全額の払込みがあったことを証明します。</t>
    <phoneticPr fontId="1"/>
  </si>
  <si>
    <t>Receipt for the capital contribution
出資金領収書</t>
    <phoneticPr fontId="1"/>
  </si>
  <si>
    <t>代表社員住所</t>
    <rPh sb="0" eb="2">
      <t>ダイヒョウ</t>
    </rPh>
    <rPh sb="2" eb="4">
      <t>シャイン</t>
    </rPh>
    <rPh sb="4" eb="6">
      <t>ジュウショ</t>
    </rPh>
    <phoneticPr fontId="1"/>
  </si>
  <si>
    <t>社員 1 住所</t>
    <rPh sb="0" eb="2">
      <t>シャイン</t>
    </rPh>
    <rPh sb="5" eb="7">
      <t>ジュウショ</t>
    </rPh>
    <phoneticPr fontId="1"/>
  </si>
  <si>
    <t>Shinsekai Building Room 102</t>
    <phoneticPr fontId="1"/>
  </si>
  <si>
    <t>新世界ビル 102号室</t>
    <phoneticPr fontId="1"/>
  </si>
  <si>
    <t xml:space="preserve">	103 Rosemarie Dr, Arcadia, CA91007,USA</t>
    <phoneticPr fontId="1"/>
  </si>
  <si>
    <t>103 ローズマリー Dr、アルカディア、CA91007、米国</t>
    <phoneticPr fontId="1"/>
  </si>
  <si>
    <t>第５条　社員の氏名及び住所、出資の価額並びに責任は次のとおりである。</t>
    <phoneticPr fontId="1"/>
  </si>
  <si>
    <t>“Matters Related with Members”</t>
    <phoneticPr fontId="1"/>
  </si>
  <si>
    <t>「社員に関する事項」</t>
    <phoneticPr fontId="1"/>
  </si>
  <si>
    <t>Representative Members</t>
    <phoneticPr fontId="13"/>
  </si>
  <si>
    <t>代表社員</t>
    <rPh sb="0" eb="2">
      <t>ダイヒョウ</t>
    </rPh>
    <rPh sb="2" eb="4">
      <t>シャイン</t>
    </rPh>
    <phoneticPr fontId="13"/>
  </si>
  <si>
    <t>Representative Members</t>
    <phoneticPr fontId="11"/>
  </si>
  <si>
    <t>代表社員</t>
    <rPh sb="0" eb="2">
      <t>ダイヒョウ</t>
    </rPh>
    <rPh sb="2" eb="4">
      <t>シャイン</t>
    </rPh>
    <phoneticPr fontId="11"/>
  </si>
  <si>
    <t>Business concerning finance</t>
  </si>
  <si>
    <t>金融に関する事業</t>
    <phoneticPr fontId="44"/>
  </si>
  <si>
    <t>Type Ⅰ Financial Instruments Business</t>
  </si>
  <si>
    <t>第一種金融商品取引業</t>
  </si>
  <si>
    <t>Type Ⅱ Financial Instruments Business</t>
  </si>
  <si>
    <t>第二種金融商品取引業</t>
  </si>
  <si>
    <t>Business allowed under the Financial Instruments and Exchange Act</t>
  </si>
  <si>
    <t>金融商品取引法により金融商品取引業者が営むことができる業務</t>
    <phoneticPr fontId="44"/>
  </si>
  <si>
    <t>Investment advisory and Agency business under the Financial Instruments and Exchange Act.</t>
  </si>
  <si>
    <t>金融商品取引法に基づく投資助言・代理業</t>
  </si>
  <si>
    <t>Business concerning financial instruments</t>
  </si>
  <si>
    <t>金融商品取引に関する事業</t>
    <phoneticPr fontId="44"/>
  </si>
  <si>
    <t>Investment advisory business</t>
  </si>
  <si>
    <t>投資助言業</t>
    <rPh sb="0" eb="4">
      <t>トウシジョゲン</t>
    </rPh>
    <rPh sb="4" eb="5">
      <t>ギョウ</t>
    </rPh>
    <phoneticPr fontId="44"/>
  </si>
  <si>
    <t>Investment agency business</t>
  </si>
  <si>
    <t>投資代理業</t>
    <rPh sb="0" eb="2">
      <t>トウシ</t>
    </rPh>
    <rPh sb="2" eb="5">
      <t>ダイリギョウ</t>
    </rPh>
    <phoneticPr fontId="44"/>
  </si>
  <si>
    <t>Investment management busines</t>
  </si>
  <si>
    <t>投資運用業</t>
  </si>
  <si>
    <t>Management of investment partnership assets</t>
  </si>
  <si>
    <t>投資事業組合財産の管理</t>
    <phoneticPr fontId="1"/>
  </si>
  <si>
    <t>Administration of investment partnership assets</t>
  </si>
  <si>
    <t>投資事業組合財産の運用</t>
    <phoneticPr fontId="1"/>
  </si>
  <si>
    <t>Agency or intermediation for the conclusion of investment advisory contracts or discretionary investment contracts</t>
  </si>
  <si>
    <t>投資顧問契約又は投資一任契約の締結の代理又は媒介</t>
  </si>
  <si>
    <t>Real estate investment management</t>
  </si>
  <si>
    <t>不動産投資運用</t>
    <phoneticPr fontId="1"/>
  </si>
  <si>
    <t>Fund formation</t>
  </si>
  <si>
    <t>ファンドの組成</t>
    <phoneticPr fontId="1"/>
  </si>
  <si>
    <t>Investing in stocks and bonds, etc.</t>
  </si>
  <si>
    <t>株式、債券等への投資に関する業務</t>
    <phoneticPr fontId="44"/>
  </si>
  <si>
    <t>To conduct market research, provide investment-related information</t>
  </si>
  <si>
    <t>デリバティブ取引を含む為替運用業務</t>
    <phoneticPr fontId="1"/>
  </si>
  <si>
    <t>Business related to prop-tech</t>
  </si>
  <si>
    <t>プロップテックに関する業務</t>
    <phoneticPr fontId="1"/>
  </si>
  <si>
    <t>Business related to fintech</t>
  </si>
  <si>
    <t>フィンテックに関する業務</t>
    <phoneticPr fontId="1"/>
  </si>
  <si>
    <t>Acquisition of securities</t>
  </si>
  <si>
    <t>有価証券の取得</t>
    <phoneticPr fontId="1"/>
  </si>
  <si>
    <t>Holding of securities</t>
  </si>
  <si>
    <t>有価証券の保有</t>
    <phoneticPr fontId="1"/>
  </si>
  <si>
    <t>Trading of securities</t>
  </si>
  <si>
    <t>有価証券の売買</t>
    <phoneticPr fontId="1"/>
  </si>
  <si>
    <t>Investment of securities</t>
  </si>
  <si>
    <t>有価証券の投資及び運用</t>
    <phoneticPr fontId="1"/>
  </si>
  <si>
    <t>Management of securities</t>
  </si>
  <si>
    <t>有価証券の運用</t>
    <phoneticPr fontId="1"/>
  </si>
  <si>
    <t>To engage in the Investment Advisory and Agency Business</t>
  </si>
  <si>
    <t>有価証券に関する投資顧問業務及び投資一任契約に関する業務</t>
    <phoneticPr fontId="1"/>
  </si>
  <si>
    <t>Purchase of installment receivables</t>
  </si>
  <si>
    <t>割賦債権買取業</t>
    <phoneticPr fontId="44"/>
  </si>
  <si>
    <t>Loan business</t>
  </si>
  <si>
    <t>金銭貸付業</t>
    <phoneticPr fontId="44"/>
  </si>
  <si>
    <t>Money lending</t>
  </si>
  <si>
    <t>金銭の貸付</t>
    <phoneticPr fontId="44"/>
  </si>
  <si>
    <t>Guarantees for liabilities</t>
  </si>
  <si>
    <t>債務の保証</t>
    <phoneticPr fontId="44"/>
  </si>
  <si>
    <t>Lending of money, guarantee of debt, and other financial services</t>
  </si>
  <si>
    <t>金銭の貸付、債務の保証並びにその他金融業務</t>
    <phoneticPr fontId="44"/>
  </si>
  <si>
    <t>Acquisition of credits</t>
  </si>
  <si>
    <t>債権の取得</t>
    <phoneticPr fontId="1"/>
  </si>
  <si>
    <t>Holding of credits</t>
  </si>
  <si>
    <t>債権の保有</t>
    <phoneticPr fontId="1"/>
  </si>
  <si>
    <t>Disposition of credits</t>
  </si>
  <si>
    <t>債権の処分</t>
    <phoneticPr fontId="1"/>
  </si>
  <si>
    <t>Import of daily necessities, sports equipment, etc.</t>
  </si>
  <si>
    <t>日用雑貨、スポーツ用品等の輸入</t>
    <phoneticPr fontId="1"/>
  </si>
  <si>
    <t>Export of daily necessities, sports equipment, etc.</t>
  </si>
  <si>
    <t>日用雑貨、スポーツ用品等の輸出</t>
    <phoneticPr fontId="1"/>
  </si>
  <si>
    <t>Sales of daily necessities, sports equipment, etc.</t>
  </si>
  <si>
    <t>日用雑貨、スポーツ用品等の販売</t>
    <phoneticPr fontId="1"/>
  </si>
  <si>
    <t>Manufacture and sale of various glass products</t>
  </si>
  <si>
    <t>各種ガラス製品の製造、販売</t>
    <phoneticPr fontId="44"/>
  </si>
  <si>
    <t>Manufacture and sale of various ceramic products</t>
  </si>
  <si>
    <t>各種セラミックス製品の製造、販売</t>
    <phoneticPr fontId="44"/>
  </si>
  <si>
    <t>Manufacture of various chemicals and chemical products</t>
  </si>
  <si>
    <t>各種化学材料および製品の製造</t>
    <phoneticPr fontId="44"/>
  </si>
  <si>
    <t>Sale of various chemicals and chemical products</t>
  </si>
  <si>
    <t>各種化学材料および製品の販売</t>
    <phoneticPr fontId="44"/>
  </si>
  <si>
    <t>Manufacture of various kinds of food products</t>
  </si>
  <si>
    <t>各種食品の製造</t>
    <phoneticPr fontId="44"/>
  </si>
  <si>
    <t>Marketing of various kinds of food products</t>
  </si>
  <si>
    <t>各種食品の販売</t>
    <phoneticPr fontId="44"/>
  </si>
  <si>
    <t>Cargo transportation by automobiles</t>
  </si>
  <si>
    <t>貨物自動車運送事業</t>
    <phoneticPr fontId="44"/>
  </si>
  <si>
    <t>Warehousing business</t>
  </si>
  <si>
    <t>倉庫営業</t>
    <phoneticPr fontId="44"/>
  </si>
  <si>
    <t xml:space="preserve">Consigned freight forwarding Business </t>
  </si>
  <si>
    <t>貨物利用運送事業</t>
    <phoneticPr fontId="44"/>
  </si>
  <si>
    <t>Marine transportation</t>
  </si>
  <si>
    <t>海運業</t>
    <phoneticPr fontId="44"/>
  </si>
  <si>
    <t>Provision of various services relating to the medical field</t>
  </si>
  <si>
    <t>医療に関連する各種サービスの提供</t>
    <phoneticPr fontId="44"/>
  </si>
  <si>
    <t>Consulting business in relation to management  of assets</t>
  </si>
  <si>
    <t>資産運用に関するコンサルティング業務</t>
    <phoneticPr fontId="1"/>
  </si>
  <si>
    <t>Consulting business in relation to administration of assets</t>
  </si>
  <si>
    <t>資産管理に関するコンサルティング業務</t>
    <phoneticPr fontId="1"/>
  </si>
  <si>
    <t>Consulting business in relation to corporate management</t>
  </si>
  <si>
    <t>経営に関するコンサルティング業務</t>
    <phoneticPr fontId="1"/>
  </si>
  <si>
    <t>Consulting business in relation to finance</t>
  </si>
  <si>
    <t>財務に関するコンサルティング業務</t>
    <phoneticPr fontId="1"/>
  </si>
  <si>
    <t>Investment consulting services</t>
  </si>
  <si>
    <t>投資コンサルティング業務</t>
    <phoneticPr fontId="1"/>
  </si>
  <si>
    <t>Advice on the acquisition, holding and disposal of investment financial assets in Japan</t>
  </si>
  <si>
    <t>日本国内における投資金融資産の取得、保有及び処分に関するアドバイス</t>
    <phoneticPr fontId="1"/>
  </si>
  <si>
    <t>Management and financial advisory/consulting</t>
  </si>
  <si>
    <t>経営、財務及び人事等の経営全般に関するコンサルティング及びアドバイザリー業務</t>
  </si>
  <si>
    <t>Business of conducting market research</t>
  </si>
  <si>
    <t>市場調査の実施業務</t>
    <phoneticPr fontId="1"/>
  </si>
  <si>
    <t>Provision of information relating to investments</t>
  </si>
  <si>
    <t>投資関連情報の提供に関する業務</t>
    <phoneticPr fontId="1"/>
  </si>
  <si>
    <t>Partnership, integration and merger consulting</t>
  </si>
  <si>
    <t>提携、統合、合併のコンサルティング業務</t>
  </si>
  <si>
    <t>Consulting business in relation to real estate</t>
  </si>
  <si>
    <t>不動産に関するコンサルティング業</t>
  </si>
  <si>
    <t>General logistics consulting</t>
  </si>
  <si>
    <t>物流全般に関するコンサルティング業務</t>
    <phoneticPr fontId="1"/>
  </si>
  <si>
    <t>Communication and correspondence with third parties, translation and other support services for affiliated companies</t>
  </si>
  <si>
    <t>関連会社等のための第三者との連絡、翻訳その他のサポートサービス</t>
    <phoneticPr fontId="1"/>
  </si>
  <si>
    <t>Production of agricultural products including fruits, vegetables, and grains, etc.</t>
  </si>
  <si>
    <t>果物、野菜及び穀物等の農産物の生産</t>
    <phoneticPr fontId="44"/>
  </si>
  <si>
    <t>Processing of agricultural products including fruits, vegetables, and grains, etc.</t>
  </si>
  <si>
    <t>果物、野菜及び穀物等の農産物の加工</t>
    <phoneticPr fontId="44"/>
  </si>
  <si>
    <t>Sale of agricultural products including fruits, vegetables, and grains, etc.</t>
  </si>
  <si>
    <t>果物、野菜及び穀物等の農産物の販売</t>
    <phoneticPr fontId="44"/>
  </si>
  <si>
    <t>Acquisition of real estate</t>
  </si>
  <si>
    <t>不動産の取得</t>
    <phoneticPr fontId="1"/>
  </si>
  <si>
    <t>Development of real estate</t>
  </si>
  <si>
    <t>不動産の開発</t>
    <phoneticPr fontId="1"/>
  </si>
  <si>
    <t>Holding of real estate</t>
  </si>
  <si>
    <t>不動産の保有</t>
    <phoneticPr fontId="1"/>
  </si>
  <si>
    <t>Disposition of real estate</t>
  </si>
  <si>
    <t>不動産の処分</t>
    <phoneticPr fontId="1"/>
  </si>
  <si>
    <t>Leasing of real estate</t>
  </si>
  <si>
    <t>不動産の賃貸業務</t>
    <phoneticPr fontId="1"/>
  </si>
  <si>
    <t>Management of real estate</t>
  </si>
  <si>
    <t>不動産の管理業務</t>
    <phoneticPr fontId="1"/>
  </si>
  <si>
    <t>Brokerage of real estate</t>
  </si>
  <si>
    <t>不動産の仲介業務</t>
    <phoneticPr fontId="1"/>
  </si>
  <si>
    <t>Providing domestic and foreign real estate information</t>
  </si>
  <si>
    <t>国内、国外の不動産情報の提供</t>
    <phoneticPr fontId="44"/>
  </si>
  <si>
    <t>Sale of domestic and foreign real estate</t>
  </si>
  <si>
    <t>国内、国外の不動産の売買</t>
    <phoneticPr fontId="44"/>
  </si>
  <si>
    <t>Rental of domestic and foreign real estate</t>
  </si>
  <si>
    <t>国内、国外の不動産の賃貸</t>
    <phoneticPr fontId="44"/>
  </si>
  <si>
    <t>Brokerage of domestic and foreign real estate</t>
  </si>
  <si>
    <t>国内、国外の不動産の仲介</t>
    <phoneticPr fontId="44"/>
  </si>
  <si>
    <t>Management of domestic and foreign real estate</t>
  </si>
  <si>
    <t>国内、国外の不動産の管理</t>
    <phoneticPr fontId="44"/>
  </si>
  <si>
    <t>Mediation of domestic and foreign real estate</t>
  </si>
  <si>
    <t>国内、国外の不動産の斡旋</t>
    <phoneticPr fontId="44"/>
  </si>
  <si>
    <t>Building planning</t>
  </si>
  <si>
    <t>建築物の企画</t>
    <phoneticPr fontId="1"/>
  </si>
  <si>
    <t>Building design</t>
  </si>
  <si>
    <t>建築物の設計</t>
    <phoneticPr fontId="1"/>
  </si>
  <si>
    <t>Building management</t>
  </si>
  <si>
    <t>建築物の管理</t>
    <phoneticPr fontId="1"/>
  </si>
  <si>
    <t>Building construction</t>
  </si>
  <si>
    <t>建築物の施工</t>
    <phoneticPr fontId="1"/>
  </si>
  <si>
    <t>Building repair</t>
  </si>
  <si>
    <t>建築物の修繕</t>
    <phoneticPr fontId="1"/>
  </si>
  <si>
    <t>Building maintenance</t>
  </si>
  <si>
    <t>建築物の保守</t>
    <phoneticPr fontId="1"/>
  </si>
  <si>
    <t>Management of hotels</t>
  </si>
  <si>
    <t>ホテルの経営</t>
    <phoneticPr fontId="44"/>
  </si>
  <si>
    <t>Management of restaurants</t>
  </si>
  <si>
    <t>レストランの経営</t>
    <phoneticPr fontId="44"/>
  </si>
  <si>
    <t>Owning, managing, operating and leasing tourist facilities</t>
  </si>
  <si>
    <t>観光施設の所有、管理、運営及び貸借</t>
    <phoneticPr fontId="44"/>
  </si>
  <si>
    <t>Owning, managing, operating and leasing leisure facilities</t>
  </si>
  <si>
    <t>娯楽施設の所有、管理、運営及び貸借</t>
    <phoneticPr fontId="44"/>
  </si>
  <si>
    <t>Lease, management and operation of marine leisure facilities</t>
  </si>
  <si>
    <t>海洋型娯楽施設の賃貸借、管理および経営</t>
    <phoneticPr fontId="44"/>
  </si>
  <si>
    <t>Lease, management and operation of sports facilities</t>
  </si>
  <si>
    <t>スポーツ施設の賃貸借、管理および経営</t>
    <phoneticPr fontId="44"/>
  </si>
  <si>
    <t>Lease, management and operation of lodging facilities</t>
  </si>
  <si>
    <t>宿泊施設の賃貸借、管理および経営</t>
    <phoneticPr fontId="44"/>
  </si>
  <si>
    <t>Business related to ocean resources development</t>
  </si>
  <si>
    <t>海洋資源開発に関する事業</t>
    <phoneticPr fontId="44"/>
  </si>
  <si>
    <t>Business related to offshore facilities installation and operations</t>
  </si>
  <si>
    <t>洋上設備設置・運営に関する事業</t>
    <phoneticPr fontId="44"/>
  </si>
  <si>
    <t>All businesses incidental to the preceding items.</t>
  </si>
  <si>
    <t>前各号に付帯する一切の事業</t>
  </si>
  <si>
    <t>月</t>
    <rPh sb="0" eb="1">
      <t>ゲツ</t>
    </rPh>
    <phoneticPr fontId="1"/>
  </si>
  <si>
    <t>数字</t>
    <rPh sb="0" eb="2">
      <t>スウジ</t>
    </rPh>
    <phoneticPr fontId="1"/>
  </si>
  <si>
    <t>January</t>
  </si>
  <si>
    <t>February</t>
  </si>
  <si>
    <t>March</t>
  </si>
  <si>
    <t>April</t>
  </si>
  <si>
    <t>May</t>
  </si>
  <si>
    <t>June</t>
  </si>
  <si>
    <t>July</t>
  </si>
  <si>
    <t>August</t>
  </si>
  <si>
    <t>September</t>
  </si>
  <si>
    <t>October</t>
  </si>
  <si>
    <t>November</t>
  </si>
  <si>
    <t>December</t>
  </si>
  <si>
    <t>業種別の目的</t>
    <rPh sb="2" eb="3">
      <t>ベツ</t>
    </rPh>
    <rPh sb="4" eb="6">
      <t>モクテキ</t>
    </rPh>
    <phoneticPr fontId="1"/>
  </si>
  <si>
    <t>Industry / 業種</t>
    <phoneticPr fontId="1"/>
  </si>
  <si>
    <t>Finance・Insurance industry / 金融・保険業</t>
    <phoneticPr fontId="1"/>
  </si>
  <si>
    <t>Various goods sales industry / 各種物品販売業</t>
    <phoneticPr fontId="1"/>
  </si>
  <si>
    <t>Food and Drink / 飲食料品</t>
    <phoneticPr fontId="1"/>
  </si>
  <si>
    <t>Transportation・Warehousing / 運輸・倉庫</t>
    <rPh sb="29" eb="31">
      <t>ウンユ</t>
    </rPh>
    <rPh sb="32" eb="34">
      <t>ソウコ</t>
    </rPh>
    <phoneticPr fontId="1"/>
  </si>
  <si>
    <t>Medical care / 医療</t>
    <phoneticPr fontId="1"/>
  </si>
  <si>
    <t>Management・Consultancy・Information / 経営・コンサルタント・情報</t>
    <phoneticPr fontId="1"/>
  </si>
  <si>
    <t>Agriculture / 農業</t>
    <phoneticPr fontId="1"/>
  </si>
  <si>
    <t>Real estate / 不動産</t>
    <phoneticPr fontId="1"/>
  </si>
  <si>
    <t>Construction / 建設</t>
    <phoneticPr fontId="1"/>
  </si>
  <si>
    <t>Entertainment・Travel・Sports 
/ 娯楽・旅行・スポーツ</t>
    <phoneticPr fontId="1"/>
  </si>
  <si>
    <t>Others /その他</t>
    <phoneticPr fontId="1"/>
  </si>
  <si>
    <t>Business concerning finance</t>
    <phoneticPr fontId="44"/>
  </si>
  <si>
    <t>Import of daily necessities, sports equipment, etc.</t>
    <phoneticPr fontId="1"/>
  </si>
  <si>
    <t>Manufacture of various kinds of food products</t>
    <phoneticPr fontId="44"/>
  </si>
  <si>
    <t>Cargo transportation by automobiles</t>
    <phoneticPr fontId="44"/>
  </si>
  <si>
    <t>Provision of various services relating to the medical field</t>
    <phoneticPr fontId="44"/>
  </si>
  <si>
    <t>Consulting business in relation to management  of assets</t>
    <phoneticPr fontId="44"/>
  </si>
  <si>
    <t>Production of agricultural products including fruits, vegetables, and grains, etc.</t>
    <phoneticPr fontId="44"/>
  </si>
  <si>
    <t>Acquisition of real estate</t>
    <phoneticPr fontId="1"/>
  </si>
  <si>
    <t>Building planning</t>
    <phoneticPr fontId="1"/>
  </si>
  <si>
    <t>Management of hotels</t>
    <phoneticPr fontId="44"/>
  </si>
  <si>
    <t>Business related to ocean resources development</t>
    <phoneticPr fontId="44"/>
  </si>
  <si>
    <t>Type Ⅰ Financial Instruments Business</t>
    <phoneticPr fontId="44"/>
  </si>
  <si>
    <t>Export of daily necessities, sports equipment, etc.</t>
    <phoneticPr fontId="1"/>
  </si>
  <si>
    <t>Marketing of various kinds of food products</t>
    <phoneticPr fontId="44"/>
  </si>
  <si>
    <t>Warehousing business</t>
    <phoneticPr fontId="44"/>
  </si>
  <si>
    <t>All businesses incidental to the preceding items.</t>
    <phoneticPr fontId="44"/>
  </si>
  <si>
    <t>Consulting business in relation to administration of assets</t>
    <phoneticPr fontId="44"/>
  </si>
  <si>
    <t>Processing of agricultural products including fruits, vegetables, and grains, etc.</t>
    <phoneticPr fontId="44"/>
  </si>
  <si>
    <t>Development of real estate</t>
    <phoneticPr fontId="1"/>
  </si>
  <si>
    <t>Building design</t>
    <phoneticPr fontId="1"/>
  </si>
  <si>
    <t>Management of restaurants</t>
    <phoneticPr fontId="44"/>
  </si>
  <si>
    <t>Business related to offshore facilities installation and operations</t>
    <phoneticPr fontId="44"/>
  </si>
  <si>
    <t>Type Ⅱ Financial Instruments Business</t>
    <phoneticPr fontId="44"/>
  </si>
  <si>
    <t>Sales of daily necessities, sports equipment, etc.</t>
    <phoneticPr fontId="1"/>
  </si>
  <si>
    <t>Consulting business in relation to corporate management</t>
    <phoneticPr fontId="44"/>
  </si>
  <si>
    <t>Sale of agricultural products including fruits, vegetables, and grains, etc.</t>
    <phoneticPr fontId="44"/>
  </si>
  <si>
    <t>Holding of real estate</t>
    <phoneticPr fontId="1"/>
  </si>
  <si>
    <t>Building management</t>
    <phoneticPr fontId="1"/>
  </si>
  <si>
    <t>Owning, managing, operating and leasing tourist facilities</t>
    <phoneticPr fontId="44"/>
  </si>
  <si>
    <t>Business allowed under the Financial Instruments and Exchange Act</t>
    <phoneticPr fontId="1"/>
  </si>
  <si>
    <t>Manufacture and sale of various glass products</t>
    <phoneticPr fontId="44"/>
  </si>
  <si>
    <t>Marine transportation</t>
    <phoneticPr fontId="44"/>
  </si>
  <si>
    <t>Consulting business in relation to finance</t>
    <phoneticPr fontId="44"/>
  </si>
  <si>
    <t>Disposition of real estate</t>
    <phoneticPr fontId="1"/>
  </si>
  <si>
    <t>Building construction</t>
    <phoneticPr fontId="1"/>
  </si>
  <si>
    <t>Owning, managing, operating and leasing leisure facilities</t>
    <phoneticPr fontId="44"/>
  </si>
  <si>
    <t>Investment advisory and Agency business under the Financial Instruments and Exchange Act.</t>
    <phoneticPr fontId="44"/>
  </si>
  <si>
    <t>Manufacture and sale of various ceramic products</t>
    <phoneticPr fontId="44"/>
  </si>
  <si>
    <t>Investment consulting services</t>
    <phoneticPr fontId="1"/>
  </si>
  <si>
    <t>Leasing of real estate</t>
    <phoneticPr fontId="1"/>
  </si>
  <si>
    <t>Building repair</t>
    <phoneticPr fontId="1"/>
  </si>
  <si>
    <t>Lease, management and operation of marine leisure facilities</t>
    <phoneticPr fontId="44"/>
  </si>
  <si>
    <t>Business concerning financial instruments</t>
    <phoneticPr fontId="44"/>
  </si>
  <si>
    <t>Manufacture of various chemicals and chemical products</t>
    <phoneticPr fontId="44"/>
  </si>
  <si>
    <t>Advice on the acquisition, holding and disposal of investment financial assets in Japan</t>
    <phoneticPr fontId="1"/>
  </si>
  <si>
    <t>Management of real estate</t>
    <phoneticPr fontId="1"/>
  </si>
  <si>
    <t>Building maintenance</t>
    <phoneticPr fontId="1"/>
  </si>
  <si>
    <t>Lease, management and operation of sports facilities</t>
    <phoneticPr fontId="44"/>
  </si>
  <si>
    <t>Investment advisory business</t>
    <phoneticPr fontId="1"/>
  </si>
  <si>
    <t>Sale of various chemicals and chemical products</t>
    <phoneticPr fontId="44"/>
  </si>
  <si>
    <t>Brokerage of real estate</t>
    <phoneticPr fontId="1"/>
  </si>
  <si>
    <t>Lease, management and operation of lodging facilities</t>
    <phoneticPr fontId="44"/>
  </si>
  <si>
    <t>Investment agency business</t>
    <phoneticPr fontId="1"/>
  </si>
  <si>
    <t>Business of conducting market research</t>
    <phoneticPr fontId="1"/>
  </si>
  <si>
    <t>Provision of information relating to investments</t>
    <phoneticPr fontId="1"/>
  </si>
  <si>
    <t>Sale of domestic and foreign real estate</t>
    <phoneticPr fontId="1"/>
  </si>
  <si>
    <t>Management of investment partnership assets</t>
    <phoneticPr fontId="1"/>
  </si>
  <si>
    <t>Rental of domestic and foreign real estate</t>
    <phoneticPr fontId="1"/>
  </si>
  <si>
    <t>Administration of investment partnership assets</t>
    <phoneticPr fontId="1"/>
  </si>
  <si>
    <t>Consulting business in relation to real estate</t>
    <phoneticPr fontId="1"/>
  </si>
  <si>
    <t>Brokerage of domestic and foreign real estate</t>
    <phoneticPr fontId="1"/>
  </si>
  <si>
    <t>Management of domestic and foreign real estate</t>
    <phoneticPr fontId="1"/>
  </si>
  <si>
    <t>Real estate investment management</t>
    <phoneticPr fontId="1"/>
  </si>
  <si>
    <t>Communication and correspondence with third parties, translation and other support services for affiliated companies</t>
    <phoneticPr fontId="1"/>
  </si>
  <si>
    <t>Mediation of domestic and foreign real estate</t>
    <phoneticPr fontId="1"/>
  </si>
  <si>
    <t>Fund formation</t>
    <phoneticPr fontId="1"/>
  </si>
  <si>
    <t>Investing in stocks and bonds, etc.</t>
    <phoneticPr fontId="44"/>
  </si>
  <si>
    <t>Business related to prop-tech</t>
    <phoneticPr fontId="44"/>
  </si>
  <si>
    <t>Business related to fintech</t>
    <phoneticPr fontId="44"/>
  </si>
  <si>
    <t>Acquisition of securities</t>
    <phoneticPr fontId="1"/>
  </si>
  <si>
    <t>Holding of securities</t>
    <phoneticPr fontId="1"/>
  </si>
  <si>
    <t>Trading of securities</t>
    <phoneticPr fontId="1"/>
  </si>
  <si>
    <t>Investment of securities</t>
    <phoneticPr fontId="1"/>
  </si>
  <si>
    <t>Management of securities</t>
    <phoneticPr fontId="1"/>
  </si>
  <si>
    <t>Purchase of installment receivables</t>
    <phoneticPr fontId="44"/>
  </si>
  <si>
    <t>Loan business</t>
    <phoneticPr fontId="44"/>
  </si>
  <si>
    <t>Money lending</t>
    <phoneticPr fontId="44"/>
  </si>
  <si>
    <t>Guarantees for liabilities</t>
    <phoneticPr fontId="44"/>
  </si>
  <si>
    <t>Lending of money, guarantee of debt, and other financial services</t>
    <phoneticPr fontId="44"/>
  </si>
  <si>
    <t>Acquisition of credits</t>
    <phoneticPr fontId="1"/>
  </si>
  <si>
    <t>Holding of credits</t>
    <phoneticPr fontId="1"/>
  </si>
  <si>
    <t>Disposition of credits</t>
    <phoneticPr fontId="1"/>
  </si>
  <si>
    <t>Purpose2（目的2）</t>
    <phoneticPr fontId="1"/>
  </si>
  <si>
    <t>Purpose3（目的3）</t>
    <phoneticPr fontId="1"/>
  </si>
  <si>
    <t>Purpose4（目的4）</t>
    <phoneticPr fontId="1"/>
  </si>
  <si>
    <t>Purpose5（目的5）</t>
    <phoneticPr fontId="1"/>
  </si>
  <si>
    <t>Purpose6（目的6）</t>
    <phoneticPr fontId="1"/>
  </si>
  <si>
    <t>Purpose7（目的7）</t>
    <phoneticPr fontId="1"/>
  </si>
  <si>
    <t>Purpose8（目的8）</t>
    <phoneticPr fontId="1"/>
  </si>
  <si>
    <t>Purpose9（目的9）</t>
    <phoneticPr fontId="1"/>
  </si>
  <si>
    <t>Purpose10（目的10）</t>
    <phoneticPr fontId="1"/>
  </si>
  <si>
    <t>Purpose11（目的11）</t>
    <phoneticPr fontId="1"/>
  </si>
  <si>
    <t>Purpose12（目的12）</t>
    <phoneticPr fontId="1"/>
  </si>
  <si>
    <t>Purpose13（目的13）</t>
    <phoneticPr fontId="1"/>
  </si>
  <si>
    <t>Purpose14（目的14）</t>
    <phoneticPr fontId="1"/>
  </si>
  <si>
    <t>Purpose15（目的15）</t>
    <phoneticPr fontId="1"/>
  </si>
  <si>
    <t>Purpose16（目的16）</t>
    <phoneticPr fontId="1"/>
  </si>
  <si>
    <t>Purpose17（目的17）</t>
    <phoneticPr fontId="1"/>
  </si>
  <si>
    <t>Purpose18（目的18）</t>
    <phoneticPr fontId="1"/>
  </si>
  <si>
    <t>Purpose19（目的19）</t>
    <phoneticPr fontId="1"/>
  </si>
  <si>
    <t>Purpose20（目的20）</t>
    <phoneticPr fontId="1"/>
  </si>
  <si>
    <t>Purpose21（目的21）</t>
    <phoneticPr fontId="1"/>
  </si>
  <si>
    <t>Purpose22（目的22）</t>
    <phoneticPr fontId="1"/>
  </si>
  <si>
    <t>Purpose23（目的23）</t>
    <phoneticPr fontId="1"/>
  </si>
  <si>
    <t>Purpose24（目的24）</t>
    <phoneticPr fontId="1"/>
  </si>
  <si>
    <t>Purpose25（目的25）</t>
    <phoneticPr fontId="1"/>
  </si>
  <si>
    <t>Purpose26（目的26）</t>
    <phoneticPr fontId="1"/>
  </si>
  <si>
    <t>Purpose27（目的27）</t>
    <phoneticPr fontId="1"/>
  </si>
  <si>
    <t>Purpose28（目的28）</t>
    <phoneticPr fontId="1"/>
  </si>
  <si>
    <t>Purpose29（目的29）</t>
    <phoneticPr fontId="1"/>
  </si>
  <si>
    <t>Purpose30（目的30）</t>
    <phoneticPr fontId="1"/>
  </si>
  <si>
    <t>Purpose31（目的31）</t>
    <phoneticPr fontId="1"/>
  </si>
  <si>
    <t>Purpose32（目的32）</t>
    <phoneticPr fontId="1"/>
  </si>
  <si>
    <t>Purpose33（目的33）</t>
    <phoneticPr fontId="1"/>
  </si>
  <si>
    <t>Purpose34（目的34）</t>
    <phoneticPr fontId="1"/>
  </si>
  <si>
    <t>Purpose35（目的35）</t>
    <phoneticPr fontId="1"/>
  </si>
  <si>
    <t>Purpose36（目的36）</t>
    <phoneticPr fontId="1"/>
  </si>
  <si>
    <t>Purpose37（目的37）</t>
    <phoneticPr fontId="1"/>
  </si>
  <si>
    <t>Purpose38（目的38）</t>
    <phoneticPr fontId="1"/>
  </si>
  <si>
    <t>Purpose39（目的39）</t>
    <phoneticPr fontId="1"/>
  </si>
  <si>
    <t>Purpose40（目的40）</t>
    <phoneticPr fontId="1"/>
  </si>
  <si>
    <t>Purpose41（目的41）</t>
    <phoneticPr fontId="1"/>
  </si>
  <si>
    <t>Purpose42（目的42）</t>
    <phoneticPr fontId="1"/>
  </si>
  <si>
    <t>Purpose43（目的43）</t>
    <phoneticPr fontId="1"/>
  </si>
  <si>
    <t>Purpose44（目的44）</t>
    <phoneticPr fontId="1"/>
  </si>
  <si>
    <t>Purpose45（目的45）</t>
    <phoneticPr fontId="1"/>
  </si>
  <si>
    <t>Purpose46（目的46）</t>
    <phoneticPr fontId="1"/>
  </si>
  <si>
    <t>Purpose47（目的47）</t>
    <phoneticPr fontId="1"/>
  </si>
  <si>
    <t>Purpose48（目的48）</t>
    <phoneticPr fontId="1"/>
  </si>
  <si>
    <t>Purpose49（目的49）</t>
    <phoneticPr fontId="1"/>
  </si>
  <si>
    <t>Purpose50（目的50）</t>
    <phoneticPr fontId="1"/>
  </si>
  <si>
    <t>Finance・Insurance industry</t>
  </si>
  <si>
    <t>業種</t>
    <phoneticPr fontId="1"/>
  </si>
  <si>
    <t>Finance・Insurance industry</t>
    <phoneticPr fontId="1"/>
  </si>
  <si>
    <t>金融・保険業</t>
    <phoneticPr fontId="1"/>
  </si>
  <si>
    <t>Various goods sales industry</t>
    <phoneticPr fontId="1"/>
  </si>
  <si>
    <t>各種物品販売業</t>
    <phoneticPr fontId="1"/>
  </si>
  <si>
    <t>Food and Drink</t>
    <phoneticPr fontId="1"/>
  </si>
  <si>
    <t>飲食料品</t>
    <phoneticPr fontId="1"/>
  </si>
  <si>
    <t>Transportation・Warehousing</t>
    <phoneticPr fontId="1"/>
  </si>
  <si>
    <t>運輸・倉庫</t>
    <phoneticPr fontId="1"/>
  </si>
  <si>
    <t>Medical care</t>
    <phoneticPr fontId="1"/>
  </si>
  <si>
    <t>医療</t>
    <phoneticPr fontId="1"/>
  </si>
  <si>
    <t>Management・Consultancy・Information</t>
    <phoneticPr fontId="1"/>
  </si>
  <si>
    <t>経営・コンサルタント・情報</t>
    <phoneticPr fontId="1"/>
  </si>
  <si>
    <t>Agriculture</t>
    <phoneticPr fontId="1"/>
  </si>
  <si>
    <t>農業</t>
    <phoneticPr fontId="1"/>
  </si>
  <si>
    <t>Real estate</t>
    <phoneticPr fontId="1"/>
  </si>
  <si>
    <t>不動産</t>
    <phoneticPr fontId="1"/>
  </si>
  <si>
    <t>Construction</t>
    <phoneticPr fontId="1"/>
  </si>
  <si>
    <t>建設</t>
    <phoneticPr fontId="1"/>
  </si>
  <si>
    <t>Entertainment・Travel・Sports</t>
    <phoneticPr fontId="1"/>
  </si>
  <si>
    <t>娯楽・旅行・スポーツ</t>
    <phoneticPr fontId="1"/>
  </si>
  <si>
    <t>Others</t>
    <phoneticPr fontId="1"/>
  </si>
  <si>
    <t>その他</t>
    <phoneticPr fontId="1"/>
  </si>
  <si>
    <t>Various goods sales industry</t>
  </si>
  <si>
    <t>Food and Drink</t>
  </si>
  <si>
    <t>Transportation・Warehousing</t>
  </si>
  <si>
    <t>Medical care</t>
  </si>
  <si>
    <t>Management・Consultancy・Information</t>
  </si>
  <si>
    <t>Others</t>
  </si>
  <si>
    <t>海洋資源開発に関する事業</t>
    <phoneticPr fontId="1"/>
  </si>
  <si>
    <t>医療に関連する各種サービスの提供</t>
    <phoneticPr fontId="1"/>
  </si>
  <si>
    <t>貨物自動車運送事業</t>
    <phoneticPr fontId="1"/>
  </si>
  <si>
    <t>各種食品の製造</t>
    <phoneticPr fontId="1"/>
  </si>
  <si>
    <t>Please enter your company's trade name in English.
会社の商号を英語で入力してください。</t>
    <phoneticPr fontId="1"/>
  </si>
  <si>
    <t>Furigana of Trade Name
（商号のフリガナ）</t>
    <rPh sb="24" eb="26">
      <t>ショウゴウ</t>
    </rPh>
    <phoneticPr fontId="1"/>
  </si>
  <si>
    <t>Mary Smith</t>
  </si>
  <si>
    <t>1-1-11</t>
    <phoneticPr fontId="1"/>
  </si>
  <si>
    <t>新世界ビル99号室</t>
    <phoneticPr fontId="1"/>
  </si>
  <si>
    <t>22-33-44</t>
    <phoneticPr fontId="1"/>
  </si>
  <si>
    <t>新世界ビル101号室</t>
    <phoneticPr fontId="1"/>
  </si>
  <si>
    <t>Address(Prefectures,City,Ward,Town or Village) of Representative Member 
（代表社員の住所(都道府県市区町村)）</t>
    <rPh sb="79" eb="81">
      <t>ジュウショ</t>
    </rPh>
    <rPh sb="82" eb="86">
      <t>トドウフケン</t>
    </rPh>
    <rPh sb="86" eb="88">
      <t>シク</t>
    </rPh>
    <rPh sb="88" eb="90">
      <t>チョウソン</t>
    </rPh>
    <phoneticPr fontId="1"/>
  </si>
  <si>
    <t>number of Members at Incorporation
 (社員の人数)</t>
    <rPh sb="40" eb="42">
      <t>ニンズウ</t>
    </rPh>
    <phoneticPr fontId="1"/>
  </si>
  <si>
    <t>Address(Prefectures,City,Ward,Town or Village) of Members at Incorporation 1 
（社員 1の住所(都道府県市区町村)）</t>
    <rPh sb="84" eb="86">
      <t>ジュウショ</t>
    </rPh>
    <rPh sb="87" eb="91">
      <t>トドウフケン</t>
    </rPh>
    <rPh sb="91" eb="93">
      <t>シク</t>
    </rPh>
    <rPh sb="93" eb="95">
      <t>チョウソン</t>
    </rPh>
    <phoneticPr fontId="1"/>
  </si>
  <si>
    <t>Home Country Address of Members at Incorporation 1
（社員 1が非居住者の場合、本国の住所）</t>
    <rPh sb="57" eb="60">
      <t>ヒキョジュウ</t>
    </rPh>
    <rPh sb="60" eb="61">
      <t>シャ</t>
    </rPh>
    <rPh sb="62" eb="64">
      <t>バアイ</t>
    </rPh>
    <rPh sb="65" eb="67">
      <t>ホンゴク</t>
    </rPh>
    <rPh sb="68" eb="70">
      <t>ジュウショ</t>
    </rPh>
    <phoneticPr fontId="1"/>
  </si>
  <si>
    <t>Address(Prefectures,City,Ward,Town or Village) of Members at Incorporation 2
（社員 2の住所(都道府県市区町村)）</t>
    <rPh sb="83" eb="85">
      <t>ジュウショ</t>
    </rPh>
    <rPh sb="86" eb="90">
      <t>トドウフケン</t>
    </rPh>
    <rPh sb="90" eb="92">
      <t>シク</t>
    </rPh>
    <rPh sb="92" eb="94">
      <t>チョウソン</t>
    </rPh>
    <phoneticPr fontId="1"/>
  </si>
  <si>
    <t>Address(Prefectures,City,Ward,Town or Village) of Members at Incorporation 3
（社員 3の住所(都道府県市区町村)）</t>
    <rPh sb="83" eb="85">
      <t>ジュウショ</t>
    </rPh>
    <rPh sb="86" eb="90">
      <t>トドウフケン</t>
    </rPh>
    <rPh sb="90" eb="92">
      <t>シク</t>
    </rPh>
    <rPh sb="92" eb="94">
      <t>チョウソン</t>
    </rPh>
    <phoneticPr fontId="1"/>
  </si>
  <si>
    <t>Home Country Address of Members at Incorporation 3
（社員 3が非居住者の場合、本国の住所）</t>
    <rPh sb="57" eb="60">
      <t>ヒキョジュウ</t>
    </rPh>
    <rPh sb="60" eb="61">
      <t>シャ</t>
    </rPh>
    <rPh sb="62" eb="64">
      <t>バアイ</t>
    </rPh>
    <rPh sb="65" eb="67">
      <t>ホンゴク</t>
    </rPh>
    <rPh sb="68" eb="70">
      <t>ジュウショ</t>
    </rPh>
    <phoneticPr fontId="1"/>
  </si>
  <si>
    <t>Address(Prefectures,City,Ward,Town or Village) of Members at Incorporation 4 
（社員 4の住所(都道府県市区町村)）</t>
    <rPh sb="84" eb="86">
      <t>ジュウショ</t>
    </rPh>
    <rPh sb="87" eb="91">
      <t>トドウフケン</t>
    </rPh>
    <rPh sb="91" eb="93">
      <t>シク</t>
    </rPh>
    <rPh sb="93" eb="95">
      <t>チョウソン</t>
    </rPh>
    <phoneticPr fontId="1"/>
  </si>
  <si>
    <t>Address(Prefectures,City,Ward,Town or Village) of Members at Incorporation 5 
（社員 5の住所(都道府県市区町村)）</t>
    <rPh sb="84" eb="86">
      <t>ジュウショ</t>
    </rPh>
    <rPh sb="87" eb="91">
      <t>トドウフケン</t>
    </rPh>
    <rPh sb="91" eb="93">
      <t>シク</t>
    </rPh>
    <rPh sb="93" eb="95">
      <t>チョウソン</t>
    </rPh>
    <phoneticPr fontId="1"/>
  </si>
  <si>
    <t>Address(Prefectures,City,Ward,Town or Village) of Members at Incorporation 6
（社員 6の住所(都道府県市区町村)）</t>
    <rPh sb="83" eb="85">
      <t>ジュウショ</t>
    </rPh>
    <rPh sb="86" eb="90">
      <t>トドウフケン</t>
    </rPh>
    <rPh sb="90" eb="92">
      <t>シク</t>
    </rPh>
    <rPh sb="92" eb="94">
      <t>チョウソン</t>
    </rPh>
    <phoneticPr fontId="1"/>
  </si>
  <si>
    <t>Address(Prefectures,City,Ward,Town or Village) of Members at Incorporation 7
（社員 7の住所(都道府県市区町村)）</t>
    <rPh sb="83" eb="85">
      <t>ジュウショ</t>
    </rPh>
    <rPh sb="86" eb="90">
      <t>トドウフケン</t>
    </rPh>
    <rPh sb="90" eb="92">
      <t>シク</t>
    </rPh>
    <rPh sb="92" eb="94">
      <t>チョウソン</t>
    </rPh>
    <phoneticPr fontId="1"/>
  </si>
  <si>
    <t>Address(Prefectures,City,Ward,Town or Village) of Members at Incorporation 8
（社員 8の住所(都道府県市区町村)）</t>
    <rPh sb="83" eb="85">
      <t>ジュウショ</t>
    </rPh>
    <rPh sb="86" eb="90">
      <t>トドウフケン</t>
    </rPh>
    <rPh sb="90" eb="92">
      <t>シク</t>
    </rPh>
    <rPh sb="92" eb="94">
      <t>チョウソン</t>
    </rPh>
    <phoneticPr fontId="1"/>
  </si>
  <si>
    <t>Address(Prefectures,City,Ward,Town or Village) of Members at Incorporation 9 
（社員 9の住所(都道府県市区町村)）</t>
    <rPh sb="84" eb="86">
      <t>ジュウショ</t>
    </rPh>
    <rPh sb="87" eb="91">
      <t>トドウフケン</t>
    </rPh>
    <rPh sb="91" eb="93">
      <t>シク</t>
    </rPh>
    <rPh sb="93" eb="95">
      <t>チョウソン</t>
    </rPh>
    <phoneticPr fontId="1"/>
  </si>
  <si>
    <t>Address(Prefectures,City,Ward,Town or Village) of Members at Incorporation 10
（社員 10の住所(都道府県市区町村)）</t>
    <rPh sb="85" eb="87">
      <t>ジュウショ</t>
    </rPh>
    <rPh sb="88" eb="92">
      <t>トドウフケン</t>
    </rPh>
    <rPh sb="92" eb="94">
      <t>シク</t>
    </rPh>
    <rPh sb="94" eb="96">
      <t>チョウソン</t>
    </rPh>
    <phoneticPr fontId="1"/>
  </si>
  <si>
    <t>Address(Prefectures,City,Ward,Town or Village) of Members at Incorporation 11
（社員 11の住所(都道府県市区町村)）</t>
    <rPh sb="85" eb="87">
      <t>ジュウショ</t>
    </rPh>
    <rPh sb="88" eb="92">
      <t>トドウフケン</t>
    </rPh>
    <rPh sb="92" eb="94">
      <t>シク</t>
    </rPh>
    <rPh sb="94" eb="96">
      <t>チョウソン</t>
    </rPh>
    <phoneticPr fontId="1"/>
  </si>
  <si>
    <t>Address(Prefectures,City,Ward,Town or Village) of Members at Incorporation 12
（社員 12の住所(都道府県市区町村)）</t>
    <rPh sb="85" eb="87">
      <t>ジュウショ</t>
    </rPh>
    <rPh sb="88" eb="92">
      <t>トドウフケン</t>
    </rPh>
    <rPh sb="92" eb="94">
      <t>シク</t>
    </rPh>
    <rPh sb="94" eb="96">
      <t>チョウソン</t>
    </rPh>
    <phoneticPr fontId="1"/>
  </si>
  <si>
    <t>Address(Prefectures,City,Ward,Town or Village) of Members at Incorporation 13
（社員 13の住所(都道府県市区町村)）</t>
    <rPh sb="85" eb="87">
      <t>ジュウショ</t>
    </rPh>
    <rPh sb="88" eb="92">
      <t>トドウフケン</t>
    </rPh>
    <rPh sb="92" eb="94">
      <t>シク</t>
    </rPh>
    <rPh sb="94" eb="96">
      <t>チョウソン</t>
    </rPh>
    <phoneticPr fontId="1"/>
  </si>
  <si>
    <t>Address(Prefectures,City,Ward,Town or Village) of Members at Incorporation 14
（社員 14の住所(都道府県市区町村)）</t>
    <rPh sb="85" eb="87">
      <t>ジュウショ</t>
    </rPh>
    <rPh sb="88" eb="92">
      <t>トドウフケン</t>
    </rPh>
    <rPh sb="92" eb="94">
      <t>シク</t>
    </rPh>
    <rPh sb="94" eb="96">
      <t>チョウソン</t>
    </rPh>
    <phoneticPr fontId="1"/>
  </si>
  <si>
    <t>Address(Prefectures,City,Ward,Town or Village) of Members at Incorporation 15
（社員 15の住所(都道府県市区町村)）</t>
    <rPh sb="85" eb="87">
      <t>ジュウショ</t>
    </rPh>
    <rPh sb="88" eb="92">
      <t>トドウフケン</t>
    </rPh>
    <rPh sb="92" eb="94">
      <t>シク</t>
    </rPh>
    <rPh sb="94" eb="96">
      <t>チョウソン</t>
    </rPh>
    <phoneticPr fontId="1"/>
  </si>
  <si>
    <t>Address(Prefectures,City,Ward,Town or Village) of Members at Incorporation 16
（社員 16の住所(都道府県市区町村)）</t>
    <rPh sb="85" eb="87">
      <t>ジュウショ</t>
    </rPh>
    <rPh sb="88" eb="92">
      <t>トドウフケン</t>
    </rPh>
    <rPh sb="92" eb="94">
      <t>シク</t>
    </rPh>
    <rPh sb="94" eb="96">
      <t>チョウソン</t>
    </rPh>
    <phoneticPr fontId="1"/>
  </si>
  <si>
    <t>Address(Prefectures,City,Ward,Town or Village) of Members at Incorporation 17 
（社員 17の住所(都道府県市区町村)）</t>
    <rPh sb="86" eb="88">
      <t>ジュウショ</t>
    </rPh>
    <rPh sb="89" eb="93">
      <t>トドウフケン</t>
    </rPh>
    <rPh sb="93" eb="95">
      <t>シク</t>
    </rPh>
    <rPh sb="95" eb="97">
      <t>チョウソン</t>
    </rPh>
    <phoneticPr fontId="1"/>
  </si>
  <si>
    <t>Address(Prefectures,City,Ward,Town or Village) of Members at Incorporation 18 
（社員 18の住所(都道府県市区町村)）</t>
    <rPh sb="86" eb="88">
      <t>ジュウショ</t>
    </rPh>
    <rPh sb="89" eb="93">
      <t>トドウフケン</t>
    </rPh>
    <rPh sb="93" eb="95">
      <t>シク</t>
    </rPh>
    <rPh sb="95" eb="97">
      <t>チョウソン</t>
    </rPh>
    <phoneticPr fontId="1"/>
  </si>
  <si>
    <t>Address(Prefectures,City,Ward,Town or Village) of Members at Incorporation 19 
（社員 19の住所(都道府県市区町村)）</t>
    <rPh sb="86" eb="88">
      <t>ジュウショ</t>
    </rPh>
    <rPh sb="89" eb="93">
      <t>トドウフケン</t>
    </rPh>
    <rPh sb="93" eb="95">
      <t>シク</t>
    </rPh>
    <rPh sb="95" eb="97">
      <t>チョウソン</t>
    </rPh>
    <phoneticPr fontId="1"/>
  </si>
  <si>
    <t>Address(Prefectures,City,Ward,Town or Village) of Members at Incorporation 20
（社員 20の住所(都道府県市区町村)）</t>
    <rPh sb="85" eb="87">
      <t>ジュウショ</t>
    </rPh>
    <rPh sb="88" eb="92">
      <t>トドウフケン</t>
    </rPh>
    <rPh sb="92" eb="94">
      <t>シク</t>
    </rPh>
    <rPh sb="94" eb="96">
      <t>チョウソン</t>
    </rPh>
    <phoneticPr fontId="1"/>
  </si>
  <si>
    <t>Address(Prefectures,City,Ward,Town or Village) of Members at Incorporation 21 
（社員 21の住所(都道府県市区町村)）</t>
    <rPh sb="86" eb="88">
      <t>ジュウショ</t>
    </rPh>
    <rPh sb="89" eb="93">
      <t>トドウフケン</t>
    </rPh>
    <rPh sb="93" eb="95">
      <t>シク</t>
    </rPh>
    <rPh sb="95" eb="97">
      <t>チョウソン</t>
    </rPh>
    <phoneticPr fontId="1"/>
  </si>
  <si>
    <t>Address(Prefectures,City,Ward,Town or Village) of Members at Incorporation 22 
（社員 22の住所(都道府県市区町村)）</t>
    <rPh sb="86" eb="88">
      <t>ジュウショ</t>
    </rPh>
    <rPh sb="89" eb="93">
      <t>トドウフケン</t>
    </rPh>
    <rPh sb="93" eb="95">
      <t>シク</t>
    </rPh>
    <rPh sb="95" eb="97">
      <t>チョウソン</t>
    </rPh>
    <phoneticPr fontId="1"/>
  </si>
  <si>
    <t>Address(Prefectures,City,Ward,Town or Village) of Members at Incorporation 23 
（社員 23の住所(都道府県市区町村)）</t>
    <rPh sb="86" eb="88">
      <t>ジュウショ</t>
    </rPh>
    <rPh sb="89" eb="93">
      <t>トドウフケン</t>
    </rPh>
    <rPh sb="93" eb="95">
      <t>シク</t>
    </rPh>
    <rPh sb="95" eb="97">
      <t>チョウソン</t>
    </rPh>
    <phoneticPr fontId="1"/>
  </si>
  <si>
    <t>Address(Prefectures,City,Ward,Town or Village) of Members at Incorporation 24 
（社員 24の住所(都道府県市区町村)）</t>
    <rPh sb="86" eb="88">
      <t>ジュウショ</t>
    </rPh>
    <rPh sb="89" eb="93">
      <t>トドウフケン</t>
    </rPh>
    <rPh sb="93" eb="95">
      <t>シク</t>
    </rPh>
    <rPh sb="95" eb="97">
      <t>チョウソン</t>
    </rPh>
    <phoneticPr fontId="1"/>
  </si>
  <si>
    <t>Address(Prefectures,City,Ward,Town or Village) of Members at Incorporation 25 
（社員 25の住所(都道府県市区町村)）</t>
    <rPh sb="86" eb="88">
      <t>ジュウショ</t>
    </rPh>
    <rPh sb="89" eb="93">
      <t>トドウフケン</t>
    </rPh>
    <rPh sb="93" eb="95">
      <t>シク</t>
    </rPh>
    <rPh sb="95" eb="97">
      <t>チョウソン</t>
    </rPh>
    <phoneticPr fontId="1"/>
  </si>
  <si>
    <t>Address(Prefectures,City,Ward,Town or Village) of Members at Incorporation 26 
（社員 26の住所(都道府県市区町村)）</t>
    <rPh sb="86" eb="88">
      <t>ジュウショ</t>
    </rPh>
    <rPh sb="89" eb="93">
      <t>トドウフケン</t>
    </rPh>
    <rPh sb="93" eb="95">
      <t>シク</t>
    </rPh>
    <rPh sb="95" eb="97">
      <t>チョウソン</t>
    </rPh>
    <phoneticPr fontId="1"/>
  </si>
  <si>
    <t>Address(Prefectures,City,Ward,Town or Village) of Members at Incorporation 27 
（社員 27の住所(都道府県市区町村)）</t>
    <rPh sb="86" eb="88">
      <t>ジュウショ</t>
    </rPh>
    <rPh sb="89" eb="93">
      <t>トドウフケン</t>
    </rPh>
    <rPh sb="93" eb="95">
      <t>シク</t>
    </rPh>
    <rPh sb="95" eb="97">
      <t>チョウソン</t>
    </rPh>
    <phoneticPr fontId="1"/>
  </si>
  <si>
    <t>Address(Prefectures,City,Ward,Town or Village) of Members at Incorporation 28 
（社員 28の住所(都道府県市区町村)）</t>
    <rPh sb="86" eb="88">
      <t>ジュウショ</t>
    </rPh>
    <rPh sb="89" eb="93">
      <t>トドウフケン</t>
    </rPh>
    <rPh sb="93" eb="95">
      <t>シク</t>
    </rPh>
    <rPh sb="95" eb="97">
      <t>チョウソン</t>
    </rPh>
    <phoneticPr fontId="1"/>
  </si>
  <si>
    <t>Address(Prefectures,City,Ward,Town or Village) of Members at Incorporation 29 
（社員 29の住所(都道府県市区町村)）</t>
    <rPh sb="86" eb="88">
      <t>ジュウショ</t>
    </rPh>
    <rPh sb="89" eb="93">
      <t>トドウフケン</t>
    </rPh>
    <rPh sb="93" eb="95">
      <t>シク</t>
    </rPh>
    <rPh sb="95" eb="97">
      <t>チョウソン</t>
    </rPh>
    <phoneticPr fontId="1"/>
  </si>
  <si>
    <t>Address(Prefectures,City,Ward,Town or Village) of Members at Incorporation 30 
（社員 30の住所(都道府県市区町村)）</t>
    <rPh sb="86" eb="88">
      <t>ジュウショ</t>
    </rPh>
    <rPh sb="89" eb="93">
      <t>トドウフケン</t>
    </rPh>
    <rPh sb="93" eb="95">
      <t>シク</t>
    </rPh>
    <rPh sb="95" eb="97">
      <t>チョウソン</t>
    </rPh>
    <phoneticPr fontId="1"/>
  </si>
  <si>
    <t>Address(Prefectures,City,Ward,Town or Village) of Members at Incorporation 31 
（社員 31の住所(都道府県市区町村)）</t>
    <rPh sb="86" eb="88">
      <t>ジュウショ</t>
    </rPh>
    <rPh sb="89" eb="93">
      <t>トドウフケン</t>
    </rPh>
    <rPh sb="93" eb="95">
      <t>シク</t>
    </rPh>
    <rPh sb="95" eb="97">
      <t>チョウソン</t>
    </rPh>
    <phoneticPr fontId="1"/>
  </si>
  <si>
    <t>Address(Prefectures,City,Ward,Town or Village) of Members at Incorporation 32 
（社員 32の住所(都道府県市区町村)）</t>
    <rPh sb="86" eb="88">
      <t>ジュウショ</t>
    </rPh>
    <rPh sb="89" eb="93">
      <t>トドウフケン</t>
    </rPh>
    <rPh sb="93" eb="95">
      <t>シク</t>
    </rPh>
    <rPh sb="95" eb="97">
      <t>チョウソン</t>
    </rPh>
    <phoneticPr fontId="1"/>
  </si>
  <si>
    <t>Address(Prefectures,City,Ward,Town or Village) of Members at Incorporation 33 
（社員 33の住所(都道府県市区町村)）</t>
    <rPh sb="86" eb="88">
      <t>ジュウショ</t>
    </rPh>
    <rPh sb="89" eb="93">
      <t>トドウフケン</t>
    </rPh>
    <rPh sb="93" eb="95">
      <t>シク</t>
    </rPh>
    <rPh sb="95" eb="97">
      <t>チョウソン</t>
    </rPh>
    <phoneticPr fontId="1"/>
  </si>
  <si>
    <t>Address(Prefectures,City,Ward,Town or Village) of Members at Incorporation 34 
（社員 34の住所(都道府県市区町村)）</t>
    <rPh sb="86" eb="88">
      <t>ジュウショ</t>
    </rPh>
    <rPh sb="89" eb="93">
      <t>トドウフケン</t>
    </rPh>
    <rPh sb="93" eb="95">
      <t>シク</t>
    </rPh>
    <rPh sb="95" eb="97">
      <t>チョウソン</t>
    </rPh>
    <phoneticPr fontId="1"/>
  </si>
  <si>
    <t>Address(Prefectures,City,Ward,Town or Village) of Members at Incorporation 35
（社員 35の住所(都道府県市区町村)）</t>
    <rPh sb="85" eb="87">
      <t>ジュウショ</t>
    </rPh>
    <rPh sb="88" eb="92">
      <t>トドウフケン</t>
    </rPh>
    <rPh sb="92" eb="94">
      <t>シク</t>
    </rPh>
    <rPh sb="94" eb="96">
      <t>チョウソン</t>
    </rPh>
    <phoneticPr fontId="1"/>
  </si>
  <si>
    <t>Address(Prefectures,City,Ward,Town or Village) of Members at Incorporation 36
（社員 36の住所(都道府県市区町村)）</t>
    <rPh sb="85" eb="87">
      <t>ジュウショ</t>
    </rPh>
    <rPh sb="88" eb="92">
      <t>トドウフケン</t>
    </rPh>
    <rPh sb="92" eb="94">
      <t>シク</t>
    </rPh>
    <rPh sb="94" eb="96">
      <t>チョウソン</t>
    </rPh>
    <phoneticPr fontId="1"/>
  </si>
  <si>
    <t>Address(Prefectures,City,Ward,Town or Village) of Members at Incorporation 37
（社員 37の住所(都道府県市区町村)）</t>
    <rPh sb="85" eb="87">
      <t>ジュウショ</t>
    </rPh>
    <rPh sb="88" eb="92">
      <t>トドウフケン</t>
    </rPh>
    <rPh sb="92" eb="94">
      <t>シク</t>
    </rPh>
    <rPh sb="94" eb="96">
      <t>チョウソン</t>
    </rPh>
    <phoneticPr fontId="1"/>
  </si>
  <si>
    <t>Address(Prefectures,City,Ward,Town or Village) of Members at Incorporation 38 
（社員 38の住所(都道府県市区町村)）</t>
    <rPh sb="86" eb="88">
      <t>ジュウショ</t>
    </rPh>
    <rPh sb="89" eb="93">
      <t>トドウフケン</t>
    </rPh>
    <rPh sb="93" eb="95">
      <t>シク</t>
    </rPh>
    <rPh sb="95" eb="97">
      <t>チョウソン</t>
    </rPh>
    <phoneticPr fontId="1"/>
  </si>
  <si>
    <t>Address(Prefectures,City,Ward,Town or Village) of Members at Incorporation 39 
（社員 39の住所(都道府県市区町村)）</t>
    <rPh sb="86" eb="88">
      <t>ジュウショ</t>
    </rPh>
    <rPh sb="89" eb="93">
      <t>トドウフケン</t>
    </rPh>
    <rPh sb="93" eb="95">
      <t>シク</t>
    </rPh>
    <rPh sb="95" eb="97">
      <t>チョウソン</t>
    </rPh>
    <phoneticPr fontId="1"/>
  </si>
  <si>
    <t>Address(Prefectures,City,Ward,Town or Village) of Members at Incorporation 40 
（社員 40の住所(都道府県市区町村)）</t>
    <rPh sb="86" eb="88">
      <t>ジュウショ</t>
    </rPh>
    <rPh sb="89" eb="93">
      <t>トドウフケン</t>
    </rPh>
    <rPh sb="93" eb="95">
      <t>シク</t>
    </rPh>
    <rPh sb="95" eb="97">
      <t>チョウソン</t>
    </rPh>
    <phoneticPr fontId="1"/>
  </si>
  <si>
    <t>Address(Prefectures,City,Ward,Town or Village) of Members at Incorporation 41 
（社員 41の住所(都道府県市区町村)）</t>
    <rPh sb="86" eb="88">
      <t>ジュウショ</t>
    </rPh>
    <rPh sb="89" eb="93">
      <t>トドウフケン</t>
    </rPh>
    <rPh sb="93" eb="95">
      <t>シク</t>
    </rPh>
    <rPh sb="95" eb="97">
      <t>チョウソン</t>
    </rPh>
    <phoneticPr fontId="1"/>
  </si>
  <si>
    <t>Address(Prefectures,City,Ward,Town or Village) of Members at Incorporation 42 
（社員 42の住所(都道府県市区町村)）</t>
    <rPh sb="86" eb="88">
      <t>ジュウショ</t>
    </rPh>
    <rPh sb="89" eb="93">
      <t>トドウフケン</t>
    </rPh>
    <rPh sb="93" eb="95">
      <t>シク</t>
    </rPh>
    <rPh sb="95" eb="97">
      <t>チョウソン</t>
    </rPh>
    <phoneticPr fontId="1"/>
  </si>
  <si>
    <t>Address(Prefectures,City,Ward,Town or Village) of Members at Incorporation 43
（社員 43の住所(都道府県市区町村)）</t>
    <rPh sb="85" eb="87">
      <t>ジュウショ</t>
    </rPh>
    <rPh sb="88" eb="92">
      <t>トドウフケン</t>
    </rPh>
    <rPh sb="92" eb="94">
      <t>シク</t>
    </rPh>
    <rPh sb="94" eb="96">
      <t>チョウソン</t>
    </rPh>
    <phoneticPr fontId="1"/>
  </si>
  <si>
    <t>Address(Prefectures,City,Ward,Town or Village) of Members at Incorporation 44
（社員 44の住所(都道府県市区町村)）</t>
    <rPh sb="85" eb="87">
      <t>ジュウショ</t>
    </rPh>
    <rPh sb="88" eb="92">
      <t>トドウフケン</t>
    </rPh>
    <rPh sb="92" eb="94">
      <t>シク</t>
    </rPh>
    <rPh sb="94" eb="96">
      <t>チョウソン</t>
    </rPh>
    <phoneticPr fontId="1"/>
  </si>
  <si>
    <t>Address(Prefectures,City,Ward,Town or Village) of Members at Incorporation 45
（社員 45の住所(都道府県市区町村)）</t>
    <rPh sb="85" eb="87">
      <t>ジュウショ</t>
    </rPh>
    <rPh sb="88" eb="92">
      <t>トドウフケン</t>
    </rPh>
    <rPh sb="92" eb="94">
      <t>シク</t>
    </rPh>
    <rPh sb="94" eb="96">
      <t>チョウソン</t>
    </rPh>
    <phoneticPr fontId="1"/>
  </si>
  <si>
    <t>Address(Prefectures,City,Ward,Town or Village) of Members at Incorporation 46 
（社員 46の住所(都道府県市区町村)）</t>
    <rPh sb="86" eb="88">
      <t>ジュウショ</t>
    </rPh>
    <rPh sb="89" eb="93">
      <t>トドウフケン</t>
    </rPh>
    <rPh sb="93" eb="95">
      <t>シク</t>
    </rPh>
    <rPh sb="95" eb="97">
      <t>チョウソン</t>
    </rPh>
    <phoneticPr fontId="1"/>
  </si>
  <si>
    <t>Address(Prefectures,City,Ward,Town or Village) of Members at Incorporation 47 
（社員 47の住所(都道府県市区町村)）</t>
    <rPh sb="86" eb="88">
      <t>ジュウショ</t>
    </rPh>
    <rPh sb="89" eb="93">
      <t>トドウフケン</t>
    </rPh>
    <rPh sb="93" eb="95">
      <t>シク</t>
    </rPh>
    <rPh sb="95" eb="97">
      <t>チョウソン</t>
    </rPh>
    <phoneticPr fontId="1"/>
  </si>
  <si>
    <t>Address(Prefectures,City,Ward,Town or Village) of Members at Incorporation 48 
（社員 48の住所(都道府県市区町村)）</t>
    <rPh sb="86" eb="88">
      <t>ジュウショ</t>
    </rPh>
    <rPh sb="89" eb="93">
      <t>トドウフケン</t>
    </rPh>
    <rPh sb="93" eb="95">
      <t>シク</t>
    </rPh>
    <rPh sb="95" eb="97">
      <t>チョウソン</t>
    </rPh>
    <phoneticPr fontId="1"/>
  </si>
  <si>
    <t>Address(Prefectures,City,Ward,Town or Village) of Members at Incorporation 49 
（社員 49の住所(都道府県市区町村)）</t>
    <rPh sb="86" eb="88">
      <t>ジュウショ</t>
    </rPh>
    <rPh sb="89" eb="93">
      <t>トドウフケン</t>
    </rPh>
    <rPh sb="93" eb="95">
      <t>シク</t>
    </rPh>
    <rPh sb="95" eb="97">
      <t>チョウソン</t>
    </rPh>
    <phoneticPr fontId="1"/>
  </si>
  <si>
    <t>Address(Prefectures,City,Ward,Town or Village) of Members at Incorporation 50 
（社員 50の住所(都道府県市区町村)）</t>
    <rPh sb="86" eb="88">
      <t>ジュウショ</t>
    </rPh>
    <rPh sb="89" eb="93">
      <t>トドウフケン</t>
    </rPh>
    <rPh sb="93" eb="95">
      <t>シク</t>
    </rPh>
    <rPh sb="95" eb="97">
      <t>チョウソン</t>
    </rPh>
    <phoneticPr fontId="1"/>
  </si>
  <si>
    <t>Date of birth of Representative Member
（代表社員の生年月日)</t>
    <rPh sb="45" eb="49">
      <t>セイネンガッピ</t>
    </rPh>
    <phoneticPr fontId="1"/>
  </si>
  <si>
    <t>Same as representative Member
代表社員と同じ</t>
  </si>
  <si>
    <t>Name of Representative Member
（代表社員の氏名）</t>
    <phoneticPr fontId="1"/>
  </si>
  <si>
    <t>Contribution of Members 18 （社員 2の出資金）</t>
    <rPh sb="28" eb="30">
      <t>シャイン</t>
    </rPh>
    <rPh sb="33" eb="35">
      <t>シュッシ</t>
    </rPh>
    <rPh sb="35" eb="36">
      <t>キン</t>
    </rPh>
    <phoneticPr fontId="1"/>
  </si>
  <si>
    <t>Contribution of Members 24 （社員24の出資金）</t>
    <rPh sb="28" eb="30">
      <t>シャイン</t>
    </rPh>
    <rPh sb="33" eb="35">
      <t>シュッシ</t>
    </rPh>
    <rPh sb="35" eb="36">
      <t>キン</t>
    </rPh>
    <phoneticPr fontId="1"/>
  </si>
  <si>
    <t>Contribution of Members 50 （社員 50の出資金）</t>
    <rPh sb="28" eb="30">
      <t>シャイン</t>
    </rPh>
    <rPh sb="34" eb="36">
      <t>シュッシ</t>
    </rPh>
    <rPh sb="36" eb="37">
      <t>キン</t>
    </rPh>
    <phoneticPr fontId="1"/>
  </si>
  <si>
    <t>Name of Members  1
（社員 1の氏名）</t>
    <phoneticPr fontId="1"/>
  </si>
  <si>
    <t>Name of Members  2
（社員 2の氏名）</t>
    <phoneticPr fontId="1"/>
  </si>
  <si>
    <t>Name of Members  3
（社員 3の氏名）</t>
    <phoneticPr fontId="1"/>
  </si>
  <si>
    <t>Name of Members  4
（社員 4の氏名）</t>
    <phoneticPr fontId="1"/>
  </si>
  <si>
    <t>Contribution of Representative Member （代表社員 の出資金）</t>
    <rPh sb="39" eb="41">
      <t>ダイヒョウ</t>
    </rPh>
    <rPh sb="41" eb="43">
      <t>シャイン</t>
    </rPh>
    <rPh sb="45" eb="47">
      <t>シュッシ</t>
    </rPh>
    <rPh sb="47" eb="48">
      <t>キン</t>
    </rPh>
    <phoneticPr fontId="1"/>
  </si>
  <si>
    <t>官報</t>
    <phoneticPr fontId="1"/>
  </si>
  <si>
    <t>読売新聞</t>
    <phoneticPr fontId="1"/>
  </si>
  <si>
    <t>毎日新聞</t>
    <phoneticPr fontId="1"/>
  </si>
  <si>
    <t>朝日新聞</t>
    <phoneticPr fontId="1"/>
  </si>
  <si>
    <t>日本経済新聞</t>
    <phoneticPr fontId="1"/>
  </si>
  <si>
    <t>産業経済新聞</t>
    <phoneticPr fontId="1"/>
  </si>
  <si>
    <t>北海道新聞</t>
    <phoneticPr fontId="1"/>
  </si>
  <si>
    <t>東京新聞</t>
    <phoneticPr fontId="1"/>
  </si>
  <si>
    <t>西日本新聞</t>
    <phoneticPr fontId="1"/>
  </si>
  <si>
    <t>前各号に付帯する一切の事業</t>
    <phoneticPr fontId="1"/>
  </si>
  <si>
    <t>Please enter Contribution of Representative Member
代表社員の出資金を入力してください</t>
    <rPh sb="51" eb="53">
      <t>ダイヒョウ</t>
    </rPh>
    <rPh sb="56" eb="59">
      <t>シュッシキン</t>
    </rPh>
    <rPh sb="60" eb="62">
      <t>ニュウリョク</t>
    </rPh>
    <phoneticPr fontId="1"/>
  </si>
  <si>
    <t>Please select from dropbox or free input using keyboard
ドロップボックスから選択する、またはキーボードで入力してください</t>
  </si>
  <si>
    <t>Automatic calculation by The Amount of Stated Capital 
資本金の額により自動計算されます</t>
    <rPh sb="55" eb="58">
      <t>シホンキン</t>
    </rPh>
    <rPh sb="59" eb="60">
      <t>ガク</t>
    </rPh>
    <phoneticPr fontId="1"/>
  </si>
  <si>
    <t>Starting month of business year 
 (事業年度の開始月)</t>
    <rPh sb="40" eb="42">
      <t>カイシ</t>
    </rPh>
    <rPh sb="42" eb="43">
      <t>ツキ</t>
    </rPh>
    <phoneticPr fontId="1"/>
  </si>
  <si>
    <t>Ending month (following year) of business year
 (事業年度の終了月(翌年))</t>
    <rPh sb="54" eb="56">
      <t>シュウリョウ</t>
    </rPh>
    <rPh sb="56" eb="57">
      <t>ツキ</t>
    </rPh>
    <phoneticPr fontId="1"/>
  </si>
  <si>
    <t>登記申請書及び定款の作成に必要な情報を「Value / 値」欄に入力してください。</t>
  </si>
  <si>
    <t>SampleName</t>
    <phoneticPr fontId="1"/>
  </si>
  <si>
    <t>サンプルネーム</t>
    <phoneticPr fontId="1"/>
  </si>
  <si>
    <t>Japanese will not be automatically entered in this field. If you can write in Japanese, please enter in Japanese.／この欄は日本語が自動併記されません。日本語の記入ができる方は入力してください。</t>
    <phoneticPr fontId="1"/>
  </si>
  <si>
    <t>１　Information commonly required for articles of incorporation and registration application / 定款、登記申請に共通して必要な情報
　１－①　Information of Person / 人の情報</t>
    <phoneticPr fontId="1"/>
  </si>
  <si>
    <t xml:space="preserve">      Information of Representative Member / 代表社員情報</t>
    <rPh sb="47" eb="49">
      <t>シャイン</t>
    </rPh>
    <rPh sb="49" eb="51">
      <t>ジョウホウ</t>
    </rPh>
    <phoneticPr fontId="1"/>
  </si>
  <si>
    <t>Japanese will not be automatically entered in this field. If you can write in Japanese, please enter in Japanese.／この欄は日本語が自動併記されません。日本語の記入ができる方は入力してください。</t>
  </si>
  <si>
    <t>　　Information of Members  / 社員情報</t>
    <rPh sb="28" eb="30">
      <t>シャイン</t>
    </rPh>
    <rPh sb="30" eb="32">
      <t>ジョウホウ</t>
    </rPh>
    <phoneticPr fontId="1"/>
  </si>
  <si>
    <t>Name of Menbers 11
（社員 11の氏名）</t>
    <rPh sb="26" eb="28">
      <t>シメイ</t>
    </rPh>
    <phoneticPr fontId="1"/>
  </si>
  <si>
    <t>　１－②　Information of Company / 会社の情報</t>
    <phoneticPr fontId="1"/>
  </si>
  <si>
    <t>Please select from dropbox.
ドロップボックスから選択してください。</t>
  </si>
  <si>
    <t>Please enter the URL of electronic public notice.
電子公告のURLを入力してください。</t>
    <phoneticPr fontId="1"/>
  </si>
  <si>
    <t>URL of electronic public notice
電子公告のURL</t>
    <phoneticPr fontId="1"/>
  </si>
  <si>
    <t>https://samplename.co.jp</t>
    <phoneticPr fontId="1"/>
  </si>
  <si>
    <t>Please select from dropbox or free input using keyboard
ドロップボックスから選択する、またはキーボードで入力してください</t>
    <phoneticPr fontId="1"/>
  </si>
  <si>
    <t>Japanese will not be automatically entered in this field when free input. If you can write in Japanese, please enter in Japanese.／自由入力の場合、この欄は日本語が自動併記されません。日本語の記入ができる方は入力してください。</t>
    <phoneticPr fontId="1"/>
  </si>
  <si>
    <t>Japanese will not be automatically entered in this field when free input. If you can write in Japanese, please enter in Japanese.／自由入力の場合、この欄は日本語が自動併記されません。日本語の記入ができる方は入力してください。</t>
  </si>
  <si>
    <t>２　Information required for the articles of incorporation / 定款に必要な情報
　２－①　Information required for the Articles of Incorporation / 定款に必要な情報</t>
    <phoneticPr fontId="1"/>
  </si>
  <si>
    <t>Automatic calculation by Starting month of business year.
事業年度の開始月により自動計算</t>
    <rPh sb="58" eb="60">
      <t>ジギョウ</t>
    </rPh>
    <rPh sb="60" eb="62">
      <t>ネンド</t>
    </rPh>
    <rPh sb="63" eb="65">
      <t>カイシ</t>
    </rPh>
    <rPh sb="65" eb="66">
      <t>ツキ</t>
    </rPh>
    <phoneticPr fontId="1"/>
  </si>
  <si>
    <t>３　Information required for registration application / 登記申請に必要な情報
　３－①　Information required for Application for Registration / 登記申請書に必要な情報</t>
    <phoneticPr fontId="1"/>
  </si>
  <si>
    <t>Example 090-4823-7894.
例 090-4823-7894。</t>
    <phoneticPr fontId="1"/>
  </si>
  <si>
    <t>Example test01@hotmail.com.
例 test01@hotmail.com。</t>
    <phoneticPr fontId="1"/>
  </si>
  <si>
    <t>　３－②　Information required for the Receipt for the capital contribution / 出資金領収書に必要な情報</t>
    <phoneticPr fontId="1"/>
  </si>
  <si>
    <t>　３－③　Information required for the Certificate  / 払込みを証する書面に必要な情報</t>
    <phoneticPr fontId="1"/>
  </si>
  <si>
    <t>４　Print / 印刷</t>
    <rPh sb="10" eb="12">
      <t>インサツ</t>
    </rPh>
    <phoneticPr fontId="1"/>
  </si>
  <si>
    <t>After completing the above input, Please select each sheet below, confirm, and print on A4 paper.</t>
    <phoneticPr fontId="1"/>
  </si>
  <si>
    <t>上記入力完了後、以下の各シートを選択・確認の上、A4用紙に印刷してください。</t>
    <phoneticPr fontId="1"/>
  </si>
  <si>
    <t>・Articles of Incorporation定款</t>
    <phoneticPr fontId="1"/>
  </si>
  <si>
    <t>・Application for Registration申請書</t>
    <phoneticPr fontId="1"/>
  </si>
  <si>
    <t>・Certificate払込みを証する書面</t>
    <phoneticPr fontId="1"/>
  </si>
  <si>
    <t>・Seal (Revision Mark) Form印鑑届書</t>
    <phoneticPr fontId="1"/>
  </si>
  <si>
    <t>・Seal Card Application form印鑑カード</t>
    <phoneticPr fontId="1"/>
  </si>
  <si>
    <r>
      <t xml:space="preserve">A person submitting the seal (Note 2) </t>
    </r>
    <r>
      <rPr>
        <sz val="8"/>
        <rFont val="ＭＳ 明朝"/>
        <family val="1"/>
        <charset val="128"/>
      </rPr>
      <t>☑</t>
    </r>
    <r>
      <rPr>
        <sz val="6"/>
        <rFont val="ＭＳ 明朝"/>
        <family val="1"/>
        <charset val="128"/>
      </rPr>
      <t xml:space="preserve"> The person submitting the seal </t>
    </r>
    <r>
      <rPr>
        <sz val="8"/>
        <rFont val="ＭＳ 明朝"/>
        <family val="1"/>
        <charset val="128"/>
      </rPr>
      <t>□</t>
    </r>
    <r>
      <rPr>
        <sz val="6"/>
        <rFont val="ＭＳ 明朝"/>
        <family val="1"/>
        <charset val="128"/>
      </rPr>
      <t xml:space="preserve"> The agency
届出人（注２）　　　　　　　　　　　  </t>
    </r>
    <r>
      <rPr>
        <sz val="8"/>
        <rFont val="ＭＳ 明朝"/>
        <family val="1"/>
        <charset val="128"/>
      </rPr>
      <t>☑</t>
    </r>
    <r>
      <rPr>
        <sz val="6"/>
        <rFont val="ＭＳ 明朝"/>
        <family val="1"/>
        <charset val="128"/>
      </rPr>
      <t xml:space="preserve"> 印鑑提出者本人　　</t>
    </r>
    <r>
      <rPr>
        <sz val="8"/>
        <rFont val="ＭＳ 明朝"/>
        <family val="1"/>
        <charset val="128"/>
      </rPr>
      <t>□</t>
    </r>
    <r>
      <rPr>
        <sz val="6"/>
        <rFont val="ＭＳ 明朝"/>
        <family val="1"/>
        <charset val="128"/>
      </rPr>
      <t xml:space="preserve"> 代理人</t>
    </r>
    <phoneticPr fontId="13"/>
  </si>
  <si>
    <r>
      <rPr>
        <sz val="8"/>
        <rFont val="ＭＳ 明朝"/>
        <family val="1"/>
        <charset val="128"/>
      </rPr>
      <t>☑</t>
    </r>
    <r>
      <rPr>
        <sz val="5.5"/>
        <rFont val="ＭＳ 明朝"/>
        <family val="1"/>
        <charset val="128"/>
      </rPr>
      <t xml:space="preserve"> The registered seal certificate issued by the mayor of the municipality shall be made a reference of the attachment to the application form for registration. (Note 3) </t>
    </r>
    <phoneticPr fontId="13"/>
  </si>
  <si>
    <r>
      <rPr>
        <sz val="8"/>
        <rFont val="ＭＳ 明朝"/>
        <family val="1"/>
        <charset val="128"/>
      </rPr>
      <t>☑</t>
    </r>
    <r>
      <rPr>
        <sz val="5.5"/>
        <rFont val="ＭＳ 明朝"/>
        <family val="1"/>
        <charset val="128"/>
      </rPr>
      <t>　市区町村長作成の印鑑証明書は、登記申請書に添付のものを援用する。（注３）</t>
    </r>
    <phoneticPr fontId="13"/>
  </si>
  <si>
    <t>If it is unable to give public notices by way of electronic public notice due to an accident or other unavoidable circumstances, the public notices shall be publication on the Official Gazette.</t>
    <phoneticPr fontId="1"/>
  </si>
  <si>
    <t>事故その他やむを得ない事由によって電子公告による公告をすることができない場合は、官報に掲載する方法により行う。</t>
    <phoneticPr fontId="1"/>
  </si>
  <si>
    <t>If it is unable to give public notices by way of electronic public notice due to an accident or other unavoidable circumstances, the public notices shall be publication on the Official Gazette.</t>
    <phoneticPr fontId="1"/>
  </si>
  <si>
    <t>事故その他やむを得ない事由によって電子公告による公告をすることができない場合は、官報に掲載する方法により行う。</t>
    <phoneticPr fontId="1"/>
  </si>
  <si>
    <t>↓目的ドロップボックスVBA用</t>
    <rPh sb="1" eb="3">
      <t>モクテキ</t>
    </rPh>
    <rPh sb="14" eb="15">
      <t>ヨウ</t>
    </rPh>
    <phoneticPr fontId="1"/>
  </si>
  <si>
    <t>(Free input)</t>
    <phoneticPr fontId="1"/>
  </si>
  <si>
    <t>(自由に記載する)</t>
    <phoneticPr fontId="1"/>
  </si>
  <si>
    <t>金融に関する事業</t>
  </si>
  <si>
    <t>Example 1000000.
例 1000000。</t>
    <phoneticPr fontId="1"/>
  </si>
  <si>
    <t>electronic public notice</t>
  </si>
  <si>
    <r>
      <t>英語による申請書等作成支援ツールにより作成</t>
    </r>
    <r>
      <rPr>
        <u/>
        <sz val="10"/>
        <color theme="1"/>
        <rFont val="游ゴシック"/>
        <family val="3"/>
        <charset val="128"/>
        <scheme val="minor"/>
      </rPr>
      <t>（合同会社）</t>
    </r>
    <rPh sb="22" eb="24">
      <t>ゴウドウ</t>
    </rPh>
    <rPh sb="24" eb="26">
      <t>ガイシャ</t>
    </rPh>
    <phoneticPr fontId="1"/>
  </si>
  <si>
    <t>Please enter the required information for creating the registration application and articles of incorporation in column E.</t>
    <phoneticPr fontId="1"/>
  </si>
  <si>
    <t>Example 1955/02/01(yyyy/mm/dd)
例 1955/02/01(yyyy/mm/dd)</t>
    <phoneticPr fontId="1"/>
  </si>
  <si>
    <t>Zip code of Representative Member's address
（代表社員の住所の郵便番号）</t>
    <rPh sb="50" eb="52">
      <t>ジュウショ</t>
    </rPh>
    <rPh sb="53" eb="57">
      <t>ユウビンバンゴウ</t>
    </rPh>
    <phoneticPr fontId="1"/>
  </si>
  <si>
    <t>Street address of Representative Member
（代表社員の住所の番地）</t>
    <rPh sb="46" eb="48">
      <t>ジュウショ</t>
    </rPh>
    <rPh sb="49" eb="51">
      <t>バンチ</t>
    </rPh>
    <phoneticPr fontId="1"/>
  </si>
  <si>
    <t>Building name・Room number of Representative Member（代表社員の住所の建物名・部屋番号）</t>
    <rPh sb="56" eb="58">
      <t>ジュウショ</t>
    </rPh>
    <phoneticPr fontId="1"/>
  </si>
  <si>
    <t>Please enter the building name and room number only if required.
建物名と部屋番号を入力する必要がある場合にのみ入力してください。</t>
    <phoneticPr fontId="1"/>
  </si>
  <si>
    <t>Please enter the number of people in numbers (you can enter from 1 to 50)
人数を数字で入力してください（１から50まで入力可能）</t>
    <phoneticPr fontId="1"/>
  </si>
  <si>
    <t>Zip code of Members at Incorporation 1's address
（社員 1の住所の郵便番号）</t>
    <rPh sb="55" eb="57">
      <t>ジュウショ</t>
    </rPh>
    <rPh sb="58" eb="62">
      <t>ユウビンバンゴウ</t>
    </rPh>
    <phoneticPr fontId="1"/>
  </si>
  <si>
    <t>Street address of Members at Incorporation 1
（社員 1の住所の番地）</t>
    <rPh sb="51" eb="53">
      <t>ジュウショ</t>
    </rPh>
    <rPh sb="54" eb="56">
      <t>バンチ</t>
    </rPh>
    <phoneticPr fontId="1"/>
  </si>
  <si>
    <t>Building name・Room number of Members at Incorporation 1（社員 1の住所の建物名・部屋番号）</t>
    <rPh sb="61" eb="63">
      <t>ジュウショ</t>
    </rPh>
    <phoneticPr fontId="1"/>
  </si>
  <si>
    <t>Please enter Member at Incorporation 2's name in English.
社員 2 の氏名を英語で入力してください。
Please select the "Living in Japan/Not Living in Japan" radio button.
「日本に住んでいる/日本に住んでいない」ラジオボタンを選択してください。</t>
    <phoneticPr fontId="1"/>
  </si>
  <si>
    <t>Zip code of Members at Incorporation 2's address
（社員 2の住所の郵便番号）</t>
    <rPh sb="55" eb="57">
      <t>ジュウショ</t>
    </rPh>
    <rPh sb="58" eb="62">
      <t>ユウビンバンゴウ</t>
    </rPh>
    <phoneticPr fontId="1"/>
  </si>
  <si>
    <t>Please enter the zip code of Member 2's address.
社員 2 の住所の郵便番号を入力してください。</t>
    <rPh sb="49" eb="51">
      <t>シャイン</t>
    </rPh>
    <phoneticPr fontId="1"/>
  </si>
  <si>
    <t>Street address of Members at Incorporation 2
（社員 2の住所の番地）</t>
    <rPh sb="51" eb="53">
      <t>ジュウショ</t>
    </rPh>
    <rPh sb="54" eb="56">
      <t>バンチ</t>
    </rPh>
    <phoneticPr fontId="1"/>
  </si>
  <si>
    <t>Please enter  enter the street adress of Member at Incorporation 2.
社員 2 の住所の番地を入力してください。</t>
    <phoneticPr fontId="1"/>
  </si>
  <si>
    <t>Please enter Contribution of Members 2 .
社員 2 の出資金を入力してください。</t>
    <rPh sb="47" eb="50">
      <t>シュッシキン</t>
    </rPh>
    <rPh sb="51" eb="53">
      <t>ニュウリョク</t>
    </rPh>
    <phoneticPr fontId="1"/>
  </si>
  <si>
    <t>Home Country Address of Director at Incorporation 2
（社員 2の本国の住所）</t>
    <rPh sb="53" eb="55">
      <t>シャイン</t>
    </rPh>
    <phoneticPr fontId="1"/>
  </si>
  <si>
    <t>Please enter home country address of Member at Incorporation 2 in English.
社員 2 の本国の住所を英語で入力してください</t>
    <rPh sb="75" eb="77">
      <t>シャイン</t>
    </rPh>
    <phoneticPr fontId="1"/>
  </si>
  <si>
    <t>Building name・Room number of Members at Incorporation 2（社員 2の住所の建物名・部屋番号）</t>
    <rPh sb="61" eb="63">
      <t>ジュウショ</t>
    </rPh>
    <phoneticPr fontId="1"/>
  </si>
  <si>
    <t>Zip code of Members at Incorporation 3's address
（社員 3の住所の郵便番号）</t>
    <rPh sb="58" eb="62">
      <t>ユウビンバンゴウ</t>
    </rPh>
    <phoneticPr fontId="1"/>
  </si>
  <si>
    <t>Street address of Members at Incorporation 3
（社員 3の住所の番地）</t>
    <rPh sb="54" eb="56">
      <t>バンチ</t>
    </rPh>
    <phoneticPr fontId="1"/>
  </si>
  <si>
    <t>Building name・Room number of Members at Incorporation 3（社員 3の住所の建物名・部屋番号）</t>
    <phoneticPr fontId="1"/>
  </si>
  <si>
    <t>Zip code of Members at Incorporation 4's address
（社員 4の住所の郵便番号）</t>
    <phoneticPr fontId="1"/>
  </si>
  <si>
    <t>Street address of Members at Incorporation 4
（社員 4の住所の番地）</t>
    <rPh sb="54" eb="56">
      <t>バンチ</t>
    </rPh>
    <phoneticPr fontId="1"/>
  </si>
  <si>
    <t>Building name・Room number of Members at Incorporation 4（社員 4の住所の建物名・部屋番号）</t>
    <phoneticPr fontId="1"/>
  </si>
  <si>
    <t>Home Country Address of Member at Incorporation 4
（社員 4の本国の住所）</t>
    <phoneticPr fontId="1"/>
  </si>
  <si>
    <t>Zip code of Members at Incorporation 5's address
（社員 5の住所の郵便番号）</t>
    <phoneticPr fontId="1"/>
  </si>
  <si>
    <t>Street address of Members at Incorporation 5
（社員 5の住所の番地）</t>
    <rPh sb="54" eb="56">
      <t>バンチ</t>
    </rPh>
    <phoneticPr fontId="1"/>
  </si>
  <si>
    <t>Building name・Room number of Members at Incorporation 5（社員 5の住所の建物名・部屋番号）</t>
    <phoneticPr fontId="1"/>
  </si>
  <si>
    <t>Home Country Address of Member at Incorporation 5
（社員 5の本国の住所）</t>
    <phoneticPr fontId="1"/>
  </si>
  <si>
    <t>Zip code of Members at Incorporation 6's address
（社員 6の住所の郵便番号）</t>
    <phoneticPr fontId="1"/>
  </si>
  <si>
    <t>Street address of Members at Incorporation 6
（社員 6の住所の番地）</t>
    <rPh sb="54" eb="56">
      <t>バンチ</t>
    </rPh>
    <phoneticPr fontId="1"/>
  </si>
  <si>
    <t>Building name・Room number of Members at Incorporation 6（社員 6の住所の建物名・部屋番号）</t>
    <phoneticPr fontId="1"/>
  </si>
  <si>
    <t>Home Country Address of Member at Incorporation 6
（社員 6の本国の住所）</t>
    <phoneticPr fontId="1"/>
  </si>
  <si>
    <t>Zip code of Members at Incorporation 7's address
（社員 7の住所の郵便番号）</t>
    <phoneticPr fontId="1"/>
  </si>
  <si>
    <t>Street address of Members at Incorporation 7
（社員 7の住所の番地）</t>
    <rPh sb="54" eb="56">
      <t>バンチ</t>
    </rPh>
    <phoneticPr fontId="1"/>
  </si>
  <si>
    <t>Building name・Room number of Members at Incorporation 7（社員 7の住所の建物名・部屋番号）</t>
    <phoneticPr fontId="1"/>
  </si>
  <si>
    <t>Home Country Address of Member at Incorporation 7
（社員 7の本国の住所）</t>
    <phoneticPr fontId="1"/>
  </si>
  <si>
    <t>Zip code of Members at Incorporation 8's address
（社員 8の住所の郵便番号）</t>
    <phoneticPr fontId="1"/>
  </si>
  <si>
    <t>Street address of Members at Incorporation 8
（社員 8の住所の番地）</t>
    <rPh sb="54" eb="56">
      <t>バンチ</t>
    </rPh>
    <phoneticPr fontId="1"/>
  </si>
  <si>
    <t>Building name・Room number of Members at Incorporation 8（社員 8の住所の建物名・部屋番号）</t>
    <phoneticPr fontId="1"/>
  </si>
  <si>
    <t>Home Country Address of Member at Incorporation 8
（社員 8の本国の住所）</t>
    <phoneticPr fontId="1"/>
  </si>
  <si>
    <t>Zip code of Members at Incorporation 9's address
（社員 9の住所の郵便番号）</t>
    <phoneticPr fontId="1"/>
  </si>
  <si>
    <t>Street address of Members at Incorporation 9
（社員 9の住所の番地）</t>
    <rPh sb="54" eb="56">
      <t>バンチ</t>
    </rPh>
    <phoneticPr fontId="1"/>
  </si>
  <si>
    <t>Building name・Room number of Members at Incorporation 9（社員 9の住所の建物名・部屋番号）</t>
    <phoneticPr fontId="1"/>
  </si>
  <si>
    <t>Home Country Address of Member at Incorporation 9
（社員 9の本国の住所）</t>
    <phoneticPr fontId="1"/>
  </si>
  <si>
    <t>Zip code of Members at Incorporation 10's address
（社員 10の住所の郵便番号）</t>
    <phoneticPr fontId="1"/>
  </si>
  <si>
    <t>Street address of Members at Incorporation 10
（社員 10の住所の番地）</t>
    <rPh sb="56" eb="58">
      <t>バンチ</t>
    </rPh>
    <phoneticPr fontId="1"/>
  </si>
  <si>
    <t>Building name・Room number of Members at Incorporation 10（社員 10の住所の建物名・部屋番号）</t>
    <phoneticPr fontId="1"/>
  </si>
  <si>
    <t>Home Country Address of Member at Incorporation 10
（社員 10の本国の住所）</t>
    <phoneticPr fontId="1"/>
  </si>
  <si>
    <t>Zip code of Members at Incorporation 11's address
（社員 11の住所の郵便番号）</t>
    <phoneticPr fontId="1"/>
  </si>
  <si>
    <t>Street address of Members at Incorporation 11
（社員 11の住所の番地）</t>
    <rPh sb="56" eb="58">
      <t>バンチ</t>
    </rPh>
    <phoneticPr fontId="1"/>
  </si>
  <si>
    <t>Building name・Room number of Members at Incorporation 11（社員 11の住所の建物名・部屋番号）</t>
    <phoneticPr fontId="1"/>
  </si>
  <si>
    <t>Home Country Address of Member at Incorporation 11
（社員 11の本国の住所）</t>
    <phoneticPr fontId="1"/>
  </si>
  <si>
    <t>Zip code of Members at Incorporation 12's address
（社員 12の住所の郵便番号）</t>
    <phoneticPr fontId="1"/>
  </si>
  <si>
    <t>Street address of Members at Incorporation 12
（社員 12の住所の番地）</t>
    <rPh sb="56" eb="58">
      <t>バンチ</t>
    </rPh>
    <phoneticPr fontId="1"/>
  </si>
  <si>
    <t>Building name・Room number of Members at Incorporation 12（社員 12の住所の建物名・部屋番号）</t>
    <phoneticPr fontId="1"/>
  </si>
  <si>
    <t>Home Country Address of Member at Incorporation 12
（社員 12の本国の住所）</t>
    <phoneticPr fontId="1"/>
  </si>
  <si>
    <t>Zip code of Members at Incorporation 13's address
（社員 13の住所の郵便番号）</t>
    <phoneticPr fontId="1"/>
  </si>
  <si>
    <t>Street address of Members at Incorporation 13
（社員 13の住所の番地）</t>
    <rPh sb="56" eb="58">
      <t>バンチ</t>
    </rPh>
    <phoneticPr fontId="1"/>
  </si>
  <si>
    <t>Building name・Room number of Members at Incorporation 13（社員 13の住所の建物名・部屋番号）</t>
    <phoneticPr fontId="1"/>
  </si>
  <si>
    <t>Home Country Address of Member at Incorporation 13
（社員 13の本国の住所）</t>
    <phoneticPr fontId="1"/>
  </si>
  <si>
    <t>Zip code of Members at Incorporation 14's address
（社員 14の住所の郵便番号）</t>
    <phoneticPr fontId="1"/>
  </si>
  <si>
    <t>Street address of Members at Incorporation 14
（社員 14の住所の番地）</t>
    <rPh sb="56" eb="58">
      <t>バンチ</t>
    </rPh>
    <phoneticPr fontId="1"/>
  </si>
  <si>
    <t>Building name・Room number of Members at Incorporation 14（社員 14の住所の建物名・部屋番号）</t>
    <phoneticPr fontId="1"/>
  </si>
  <si>
    <t>Home Country Address of Member at Incorporation 14
（社員 14の本国の住所）</t>
    <phoneticPr fontId="1"/>
  </si>
  <si>
    <t>Zip code of Members at Incorporation 15's address
（社員 15の住所の郵便番号）</t>
    <phoneticPr fontId="1"/>
  </si>
  <si>
    <t>Street address of Members at Incorporation 15
（社員 15の住所の番地）</t>
    <rPh sb="56" eb="58">
      <t>バンチ</t>
    </rPh>
    <phoneticPr fontId="1"/>
  </si>
  <si>
    <t>Building name・Room number of Members at Incorporation 15（社員 15の住所の建物名・部屋番号）</t>
    <phoneticPr fontId="1"/>
  </si>
  <si>
    <t>Home Country Address of Member at Incorporation 15
（社員 15の本国の住所）</t>
    <phoneticPr fontId="1"/>
  </si>
  <si>
    <t>Zip code of Members at Incorporation 16's address
（社員 16の住所の郵便番号）</t>
    <phoneticPr fontId="1"/>
  </si>
  <si>
    <t>Street address of Members at Incorporation 16
（社員 16の住所の番地）</t>
    <rPh sb="56" eb="58">
      <t>バンチ</t>
    </rPh>
    <phoneticPr fontId="1"/>
  </si>
  <si>
    <t>Building name・Room number of Members at Incorporation 16（社員 16の住所の建物名・部屋番号）</t>
    <phoneticPr fontId="1"/>
  </si>
  <si>
    <t>Home Country Address of Member at Incorporation 16
（社員 16の本国の住所）</t>
    <phoneticPr fontId="1"/>
  </si>
  <si>
    <t>Zip code of Members at Incorporation 17's address
（社員 17の住所の郵便番号）</t>
    <phoneticPr fontId="1"/>
  </si>
  <si>
    <t>Street address of Members at Incorporation 17
（社員 17の住所の番地）</t>
    <rPh sb="56" eb="58">
      <t>バンチ</t>
    </rPh>
    <phoneticPr fontId="1"/>
  </si>
  <si>
    <t>Building name・Room number of Members at Incorporation 17（社員 17の住所の建物名・部屋番号）</t>
    <phoneticPr fontId="1"/>
  </si>
  <si>
    <t>Home Country Address of Member at Incorporation 17
（社員 17の本国の住所）</t>
    <phoneticPr fontId="1"/>
  </si>
  <si>
    <t>Zip code of Members at Incorporation 18's address
（社員 18の住所の郵便番号）</t>
    <phoneticPr fontId="1"/>
  </si>
  <si>
    <t>Street address of Members at Incorporation 18
（社員 18の住所の番地）</t>
    <rPh sb="56" eb="58">
      <t>バンチ</t>
    </rPh>
    <phoneticPr fontId="1"/>
  </si>
  <si>
    <t>Building name・Room number of Members at Incorporation 18（社員 18の住所の建物名・部屋番号）</t>
    <phoneticPr fontId="1"/>
  </si>
  <si>
    <t>Home Country Address of Member at Incorporation 18
（社員 18の本国の住所）</t>
    <phoneticPr fontId="1"/>
  </si>
  <si>
    <t>Zip code of Members at Incorporation 19's address
（社員 19の住所の郵便番号）</t>
    <phoneticPr fontId="1"/>
  </si>
  <si>
    <t>Street address of Members at Incorporation 19
（社員 19の住所の番地）</t>
    <rPh sb="56" eb="58">
      <t>バンチ</t>
    </rPh>
    <phoneticPr fontId="1"/>
  </si>
  <si>
    <t>Building name・Room number of Members at Incorporation 19（社員 19の住所の建物名・部屋番号）</t>
    <phoneticPr fontId="1"/>
  </si>
  <si>
    <t>Home Country Address of Member at Incorporation 19
（社員 19の本国の住所）</t>
    <phoneticPr fontId="1"/>
  </si>
  <si>
    <t>Zip code of Members at Incorporation 20's address
（社員 20の住所の郵便番号）</t>
    <phoneticPr fontId="1"/>
  </si>
  <si>
    <t>Street address of Members at Incorporation 20
（社員 20の住所の番地）</t>
    <rPh sb="56" eb="58">
      <t>バンチ</t>
    </rPh>
    <phoneticPr fontId="1"/>
  </si>
  <si>
    <t>Building name・Room number of Members at Incorporation 20（社員 20の住所の建物名・部屋番号）</t>
    <phoneticPr fontId="1"/>
  </si>
  <si>
    <t>Home Country Address of Member at Incorporation 20
（社員 20の本国の住所）</t>
    <phoneticPr fontId="1"/>
  </si>
  <si>
    <t>Zip code of Members at Incorporation 21's address
（社員 21の住所の郵便番号）</t>
    <phoneticPr fontId="1"/>
  </si>
  <si>
    <t>Street address of Members at Incorporation 21
（社員 21の住所の番地）</t>
    <rPh sb="56" eb="58">
      <t>バンチ</t>
    </rPh>
    <phoneticPr fontId="1"/>
  </si>
  <si>
    <t>Building name・Room number of Members at Incorporation 21（社員 21の住所の建物名・部屋番号）</t>
    <phoneticPr fontId="1"/>
  </si>
  <si>
    <t>Home Country Address of Member at Incorporation 21
（社員 21の本国の住所）</t>
    <phoneticPr fontId="1"/>
  </si>
  <si>
    <t>Zip code of Members at Incorporation 22's address
（社員 22の住所の郵便番号）</t>
    <phoneticPr fontId="1"/>
  </si>
  <si>
    <t>Street address of Members at Incorporation 22
（社員 22の住所の番地）</t>
    <rPh sb="56" eb="58">
      <t>バンチ</t>
    </rPh>
    <phoneticPr fontId="1"/>
  </si>
  <si>
    <t>Building name・Room number of Members at Incorporation 22（社員 22の住所の建物名・部屋番号）</t>
    <phoneticPr fontId="1"/>
  </si>
  <si>
    <t>Home Country Address of Member at Incorporation 22
（社員 22の本国の住所）</t>
    <phoneticPr fontId="1"/>
  </si>
  <si>
    <t>Zip code of Members at Incorporation 23's address
（社員 23の住所の郵便番号）</t>
    <phoneticPr fontId="1"/>
  </si>
  <si>
    <t>Street address of Members at Incorporation 23
（社員 23の住所の番地）</t>
    <rPh sb="56" eb="58">
      <t>バンチ</t>
    </rPh>
    <phoneticPr fontId="1"/>
  </si>
  <si>
    <t>Building name・Room number of Members at Incorporation 23（社員 23の住所の建物名・部屋番号）</t>
    <phoneticPr fontId="1"/>
  </si>
  <si>
    <t>Home Country Address of Member at Incorporation 23
（社員 23の本国の住所）</t>
    <phoneticPr fontId="1"/>
  </si>
  <si>
    <t>Zip code of Members at Incorporation 24's address
（社員 24の住所の郵便番号）</t>
    <phoneticPr fontId="1"/>
  </si>
  <si>
    <t>Street address of Members at Incorporation 24
（社員 24の住所の番地）</t>
    <rPh sb="56" eb="58">
      <t>バンチ</t>
    </rPh>
    <phoneticPr fontId="1"/>
  </si>
  <si>
    <t>Building name・Room number of Members at Incorporation 24（社員 24の住所の建物名・部屋番号）</t>
    <phoneticPr fontId="1"/>
  </si>
  <si>
    <t>Home Country Address of Member at Incorporation 24
（社員 24の本国の住所）</t>
    <phoneticPr fontId="1"/>
  </si>
  <si>
    <t>Zip code of Members at Incorporation 25's address
（社員 25の住所の郵便番号）</t>
    <phoneticPr fontId="1"/>
  </si>
  <si>
    <t>Street address of Members at Incorporation 25
（社員 25の住所の番地）</t>
    <rPh sb="56" eb="58">
      <t>バンチ</t>
    </rPh>
    <phoneticPr fontId="1"/>
  </si>
  <si>
    <t>Building name・Room number of Members at Incorporation 25（社員 25の住所の建物名・部屋番号）</t>
    <phoneticPr fontId="1"/>
  </si>
  <si>
    <t>Home Country Address of Member at Incorporation 25
（社員 25の本国の住所）</t>
    <phoneticPr fontId="1"/>
  </si>
  <si>
    <t>Zip code of Members at Incorporation 26's address
（社員 26の住所の郵便番号）</t>
    <phoneticPr fontId="1"/>
  </si>
  <si>
    <t>Street address of Members at Incorporation 26
（社員 26の住所の番地）</t>
    <rPh sb="56" eb="58">
      <t>バンチ</t>
    </rPh>
    <phoneticPr fontId="1"/>
  </si>
  <si>
    <t>Building name・Room number of Members at Incorporation 26（社員 26の住所の建物名・部屋番号）</t>
    <phoneticPr fontId="1"/>
  </si>
  <si>
    <t>Home Country Address of Member at Incorporation 26
（社員 26の本国の住所）</t>
    <phoneticPr fontId="1"/>
  </si>
  <si>
    <t>Zip code of Members at Incorporation 27's address
（社員 27の住所の郵便番号）</t>
    <phoneticPr fontId="1"/>
  </si>
  <si>
    <t>Street address of Members at Incorporation 27
（社員 27の住所の番地）</t>
    <rPh sb="56" eb="58">
      <t>バンチ</t>
    </rPh>
    <phoneticPr fontId="1"/>
  </si>
  <si>
    <t>Building name・Room number of Members at Incorporation 27（社員 27の住所の建物名・部屋番号）</t>
    <phoneticPr fontId="1"/>
  </si>
  <si>
    <t>Home Country Address of Member at Incorporation 27
（社員 27の本国の住所）</t>
    <phoneticPr fontId="1"/>
  </si>
  <si>
    <t>Zip code of Members at Incorporation 28's address
（社員 28の住所の郵便番号）</t>
    <phoneticPr fontId="1"/>
  </si>
  <si>
    <t>Street address of Members at Incorporation 28
（社員 28の住所の番地）</t>
    <rPh sb="56" eb="58">
      <t>バンチ</t>
    </rPh>
    <phoneticPr fontId="1"/>
  </si>
  <si>
    <t>Building name・Room number of Members at Incorporation 28（社員 28の住所の建物名・部屋番号）</t>
    <phoneticPr fontId="1"/>
  </si>
  <si>
    <t>Home Country Address of Member at Incorporation 28
（社員 28の本国の住所）</t>
    <phoneticPr fontId="1"/>
  </si>
  <si>
    <t>Zip code of Members at Incorporation 29's address
（社員 29の住所の郵便番号）</t>
    <phoneticPr fontId="1"/>
  </si>
  <si>
    <t>Street address of Members at Incorporation 29
（社員 29の住所の番地）</t>
    <rPh sb="56" eb="58">
      <t>バンチ</t>
    </rPh>
    <phoneticPr fontId="1"/>
  </si>
  <si>
    <t>Building name・Room number of Members at Incorporation 29（社員 29の住所の建物名・部屋番号）</t>
    <phoneticPr fontId="1"/>
  </si>
  <si>
    <t>Home Country Address of Member at Incorporation 29
（社員 29の本国の住所）</t>
    <phoneticPr fontId="1"/>
  </si>
  <si>
    <t>Zip code of Members at Incorporation 30's address
（社員 30の住所の郵便番号）</t>
    <phoneticPr fontId="1"/>
  </si>
  <si>
    <t>Street address of Members at Incorporation 30
（社員 30の住所の番地）</t>
    <rPh sb="56" eb="58">
      <t>バンチ</t>
    </rPh>
    <phoneticPr fontId="1"/>
  </si>
  <si>
    <t>Building name・Room number of Members at Incorporation 30（社員 30の住所の建物名・部屋番号）</t>
    <phoneticPr fontId="1"/>
  </si>
  <si>
    <t>Home Country Address of Member at Incorporation 30
（社員 30の本国の住所）</t>
    <phoneticPr fontId="1"/>
  </si>
  <si>
    <t>Zip code of Members at Incorporation 31's address
（社員 31の住所の郵便番号）</t>
    <phoneticPr fontId="1"/>
  </si>
  <si>
    <t>Street address of Members at Incorporation 31
（社員 31の住所の番地）</t>
    <rPh sb="56" eb="58">
      <t>バンチ</t>
    </rPh>
    <phoneticPr fontId="1"/>
  </si>
  <si>
    <t>Building name・Room number of Members at Incorporation 31（社員 31の住所の建物名・部屋番号）</t>
    <phoneticPr fontId="1"/>
  </si>
  <si>
    <t>Home Country Address of Member at Incorporation 31
（社員 31の本国の住所）</t>
    <phoneticPr fontId="1"/>
  </si>
  <si>
    <t>Zip code of Members at Incorporation 32's address
（社員 32の住所の郵便番号）</t>
    <phoneticPr fontId="1"/>
  </si>
  <si>
    <t>Street address of Members at Incorporation 32
（社員 32の住所の番地）</t>
    <rPh sb="56" eb="58">
      <t>バンチ</t>
    </rPh>
    <phoneticPr fontId="1"/>
  </si>
  <si>
    <t>Building name・Room number of Members at Incorporation 32（社員 32の住所の建物名・部屋番号）</t>
    <phoneticPr fontId="1"/>
  </si>
  <si>
    <t>Home Country Address of Member at Incorporation 32
（社員 32の本国の住所）</t>
    <phoneticPr fontId="1"/>
  </si>
  <si>
    <t>Zip code of Members at Incorporation 33's address
（社員 33の住所の郵便番号）</t>
    <phoneticPr fontId="1"/>
  </si>
  <si>
    <t>Street address of Members at Incorporation 33
（社員 33の住所の番地）</t>
    <rPh sb="56" eb="58">
      <t>バンチ</t>
    </rPh>
    <phoneticPr fontId="1"/>
  </si>
  <si>
    <t>Building name・Room number of Members at Incorporation 33（社員 33の住所の建物名・部屋番号）</t>
    <phoneticPr fontId="1"/>
  </si>
  <si>
    <t>Home Country Address of Member at Incorporation 33
（社員 33の本国の住所）</t>
    <phoneticPr fontId="1"/>
  </si>
  <si>
    <t>Zip code of Members at Incorporation 34's address
（社員 34の住所の郵便番号）</t>
    <phoneticPr fontId="1"/>
  </si>
  <si>
    <t>Street address of Members at Incorporation 34
（社員 34の住所の番地）</t>
    <rPh sb="56" eb="58">
      <t>バンチ</t>
    </rPh>
    <phoneticPr fontId="1"/>
  </si>
  <si>
    <t>Building name・Room number of Members at Incorporation 34（社員 34の住所の建物名・部屋番号）</t>
    <phoneticPr fontId="1"/>
  </si>
  <si>
    <t>Home Country Address of Member at Incorporation 34
（社員 34の本国の住所）</t>
    <phoneticPr fontId="1"/>
  </si>
  <si>
    <t>Zip code of Members at Incorporation 35's address
（社員 35の住所の郵便番号）</t>
    <phoneticPr fontId="1"/>
  </si>
  <si>
    <t>Street address of Members at Incorporation 35
（社員 35の住所の番地）</t>
    <rPh sb="56" eb="58">
      <t>バンチ</t>
    </rPh>
    <phoneticPr fontId="1"/>
  </si>
  <si>
    <t>Building name・Room number of Members at Incorporation 35（社員 35の住所の建物名・部屋番号）</t>
    <phoneticPr fontId="1"/>
  </si>
  <si>
    <t>Home Country Address of Member at Incorporation 35
（社員 35の本国の住所）</t>
    <phoneticPr fontId="1"/>
  </si>
  <si>
    <t>Zip code of Members at Incorporation 36's address
（社員 36の住所の郵便番号）</t>
    <phoneticPr fontId="1"/>
  </si>
  <si>
    <t>Street address of Members at Incorporation 36
（社員 36の住所の番地）</t>
    <rPh sb="56" eb="58">
      <t>バンチ</t>
    </rPh>
    <phoneticPr fontId="1"/>
  </si>
  <si>
    <t>Building name・Room number of Members at Incorporation 36（社員 36の住所の建物名・部屋番号）</t>
    <phoneticPr fontId="1"/>
  </si>
  <si>
    <t>Home Country Address of Member at Incorporation 36
（社員 36の本国の住所）</t>
    <phoneticPr fontId="1"/>
  </si>
  <si>
    <t>Zip code of Members at Incorporation 37's address
（社員 37の住所の郵便番号）</t>
    <phoneticPr fontId="1"/>
  </si>
  <si>
    <t>Street address of Members at Incorporation 37
（社員 37の住所の番地）</t>
    <rPh sb="56" eb="58">
      <t>バンチ</t>
    </rPh>
    <phoneticPr fontId="1"/>
  </si>
  <si>
    <t>Building name・Room number of Members at Incorporation 37（社員 37の住所の建物名・部屋番号）</t>
    <phoneticPr fontId="1"/>
  </si>
  <si>
    <t>Home Country Address of Member at Incorporation 37
（社員 37の本国の住所）</t>
    <phoneticPr fontId="1"/>
  </si>
  <si>
    <t>Zip code of Members at Incorporation 38's address
（社員 38の住所の郵便番号）</t>
    <phoneticPr fontId="1"/>
  </si>
  <si>
    <t>Street address of Members at Incorporation 38
（社員 38の住所の番地）</t>
    <rPh sb="56" eb="58">
      <t>バンチ</t>
    </rPh>
    <phoneticPr fontId="1"/>
  </si>
  <si>
    <t>Building name・Room number of Members at Incorporation 38（社員 38の住所の建物名・部屋番号）</t>
    <phoneticPr fontId="1"/>
  </si>
  <si>
    <t>Home Country Address of Member at Incorporation 38
（社員 38の本国の住所）</t>
    <phoneticPr fontId="1"/>
  </si>
  <si>
    <t>Zip code of Members at Incorporation 39's address
（社員 39の住所の郵便番号）</t>
    <phoneticPr fontId="1"/>
  </si>
  <si>
    <t>Street address of Members at Incorporation 39
（社員 39の住所の番地）</t>
    <rPh sb="56" eb="58">
      <t>バンチ</t>
    </rPh>
    <phoneticPr fontId="1"/>
  </si>
  <si>
    <t>Building name・Room number of Members at Incorporation 39（社員 39の住所の建物名・部屋番号）</t>
    <phoneticPr fontId="1"/>
  </si>
  <si>
    <t>Home Country Address of Member at Incorporation 39
（社員 39の本国の住所）</t>
    <phoneticPr fontId="1"/>
  </si>
  <si>
    <t>Zip code of Members at Incorporation 40's address
（社員 40の住所の郵便番号）</t>
    <phoneticPr fontId="1"/>
  </si>
  <si>
    <t>Street address of Members at Incorporation 40
（社員 40の住所の番地）</t>
    <rPh sb="56" eb="58">
      <t>バンチ</t>
    </rPh>
    <phoneticPr fontId="1"/>
  </si>
  <si>
    <t>Building name・Room number of Members at Incorporation 40（社員 40の住所の建物名・部屋番号）</t>
    <phoneticPr fontId="1"/>
  </si>
  <si>
    <t>Home Country Address of Member at Incorporation 40
（社員 40の本国の住所）</t>
    <phoneticPr fontId="1"/>
  </si>
  <si>
    <t>Zip code of Members at Incorporation 41's address
（社員 41の住所の郵便番号）</t>
    <phoneticPr fontId="1"/>
  </si>
  <si>
    <t>Street address of Members at Incorporation 41
（社員 41の住所の番地）</t>
    <rPh sb="56" eb="58">
      <t>バンチ</t>
    </rPh>
    <phoneticPr fontId="1"/>
  </si>
  <si>
    <t>Building name・Room number of Members at Incorporation 41（社員 41の住所の建物名・部屋番号）</t>
    <phoneticPr fontId="1"/>
  </si>
  <si>
    <t>Home Country Address of Member at Incorporation 41
（社員 41の本国の住所）</t>
    <phoneticPr fontId="1"/>
  </si>
  <si>
    <t>Zip code of Members at Incorporation 42's address
（社員 42の住所の郵便番号）</t>
    <phoneticPr fontId="1"/>
  </si>
  <si>
    <t>Street address of Members at Incorporation 42
（社員 42の住所の番地）</t>
    <rPh sb="56" eb="58">
      <t>バンチ</t>
    </rPh>
    <phoneticPr fontId="1"/>
  </si>
  <si>
    <t>Building name・Room number of Members at Incorporation 42（社員 42の住所の建物名・部屋番号）</t>
    <phoneticPr fontId="1"/>
  </si>
  <si>
    <t>Home Country Address of Member at Incorporation 42
（社員 42の本国の住所）</t>
    <phoneticPr fontId="1"/>
  </si>
  <si>
    <t>Zip code of Members at Incorporation 43's address
（社員 43の住所の郵便番号）</t>
    <phoneticPr fontId="1"/>
  </si>
  <si>
    <t>Street address of Members at Incorporation 43
（社員 43の住所の番地）</t>
    <rPh sb="56" eb="58">
      <t>バンチ</t>
    </rPh>
    <phoneticPr fontId="1"/>
  </si>
  <si>
    <t>Building name・Room number of Members at Incorporation 43（社員 43の住所の建物名・部屋番号）</t>
    <phoneticPr fontId="1"/>
  </si>
  <si>
    <t>Home Country Address of Member at Incorporation 43
（社員 43の本国の住所）</t>
    <phoneticPr fontId="1"/>
  </si>
  <si>
    <t>Zip code of Members at Incorporation 44's address
（社員 44の住所の郵便番号）</t>
    <phoneticPr fontId="1"/>
  </si>
  <si>
    <t>Street address of Members at Incorporation 44
（社員 44の住所の番地）</t>
    <rPh sb="56" eb="58">
      <t>バンチ</t>
    </rPh>
    <phoneticPr fontId="1"/>
  </si>
  <si>
    <t>Building name・Room number of Members at Incorporation 44（社員 44の住所の建物名・部屋番号）</t>
    <phoneticPr fontId="1"/>
  </si>
  <si>
    <t>Home Country Address of Member at Incorporation 44
（社員 44の本国の住所）</t>
    <phoneticPr fontId="1"/>
  </si>
  <si>
    <t>Zip code of Members at Incorporation 45's address
（社員 45の住所の郵便番号）</t>
    <phoneticPr fontId="1"/>
  </si>
  <si>
    <t>Street address of Members at Incorporation 45
（社員 45の住所の番地）</t>
    <rPh sb="56" eb="58">
      <t>バンチ</t>
    </rPh>
    <phoneticPr fontId="1"/>
  </si>
  <si>
    <t>Building name・Room number of Members at Incorporation 45（社員 45の住所の建物名・部屋番号）</t>
    <phoneticPr fontId="1"/>
  </si>
  <si>
    <t>Home Country Address of Member at Incorporation 45
（社員 45の本国の住所）</t>
    <phoneticPr fontId="1"/>
  </si>
  <si>
    <t>Zip code of Members at Incorporation 46's address
（社員 46の住所の郵便番号）</t>
    <phoneticPr fontId="1"/>
  </si>
  <si>
    <t>Street address of Members at Incorporation 46
（社員 46の住所の番地）</t>
    <rPh sb="56" eb="58">
      <t>バンチ</t>
    </rPh>
    <phoneticPr fontId="1"/>
  </si>
  <si>
    <t>Building name・Room number of Members at Incorporation 46（社員 46の住所の建物名・部屋番号）</t>
    <phoneticPr fontId="1"/>
  </si>
  <si>
    <t>Home Country Address of Member at Incorporation 46
（社員 46の本国の住所）</t>
    <phoneticPr fontId="1"/>
  </si>
  <si>
    <t>Zip code of Members at Incorporation 47's address
（社員 47の住所の郵便番号）</t>
    <phoneticPr fontId="1"/>
  </si>
  <si>
    <t>Street address of Members at Incorporation 47
（社員 47の住所の番地）</t>
    <rPh sb="56" eb="58">
      <t>バンチ</t>
    </rPh>
    <phoneticPr fontId="1"/>
  </si>
  <si>
    <t>Building name・Room number of Members at Incorporation 47（社員 47の住所の建物名・部屋番号）</t>
    <phoneticPr fontId="1"/>
  </si>
  <si>
    <t>Home Country Address of Member at Incorporation 47
（社員 47の本国の住所）</t>
    <phoneticPr fontId="1"/>
  </si>
  <si>
    <t>Zip code of Members at Incorporation 48's address
（社員 48の住所の郵便番号）</t>
    <phoneticPr fontId="1"/>
  </si>
  <si>
    <t>Street address of Members at Incorporation 48
（社員 48の住所の番地）</t>
    <rPh sb="56" eb="58">
      <t>バンチ</t>
    </rPh>
    <phoneticPr fontId="1"/>
  </si>
  <si>
    <t>Building name・Room number of Members at Incorporation 48（社員 48の住所の建物名・部屋番号）</t>
    <phoneticPr fontId="1"/>
  </si>
  <si>
    <t>Home Country Address of Member at Incorporation 48
（社員 48の本国の住所）</t>
    <phoneticPr fontId="1"/>
  </si>
  <si>
    <t>Zip code of Members at Incorporation 49's address
（社員 49の住所の郵便番号）</t>
    <phoneticPr fontId="1"/>
  </si>
  <si>
    <t>Street address of Members at Incorporation 49
（社員 49の住所の番地）</t>
    <rPh sb="56" eb="58">
      <t>バンチ</t>
    </rPh>
    <phoneticPr fontId="1"/>
  </si>
  <si>
    <t>Building name・Room number of Members at Incorporation 49（社員 49の住所の建物名・部屋番号）</t>
    <phoneticPr fontId="1"/>
  </si>
  <si>
    <t>Home Country Address of Member at Incorporation 49
（社員 49の本国の住所）</t>
    <phoneticPr fontId="1"/>
  </si>
  <si>
    <t>Zip code of Members at Incorporation 50's address
（社員 50の住所の郵便番号）</t>
    <phoneticPr fontId="1"/>
  </si>
  <si>
    <t>Street address of Members at Incorporation 50
（社員 50の住所の番地）</t>
    <rPh sb="56" eb="58">
      <t>バンチ</t>
    </rPh>
    <phoneticPr fontId="1"/>
  </si>
  <si>
    <t>Building name・Room number of Members at Incorporation 50（社員 50の住所の建物名・部屋番号）</t>
    <phoneticPr fontId="1"/>
  </si>
  <si>
    <t>Home Country Address of Member at Incorporation 50
（社員 50の本国の住所）</t>
    <phoneticPr fontId="1"/>
  </si>
  <si>
    <t>Home Country Address of Representative Member
（設立時代表者の本国の住所）</t>
    <rPh sb="50" eb="53">
      <t>ダイヒョウシャ</t>
    </rPh>
    <rPh sb="54" eb="56">
      <t>ホンゴク</t>
    </rPh>
    <rPh sb="57" eb="59">
      <t>ジュウショ</t>
    </rPh>
    <phoneticPr fontId="1"/>
  </si>
  <si>
    <t>Please enter Representative Menber's name in English.
代表社員の氏名を英語で入力してください。
Please select the "Living in Japan/Not Living in Japan" radio button.
「日本に住んでいる/日本に住んでいない」ラジオボタンを選択してください。</t>
    <rPh sb="56" eb="58">
      <t>シャイン</t>
    </rPh>
    <phoneticPr fontId="1"/>
  </si>
  <si>
    <t>Please enter the zip code of Representative Member's address.
代表社員の住所の郵便番号を入力してください。</t>
    <rPh sb="64" eb="66">
      <t>シャイン</t>
    </rPh>
    <phoneticPr fontId="1"/>
  </si>
  <si>
    <t>Please enter the street adress of Representative Member.
代表社員の住所の番地を入力してください。</t>
    <rPh sb="59" eb="61">
      <t>シャイン</t>
    </rPh>
    <phoneticPr fontId="1"/>
  </si>
  <si>
    <t>Please enter home country address of  Representative Menber in English.
代表社員の本国の住所を英語で入力してください</t>
    <rPh sb="72" eb="74">
      <t>ダイヒョウ</t>
    </rPh>
    <rPh sb="74" eb="76">
      <t>シャイン</t>
    </rPh>
    <phoneticPr fontId="1"/>
  </si>
  <si>
    <t>Please enter Member at Incorporation 3's name in English.
社員 3 の氏名を英語で入力してください。
Please select the "Living in Japan/Not Living in Japan" radio button.
「日本に住んでいる/日本に住んでいない」ラジオボタンを選択してください。</t>
    <phoneticPr fontId="1"/>
  </si>
  <si>
    <t>Please enter home country address of Member at Incorporation 3 in English.
社員 3 の本国の住所を英語で入力してください</t>
    <rPh sb="75" eb="77">
      <t>シャイン</t>
    </rPh>
    <phoneticPr fontId="1"/>
  </si>
  <si>
    <t>Please enter  enter the street adress of Member at Incorporation 3.
社員 3 の住所の番地を入力してください。</t>
    <phoneticPr fontId="1"/>
  </si>
  <si>
    <t>Please enter Contribution of Members 3 .
社員 3 の出資金を入力してください。</t>
    <rPh sb="47" eb="50">
      <t>シュッシキン</t>
    </rPh>
    <rPh sb="51" eb="53">
      <t>ニュウリョク</t>
    </rPh>
    <phoneticPr fontId="1"/>
  </si>
  <si>
    <t>Please enter the zip code of Member 3's address.
社員 3 の住所の郵便番号を入力してください。</t>
    <rPh sb="49" eb="51">
      <t>シャイン</t>
    </rPh>
    <phoneticPr fontId="1"/>
  </si>
  <si>
    <t>Please enter Member at Incorporation 4's name in English.
社員 4 の氏名を英語で入力してください。
Please select the "Living in Japan/Not Living in Japan" radio button.
「日本に住んでいる/日本に住んでいない」ラジオボタンを選択してください。</t>
    <phoneticPr fontId="1"/>
  </si>
  <si>
    <t>Please enter Contribution of Members 4 .
社員 4 の出資金を入力してください。</t>
    <rPh sb="47" eb="50">
      <t>シュッシキン</t>
    </rPh>
    <rPh sb="51" eb="53">
      <t>ニュウリョク</t>
    </rPh>
    <phoneticPr fontId="1"/>
  </si>
  <si>
    <t>Please enter the zip code of Member 4's address.
社員 4 の住所の郵便番号を入力してください。</t>
    <rPh sb="49" eb="51">
      <t>シャイン</t>
    </rPh>
    <phoneticPr fontId="1"/>
  </si>
  <si>
    <t>Please enter  enter the street adress of Member at Incorporation 4.
社員 4 の住所の番地を入力してください。</t>
    <phoneticPr fontId="1"/>
  </si>
  <si>
    <t>Please enter home country address of Member at Incorporation 4 in English.
社員 4 の本国の住所を英語で入力してください</t>
    <rPh sb="75" eb="77">
      <t>シャイン</t>
    </rPh>
    <phoneticPr fontId="1"/>
  </si>
  <si>
    <t>Please enter Member at Incorporation 5's name in English.
社員 5 の氏名を英語で入力してください。
Please select the "Living in Japan/Not Living in Japan" radio button.
「日本に住んでいる/日本に住んでいない」ラジオボタンを選択してください。</t>
    <phoneticPr fontId="1"/>
  </si>
  <si>
    <t>Please enter Contribution of Members 5 .
社員 5 の出資金を入力してください。</t>
    <rPh sb="47" eb="50">
      <t>シュッシキン</t>
    </rPh>
    <rPh sb="51" eb="53">
      <t>ニュウリョク</t>
    </rPh>
    <phoneticPr fontId="1"/>
  </si>
  <si>
    <t>Please enter the zip code of Member 5's address.
社員 5 の住所の郵便番号を入力してください。</t>
    <rPh sb="49" eb="51">
      <t>シャイン</t>
    </rPh>
    <phoneticPr fontId="1"/>
  </si>
  <si>
    <t>Please enter  enter the street adress of Member at Incorporation 5.
社員 5 の住所の番地を入力してください。</t>
    <phoneticPr fontId="1"/>
  </si>
  <si>
    <t>Please enter home country address of Member at Incorporation 5 in English.
社員 5 の本国の住所を英語で入力してください</t>
    <rPh sb="75" eb="77">
      <t>シャイン</t>
    </rPh>
    <phoneticPr fontId="1"/>
  </si>
  <si>
    <t>Please enter Member at Incorporation 6's name in English.
社員 6 の氏名を英語で入力してください。
Please select the "Living in Japan/Not Living in Japan" radio button.
「日本に住んでいる/日本に住んでいない」ラジオボタンを選択してください。</t>
    <phoneticPr fontId="1"/>
  </si>
  <si>
    <t>Please enter Contribution of Members 6 .
社員 6 の出資金を入力してください。</t>
    <rPh sb="47" eb="50">
      <t>シュッシキン</t>
    </rPh>
    <rPh sb="51" eb="53">
      <t>ニュウリョク</t>
    </rPh>
    <phoneticPr fontId="1"/>
  </si>
  <si>
    <t>Please enter the zip code of Member 6's address.
社員 6 の住所の郵便番号を入力してください。</t>
    <rPh sb="49" eb="51">
      <t>シャイン</t>
    </rPh>
    <phoneticPr fontId="1"/>
  </si>
  <si>
    <t>Please enter  enter the street adress of Member at Incorporation 6.
社員 6 の住所の番地を入力してください。</t>
    <phoneticPr fontId="1"/>
  </si>
  <si>
    <t>Please enter home country address of Member at Incorporation 6 in English.
社員 6 の本国の住所を英語で入力してください</t>
    <rPh sb="75" eb="77">
      <t>シャイン</t>
    </rPh>
    <phoneticPr fontId="1"/>
  </si>
  <si>
    <t>Please enter Member at Incorporation 7's name in English.
社員 7 の氏名を英語で入力してください。
Please select the "Living in Japan/Not Living in Japan" radio button.
「日本に住んでいる/日本に住んでいない」ラジオボタンを選択してください。</t>
    <phoneticPr fontId="1"/>
  </si>
  <si>
    <t>Please enter Contribution of Members 7 .
社員 7 の出資金を入力してください。</t>
    <rPh sb="47" eb="50">
      <t>シュッシキン</t>
    </rPh>
    <rPh sb="51" eb="53">
      <t>ニュウリョク</t>
    </rPh>
    <phoneticPr fontId="1"/>
  </si>
  <si>
    <t>Please enter the zip code of Member 7's address.
社員 7 の住所の郵便番号を入力してください。</t>
    <rPh sb="49" eb="51">
      <t>シャイン</t>
    </rPh>
    <phoneticPr fontId="1"/>
  </si>
  <si>
    <t>Please enter  enter the street adress of Member at Incorporation 7.
社員 7 の住所の番地を入力してください。</t>
    <phoneticPr fontId="1"/>
  </si>
  <si>
    <t>Please enter home country address of Member at Incorporation 7 in English.
社員 7 の本国の住所を英語で入力してください</t>
    <rPh sb="75" eb="77">
      <t>シャイン</t>
    </rPh>
    <phoneticPr fontId="1"/>
  </si>
  <si>
    <t>Please enter Member at Incorporation 8's name in English.
社員 8 の氏名を英語で入力してください。
Please select the "Living in Japan/Not Living in Japan" radio button.
「日本に住んでいる/日本に住んでいない」ラジオボタンを選択してください。</t>
    <phoneticPr fontId="1"/>
  </si>
  <si>
    <t>Please enter Contribution of Members 8 .
社員 8 の出資金を入力してください。</t>
    <rPh sb="47" eb="50">
      <t>シュッシキン</t>
    </rPh>
    <rPh sb="51" eb="53">
      <t>ニュウリョク</t>
    </rPh>
    <phoneticPr fontId="1"/>
  </si>
  <si>
    <t>Please enter the zip code of Member 8's address.
社員 8 の住所の郵便番号を入力してください。</t>
    <rPh sb="49" eb="51">
      <t>シャイン</t>
    </rPh>
    <phoneticPr fontId="1"/>
  </si>
  <si>
    <t>Please enter  enter the street adress of Member at Incorporation 8.
社員 8 の住所の番地を入力してください。</t>
    <phoneticPr fontId="1"/>
  </si>
  <si>
    <t>Please enter home country address of Member at Incorporation 8 in English.
社員 8 の本国の住所を英語で入力してください</t>
    <rPh sb="75" eb="77">
      <t>シャイン</t>
    </rPh>
    <phoneticPr fontId="1"/>
  </si>
  <si>
    <t>Please enter Member at Incorporation 9's name in English.
社員 9 の氏名を英語で入力してください。
Please select the "Living in Japan/Not Living in Japan" radio button.
「日本に住んでいる/日本に住んでいない」ラジオボタンを選択してください。</t>
    <phoneticPr fontId="1"/>
  </si>
  <si>
    <t>Please enter Contribution of Members 9 .
社員 9 の出資金を入力してください。</t>
    <rPh sb="47" eb="50">
      <t>シュッシキン</t>
    </rPh>
    <rPh sb="51" eb="53">
      <t>ニュウリョク</t>
    </rPh>
    <phoneticPr fontId="1"/>
  </si>
  <si>
    <t>Please enter the zip code of Member 9's address.
社員 9 の住所の郵便番号を入力してください。</t>
    <rPh sb="49" eb="51">
      <t>シャイン</t>
    </rPh>
    <phoneticPr fontId="1"/>
  </si>
  <si>
    <t>Please enter  enter the street adress of Member at Incorporation 9.
社員 9 の住所の番地を入力してください。</t>
    <phoneticPr fontId="1"/>
  </si>
  <si>
    <t>Please enter home country address of Member at Incorporation 9 in English.
社員 9 の本国の住所を英語で入力してください</t>
    <rPh sb="75" eb="77">
      <t>シャイン</t>
    </rPh>
    <phoneticPr fontId="1"/>
  </si>
  <si>
    <t>Please enter Member at Incorporation 10's name in English.
社員 10 の氏名を英語で入力してください。
Please select the "Living in Japan/Not Living in Japan" radio button.
「日本に住んでいる/日本に住んでいない」ラジオボタンを選択してください。</t>
    <phoneticPr fontId="1"/>
  </si>
  <si>
    <t>Please enter Contribution of Members 10 .
社員 10 の出資金を入力してください。</t>
    <rPh sb="49" eb="52">
      <t>シュッシキン</t>
    </rPh>
    <rPh sb="53" eb="55">
      <t>ニュウリョク</t>
    </rPh>
    <phoneticPr fontId="1"/>
  </si>
  <si>
    <t>Please enter the zip code of Member 10's address.
社員 10 の住所の郵便番号を入力してください。</t>
    <rPh sb="50" eb="52">
      <t>シャイン</t>
    </rPh>
    <phoneticPr fontId="1"/>
  </si>
  <si>
    <t>Please enter  enter the street adress of Member at Incorporation 10.
社員 10 の住所の番地を入力してください。</t>
    <phoneticPr fontId="1"/>
  </si>
  <si>
    <t>Please enter home country address of Member at Incorporation 10 in English.
社員 10 の本国の住所を英語で入力してください</t>
    <rPh sb="76" eb="78">
      <t>シャイン</t>
    </rPh>
    <phoneticPr fontId="1"/>
  </si>
  <si>
    <t>Please enter Member at Incorporation 11's name in English.
社員 11 の氏名を英語で入力してください。
Please select the "Living in Japan/Not Living in Japan" radio button.
「日本に住んでいる/日本に住んでいない」ラジオボタンを選択してください。</t>
    <phoneticPr fontId="1"/>
  </si>
  <si>
    <t>Please enter Contribution of Members 11 .
社員 11 の出資金を入力してください。</t>
    <rPh sb="49" eb="52">
      <t>シュッシキン</t>
    </rPh>
    <rPh sb="53" eb="55">
      <t>ニュウリョク</t>
    </rPh>
    <phoneticPr fontId="1"/>
  </si>
  <si>
    <t>Please enter the zip code of Member 11's address.
社員 11 の住所の郵便番号を入力してください。</t>
    <rPh sb="50" eb="52">
      <t>シャイン</t>
    </rPh>
    <phoneticPr fontId="1"/>
  </si>
  <si>
    <t>Please enter  enter the street adress of Member at Incorporation 11.
社員 11 の住所の番地を入力してください。</t>
    <phoneticPr fontId="1"/>
  </si>
  <si>
    <t>Please enter home country address of Member at Incorporation 11 in English.
社員 11 の本国の住所を英語で入力してください</t>
    <rPh sb="76" eb="78">
      <t>シャイン</t>
    </rPh>
    <phoneticPr fontId="1"/>
  </si>
  <si>
    <t>Please enter Member at Incorporation 12's name in English.
社員 12 の氏名を英語で入力してください。
Please select the "Living in Japan/Not Living in Japan" radio button.
「日本に住んでいる/日本に住んでいない」ラジオボタンを選択してください。</t>
    <phoneticPr fontId="1"/>
  </si>
  <si>
    <t>Please enter Contribution of Members 12 .
社員 12 の出資金を入力してください。</t>
    <rPh sb="49" eb="52">
      <t>シュッシキン</t>
    </rPh>
    <rPh sb="53" eb="55">
      <t>ニュウリョク</t>
    </rPh>
    <phoneticPr fontId="1"/>
  </si>
  <si>
    <t>Please enter the zip code of Member 12's address.
社員 12 の住所の郵便番号を入力してください。</t>
    <rPh sb="51" eb="53">
      <t>シャイン</t>
    </rPh>
    <phoneticPr fontId="1"/>
  </si>
  <si>
    <t>Please enter  enter the street adress of Member at Incorporation 12.
社員 12 の住所の番地を入力してください。</t>
    <phoneticPr fontId="1"/>
  </si>
  <si>
    <t>Please enter home country address of Member at Incorporation 12 in English.
社員 12 の本国の住所を英語で入力してください</t>
    <rPh sb="76" eb="78">
      <t>シャイン</t>
    </rPh>
    <phoneticPr fontId="1"/>
  </si>
  <si>
    <t>Please enter Member at Incorporation 13's name in English.
社員 13 の氏名を英語で入力してください。
Please select the "Living in Japan/Not Living in Japan" radio button.
「日本に住んでいる/日本に住んでいない」ラジオボタンを選択してください。</t>
    <phoneticPr fontId="1"/>
  </si>
  <si>
    <t>Please enter Contribution of Members 13 .
社員 13 の出資金を入力してください。</t>
    <rPh sb="49" eb="52">
      <t>シュッシキン</t>
    </rPh>
    <rPh sb="53" eb="55">
      <t>ニュウリョク</t>
    </rPh>
    <phoneticPr fontId="1"/>
  </si>
  <si>
    <t>Please enter the zip code of Member 13's address.
社員 13 の住所の郵便番号を入力してください。</t>
    <rPh sb="50" eb="52">
      <t>シャイン</t>
    </rPh>
    <phoneticPr fontId="1"/>
  </si>
  <si>
    <t>Please enter  enter the street adress of Member at Incorporation 13.
社員 13 の住所の番地を入力してください。</t>
    <phoneticPr fontId="1"/>
  </si>
  <si>
    <t>Please enter home country address of Member at Incorporation 13 in English.
社員 13 の本国の住所を英語で入力してください</t>
    <rPh sb="76" eb="78">
      <t>シャイン</t>
    </rPh>
    <phoneticPr fontId="1"/>
  </si>
  <si>
    <t>Please enter Member at Incorporation 14's name in English.
社員 14 の氏名を英語で入力してください。
Please select the "Living in Japan/Not Living in Japan" radio button.
「日本に住んでいる/日本に住んでいない」ラジオボタンを選択してください。</t>
    <phoneticPr fontId="1"/>
  </si>
  <si>
    <t>Please enter Contribution of Members 14 .
社員 14 の出資金を入力してください。</t>
    <rPh sb="49" eb="52">
      <t>シュッシキン</t>
    </rPh>
    <rPh sb="53" eb="55">
      <t>ニュウリョク</t>
    </rPh>
    <phoneticPr fontId="1"/>
  </si>
  <si>
    <t>Please enter the zip code of Member 14's address.
社員 14 の住所の郵便番号を入力してください。</t>
    <rPh sb="50" eb="52">
      <t>シャイン</t>
    </rPh>
    <phoneticPr fontId="1"/>
  </si>
  <si>
    <t>Please enter  enter the street adress of Member at Incorporation 14.
社員 14 の住所の番地を入力してください。</t>
    <phoneticPr fontId="1"/>
  </si>
  <si>
    <t>Please enter home country address of Member at Incorporation 14 in English.
社員 14 の本国の住所を英語で入力してください</t>
    <rPh sb="76" eb="78">
      <t>シャイン</t>
    </rPh>
    <phoneticPr fontId="1"/>
  </si>
  <si>
    <t>Please enter Member at Incorporation 15's name in English.
社員 15 の氏名を英語で入力してください。
Please select the "Living in Japan/Not Living in Japan" radio button.
「日本に住んでいる/日本に住んでいない」ラジオボタンを選択してください。</t>
    <phoneticPr fontId="1"/>
  </si>
  <si>
    <t>Please enter Contribution of Members 15 .
社員 15 の出資金を入力してください。</t>
    <rPh sb="49" eb="52">
      <t>シュッシキン</t>
    </rPh>
    <rPh sb="53" eb="55">
      <t>ニュウリョク</t>
    </rPh>
    <phoneticPr fontId="1"/>
  </si>
  <si>
    <t>Please enter the zip code of Member 15's address.
社員 15 の住所の郵便番号を入力してください。</t>
    <rPh sb="50" eb="52">
      <t>シャイン</t>
    </rPh>
    <phoneticPr fontId="1"/>
  </si>
  <si>
    <t>Please enter  enter the street adress of Member at Incorporation 15.
社員 15 の住所の番地を入力してください。</t>
    <phoneticPr fontId="1"/>
  </si>
  <si>
    <t>Please enter home country address of Member at Incorporation 15 in English.
社員 15 の本国の住所を英語で入力してください</t>
    <rPh sb="76" eb="78">
      <t>シャイン</t>
    </rPh>
    <phoneticPr fontId="1"/>
  </si>
  <si>
    <t>Please enter Member at Incorporation 16's name in English.
社員 16 の氏名を英語で入力してください。
Please select the "Living in Japan/Not Living in Japan" radio button.
「日本に住んでいる/日本に住んでいない」ラジオボタンを選択してください。</t>
    <phoneticPr fontId="1"/>
  </si>
  <si>
    <t>Please enter Contribution of Members 16 .
社員 16 の出資金を入力してください。</t>
    <rPh sb="49" eb="52">
      <t>シュッシキン</t>
    </rPh>
    <rPh sb="53" eb="55">
      <t>ニュウリョク</t>
    </rPh>
    <phoneticPr fontId="1"/>
  </si>
  <si>
    <t>Please enter the zip code of Member 16's address.
社員 16 の住所の郵便番号を入力してください。</t>
    <rPh sb="50" eb="52">
      <t>シャイン</t>
    </rPh>
    <phoneticPr fontId="1"/>
  </si>
  <si>
    <t>Please enter  enter the street adress of Member at Incorporation 16.
社員 16 の住所の番地を入力してください。</t>
    <phoneticPr fontId="1"/>
  </si>
  <si>
    <t>Please enter home country address of Member at Incorporation 16 in English.
社員 16 の本国の住所を英語で入力してください</t>
    <rPh sb="76" eb="78">
      <t>シャイン</t>
    </rPh>
    <phoneticPr fontId="1"/>
  </si>
  <si>
    <t>Please enter Member at Incorporation 17's name in English.
社員 17 の氏名を英語で入力してください。
Please select the "Living in Japan/Not Living in Japan" radio button.
「日本に住んでいる/日本に住んでいない」ラジオボタンを選択してください。</t>
    <phoneticPr fontId="1"/>
  </si>
  <si>
    <t>Please enter Contribution of Members 17 .
社員 17 の出資金を入力してください。</t>
    <rPh sb="49" eb="52">
      <t>シュッシキン</t>
    </rPh>
    <rPh sb="53" eb="55">
      <t>ニュウリョク</t>
    </rPh>
    <phoneticPr fontId="1"/>
  </si>
  <si>
    <t>Please enter the zip code of Member 17's address.
社員 17 の住所の郵便番号を入力してください。</t>
    <rPh sb="50" eb="52">
      <t>シャイン</t>
    </rPh>
    <phoneticPr fontId="1"/>
  </si>
  <si>
    <t>Please enter  enter the street adress of Member at Incorporation 17.
社員 17 の住所の番地を入力してください。</t>
    <phoneticPr fontId="1"/>
  </si>
  <si>
    <t>Please enter home country address of Member at Incorporation 17 in English.
社員 17 の本国の住所を英語で入力してください</t>
    <rPh sb="76" eb="78">
      <t>シャイン</t>
    </rPh>
    <phoneticPr fontId="1"/>
  </si>
  <si>
    <t>Please enter Member at Incorporation 18's name in English.
社員 18 の氏名を英語で入力してください。
Please select the "Living in Japan/Not Living in Japan" radio button.
「日本に住んでいる/日本に住んでいない」ラジオボタンを選択してください。</t>
    <phoneticPr fontId="1"/>
  </si>
  <si>
    <t>Please enter Contribution of Members 18 .
社員 18 の出資金を入力してください。</t>
    <rPh sb="49" eb="52">
      <t>シュッシキン</t>
    </rPh>
    <rPh sb="53" eb="55">
      <t>ニュウリョク</t>
    </rPh>
    <phoneticPr fontId="1"/>
  </si>
  <si>
    <t>Please enter the zip code of Member 18's address.
社員 18 の住所の郵便番号を入力してください。</t>
    <rPh sb="50" eb="52">
      <t>シャイン</t>
    </rPh>
    <phoneticPr fontId="1"/>
  </si>
  <si>
    <t>Please enter  enter the street adress of Member at Incorporation 18.
社員 18 の住所の番地を入力してください。</t>
    <phoneticPr fontId="1"/>
  </si>
  <si>
    <t>Please enter home country address of Member at Incorporation 18 in English.
社員 18 の本国の住所を英語で入力してください</t>
    <rPh sb="76" eb="78">
      <t>シャイン</t>
    </rPh>
    <phoneticPr fontId="1"/>
  </si>
  <si>
    <t>Please enter Member at Incorporation 19's name in English.
社員 19 の氏名を英語で入力してください。
Please select the "Living in Japan/Not Living in Japan" radio button.
「日本に住んでいる/日本に住んでいない」ラジオボタンを選択してください。</t>
    <phoneticPr fontId="1"/>
  </si>
  <si>
    <t>Please enter Contribution of Members 19 .
社員 19 の出資金を入力してください。</t>
    <rPh sb="49" eb="52">
      <t>シュッシキン</t>
    </rPh>
    <rPh sb="53" eb="55">
      <t>ニュウリョク</t>
    </rPh>
    <phoneticPr fontId="1"/>
  </si>
  <si>
    <t>Please enter the zip code of Member 19's address.
社員 19 の住所の郵便番号を入力してください。</t>
    <rPh sb="50" eb="52">
      <t>シャイン</t>
    </rPh>
    <phoneticPr fontId="1"/>
  </si>
  <si>
    <t>Please enter  enter the street adress of Member at Incorporation 19.
社員 19 の住所の番地を入力してください。</t>
    <phoneticPr fontId="1"/>
  </si>
  <si>
    <t>Please enter home country address of Member at Incorporation 19 in English.
社員 19 の本国の住所を英語で入力してください</t>
    <rPh sb="76" eb="78">
      <t>シャイン</t>
    </rPh>
    <phoneticPr fontId="1"/>
  </si>
  <si>
    <t>Please enter Member at Incorporation 20's name in English.
社員 20 の氏名を英語で入力してください。
Please select the "Living in Japan/Not Living in Japan" radio button.
「日本に住んでいる/日本に住んでいない」ラジオボタンを選択してください。</t>
    <phoneticPr fontId="1"/>
  </si>
  <si>
    <t>Please enter Contribution of Members 20 .
社員 20 の出資金を入力してください。</t>
    <rPh sb="49" eb="52">
      <t>シュッシキン</t>
    </rPh>
    <rPh sb="53" eb="55">
      <t>ニュウリョク</t>
    </rPh>
    <phoneticPr fontId="1"/>
  </si>
  <si>
    <t>Please enter the zip code of Member 20's address.
社員 20 の住所の郵便番号を入力してください。</t>
    <rPh sb="50" eb="52">
      <t>シャイン</t>
    </rPh>
    <phoneticPr fontId="1"/>
  </si>
  <si>
    <t>Please enter  enter the street adress of Member at Incorporation 20.
社員 20 の住所の番地を入力してください。</t>
    <phoneticPr fontId="1"/>
  </si>
  <si>
    <t>Please enter home country address of Member at Incorporation 20 in English.
社員 20 の本国の住所を英語で入力してください</t>
    <rPh sb="76" eb="78">
      <t>シャイン</t>
    </rPh>
    <phoneticPr fontId="1"/>
  </si>
  <si>
    <t>Please enter Member at Incorporation 21's name in English.
社員 21 の氏名を英語で入力してください。
Please select the "Living in Japan/Not Living in Japan" radio button.
「日本に住んでいる/日本に住んでいない」ラジオボタンを選択してください。</t>
    <phoneticPr fontId="1"/>
  </si>
  <si>
    <t>Please enter Contribution of Members 21 .
社員 21 の出資金を入力してください。</t>
    <rPh sb="49" eb="52">
      <t>シュッシキン</t>
    </rPh>
    <rPh sb="53" eb="55">
      <t>ニュウリョク</t>
    </rPh>
    <phoneticPr fontId="1"/>
  </si>
  <si>
    <t>Please enter the zip code of Member 21's address.
社員 21 の住所の郵便番号を入力してください。</t>
    <rPh sb="50" eb="52">
      <t>シャイン</t>
    </rPh>
    <phoneticPr fontId="1"/>
  </si>
  <si>
    <t>Please enter  enter the street adress of Member at Incorporation 21.
社員 21 の住所の番地を入力してください。</t>
    <phoneticPr fontId="1"/>
  </si>
  <si>
    <t>Please enter home country address of Member at Incorporation 21 in English.
社員 21 の本国の住所を英語で入力してください</t>
    <rPh sb="76" eb="78">
      <t>シャイン</t>
    </rPh>
    <phoneticPr fontId="1"/>
  </si>
  <si>
    <t>Please enter Member at Incorporation 22's name in English.
社員 22 の氏名を英語で入力してください。
Please select the "Living in Japan/Not Living in Japan" radio button.
「日本に住んでいる/日本に住んでいない」ラジオボタンを選択してください。</t>
    <phoneticPr fontId="1"/>
  </si>
  <si>
    <t>Please enter Contribution of Members 22 .
社員 22 の出資金を入力してください。</t>
    <rPh sb="49" eb="52">
      <t>シュッシキン</t>
    </rPh>
    <rPh sb="53" eb="55">
      <t>ニュウリョク</t>
    </rPh>
    <phoneticPr fontId="1"/>
  </si>
  <si>
    <t>Please enter the zip code of Member 22's address.
社員 22 の住所の郵便番号を入力してください。</t>
    <rPh sb="50" eb="52">
      <t>シャイン</t>
    </rPh>
    <phoneticPr fontId="1"/>
  </si>
  <si>
    <t>Please enter  enter the street adress of Member at Incorporation 22.
社員 22 の住所の番地を入力してください。</t>
    <phoneticPr fontId="1"/>
  </si>
  <si>
    <t>Please enter home country address of Member at Incorporation 22 in English.
社員 22 の本国の住所を英語で入力してください</t>
    <rPh sb="76" eb="78">
      <t>シャイン</t>
    </rPh>
    <phoneticPr fontId="1"/>
  </si>
  <si>
    <t>Please enter Member at Incorporation 23's name in English.
社員 23 の氏名を英語で入力してください。
Please select the "Living in Japan/Not Living in Japan" radio button.
「日本に住んでいる/日本に住んでいない」ラジオボタンを選択してください。</t>
    <phoneticPr fontId="1"/>
  </si>
  <si>
    <t>Please enter Contribution of Members 23 .
社員 23 の出資金を入力してください。</t>
    <rPh sb="49" eb="52">
      <t>シュッシキン</t>
    </rPh>
    <rPh sb="53" eb="55">
      <t>ニュウリョク</t>
    </rPh>
    <phoneticPr fontId="1"/>
  </si>
  <si>
    <t>Please enter the zip code of Member 23's address.
社員 23 の住所の郵便番号を入力してください。</t>
    <rPh sb="50" eb="52">
      <t>シャイン</t>
    </rPh>
    <phoneticPr fontId="1"/>
  </si>
  <si>
    <t>Please enter  enter the street adress of Member at Incorporation 23.
社員 23 の住所の番地を入力してください。</t>
    <phoneticPr fontId="1"/>
  </si>
  <si>
    <t>Please enter home country address of Member at Incorporation 23 in English.
社員 23 の本国の住所を英語で入力してください</t>
    <rPh sb="76" eb="78">
      <t>シャイン</t>
    </rPh>
    <phoneticPr fontId="1"/>
  </si>
  <si>
    <t>Please enter Member at Incorporation 24's name in English.
社員 24 の氏名を英語で入力してください。
Please select the "Living in Japan/Not Living in Japan" radio button.
「日本に住んでいる/日本に住んでいない」ラジオボタンを選択してください。</t>
    <phoneticPr fontId="1"/>
  </si>
  <si>
    <t>Please enter Contribution of Members 24 .
社員 24 の出資金を入力してください。</t>
    <rPh sb="49" eb="52">
      <t>シュッシキン</t>
    </rPh>
    <rPh sb="53" eb="55">
      <t>ニュウリョク</t>
    </rPh>
    <phoneticPr fontId="1"/>
  </si>
  <si>
    <t>Please enter the zip code of Member 24's address.
社員 24 の住所の郵便番号を入力してください。</t>
    <rPh sb="50" eb="52">
      <t>シャイン</t>
    </rPh>
    <phoneticPr fontId="1"/>
  </si>
  <si>
    <t>Please enter  enter the street adress of Member at Incorporation 24.
社員 24 の住所の番地を入力してください。</t>
    <phoneticPr fontId="1"/>
  </si>
  <si>
    <t>Please enter home country address of Member at Incorporation 24 in English.
社員 24 の本国の住所を英語で入力してください</t>
    <rPh sb="76" eb="78">
      <t>シャイン</t>
    </rPh>
    <phoneticPr fontId="1"/>
  </si>
  <si>
    <t>Please enter Member at Incorporation 25's name in English.
社員 25 の氏名を英語で入力してください。
Please select the "Living in Japan/Not Living in Japan" radio button.
「日本に住んでいる/日本に住んでいない」ラジオボタンを選択してください。</t>
    <phoneticPr fontId="1"/>
  </si>
  <si>
    <t>Please enter Contribution of Members 25 .
社員 25 の出資金を入力してください。</t>
    <rPh sb="49" eb="52">
      <t>シュッシキン</t>
    </rPh>
    <rPh sb="53" eb="55">
      <t>ニュウリョク</t>
    </rPh>
    <phoneticPr fontId="1"/>
  </si>
  <si>
    <t>Please enter the zip code of Member 25's address.
社員 25 の住所の郵便番号を入力してください。</t>
    <rPh sb="50" eb="52">
      <t>シャイン</t>
    </rPh>
    <phoneticPr fontId="1"/>
  </si>
  <si>
    <t>Please enter  enter the street adress of Member at Incorporation 25.
社員 25 の住所の番地を入力してください。</t>
    <phoneticPr fontId="1"/>
  </si>
  <si>
    <t>Please enter home country address of Member at Incorporation 25 in English.
社員 25 の本国の住所を英語で入力してください</t>
    <rPh sb="76" eb="78">
      <t>シャイン</t>
    </rPh>
    <phoneticPr fontId="1"/>
  </si>
  <si>
    <t>Please enter Member at Incorporation 26's name in English.
社員 26 の氏名を英語で入力してください。
Please select the "Living in Japan/Not Living in Japan" radio button.
「日本に住んでいる/日本に住んでいない」ラジオボタンを選択してください。</t>
    <phoneticPr fontId="1"/>
  </si>
  <si>
    <t>Please enter Contribution of Members 26 .
社員 26 の出資金を入力してください。</t>
    <rPh sb="49" eb="52">
      <t>シュッシキン</t>
    </rPh>
    <rPh sb="53" eb="55">
      <t>ニュウリョク</t>
    </rPh>
    <phoneticPr fontId="1"/>
  </si>
  <si>
    <t>Please enter the zip code of Member 26's address.
社員 26 の住所の郵便番号を入力してください。</t>
    <rPh sb="50" eb="52">
      <t>シャイン</t>
    </rPh>
    <phoneticPr fontId="1"/>
  </si>
  <si>
    <t>Please enter  enter the street adress of Member at Incorporation 26.
社員 26 の住所の番地を入力してください。</t>
    <phoneticPr fontId="1"/>
  </si>
  <si>
    <t>Please enter home country address of Member at Incorporation 26 in English.
社員 26 の本国の住所を英語で入力してください</t>
    <rPh sb="76" eb="78">
      <t>シャイン</t>
    </rPh>
    <phoneticPr fontId="1"/>
  </si>
  <si>
    <t>Please enter Member at Incorporation 27's name in English.
社員 27 の氏名を英語で入力してください。
Please select the "Living in Japan/Not Living in Japan" radio button.
「日本に住んでいる/日本に住んでいない」ラジオボタンを選択してください。</t>
    <phoneticPr fontId="1"/>
  </si>
  <si>
    <t>Please enter Contribution of Members 27 .
社員 27 の出資金を入力してください。</t>
    <rPh sb="49" eb="52">
      <t>シュッシキン</t>
    </rPh>
    <rPh sb="53" eb="55">
      <t>ニュウリョク</t>
    </rPh>
    <phoneticPr fontId="1"/>
  </si>
  <si>
    <t>Please enter the zip code of Member 27's address.
社員 27 の住所の郵便番号を入力してください。</t>
    <rPh sb="50" eb="52">
      <t>シャイン</t>
    </rPh>
    <phoneticPr fontId="1"/>
  </si>
  <si>
    <t>Please enter  enter the street adress of Member at Incorporation 27.
社員 27 の住所の番地を入力してください。</t>
    <phoneticPr fontId="1"/>
  </si>
  <si>
    <t>Please enter home country address of Member at Incorporation 27 in English.
社員 27 の本国の住所を英語で入力してください</t>
    <rPh sb="76" eb="78">
      <t>シャイン</t>
    </rPh>
    <phoneticPr fontId="1"/>
  </si>
  <si>
    <t>Please enter Member at Incorporation 28's name in English.
社員 28 の氏名を英語で入力してください。
Please select the "Living in Japan/Not Living in Japan" radio button.
「日本に住んでいる/日本に住んでいない」ラジオボタンを選択してください。</t>
    <phoneticPr fontId="1"/>
  </si>
  <si>
    <t>Please enter Contribution of Members 28 .
社員 28 の出資金を入力してください。</t>
    <rPh sb="49" eb="52">
      <t>シュッシキン</t>
    </rPh>
    <rPh sb="53" eb="55">
      <t>ニュウリョク</t>
    </rPh>
    <phoneticPr fontId="1"/>
  </si>
  <si>
    <t>Please enter the zip code of Member 28's address.
社員 28 の住所の郵便番号を入力してください。</t>
    <rPh sb="50" eb="52">
      <t>シャイン</t>
    </rPh>
    <phoneticPr fontId="1"/>
  </si>
  <si>
    <t>Please enter  enter the street adress of Member at Incorporation 28.
社員 28 の住所の番地を入力してください。</t>
    <phoneticPr fontId="1"/>
  </si>
  <si>
    <t>Please enter home country address of Member at Incorporation 28 in English.
社員 28 の本国の住所を英語で入力してください</t>
    <rPh sb="76" eb="78">
      <t>シャイン</t>
    </rPh>
    <phoneticPr fontId="1"/>
  </si>
  <si>
    <t>Please enter Member at Incorporation 29's name in English.
社員 29 の氏名を英語で入力してください。
Please select the "Living in Japan/Not Living in Japan" radio button.
「日本に住んでいる/日本に住んでいない」ラジオボタンを選択してください。</t>
    <phoneticPr fontId="1"/>
  </si>
  <si>
    <t>Please enter Contribution of Members 29 .
社員 29 の出資金を入力してください。</t>
    <rPh sb="49" eb="52">
      <t>シュッシキン</t>
    </rPh>
    <rPh sb="53" eb="55">
      <t>ニュウリョク</t>
    </rPh>
    <phoneticPr fontId="1"/>
  </si>
  <si>
    <t>Please enter the zip code of Member 29's address.
社員 29 の住所の郵便番号を入力してください。</t>
    <rPh sb="50" eb="52">
      <t>シャイン</t>
    </rPh>
    <phoneticPr fontId="1"/>
  </si>
  <si>
    <t>Please enter  enter the street adress of Member at Incorporation 29.
社員 29 の住所の番地を入力してください。</t>
    <phoneticPr fontId="1"/>
  </si>
  <si>
    <t>Please enter home country address of Member at Incorporation 29 in English.
社員 29 の本国の住所を英語で入力してください</t>
    <rPh sb="76" eb="78">
      <t>シャイン</t>
    </rPh>
    <phoneticPr fontId="1"/>
  </si>
  <si>
    <t>Please enter Member at Incorporation 30's name in English.
社員 30 の氏名を英語で入力してください。
Please select the "Living in Japan/Not Living in Japan" radio button.
「日本に住んでいる/日本に住んでいない」ラジオボタンを選択してください。</t>
    <phoneticPr fontId="1"/>
  </si>
  <si>
    <t>Please enter Contribution of Members 30 .
社員 30 の出資金を入力してください。</t>
    <rPh sb="49" eb="52">
      <t>シュッシキン</t>
    </rPh>
    <rPh sb="53" eb="55">
      <t>ニュウリョク</t>
    </rPh>
    <phoneticPr fontId="1"/>
  </si>
  <si>
    <t>Please enter the zip code of Member 30's address.
社員 30 の住所の郵便番号を入力してください。</t>
    <rPh sb="50" eb="52">
      <t>シャイン</t>
    </rPh>
    <phoneticPr fontId="1"/>
  </si>
  <si>
    <t>Please enter  enter the street adress of Member at Incorporation 30.
社員 30 の住所の番地を入力してください。</t>
    <phoneticPr fontId="1"/>
  </si>
  <si>
    <t>Please enter home country address of Member at Incorporation 30 in English.
社員 30 の本国の住所を英語で入力してください</t>
    <rPh sb="76" eb="78">
      <t>シャイン</t>
    </rPh>
    <phoneticPr fontId="1"/>
  </si>
  <si>
    <t>Please enter Member at Incorporation 31's name in English.
社員 31 の氏名を英語で入力してください。
Please select the "Living in Japan/Not Living in Japan" radio button.
「日本に住んでいる/日本に住んでいない」ラジオボタンを選択してください。</t>
    <phoneticPr fontId="1"/>
  </si>
  <si>
    <t>Please enter Contribution of Members 31 .
社員 31 の出資金を入力してください。</t>
    <rPh sb="49" eb="52">
      <t>シュッシキン</t>
    </rPh>
    <rPh sb="53" eb="55">
      <t>ニュウリョク</t>
    </rPh>
    <phoneticPr fontId="1"/>
  </si>
  <si>
    <t>Please enter the zip code of Member 31's address.
社員 31 の住所の郵便番号を入力してください。</t>
    <rPh sb="50" eb="52">
      <t>シャイン</t>
    </rPh>
    <phoneticPr fontId="1"/>
  </si>
  <si>
    <t>Please enter  enter the street adress of Member at Incorporation 31.
社員 31 の住所の番地を入力してください。</t>
    <phoneticPr fontId="1"/>
  </si>
  <si>
    <t>Please enter home country address of Member at Incorporation 31 in English.
社員 31 の本国の住所を英語で入力してください</t>
    <rPh sb="76" eb="78">
      <t>シャイン</t>
    </rPh>
    <phoneticPr fontId="1"/>
  </si>
  <si>
    <t>Please enter Member at Incorporation 32's name in English.
社員 32 の氏名を英語で入力してください。
Please select the "Living in Japan/Not Living in Japan" radio button.
「日本に住んでいる/日本に住んでいない」ラジオボタンを選択してください。</t>
    <phoneticPr fontId="1"/>
  </si>
  <si>
    <t>Please enter Contribution of Members 32 .
社員 32 の出資金を入力してください。</t>
    <rPh sb="49" eb="52">
      <t>シュッシキン</t>
    </rPh>
    <rPh sb="53" eb="55">
      <t>ニュウリョク</t>
    </rPh>
    <phoneticPr fontId="1"/>
  </si>
  <si>
    <t>Please enter the zip code of Member 32's address.
社員 32 の住所の郵便番号を入力してください。</t>
    <rPh sb="50" eb="52">
      <t>シャイン</t>
    </rPh>
    <phoneticPr fontId="1"/>
  </si>
  <si>
    <t>Please enter  enter the street adress of Member at Incorporation 32.
社員 32 の住所の番地を入力してください。</t>
    <phoneticPr fontId="1"/>
  </si>
  <si>
    <t>Please enter home country address of Member at Incorporation 32 in English.
社員 32 の本国の住所を英語で入力してください</t>
    <rPh sb="76" eb="78">
      <t>シャイン</t>
    </rPh>
    <phoneticPr fontId="1"/>
  </si>
  <si>
    <t>Please enter Member at Incorporation 33's name in English.
社員 33 の氏名を英語で入力してください。
Please select the "Living in Japan/Not Living in Japan" radio button.
「日本に住んでいる/日本に住んでいない」ラジオボタンを選択してください。</t>
    <phoneticPr fontId="1"/>
  </si>
  <si>
    <t>Please enter Contribution of Members 33 .
社員 33 の出資金を入力してください。</t>
    <rPh sb="49" eb="52">
      <t>シュッシキン</t>
    </rPh>
    <rPh sb="53" eb="55">
      <t>ニュウリョク</t>
    </rPh>
    <phoneticPr fontId="1"/>
  </si>
  <si>
    <t>Please enter the zip code of Member 33's address.
社員 33 の住所の郵便番号を入力してください。</t>
    <rPh sb="50" eb="52">
      <t>シャイン</t>
    </rPh>
    <phoneticPr fontId="1"/>
  </si>
  <si>
    <t>Please enter  enter the street adress of Member at Incorporation 33.
社員 33 の住所の番地を入力してください。</t>
    <phoneticPr fontId="1"/>
  </si>
  <si>
    <t>Please enter home country address of Member at Incorporation 33 in English.
社員 33 の本国の住所を英語で入力してください</t>
    <rPh sb="76" eb="78">
      <t>シャイン</t>
    </rPh>
    <phoneticPr fontId="1"/>
  </si>
  <si>
    <t>Please enter Member at Incorporation 34's name in English.
社員 34 の氏名を英語で入力してください。
Please select the "Living in Japan/Not Living in Japan" radio button.
「日本に住んでいる/日本に住んでいない」ラジオボタンを選択してください。</t>
    <phoneticPr fontId="1"/>
  </si>
  <si>
    <t>Please enter Contribution of Members 34 .
社員 34 の出資金を入力してください。</t>
    <rPh sb="49" eb="52">
      <t>シュッシキン</t>
    </rPh>
    <rPh sb="53" eb="55">
      <t>ニュウリョク</t>
    </rPh>
    <phoneticPr fontId="1"/>
  </si>
  <si>
    <t>Please enter the zip code of Member 34's address.
社員 34 の住所の郵便番号を入力してください。</t>
    <rPh sb="50" eb="52">
      <t>シャイン</t>
    </rPh>
    <phoneticPr fontId="1"/>
  </si>
  <si>
    <t>Please enter  enter the street adress of Member at Incorporation 34.
社員 34 の住所の番地を入力してください。</t>
    <phoneticPr fontId="1"/>
  </si>
  <si>
    <t>Please enter home country address of Member at Incorporation 34 in English.
社員 34 の本国の住所を英語で入力してください</t>
    <rPh sb="76" eb="78">
      <t>シャイン</t>
    </rPh>
    <phoneticPr fontId="1"/>
  </si>
  <si>
    <t>Please enter Member at Incorporation 35's name in English.
社員 35 の氏名を英語で入力してください。
Please select the "Living in Japan/Not Living in Japan" radio button.
「日本に住んでいる/日本に住んでいない」ラジオボタンを選択してください。</t>
    <phoneticPr fontId="1"/>
  </si>
  <si>
    <t>Please enter Contribution of Members 35 .
社員 35 の出資金を入力してください。</t>
    <rPh sb="49" eb="52">
      <t>シュッシキン</t>
    </rPh>
    <rPh sb="53" eb="55">
      <t>ニュウリョク</t>
    </rPh>
    <phoneticPr fontId="1"/>
  </si>
  <si>
    <t>Please enter the zip code of Member 35's address.
社員 35 の住所の郵便番号を入力してください。</t>
    <rPh sb="50" eb="52">
      <t>シャイン</t>
    </rPh>
    <phoneticPr fontId="1"/>
  </si>
  <si>
    <t>Please enter  enter the street adress of Member at Incorporation 35.
社員 35 の住所の番地を入力してください。</t>
    <phoneticPr fontId="1"/>
  </si>
  <si>
    <t>Please enter home country address of Member at Incorporation 35 in English.
社員 35 の本国の住所を英語で入力してください</t>
    <rPh sb="76" eb="78">
      <t>シャイン</t>
    </rPh>
    <phoneticPr fontId="1"/>
  </si>
  <si>
    <t>Please enter Member at Incorporation 36's name in English.
社員 36 の氏名を英語で入力してください。
Please select the "Living in Japan/Not Living in Japan" radio button.
「日本に住んでいる/日本に住んでいない」ラジオボタンを選択してください。</t>
    <phoneticPr fontId="1"/>
  </si>
  <si>
    <t>Please enter Contribution of Members 36 .
社員 36 の出資金を入力してください。</t>
    <rPh sb="49" eb="52">
      <t>シュッシキン</t>
    </rPh>
    <rPh sb="53" eb="55">
      <t>ニュウリョク</t>
    </rPh>
    <phoneticPr fontId="1"/>
  </si>
  <si>
    <t>Please enter the zip code of Member 36's address.
社員 36 の住所の郵便番号を入力してください。</t>
    <rPh sb="50" eb="52">
      <t>シャイン</t>
    </rPh>
    <phoneticPr fontId="1"/>
  </si>
  <si>
    <t>Please enter  enter the street adress of Member at Incorporation 36.
社員 36 の住所の番地を入力してください。</t>
    <phoneticPr fontId="1"/>
  </si>
  <si>
    <t>Please enter home country address of Member at Incorporation 36 in English.
社員 36 の本国の住所を英語で入力してください</t>
    <rPh sb="76" eb="78">
      <t>シャイン</t>
    </rPh>
    <phoneticPr fontId="1"/>
  </si>
  <si>
    <t>Please enter Member at Incorporation 37's name in English.
社員 37 の氏名を英語で入力してください。
Please select the "Living in Japan/Not Living in Japan" radio button.
「日本に住んでいる/日本に住んでいない」ラジオボタンを選択してください。</t>
    <phoneticPr fontId="1"/>
  </si>
  <si>
    <t>Please enter Contribution of Members 37 .
社員 37 の出資金を入力してください。</t>
    <rPh sb="49" eb="52">
      <t>シュッシキン</t>
    </rPh>
    <rPh sb="53" eb="55">
      <t>ニュウリョク</t>
    </rPh>
    <phoneticPr fontId="1"/>
  </si>
  <si>
    <t>Please enter the zip code of Member 37's address.
社員 37 の住所の郵便番号を入力してください。</t>
    <rPh sb="50" eb="52">
      <t>シャイン</t>
    </rPh>
    <phoneticPr fontId="1"/>
  </si>
  <si>
    <t>Please enter  enter the street adress of Member at Incorporation 37.
社員 37 の住所の番地を入力してください。</t>
    <phoneticPr fontId="1"/>
  </si>
  <si>
    <t>Please enter home country address of Member at Incorporation 37 in English.
社員 37 の本国の住所を英語で入力してください</t>
    <rPh sb="76" eb="78">
      <t>シャイン</t>
    </rPh>
    <phoneticPr fontId="1"/>
  </si>
  <si>
    <t>Please enter Member at Incorporation 38's name in English.
社員 38 の氏名を英語で入力してください。
Please select the "Living in Japan/Not Living in Japan" radio button.
「日本に住んでいる/日本に住んでいない」ラジオボタンを選択してください。</t>
    <phoneticPr fontId="1"/>
  </si>
  <si>
    <t>Please enter Contribution of Members 38 .
社員 38 の出資金を入力してください。</t>
    <rPh sb="49" eb="52">
      <t>シュッシキン</t>
    </rPh>
    <rPh sb="53" eb="55">
      <t>ニュウリョク</t>
    </rPh>
    <phoneticPr fontId="1"/>
  </si>
  <si>
    <t>Please enter the zip code of Member 38's address.
社員 38 の住所の郵便番号を入力してください。</t>
    <rPh sb="50" eb="52">
      <t>シャイン</t>
    </rPh>
    <phoneticPr fontId="1"/>
  </si>
  <si>
    <t>Please enter  enter the street adress of Member at Incorporation 38.
社員 38 の住所の番地を入力してください。</t>
    <phoneticPr fontId="1"/>
  </si>
  <si>
    <t>Please enter home country address of Member at Incorporation 38 in English.
社員 38 の本国の住所を英語で入力してください</t>
    <rPh sb="76" eb="78">
      <t>シャイン</t>
    </rPh>
    <phoneticPr fontId="1"/>
  </si>
  <si>
    <t>Please enter Member at Incorporation 39's name in English.
社員 39 の氏名を英語で入力してください。
Please select the "Living in Japan/Not Living in Japan" radio button.
「日本に住んでいる/日本に住んでいない」ラジオボタンを選択してください。</t>
    <phoneticPr fontId="1"/>
  </si>
  <si>
    <t>Please enter Contribution of Members 39 .
社員 39 の出資金を入力してください。</t>
    <rPh sb="49" eb="52">
      <t>シュッシキン</t>
    </rPh>
    <rPh sb="53" eb="55">
      <t>ニュウリョク</t>
    </rPh>
    <phoneticPr fontId="1"/>
  </si>
  <si>
    <t>Please enter the zip code of Member 39's address.
社員 39 の住所の郵便番号を入力してください。</t>
    <rPh sb="50" eb="52">
      <t>シャイン</t>
    </rPh>
    <phoneticPr fontId="1"/>
  </si>
  <si>
    <t>Please enter  enter the street adress of Member at Incorporation 39.
社員 39 の住所の番地を入力してください。</t>
    <phoneticPr fontId="1"/>
  </si>
  <si>
    <t>Please enter home country address of Member at Incorporation 39 in English.
社員 39 の本国の住所を英語で入力してください</t>
    <rPh sb="76" eb="78">
      <t>シャイン</t>
    </rPh>
    <phoneticPr fontId="1"/>
  </si>
  <si>
    <t>Please enter Member at Incorporation 40's name in English.
社員 40 の氏名を英語で入力してください。
Please select the "Living in Japan/Not Living in Japan" radio button.
「日本に住んでいる/日本に住んでいない」ラジオボタンを選択してください。</t>
    <phoneticPr fontId="1"/>
  </si>
  <si>
    <t>Please enter Contribution of Members 40 .
社員 40 の出資金を入力してください。</t>
    <rPh sb="49" eb="52">
      <t>シュッシキン</t>
    </rPh>
    <rPh sb="53" eb="55">
      <t>ニュウリョク</t>
    </rPh>
    <phoneticPr fontId="1"/>
  </si>
  <si>
    <t>Please enter the zip code of Member 40's address.
社員 40 の住所の郵便番号を入力してください。</t>
    <rPh sb="50" eb="52">
      <t>シャイン</t>
    </rPh>
    <phoneticPr fontId="1"/>
  </si>
  <si>
    <t>Please enter  enter the street adress of Member at Incorporation 40.
社員 40 の住所の番地を入力してください。</t>
    <phoneticPr fontId="1"/>
  </si>
  <si>
    <t>Please enter home country address of Member at Incorporation 40 in English.
社員 40 の本国の住所を英語で入力してください</t>
    <rPh sb="76" eb="78">
      <t>シャイン</t>
    </rPh>
    <phoneticPr fontId="1"/>
  </si>
  <si>
    <t>Please enter Member at Incorporation 41's name in English.
社員 41 の氏名を英語で入力してください。
Please select the "Living in Japan/Not Living in Japan" radio button.
「日本に住んでいる/日本に住んでいない」ラジオボタンを選択してください。</t>
    <phoneticPr fontId="1"/>
  </si>
  <si>
    <t>Please enter Contribution of Members 41 .
社員 41 の出資金を入力してください。</t>
    <rPh sb="49" eb="52">
      <t>シュッシキン</t>
    </rPh>
    <rPh sb="53" eb="55">
      <t>ニュウリョク</t>
    </rPh>
    <phoneticPr fontId="1"/>
  </si>
  <si>
    <t>Please enter the zip code of Member 41's address.
社員 41 の住所の郵便番号を入力してください。</t>
    <rPh sb="50" eb="52">
      <t>シャイン</t>
    </rPh>
    <phoneticPr fontId="1"/>
  </si>
  <si>
    <t>Please enter  enter the street adress of Member at Incorporation 41.
社員 41 の住所の番地を入力してください。</t>
    <phoneticPr fontId="1"/>
  </si>
  <si>
    <t>Please enter home country address of Member at Incorporation 41 in English.
社員 41 の本国の住所を英語で入力してください</t>
    <rPh sb="76" eb="78">
      <t>シャイン</t>
    </rPh>
    <phoneticPr fontId="1"/>
  </si>
  <si>
    <t>Please enter Member at Incorporation 42's name in English.
社員 42 の氏名を英語で入力してください。
Please select the "Living in Japan/Not Living in Japan" radio button.
「日本に住んでいる/日本に住んでいない」ラジオボタンを選択してください。</t>
    <phoneticPr fontId="1"/>
  </si>
  <si>
    <t>Please enter Contribution of Members 42 .
社員 42 の出資金を入力してください。</t>
    <rPh sb="49" eb="52">
      <t>シュッシキン</t>
    </rPh>
    <rPh sb="53" eb="55">
      <t>ニュウリョク</t>
    </rPh>
    <phoneticPr fontId="1"/>
  </si>
  <si>
    <t>Please enter the zip code of Member 42's address.
社員 42 の住所の郵便番号を入力してください。</t>
    <rPh sb="50" eb="52">
      <t>シャイン</t>
    </rPh>
    <phoneticPr fontId="1"/>
  </si>
  <si>
    <t>Please enter  enter the street adress of Member at Incorporation 42.
社員 42 の住所の番地を入力してください。</t>
    <phoneticPr fontId="1"/>
  </si>
  <si>
    <t>Please enter home country address of Member at Incorporation 42 in English.
社員 42 の本国の住所を英語で入力してください</t>
    <rPh sb="76" eb="78">
      <t>シャイン</t>
    </rPh>
    <phoneticPr fontId="1"/>
  </si>
  <si>
    <t>Please enter Member at Incorporation 43's name in English.
社員 43 の氏名を英語で入力してください。
Please select the "Living in Japan/Not Living in Japan" radio button.
「日本に住んでいる/日本に住んでいない」ラジオボタンを選択してください。</t>
    <phoneticPr fontId="1"/>
  </si>
  <si>
    <t>Please enter Contribution of Members 43 .
社員 43 の出資金を入力してください。</t>
    <rPh sb="49" eb="52">
      <t>シュッシキン</t>
    </rPh>
    <rPh sb="53" eb="55">
      <t>ニュウリョク</t>
    </rPh>
    <phoneticPr fontId="1"/>
  </si>
  <si>
    <t>Please enter the zip code of Member 43's address.
社員 43 の住所の郵便番号を入力してください。</t>
    <rPh sb="50" eb="52">
      <t>シャイン</t>
    </rPh>
    <phoneticPr fontId="1"/>
  </si>
  <si>
    <t>Please enter  enter the street adress of Member at Incorporation 43.
社員 43 の住所の番地を入力してください。</t>
    <phoneticPr fontId="1"/>
  </si>
  <si>
    <t>Please enter home country address of Member at Incorporation 43 in English.
社員 43 の本国の住所を英語で入力してください</t>
    <rPh sb="76" eb="78">
      <t>シャイン</t>
    </rPh>
    <phoneticPr fontId="1"/>
  </si>
  <si>
    <t>Please enter Member at Incorporation 44's name in English.
社員 44 の氏名を英語で入力してください。
Please select the "Living in Japan/Not Living in Japan" radio button.
「日本に住んでいる/日本に住んでいない」ラジオボタンを選択してください。</t>
    <phoneticPr fontId="1"/>
  </si>
  <si>
    <t>Please enter Contribution of Members 44 .
社員 44 の出資金を入力してください。</t>
    <rPh sb="49" eb="52">
      <t>シュッシキン</t>
    </rPh>
    <rPh sb="53" eb="55">
      <t>ニュウリョク</t>
    </rPh>
    <phoneticPr fontId="1"/>
  </si>
  <si>
    <t>Please enter the zip code of Member 44's address.
社員 44 の住所の郵便番号を入力してください。</t>
    <rPh sb="50" eb="52">
      <t>シャイン</t>
    </rPh>
    <phoneticPr fontId="1"/>
  </si>
  <si>
    <t>Please enter  enter the street adress of Member at Incorporation 44.
社員 44 の住所の番地を入力してください。</t>
    <phoneticPr fontId="1"/>
  </si>
  <si>
    <t>Please enter home country address of Member at Incorporation 44 in English.
社員 44 の本国の住所を英語で入力してください</t>
    <rPh sb="76" eb="78">
      <t>シャイン</t>
    </rPh>
    <phoneticPr fontId="1"/>
  </si>
  <si>
    <t>Please enter Member at Incorporation 45's name in English.
社員 45 の氏名を英語で入力してください。
Please select the "Living in Japan/Not Living in Japan" radio button.
「日本に住んでいる/日本に住んでいない」ラジオボタンを選択してください。</t>
    <phoneticPr fontId="1"/>
  </si>
  <si>
    <t>Please enter Contribution of Members 45 .
社員 45 の出資金を入力してください。</t>
    <rPh sb="49" eb="52">
      <t>シュッシキン</t>
    </rPh>
    <rPh sb="53" eb="55">
      <t>ニュウリョク</t>
    </rPh>
    <phoneticPr fontId="1"/>
  </si>
  <si>
    <t>Please enter the zip code of Member 45's address.
社員 45 の住所の郵便番号を入力してください。</t>
    <rPh sb="50" eb="52">
      <t>シャイン</t>
    </rPh>
    <phoneticPr fontId="1"/>
  </si>
  <si>
    <t>Please enter  enter the street adress of Member at Incorporation 45.
社員 45 の住所の番地を入力してください。</t>
    <phoneticPr fontId="1"/>
  </si>
  <si>
    <t>Please enter home country address of Member at Incorporation 45 in English.
社員 45 の本国の住所を英語で入力してください</t>
    <rPh sb="76" eb="78">
      <t>シャイン</t>
    </rPh>
    <phoneticPr fontId="1"/>
  </si>
  <si>
    <t>Please enter Member at Incorporation 46's name in English.
社員 46 の氏名を英語で入力してください。
Please select the "Living in Japan/Not Living in Japan" radio button.
「日本に住んでいる/日本に住んでいない」ラジオボタンを選択してください。</t>
    <phoneticPr fontId="1"/>
  </si>
  <si>
    <t>Please enter Contribution of Members 46 .
社員 46 の出資金を入力してください。</t>
    <rPh sb="49" eb="52">
      <t>シュッシキン</t>
    </rPh>
    <rPh sb="53" eb="55">
      <t>ニュウリョク</t>
    </rPh>
    <phoneticPr fontId="1"/>
  </si>
  <si>
    <t>Please enter the zip code of Member 46's address.
社員 46 の住所の郵便番号を入力してください。</t>
    <rPh sb="50" eb="52">
      <t>シャイン</t>
    </rPh>
    <phoneticPr fontId="1"/>
  </si>
  <si>
    <t>Please enter  enter the street adress of Member at Incorporation 46.
社員 46 の住所の番地を入力してください。</t>
    <phoneticPr fontId="1"/>
  </si>
  <si>
    <t>Please enter home country address of Member at Incorporation 46 in English.
社員 46 の本国の住所を英語で入力してください</t>
    <rPh sb="76" eb="78">
      <t>シャイン</t>
    </rPh>
    <phoneticPr fontId="1"/>
  </si>
  <si>
    <t>Please enter Member at Incorporation 47's name in English.
社員 47 の氏名を英語で入力してください。
Please select the "Living in Japan/Not Living in Japan" radio button.
「日本に住んでいる/日本に住んでいない」ラジオボタンを選択してください。</t>
    <phoneticPr fontId="1"/>
  </si>
  <si>
    <t>Please enter Contribution of Members 47 .
社員 47 の出資金を入力してください。</t>
    <rPh sb="49" eb="52">
      <t>シュッシキン</t>
    </rPh>
    <rPh sb="53" eb="55">
      <t>ニュウリョク</t>
    </rPh>
    <phoneticPr fontId="1"/>
  </si>
  <si>
    <t>Please enter the zip code of Member 47's address.
社員 47 の住所の郵便番号を入力してください。</t>
    <rPh sb="50" eb="52">
      <t>シャイン</t>
    </rPh>
    <phoneticPr fontId="1"/>
  </si>
  <si>
    <t>Please enter  enter the street adress of Member at Incorporation 47.
社員 47 の住所の番地を入力してください。</t>
    <phoneticPr fontId="1"/>
  </si>
  <si>
    <t>Please enter home country address of Member at Incorporation 47 in English.
社員 47 の本国の住所を英語で入力してください</t>
    <rPh sb="76" eb="78">
      <t>シャイン</t>
    </rPh>
    <phoneticPr fontId="1"/>
  </si>
  <si>
    <t>Please enter Member at Incorporation 48's name in English.
社員 48 の氏名を英語で入力してください。
Please select the "Living in Japan/Not Living in Japan" radio button.
「日本に住んでいる/日本に住んでいない」ラジオボタンを選択してください。</t>
    <phoneticPr fontId="1"/>
  </si>
  <si>
    <t>Please enter Contribution of Members 48 .
社員 48 の出資金を入力してください。</t>
    <rPh sb="49" eb="52">
      <t>シュッシキン</t>
    </rPh>
    <rPh sb="53" eb="55">
      <t>ニュウリョク</t>
    </rPh>
    <phoneticPr fontId="1"/>
  </si>
  <si>
    <t>Please enter the zip code of Member 48's address.
社員 48 の住所の郵便番号を入力してください。</t>
    <rPh sb="50" eb="52">
      <t>シャイン</t>
    </rPh>
    <phoneticPr fontId="1"/>
  </si>
  <si>
    <t>Please enter  enter the street adress of Member at Incorporation 48.
社員 48 の住所の番地を入力してください。</t>
    <phoneticPr fontId="1"/>
  </si>
  <si>
    <t>Please enter home country address of Member at Incorporation 48 in English.
社員 48 の本国の住所を英語で入力してください</t>
    <rPh sb="76" eb="78">
      <t>シャイン</t>
    </rPh>
    <phoneticPr fontId="1"/>
  </si>
  <si>
    <t>Please enter Member at Incorporation 49's name in English.
社員 49 の氏名を英語で入力してください。
Please select the "Living in Japan/Not Living in Japan" radio button.
「日本に住んでいる/日本に住んでいない」ラジオボタンを選択してください。</t>
    <phoneticPr fontId="1"/>
  </si>
  <si>
    <t>Please enter Contribution of Members 49 .
社員 49 の出資金を入力してください。</t>
    <rPh sb="49" eb="52">
      <t>シュッシキン</t>
    </rPh>
    <rPh sb="53" eb="55">
      <t>ニュウリョク</t>
    </rPh>
    <phoneticPr fontId="1"/>
  </si>
  <si>
    <t>Please enter the zip code of Member 49's address.
社員 49 の住所の郵便番号を入力してください。</t>
    <rPh sb="50" eb="52">
      <t>シャイン</t>
    </rPh>
    <phoneticPr fontId="1"/>
  </si>
  <si>
    <t>Please enter  enter the street adress of Member at Incorporation 49.
社員 49 の住所の番地を入力してください。</t>
    <phoneticPr fontId="1"/>
  </si>
  <si>
    <t>Please enter home country address of Member at Incorporation 49 in English.
社員 49 の本国の住所を英語で入力してください</t>
    <rPh sb="76" eb="78">
      <t>シャイン</t>
    </rPh>
    <phoneticPr fontId="1"/>
  </si>
  <si>
    <t>Please enter Member at Incorporation 50's name in English.
社員 50 の氏名を英語で入力してください。
Please select the "Living in Japan/Not Living in Japan" radio button.
「日本に住んでいる/日本に住んでいない」ラジオボタンを選択してください。</t>
    <phoneticPr fontId="1"/>
  </si>
  <si>
    <t>Please enter Contribution of Members 50 .
社員 50 の出資金を入力してください。</t>
    <rPh sb="49" eb="52">
      <t>シュッシキン</t>
    </rPh>
    <rPh sb="53" eb="55">
      <t>ニュウリョク</t>
    </rPh>
    <phoneticPr fontId="1"/>
  </si>
  <si>
    <t>Please enter the zip code of Member 50's address.
社員 50 の住所の郵便番号を入力してください。</t>
    <rPh sb="50" eb="52">
      <t>シャイン</t>
    </rPh>
    <phoneticPr fontId="1"/>
  </si>
  <si>
    <t>Please enter  enter the street adress of Member at Incorporation 50.
社員 50 の住所の番地を入力してください。</t>
    <phoneticPr fontId="1"/>
  </si>
  <si>
    <t>Please enter home country address of Member at Incorporation 50 in English.
社員 50 の本国の住所を英語で入力してください</t>
    <rPh sb="76" eb="78">
      <t>シャイン</t>
    </rPh>
    <phoneticPr fontId="1"/>
  </si>
  <si>
    <t>Zip code of Head Office
（本店の所在地の郵便番号）</t>
    <phoneticPr fontId="1"/>
  </si>
  <si>
    <t>Please enter the zip code of Head Office.
本店の住所の郵便番号を入力してください。</t>
    <phoneticPr fontId="1"/>
  </si>
  <si>
    <t>Address(Prefectures,City,Ward,Town or Village) of Head Office
（本店の所在地(都道府県市区町村)）</t>
    <rPh sb="66" eb="69">
      <t>ショザイチ</t>
    </rPh>
    <rPh sb="70" eb="74">
      <t>トドウフケン</t>
    </rPh>
    <rPh sb="74" eb="76">
      <t>シク</t>
    </rPh>
    <rPh sb="76" eb="78">
      <t>チョウソン</t>
    </rPh>
    <phoneticPr fontId="1"/>
  </si>
  <si>
    <t>Street address of Head Office
（本店の所在地の番地）</t>
    <rPh sb="34" eb="37">
      <t>ショザイチ</t>
    </rPh>
    <rPh sb="38" eb="40">
      <t>バンチ</t>
    </rPh>
    <phoneticPr fontId="1"/>
  </si>
  <si>
    <t>Please enter the street adress of Head Office.
本店の所在地の番地を入力してください。</t>
    <phoneticPr fontId="1"/>
  </si>
  <si>
    <t>Building name・Room number of Head Office
（本店の所在地の建物名・部屋番号）</t>
    <rPh sb="45" eb="48">
      <t>ショザイチ</t>
    </rPh>
    <phoneticPr fontId="1"/>
  </si>
  <si>
    <t>Japanese will be entered automatically.
日本語が自動で併記されます。</t>
    <rPh sb="40" eb="43">
      <t>ニホンゴ</t>
    </rPh>
    <rPh sb="44" eb="46">
      <t>ジドウ</t>
    </rPh>
    <rPh sb="47" eb="49">
      <t>ヘイキ</t>
    </rPh>
    <phoneticPr fontId="1"/>
  </si>
  <si>
    <t>Please enter the number of Purpose. (you can enter from 1 to 50) 
目的数を入力してください（１から50まで入力可能）</t>
    <rPh sb="66" eb="68">
      <t>モクテキ</t>
    </rPh>
    <rPh sb="68" eb="69">
      <t>スウ</t>
    </rPh>
    <rPh sb="70" eb="72">
      <t>ニュウリョク</t>
    </rPh>
    <rPh sb="86" eb="88">
      <t>ニュウリョク</t>
    </rPh>
    <rPh sb="88" eb="90">
      <t>カノウ</t>
    </rPh>
    <phoneticPr fontId="1"/>
  </si>
  <si>
    <t>Year of creation of articles of incorporation (定款の作成年)</t>
    <phoneticPr fontId="1"/>
  </si>
  <si>
    <t>Month of creation of articles of incorporation (定款の作成月)</t>
    <phoneticPr fontId="1"/>
  </si>
  <si>
    <t>Date of creation of articles of incorporation (定款の作成日)</t>
    <phoneticPr fontId="1"/>
  </si>
  <si>
    <t>Please enter the year of  Creation of articles of incorporation in numbers.
定款の作成年を数字で入力してください。</t>
    <phoneticPr fontId="1"/>
  </si>
  <si>
    <t>Please enter the month of Creation of articles of incorporation in numbers.
定款の作成月を数字で入力してください。</t>
    <phoneticPr fontId="1"/>
  </si>
  <si>
    <t>Please enter the day of Creation of articles of incorporation in numbers.
定款の作成日を数字で入力してください。</t>
    <phoneticPr fontId="1"/>
  </si>
  <si>
    <t>Please enter the starting month of business year  in numbers.
事業年度の開始月を数字で入力してください。</t>
    <phoneticPr fontId="1"/>
  </si>
  <si>
    <t>Year of application for registration (登記申請の年)</t>
    <phoneticPr fontId="1"/>
  </si>
  <si>
    <t>Month of application for registration (登記申請の月)</t>
    <phoneticPr fontId="1"/>
  </si>
  <si>
    <t>Date of application for registration (登記申請の日)</t>
    <phoneticPr fontId="1"/>
  </si>
  <si>
    <t>Please enter the year of application for registration in numbers.
登記申請の年を数字で入力してください。</t>
    <phoneticPr fontId="1"/>
  </si>
  <si>
    <t>Please enter the month of application for registration in numbers.
登記申請の月を数字で入力してください。</t>
    <phoneticPr fontId="1"/>
  </si>
  <si>
    <t>Please enter the day of application for registration in numbers.
登記申請の日を数字で入力してください。</t>
    <phoneticPr fontId="1"/>
  </si>
  <si>
    <t>Year of delegation (委任確認の年)</t>
    <rPh sb="20" eb="22">
      <t>イニン</t>
    </rPh>
    <rPh sb="22" eb="24">
      <t>カクニン</t>
    </rPh>
    <rPh sb="25" eb="26">
      <t>ネン</t>
    </rPh>
    <phoneticPr fontId="1"/>
  </si>
  <si>
    <t>Please enter the year of  Delegation in numbers.
委任確認の年を数字で入力してください。</t>
    <rPh sb="49" eb="51">
      <t>イニン</t>
    </rPh>
    <rPh sb="56" eb="58">
      <t>スウジ</t>
    </rPh>
    <rPh sb="59" eb="61">
      <t>ニュウリョク</t>
    </rPh>
    <phoneticPr fontId="1"/>
  </si>
  <si>
    <t>Please enter the month of Delegation in numbers.
委任確認の月を数字で入力してください。</t>
    <rPh sb="51" eb="53">
      <t>カクニン</t>
    </rPh>
    <rPh sb="54" eb="55">
      <t>ツキ</t>
    </rPh>
    <rPh sb="56" eb="58">
      <t>スウジ</t>
    </rPh>
    <rPh sb="59" eb="61">
      <t>ニュウリョク</t>
    </rPh>
    <phoneticPr fontId="1"/>
  </si>
  <si>
    <t>Please enter the day of Delegation in numbers.
委任確認の日を数字で入力してください。</t>
    <rPh sb="49" eb="51">
      <t>カクニン</t>
    </rPh>
    <rPh sb="54" eb="56">
      <t>スウジ</t>
    </rPh>
    <rPh sb="57" eb="59">
      <t>ニュウリョク</t>
    </rPh>
    <phoneticPr fontId="1"/>
  </si>
  <si>
    <t>Month of delegation (委任確認の月)</t>
    <rPh sb="26" eb="27">
      <t>ツキ</t>
    </rPh>
    <phoneticPr fontId="1"/>
  </si>
  <si>
    <t>Date of delegation (委任確認の日)</t>
    <rPh sb="25" eb="26">
      <t>ヒ</t>
    </rPh>
    <phoneticPr fontId="1"/>
  </si>
  <si>
    <t>Year of certificate creation（証明書作成の年）</t>
    <phoneticPr fontId="1"/>
  </si>
  <si>
    <t>Month of certificate creation（証明書作成の月）</t>
    <phoneticPr fontId="1"/>
  </si>
  <si>
    <t>Date of certificate creation（証明書作成の日）</t>
    <phoneticPr fontId="1"/>
  </si>
  <si>
    <t>Please enter the year of certificate creation in numbers.
証明書作成の年を数字で入力してください。</t>
    <phoneticPr fontId="1"/>
  </si>
  <si>
    <t>Please enter the month of certificate creation in numbers.
証明書作成の月を数字で入力してください。</t>
    <phoneticPr fontId="1"/>
  </si>
  <si>
    <t>Please enter the date of certificate creation in numbers.
証明書作成の日を数字で入力してください。</t>
    <phoneticPr fontId="1"/>
  </si>
  <si>
    <t>3 Sunset St, San Francisco, CA USA</t>
    <phoneticPr fontId="1"/>
  </si>
  <si>
    <t>アメリカ合衆国カリフォルニア州サンフランシスコ市サンセット通３番地</t>
    <phoneticPr fontId="1"/>
  </si>
  <si>
    <t xml:space="preserve">メアリー　スミス </t>
    <phoneticPr fontId="1"/>
  </si>
  <si>
    <t>Michael Smith</t>
    <phoneticPr fontId="1"/>
  </si>
  <si>
    <t>マイケル　スミス</t>
    <phoneticPr fontId="1"/>
  </si>
  <si>
    <t>Akita District Legal Affairs Bureau</t>
  </si>
  <si>
    <t>秋田地方法務局</t>
  </si>
  <si>
    <t>仙北市</t>
    <rPh sb="0" eb="3">
      <t>センボクシ</t>
    </rPh>
    <phoneticPr fontId="1"/>
  </si>
  <si>
    <t>北九州市</t>
    <rPh sb="0" eb="4">
      <t>キタキュウシュウシ</t>
    </rPh>
    <phoneticPr fontId="1"/>
  </si>
  <si>
    <t>Tokyo Legal Affairs Bureau Nishitama Branch Bureau</t>
    <phoneticPr fontId="1"/>
  </si>
  <si>
    <t>福岡法務局北九州支局</t>
    <rPh sb="0" eb="2">
      <t>フクオカ</t>
    </rPh>
    <rPh sb="2" eb="5">
      <t>ホウムキョク</t>
    </rPh>
    <rPh sb="5" eb="8">
      <t>キタキュウシュウ</t>
    </rPh>
    <rPh sb="8" eb="10">
      <t>シキョク</t>
    </rPh>
    <phoneticPr fontId="1"/>
  </si>
  <si>
    <t>Fukuoka Legal Affairs Bureau Kitakyusyu Branch Bureau</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</si>
</sst>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 &quot;¥&quot;* #,##0_ ;_ &quot;¥&quot;* \-#,##0_ ;_ &quot;¥&quot;* &quot;-&quot;_ ;_ @_ "/>
    <numFmt numFmtId="176" formatCode="0000000"/>
    <numFmt numFmtId="177" formatCode="000"/>
    <numFmt numFmtId="178" formatCode="0000"/>
    <numFmt numFmtId="179" formatCode="[$-409]d\-mmm\-yyyy;@"/>
    <numFmt numFmtId="180" formatCode="yyyy&quot;年&quot;m&quot;月&quot;d&quot;日&quot;;@"/>
  </numFmts>
  <fonts count="51"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11"/>
      <color theme="1"/>
      <name val="游ゴシック"/>
      <family val="3"/>
      <charset val="128"/>
      <scheme val="minor"/>
    </font>
    <font>
      <sz val="11"/>
      <name val="游ゴシック"/>
      <family val="3"/>
      <charset val="128"/>
      <scheme val="minor"/>
    </font>
    <font>
      <b/>
      <sz val="12"/>
      <name val="游ゴシック"/>
      <family val="3"/>
      <charset val="128"/>
      <scheme val="minor"/>
    </font>
    <font>
      <b/>
      <sz val="12"/>
      <color theme="1"/>
      <name val="游ゴシック"/>
      <family val="3"/>
      <charset val="128"/>
      <scheme val="minor"/>
    </font>
    <font>
      <sz val="10"/>
      <color theme="1"/>
      <name val="游ゴシック"/>
      <family val="3"/>
      <charset val="128"/>
      <scheme val="minor"/>
    </font>
    <font>
      <sz val="12"/>
      <color theme="1"/>
      <name val="游ゴシック"/>
      <family val="3"/>
      <charset val="128"/>
      <scheme val="minor"/>
    </font>
    <font>
      <sz val="11"/>
      <name val="ＭＳ Ｐゴシック"/>
      <family val="3"/>
      <charset val="128"/>
    </font>
    <font>
      <sz val="11"/>
      <name val="ＭＳ 明朝"/>
      <family val="1"/>
      <charset val="128"/>
    </font>
    <font>
      <sz val="6"/>
      <name val="ＭＳ Ｐゴシック"/>
      <family val="3"/>
      <charset val="128"/>
    </font>
    <font>
      <b/>
      <sz val="14"/>
      <name val="ＭＳ 明朝"/>
      <family val="1"/>
      <charset val="128"/>
    </font>
    <font>
      <sz val="11"/>
      <name val="ＭＳ ゴシック"/>
      <family val="3"/>
      <charset val="128"/>
    </font>
    <font>
      <b/>
      <sz val="12"/>
      <name val="ＭＳ 明朝"/>
      <family val="1"/>
      <charset val="128"/>
    </font>
    <font>
      <sz val="6"/>
      <name val="ＭＳ 明朝"/>
      <family val="1"/>
      <charset val="128"/>
    </font>
    <font>
      <sz val="5"/>
      <name val="ＭＳ 明朝"/>
      <family val="1"/>
      <charset val="128"/>
    </font>
    <font>
      <sz val="8"/>
      <name val="ＭＳ 明朝"/>
      <family val="1"/>
      <charset val="128"/>
    </font>
    <font>
      <sz val="72"/>
      <color indexed="10"/>
      <name val="ＭＳ ゴシック"/>
      <family val="3"/>
      <charset val="128"/>
    </font>
    <font>
      <sz val="72"/>
      <name val="ＭＳ 明朝"/>
      <family val="1"/>
      <charset val="128"/>
    </font>
    <font>
      <sz val="10"/>
      <name val="ＭＳ 明朝"/>
      <family val="1"/>
      <charset val="128"/>
    </font>
    <font>
      <strike/>
      <sz val="11"/>
      <color indexed="10"/>
      <name val="ＭＳ 明朝"/>
      <family val="1"/>
      <charset val="128"/>
    </font>
    <font>
      <strike/>
      <sz val="11"/>
      <color indexed="12"/>
      <name val="ＭＳ 明朝"/>
      <family val="1"/>
      <charset val="128"/>
    </font>
    <font>
      <sz val="20"/>
      <color indexed="10"/>
      <name val="ＭＳ 明朝"/>
      <family val="1"/>
      <charset val="128"/>
    </font>
    <font>
      <sz val="20"/>
      <color indexed="10"/>
      <name val="ＭＳ Ｐゴシック"/>
      <family val="3"/>
      <charset val="128"/>
    </font>
    <font>
      <sz val="5.5"/>
      <name val="ＭＳ 明朝"/>
      <family val="1"/>
      <charset val="128"/>
    </font>
    <font>
      <b/>
      <sz val="5.5"/>
      <name val="ＭＳ 明朝"/>
      <family val="1"/>
      <charset val="128"/>
    </font>
    <font>
      <sz val="9"/>
      <color rgb="FFFF0000"/>
      <name val="ＭＳ 明朝"/>
      <family val="1"/>
      <charset val="128"/>
    </font>
    <font>
      <sz val="7"/>
      <name val="ＭＳ 明朝"/>
      <family val="1"/>
      <charset val="128"/>
    </font>
    <font>
      <sz val="9"/>
      <name val="ＭＳ 明朝"/>
      <family val="1"/>
      <charset val="128"/>
    </font>
    <font>
      <sz val="14"/>
      <color theme="1"/>
      <name val="游ゴシック"/>
      <family val="3"/>
      <charset val="128"/>
      <scheme val="minor"/>
    </font>
    <font>
      <b/>
      <sz val="14"/>
      <color theme="1"/>
      <name val="游ゴシック"/>
      <family val="3"/>
      <charset val="128"/>
      <scheme val="minor"/>
    </font>
    <font>
      <sz val="12"/>
      <color rgb="FF000000"/>
      <name val="游ゴシック"/>
      <family val="3"/>
      <charset val="128"/>
      <scheme val="minor"/>
    </font>
    <font>
      <sz val="12"/>
      <color theme="0" tint="-0.499984740745262"/>
      <name val="游ゴシック"/>
      <family val="3"/>
      <charset val="128"/>
      <scheme val="minor"/>
    </font>
    <font>
      <sz val="11"/>
      <color rgb="FF0000FF"/>
      <name val="游ゴシック"/>
      <family val="3"/>
      <charset val="128"/>
      <scheme val="minor"/>
    </font>
    <font>
      <sz val="11"/>
      <color theme="0" tint="-0.34998626667073579"/>
      <name val="游ゴシック"/>
      <family val="3"/>
      <charset val="128"/>
      <scheme val="minor"/>
    </font>
    <font>
      <sz val="14"/>
      <color theme="0" tint="-0.34998626667073579"/>
      <name val="游ゴシック"/>
      <family val="3"/>
      <charset val="128"/>
      <scheme val="minor"/>
    </font>
    <font>
      <sz val="11"/>
      <name val="游ゴシック"/>
      <family val="2"/>
      <charset val="128"/>
      <scheme val="minor"/>
    </font>
    <font>
      <sz val="15"/>
      <color theme="1"/>
      <name val="游ゴシック"/>
      <family val="3"/>
      <charset val="128"/>
      <scheme val="minor"/>
    </font>
    <font>
      <sz val="13"/>
      <color theme="1"/>
      <name val="游ゴシック"/>
      <family val="3"/>
      <charset val="128"/>
      <scheme val="minor"/>
    </font>
    <font>
      <sz val="12"/>
      <color theme="0" tint="-0.34998626667073579"/>
      <name val="游ゴシック"/>
      <family val="3"/>
      <charset val="128"/>
      <scheme val="minor"/>
    </font>
    <font>
      <sz val="12"/>
      <color rgb="FF0000FF"/>
      <name val="游ゴシック"/>
      <family val="3"/>
      <charset val="128"/>
      <scheme val="minor"/>
    </font>
    <font>
      <b/>
      <sz val="12"/>
      <name val="Microsoft YaHei"/>
      <family val="3"/>
      <charset val="134"/>
    </font>
    <font>
      <sz val="12"/>
      <name val="ＭＳ 明朝"/>
      <family val="1"/>
      <charset val="128"/>
    </font>
    <font>
      <sz val="6"/>
      <name val="ＭＳ Ｐゴシック"/>
      <family val="2"/>
      <charset val="128"/>
    </font>
    <font>
      <b/>
      <sz val="12"/>
      <color theme="1"/>
      <name val="游ゴシック"/>
      <family val="3"/>
      <charset val="128"/>
    </font>
    <font>
      <b/>
      <sz val="12"/>
      <name val="游ゴシック"/>
      <family val="3"/>
      <charset val="128"/>
    </font>
    <font>
      <b/>
      <sz val="12"/>
      <color indexed="22"/>
      <name val="游ゴシック"/>
      <family val="3"/>
      <charset val="128"/>
      <scheme val="minor"/>
    </font>
    <font>
      <sz val="10.5"/>
      <color theme="1"/>
      <name val="游ゴシック"/>
      <family val="3"/>
      <charset val="128"/>
      <scheme val="minor"/>
    </font>
    <font>
      <sz val="11"/>
      <name val="游ゴシック"/>
      <family val="3"/>
      <charset val="128"/>
    </font>
    <font>
      <u/>
      <sz val="10"/>
      <color theme="1"/>
      <name val="游ゴシック"/>
      <family val="3"/>
      <charset val="128"/>
      <scheme val="minor"/>
    </font>
  </fonts>
  <fills count="1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5" tint="0.79998168889431442"/>
        <bgColor indexed="64"/>
      </patternFill>
    </fill>
    <fill>
      <patternFill patternType="solid">
        <fgColor indexed="8"/>
        <bgColor indexed="64"/>
      </patternFill>
    </fill>
    <fill>
      <patternFill patternType="solid">
        <fgColor theme="3" tint="0.749992370372631"/>
        <bgColor indexed="64"/>
      </patternFill>
    </fill>
    <fill>
      <patternFill patternType="solid">
        <fgColor theme="5" tint="0.79995117038483843"/>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indexed="22"/>
        <bgColor indexed="64"/>
      </patternFill>
    </fill>
    <fill>
      <patternFill patternType="solid">
        <fgColor theme="9" tint="0.79995117038483843"/>
        <bgColor indexed="64"/>
      </patternFill>
    </fill>
    <fill>
      <patternFill patternType="solid">
        <fgColor theme="7" tint="0.79998168889431442"/>
        <bgColor indexed="64"/>
      </patternFill>
    </fill>
    <fill>
      <patternFill patternType="solid">
        <fgColor theme="4" tint="0.79998168889431442"/>
        <bgColor indexed="64"/>
      </patternFill>
    </fill>
  </fills>
  <borders count="112">
    <border>
      <left/>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hair">
        <color auto="1"/>
      </left>
      <right style="hair">
        <color auto="1"/>
      </right>
      <top style="hair">
        <color auto="1"/>
      </top>
      <bottom/>
      <diagonal/>
    </border>
    <border>
      <left/>
      <right/>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dotted">
        <color auto="1"/>
      </bottom>
      <diagonal/>
    </border>
    <border>
      <left/>
      <right style="medium">
        <color indexed="64"/>
      </right>
      <top/>
      <bottom/>
      <diagonal/>
    </border>
    <border>
      <left style="medium">
        <color indexed="64"/>
      </left>
      <right/>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diagonalUp="1">
      <left/>
      <right/>
      <top style="thin">
        <color indexed="64"/>
      </top>
      <bottom/>
      <diagonal style="thin">
        <color indexed="64"/>
      </diagonal>
    </border>
    <border diagonalUp="1">
      <left/>
      <right/>
      <top/>
      <bottom/>
      <diagonal style="thin">
        <color indexed="64"/>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right/>
      <top/>
      <bottom style="medium">
        <color indexed="64"/>
      </bottom>
      <diagonal style="thin">
        <color indexed="64"/>
      </diagonal>
    </border>
    <border>
      <left style="dotted">
        <color indexed="64"/>
      </left>
      <right/>
      <top style="dotted">
        <color indexed="64"/>
      </top>
      <bottom/>
      <diagonal/>
    </border>
    <border>
      <left/>
      <right/>
      <top style="dotted">
        <color indexed="64"/>
      </top>
      <bottom/>
      <diagonal/>
    </border>
    <border>
      <left/>
      <right style="dotted">
        <color indexed="64"/>
      </right>
      <top/>
      <bottom/>
      <diagonal/>
    </border>
    <border>
      <left style="dotted">
        <color indexed="64"/>
      </left>
      <right/>
      <top/>
      <bottom/>
      <diagonal/>
    </border>
    <border>
      <left/>
      <right style="dotted">
        <color indexed="64"/>
      </right>
      <top/>
      <bottom style="thin">
        <color indexed="64"/>
      </bottom>
      <diagonal/>
    </border>
    <border>
      <left/>
      <right style="dotted">
        <color indexed="64"/>
      </right>
      <top style="thin">
        <color indexed="64"/>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medium">
        <color indexed="64"/>
      </bottom>
      <diagonal style="thin">
        <color indexed="64"/>
      </diagonal>
    </border>
    <border>
      <left style="thin">
        <color indexed="64"/>
      </left>
      <right style="double">
        <color indexed="64"/>
      </right>
      <top/>
      <bottom/>
      <diagonal/>
    </border>
    <border>
      <left style="thin">
        <color indexed="64"/>
      </left>
      <right style="thin">
        <color indexed="64"/>
      </right>
      <top/>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double">
        <color auto="1"/>
      </top>
      <bottom style="double">
        <color auto="1"/>
      </bottom>
      <diagonal/>
    </border>
    <border>
      <left style="thin">
        <color auto="1"/>
      </left>
      <right style="thin">
        <color auto="1"/>
      </right>
      <top style="double">
        <color auto="1"/>
      </top>
      <bottom/>
      <diagonal/>
    </border>
    <border>
      <left style="hair">
        <color auto="1"/>
      </left>
      <right style="hair">
        <color auto="1"/>
      </right>
      <top/>
      <bottom style="hair">
        <color auto="1"/>
      </bottom>
      <diagonal/>
    </border>
    <border>
      <left/>
      <right/>
      <top style="hair">
        <color auto="1"/>
      </top>
      <bottom style="hair">
        <color auto="1"/>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indexed="64"/>
      </bottom>
      <diagonal/>
    </border>
    <border>
      <left style="medium">
        <color auto="1"/>
      </left>
      <right/>
      <top style="thin">
        <color auto="1"/>
      </top>
      <bottom style="thin">
        <color auto="1"/>
      </bottom>
      <diagonal/>
    </border>
    <border>
      <left style="thin">
        <color indexed="64"/>
      </left>
      <right/>
      <top style="thin">
        <color indexed="64"/>
      </top>
      <bottom style="medium">
        <color indexed="64"/>
      </bottom>
      <diagonal/>
    </border>
    <border>
      <left style="medium">
        <color auto="1"/>
      </left>
      <right/>
      <top style="thin">
        <color auto="1"/>
      </top>
      <bottom style="medium">
        <color indexed="64"/>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thin">
        <color auto="1"/>
      </left>
      <right style="thin">
        <color auto="1"/>
      </right>
      <top/>
      <bottom style="thin">
        <color auto="1"/>
      </bottom>
      <diagonal/>
    </border>
    <border>
      <left style="medium">
        <color auto="1"/>
      </left>
      <right/>
      <top style="medium">
        <color auto="1"/>
      </top>
      <bottom style="hair">
        <color auto="1"/>
      </bottom>
      <diagonal/>
    </border>
    <border>
      <left/>
      <right style="hair">
        <color auto="1"/>
      </right>
      <top style="medium">
        <color auto="1"/>
      </top>
      <bottom style="hair">
        <color auto="1"/>
      </bottom>
      <diagonal/>
    </border>
    <border>
      <left style="hair">
        <color auto="1"/>
      </left>
      <right style="hair">
        <color auto="1"/>
      </right>
      <top style="medium">
        <color auto="1"/>
      </top>
      <bottom/>
      <diagonal/>
    </border>
    <border>
      <left style="hair">
        <color auto="1"/>
      </left>
      <right style="medium">
        <color auto="1"/>
      </right>
      <top style="medium">
        <color auto="1"/>
      </top>
      <bottom/>
      <diagonal/>
    </border>
    <border>
      <left style="medium">
        <color auto="1"/>
      </left>
      <right style="hair">
        <color auto="1"/>
      </right>
      <top style="hair">
        <color auto="1"/>
      </top>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style="hair">
        <color auto="1"/>
      </right>
      <top/>
      <bottom style="hair">
        <color auto="1"/>
      </bottom>
      <diagonal/>
    </border>
    <border>
      <left style="medium">
        <color auto="1"/>
      </left>
      <right/>
      <top style="hair">
        <color auto="1"/>
      </top>
      <bottom style="hair">
        <color auto="1"/>
      </bottom>
      <diagonal/>
    </border>
    <border>
      <left style="medium">
        <color auto="1"/>
      </left>
      <right style="hair">
        <color auto="1"/>
      </right>
      <top/>
      <bottom style="medium">
        <color auto="1"/>
      </bottom>
      <diagonal/>
    </border>
    <border>
      <left style="hair">
        <color auto="1"/>
      </left>
      <right style="medium">
        <color auto="1"/>
      </right>
      <top style="hair">
        <color auto="1"/>
      </top>
      <bottom/>
      <diagonal/>
    </border>
    <border>
      <left style="medium">
        <color auto="1"/>
      </left>
      <right/>
      <top style="hair">
        <color auto="1"/>
      </top>
      <bottom style="medium">
        <color auto="1"/>
      </bottom>
      <diagonal/>
    </border>
    <border>
      <left style="medium">
        <color auto="1"/>
      </left>
      <right style="hair">
        <color auto="1"/>
      </right>
      <top style="medium">
        <color auto="1"/>
      </top>
      <bottom/>
      <diagonal/>
    </border>
    <border>
      <left style="hair">
        <color auto="1"/>
      </left>
      <right style="hair">
        <color auto="1"/>
      </right>
      <top style="medium">
        <color auto="1"/>
      </top>
      <bottom style="hair">
        <color auto="1"/>
      </bottom>
      <diagonal/>
    </border>
    <border>
      <left style="hair">
        <color auto="1"/>
      </left>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top style="medium">
        <color auto="1"/>
      </top>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bottom style="hair">
        <color auto="1"/>
      </bottom>
      <diagonal/>
    </border>
    <border>
      <left/>
      <right style="medium">
        <color auto="1"/>
      </right>
      <top style="hair">
        <color auto="1"/>
      </top>
      <bottom style="hair">
        <color auto="1"/>
      </bottom>
      <diagonal/>
    </border>
    <border>
      <left style="medium">
        <color auto="1"/>
      </left>
      <right/>
      <top style="hair">
        <color auto="1"/>
      </top>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style="hair">
        <color auto="1"/>
      </right>
      <top/>
      <bottom/>
      <diagonal/>
    </border>
    <border>
      <left style="hair">
        <color auto="1"/>
      </left>
      <right style="medium">
        <color auto="1"/>
      </right>
      <top/>
      <bottom style="hair">
        <color auto="1"/>
      </bottom>
      <diagonal/>
    </border>
    <border>
      <left/>
      <right style="hair">
        <color auto="1"/>
      </right>
      <top style="medium">
        <color auto="1"/>
      </top>
      <bottom/>
      <diagonal/>
    </border>
    <border>
      <left/>
      <right/>
      <top/>
      <bottom style="hair">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hair">
        <color auto="1"/>
      </left>
      <right/>
      <top style="medium">
        <color auto="1"/>
      </top>
      <bottom style="medium">
        <color auto="1"/>
      </bottom>
      <diagonal/>
    </border>
    <border>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s>
  <cellStyleXfs count="2">
    <xf numFmtId="0" fontId="0" fillId="0" borderId="0">
      <alignment vertical="center"/>
    </xf>
    <xf numFmtId="0" fontId="9" fillId="0" borderId="0"/>
  </cellStyleXfs>
  <cellXfs count="627">
    <xf numFmtId="0" fontId="0" fillId="0" borderId="0" xfId="0">
      <alignment vertical="center"/>
    </xf>
    <xf numFmtId="0" fontId="0" fillId="0" borderId="0" xfId="0" applyAlignment="1">
      <alignment horizontal="center" vertical="center"/>
    </xf>
    <xf numFmtId="0" fontId="2" fillId="3" borderId="0" xfId="0" applyFont="1" applyFill="1">
      <alignment vertical="center"/>
    </xf>
    <xf numFmtId="176" fontId="0" fillId="0" borderId="0" xfId="0" applyNumberFormat="1">
      <alignment vertical="center"/>
    </xf>
    <xf numFmtId="0" fontId="3" fillId="2" borderId="4" xfId="0" applyFont="1" applyFill="1" applyBorder="1" applyAlignment="1">
      <alignment horizontal="center" vertical="center"/>
    </xf>
    <xf numFmtId="0" fontId="10" fillId="0" borderId="0" xfId="1" applyFont="1"/>
    <xf numFmtId="0" fontId="9" fillId="0" borderId="0" xfId="1"/>
    <xf numFmtId="0" fontId="15" fillId="0" borderId="0" xfId="1" applyFont="1"/>
    <xf numFmtId="0" fontId="10" fillId="0" borderId="11" xfId="1" applyFont="1" applyBorder="1"/>
    <xf numFmtId="0" fontId="10" fillId="0" borderId="10" xfId="1" applyFont="1" applyBorder="1"/>
    <xf numFmtId="0" fontId="9" fillId="0" borderId="10" xfId="1" applyBorder="1"/>
    <xf numFmtId="0" fontId="9" fillId="0" borderId="19" xfId="1" applyBorder="1"/>
    <xf numFmtId="0" fontId="10" fillId="0" borderId="7" xfId="1" applyFont="1" applyBorder="1"/>
    <xf numFmtId="0" fontId="9" fillId="0" borderId="17" xfId="1" applyBorder="1"/>
    <xf numFmtId="0" fontId="10" fillId="0" borderId="9" xfId="1" applyFont="1" applyBorder="1"/>
    <xf numFmtId="0" fontId="9" fillId="0" borderId="7" xfId="1" applyBorder="1"/>
    <xf numFmtId="0" fontId="19" fillId="0" borderId="0" xfId="1" applyFont="1" applyAlignment="1">
      <alignment vertical="center"/>
    </xf>
    <xf numFmtId="0" fontId="9" fillId="0" borderId="14" xfId="1" applyBorder="1"/>
    <xf numFmtId="0" fontId="9" fillId="0" borderId="9" xfId="1" applyBorder="1"/>
    <xf numFmtId="0" fontId="9" fillId="0" borderId="22" xfId="1" applyBorder="1"/>
    <xf numFmtId="0" fontId="16" fillId="0" borderId="0" xfId="1" applyFont="1" applyAlignment="1">
      <alignment vertical="center" wrapText="1"/>
    </xf>
    <xf numFmtId="0" fontId="9" fillId="0" borderId="26" xfId="1" applyBorder="1"/>
    <xf numFmtId="0" fontId="10" fillId="0" borderId="26" xfId="1" applyFont="1" applyBorder="1"/>
    <xf numFmtId="0" fontId="21" fillId="0" borderId="0" xfId="1" applyFont="1"/>
    <xf numFmtId="0" fontId="10" fillId="0" borderId="29" xfId="1" applyFont="1" applyBorder="1"/>
    <xf numFmtId="0" fontId="10" fillId="0" borderId="30" xfId="1" applyFont="1" applyBorder="1"/>
    <xf numFmtId="0" fontId="9" fillId="0" borderId="30" xfId="1" applyBorder="1"/>
    <xf numFmtId="0" fontId="15" fillId="0" borderId="0" xfId="1" applyFont="1" applyAlignment="1">
      <alignment vertical="center" wrapText="1"/>
    </xf>
    <xf numFmtId="0" fontId="10" fillId="0" borderId="32" xfId="1" applyFont="1" applyBorder="1"/>
    <xf numFmtId="0" fontId="9" fillId="0" borderId="32" xfId="1" applyBorder="1"/>
    <xf numFmtId="0" fontId="24" fillId="0" borderId="0" xfId="1" applyFont="1" applyAlignment="1">
      <alignment vertical="center"/>
    </xf>
    <xf numFmtId="0" fontId="9" fillId="0" borderId="35" xfId="1" applyBorder="1"/>
    <xf numFmtId="0" fontId="9" fillId="0" borderId="13" xfId="1" applyBorder="1"/>
    <xf numFmtId="0" fontId="10" fillId="0" borderId="13" xfId="1" applyFont="1" applyBorder="1"/>
    <xf numFmtId="0" fontId="10" fillId="0" borderId="39" xfId="1" applyFont="1" applyBorder="1"/>
    <xf numFmtId="0" fontId="10" fillId="0" borderId="40" xfId="1" applyFont="1" applyBorder="1"/>
    <xf numFmtId="0" fontId="10" fillId="0" borderId="41" xfId="1" applyFont="1" applyBorder="1"/>
    <xf numFmtId="0" fontId="10" fillId="0" borderId="35" xfId="1" applyFont="1" applyBorder="1"/>
    <xf numFmtId="0" fontId="10" fillId="0" borderId="42" xfId="1" applyFont="1" applyBorder="1"/>
    <xf numFmtId="0" fontId="25" fillId="0" borderId="0" xfId="1" applyFont="1" applyAlignment="1">
      <alignment wrapText="1"/>
    </xf>
    <xf numFmtId="0" fontId="25" fillId="0" borderId="0" xfId="1" applyFont="1" applyAlignment="1">
      <alignment vertical="top" wrapText="1"/>
    </xf>
    <xf numFmtId="0" fontId="10" fillId="0" borderId="14" xfId="1" applyFont="1" applyBorder="1"/>
    <xf numFmtId="0" fontId="10" fillId="5" borderId="11" xfId="1" applyFont="1" applyFill="1" applyBorder="1"/>
    <xf numFmtId="0" fontId="10" fillId="5" borderId="10" xfId="1" applyFont="1" applyFill="1" applyBorder="1"/>
    <xf numFmtId="0" fontId="10" fillId="5" borderId="12" xfId="1" applyFont="1" applyFill="1" applyBorder="1"/>
    <xf numFmtId="0" fontId="10" fillId="5" borderId="7" xfId="1" applyFont="1" applyFill="1" applyBorder="1"/>
    <xf numFmtId="0" fontId="10" fillId="5" borderId="0" xfId="1" applyFont="1" applyFill="1"/>
    <xf numFmtId="0" fontId="10" fillId="5" borderId="13" xfId="1" applyFont="1" applyFill="1" applyBorder="1"/>
    <xf numFmtId="0" fontId="10" fillId="0" borderId="7" xfId="1" applyFont="1" applyBorder="1" applyAlignment="1">
      <alignment vertical="center"/>
    </xf>
    <xf numFmtId="0" fontId="10" fillId="0" borderId="0" xfId="1" applyFont="1" applyAlignment="1">
      <alignment vertical="center"/>
    </xf>
    <xf numFmtId="0" fontId="17" fillId="0" borderId="0" xfId="1" applyFont="1" applyAlignment="1">
      <alignment vertical="center"/>
    </xf>
    <xf numFmtId="0" fontId="20" fillId="0" borderId="0" xfId="1" applyFont="1" applyAlignment="1">
      <alignment vertical="center"/>
    </xf>
    <xf numFmtId="0" fontId="28" fillId="0" borderId="0" xfId="1" applyFont="1" applyAlignment="1">
      <alignment horizontal="left" vertical="center"/>
    </xf>
    <xf numFmtId="0" fontId="28" fillId="0" borderId="0" xfId="1" applyFont="1" applyAlignment="1">
      <alignment vertical="center"/>
    </xf>
    <xf numFmtId="0" fontId="20" fillId="0" borderId="13" xfId="1" applyFont="1" applyBorder="1" applyAlignment="1">
      <alignment vertical="center"/>
    </xf>
    <xf numFmtId="0" fontId="10" fillId="0" borderId="18" xfId="1" applyFont="1" applyBorder="1"/>
    <xf numFmtId="0" fontId="10" fillId="0" borderId="43" xfId="1" applyFont="1" applyBorder="1"/>
    <xf numFmtId="0" fontId="10" fillId="0" borderId="44" xfId="1" applyFont="1" applyBorder="1"/>
    <xf numFmtId="0" fontId="10" fillId="0" borderId="17" xfId="1" applyFont="1" applyBorder="1"/>
    <xf numFmtId="0" fontId="10" fillId="0" borderId="20" xfId="1" applyFont="1" applyBorder="1"/>
    <xf numFmtId="0" fontId="10" fillId="0" borderId="15" xfId="1" applyFont="1" applyBorder="1"/>
    <xf numFmtId="0" fontId="10" fillId="0" borderId="22" xfId="1" applyFont="1" applyBorder="1"/>
    <xf numFmtId="0" fontId="10" fillId="0" borderId="12" xfId="1" applyFont="1" applyBorder="1"/>
    <xf numFmtId="0" fontId="10" fillId="0" borderId="21" xfId="1" applyFont="1" applyBorder="1"/>
    <xf numFmtId="0" fontId="9" fillId="0" borderId="45" xfId="1" applyBorder="1"/>
    <xf numFmtId="0" fontId="9" fillId="0" borderId="18" xfId="1" applyBorder="1"/>
    <xf numFmtId="0" fontId="9" fillId="0" borderId="11" xfId="1" applyBorder="1"/>
    <xf numFmtId="0" fontId="9" fillId="0" borderId="12" xfId="1" applyBorder="1"/>
    <xf numFmtId="0" fontId="9" fillId="0" borderId="20" xfId="1" applyBorder="1"/>
    <xf numFmtId="0" fontId="9" fillId="0" borderId="21" xfId="1" applyBorder="1"/>
    <xf numFmtId="0" fontId="10" fillId="0" borderId="25" xfId="1" applyFont="1" applyBorder="1"/>
    <xf numFmtId="0" fontId="10" fillId="0" borderId="27" xfId="1" applyFont="1" applyBorder="1"/>
    <xf numFmtId="0" fontId="9" fillId="0" borderId="15" xfId="1" applyBorder="1"/>
    <xf numFmtId="0" fontId="10" fillId="0" borderId="49" xfId="1" applyFont="1" applyBorder="1"/>
    <xf numFmtId="0" fontId="10" fillId="0" borderId="37" xfId="1" applyFont="1" applyBorder="1"/>
    <xf numFmtId="0" fontId="10" fillId="0" borderId="38" xfId="1" applyFont="1" applyBorder="1"/>
    <xf numFmtId="0" fontId="20" fillId="0" borderId="0" xfId="1" applyFont="1"/>
    <xf numFmtId="0" fontId="10" fillId="0" borderId="36" xfId="1" applyFont="1" applyBorder="1"/>
    <xf numFmtId="0" fontId="10" fillId="0" borderId="50" xfId="1" applyFont="1" applyBorder="1"/>
    <xf numFmtId="0" fontId="10" fillId="0" borderId="51" xfId="1" applyFont="1" applyBorder="1"/>
    <xf numFmtId="0" fontId="10" fillId="0" borderId="52" xfId="1" applyFont="1" applyBorder="1"/>
    <xf numFmtId="0" fontId="0" fillId="3" borderId="0" xfId="0" applyFill="1">
      <alignment vertical="center"/>
    </xf>
    <xf numFmtId="0" fontId="3" fillId="2" borderId="5" xfId="0" applyFont="1" applyFill="1" applyBorder="1">
      <alignment vertical="center"/>
    </xf>
    <xf numFmtId="0" fontId="3" fillId="2" borderId="53" xfId="0" applyFont="1" applyFill="1" applyBorder="1">
      <alignment vertical="center"/>
    </xf>
    <xf numFmtId="0" fontId="3" fillId="2" borderId="6" xfId="0" applyFont="1" applyFill="1" applyBorder="1">
      <alignment vertical="center"/>
    </xf>
    <xf numFmtId="0" fontId="0" fillId="0" borderId="4" xfId="0" applyBorder="1">
      <alignment vertical="center"/>
    </xf>
    <xf numFmtId="0" fontId="3" fillId="2" borderId="54" xfId="0" applyFont="1" applyFill="1" applyBorder="1" applyAlignment="1">
      <alignment horizontal="center" vertical="center"/>
    </xf>
    <xf numFmtId="0" fontId="0" fillId="0" borderId="4" xfId="0" applyBorder="1" applyAlignment="1">
      <alignment horizontal="center" vertical="center"/>
    </xf>
    <xf numFmtId="177" fontId="0" fillId="0" borderId="4" xfId="0" applyNumberFormat="1" applyBorder="1">
      <alignment vertical="center"/>
    </xf>
    <xf numFmtId="176" fontId="0" fillId="0" borderId="4" xfId="0" applyNumberFormat="1" applyBorder="1">
      <alignment vertical="center"/>
    </xf>
    <xf numFmtId="0" fontId="30" fillId="3" borderId="0" xfId="0" applyFont="1" applyFill="1" applyAlignment="1">
      <alignment vertical="center" wrapText="1"/>
    </xf>
    <xf numFmtId="0" fontId="8" fillId="3" borderId="0" xfId="0" applyFont="1" applyFill="1">
      <alignment vertical="center"/>
    </xf>
    <xf numFmtId="0" fontId="8" fillId="3" borderId="0" xfId="0" applyFont="1" applyFill="1" applyAlignment="1">
      <alignment horizontal="left" vertical="center"/>
    </xf>
    <xf numFmtId="0" fontId="32" fillId="3" borderId="0" xfId="0" applyFont="1" applyFill="1">
      <alignment vertical="center"/>
    </xf>
    <xf numFmtId="0" fontId="0" fillId="2" borderId="10" xfId="0" applyFill="1" applyBorder="1" applyAlignment="1">
      <alignment horizontal="left" vertical="center"/>
    </xf>
    <xf numFmtId="0" fontId="0" fillId="2" borderId="9" xfId="0" applyFill="1" applyBorder="1" applyAlignment="1">
      <alignment horizontal="left" vertical="center"/>
    </xf>
    <xf numFmtId="0" fontId="8" fillId="3" borderId="0" xfId="0" applyFont="1" applyFill="1" applyAlignment="1">
      <alignment vertical="center" wrapText="1"/>
    </xf>
    <xf numFmtId="0" fontId="8" fillId="3" borderId="0" xfId="0" applyFont="1" applyFill="1" applyAlignment="1">
      <alignment vertical="top"/>
    </xf>
    <xf numFmtId="49" fontId="33" fillId="3" borderId="0" xfId="0" applyNumberFormat="1" applyFont="1" applyFill="1" applyAlignment="1">
      <alignment vertical="center" wrapText="1"/>
    </xf>
    <xf numFmtId="0" fontId="36" fillId="3" borderId="0" xfId="0" applyFont="1" applyFill="1" applyAlignment="1">
      <alignment vertical="center" wrapText="1"/>
    </xf>
    <xf numFmtId="0" fontId="35" fillId="3" borderId="0" xfId="0" applyFont="1" applyFill="1" applyAlignment="1">
      <alignment vertical="center" wrapText="1"/>
    </xf>
    <xf numFmtId="0" fontId="31" fillId="3" borderId="0" xfId="0" applyFont="1" applyFill="1" applyProtection="1">
      <alignment vertical="center"/>
      <protection locked="0"/>
    </xf>
    <xf numFmtId="0" fontId="8" fillId="3" borderId="0" xfId="0" applyFont="1" applyFill="1" applyProtection="1">
      <alignment vertical="center"/>
      <protection locked="0"/>
    </xf>
    <xf numFmtId="0" fontId="2" fillId="3" borderId="0" xfId="0" applyFont="1" applyFill="1" applyProtection="1">
      <alignment vertical="center"/>
      <protection locked="0"/>
    </xf>
    <xf numFmtId="0" fontId="8" fillId="0" borderId="0" xfId="0" applyFont="1" applyProtection="1">
      <alignment vertical="center"/>
      <protection locked="0"/>
    </xf>
    <xf numFmtId="0" fontId="2" fillId="0" borderId="0" xfId="0" applyFont="1" applyProtection="1">
      <alignment vertical="center"/>
      <protection locked="0"/>
    </xf>
    <xf numFmtId="0" fontId="6" fillId="6" borderId="8" xfId="0" applyFont="1" applyFill="1" applyBorder="1" applyAlignment="1" applyProtection="1">
      <alignment horizontal="center" vertical="center"/>
      <protection locked="0"/>
    </xf>
    <xf numFmtId="0" fontId="4" fillId="4" borderId="3" xfId="0" applyFont="1" applyFill="1" applyBorder="1" applyAlignment="1" applyProtection="1">
      <alignment horizontal="left" vertical="center"/>
      <protection locked="0"/>
    </xf>
    <xf numFmtId="0" fontId="2" fillId="4" borderId="1" xfId="0" applyFont="1" applyFill="1" applyBorder="1" applyProtection="1">
      <alignment vertical="center"/>
      <protection locked="0"/>
    </xf>
    <xf numFmtId="177" fontId="5" fillId="4" borderId="1" xfId="0" applyNumberFormat="1" applyFont="1" applyFill="1" applyBorder="1" applyAlignment="1" applyProtection="1">
      <alignment horizontal="left" vertical="center" wrapText="1"/>
      <protection locked="0"/>
    </xf>
    <xf numFmtId="49" fontId="5" fillId="4" borderId="1" xfId="0" applyNumberFormat="1" applyFont="1" applyFill="1" applyBorder="1" applyAlignment="1" applyProtection="1">
      <alignment horizontal="left" vertical="center" wrapText="1"/>
      <protection locked="0"/>
    </xf>
    <xf numFmtId="178" fontId="4" fillId="4" borderId="1" xfId="0" applyNumberFormat="1" applyFont="1" applyFill="1" applyBorder="1" applyAlignment="1" applyProtection="1">
      <alignment horizontal="left" vertical="center"/>
      <protection locked="0"/>
    </xf>
    <xf numFmtId="0" fontId="2" fillId="4" borderId="3" xfId="0" applyFont="1" applyFill="1" applyBorder="1" applyProtection="1">
      <alignment vertical="center"/>
      <protection locked="0"/>
    </xf>
    <xf numFmtId="0" fontId="8" fillId="3" borderId="0" xfId="0" applyFont="1" applyFill="1" applyAlignment="1" applyProtection="1">
      <alignment vertical="center" wrapText="1"/>
      <protection locked="0"/>
    </xf>
    <xf numFmtId="0" fontId="2" fillId="4" borderId="3" xfId="0" applyFont="1" applyFill="1" applyBorder="1" applyAlignment="1" applyProtection="1">
      <alignment horizontal="left" vertical="center"/>
      <protection locked="0"/>
    </xf>
    <xf numFmtId="0" fontId="37" fillId="0" borderId="4" xfId="0" applyFont="1" applyBorder="1">
      <alignment vertical="center"/>
    </xf>
    <xf numFmtId="177" fontId="5" fillId="7" borderId="1" xfId="0" applyNumberFormat="1" applyFont="1" applyFill="1" applyBorder="1" applyAlignment="1" applyProtection="1">
      <alignment horizontal="left" vertical="center" wrapText="1"/>
      <protection locked="0"/>
    </xf>
    <xf numFmtId="49" fontId="5" fillId="7" borderId="1" xfId="0" applyNumberFormat="1" applyFont="1" applyFill="1" applyBorder="1" applyAlignment="1" applyProtection="1">
      <alignment horizontal="left" vertical="center" wrapText="1"/>
      <protection locked="0"/>
    </xf>
    <xf numFmtId="49" fontId="30" fillId="3" borderId="0" xfId="0" applyNumberFormat="1" applyFont="1" applyFill="1">
      <alignment vertical="center"/>
    </xf>
    <xf numFmtId="0" fontId="30" fillId="3" borderId="0" xfId="0" applyFont="1" applyFill="1">
      <alignment vertical="center"/>
    </xf>
    <xf numFmtId="0" fontId="39" fillId="3" borderId="0" xfId="0" applyFont="1" applyFill="1">
      <alignment vertical="center"/>
    </xf>
    <xf numFmtId="0" fontId="8" fillId="3" borderId="0" xfId="0" applyFont="1" applyFill="1" applyAlignment="1">
      <alignment horizontal="left" vertical="top"/>
    </xf>
    <xf numFmtId="0" fontId="4" fillId="0" borderId="0" xfId="0" applyFont="1" applyProtection="1">
      <alignment vertical="center"/>
      <protection locked="0"/>
    </xf>
    <xf numFmtId="49" fontId="8" fillId="3" borderId="0" xfId="0" quotePrefix="1" applyNumberFormat="1" applyFont="1" applyFill="1" applyAlignment="1">
      <alignment vertical="center" wrapText="1"/>
    </xf>
    <xf numFmtId="49" fontId="8" fillId="3" borderId="0" xfId="0" applyNumberFormat="1" applyFont="1" applyFill="1" applyAlignment="1">
      <alignment horizontal="left" vertical="top" wrapText="1"/>
    </xf>
    <xf numFmtId="0" fontId="40" fillId="3" borderId="0" xfId="0" applyFont="1" applyFill="1" applyAlignment="1">
      <alignment vertical="center" wrapText="1"/>
    </xf>
    <xf numFmtId="0" fontId="3" fillId="2" borderId="4" xfId="0" applyFont="1" applyFill="1" applyBorder="1" applyAlignment="1">
      <alignment horizontal="center" vertical="center" wrapText="1"/>
    </xf>
    <xf numFmtId="0" fontId="0" fillId="0" borderId="5" xfId="0" applyBorder="1">
      <alignment vertical="center"/>
    </xf>
    <xf numFmtId="0" fontId="2" fillId="0" borderId="4" xfId="0" applyFont="1" applyBorder="1">
      <alignment vertical="center"/>
    </xf>
    <xf numFmtId="0" fontId="0" fillId="0" borderId="50" xfId="0" applyBorder="1">
      <alignment vertical="center"/>
    </xf>
    <xf numFmtId="0" fontId="2" fillId="0" borderId="55" xfId="0" applyFont="1" applyBorder="1">
      <alignment vertical="center"/>
    </xf>
    <xf numFmtId="0" fontId="0" fillId="0" borderId="55" xfId="0" applyBorder="1">
      <alignment vertical="center"/>
    </xf>
    <xf numFmtId="0" fontId="0" fillId="0" borderId="56" xfId="0" applyBorder="1">
      <alignment vertical="center"/>
    </xf>
    <xf numFmtId="0" fontId="0" fillId="0" borderId="57" xfId="0" applyBorder="1">
      <alignment vertical="center"/>
    </xf>
    <xf numFmtId="0" fontId="2" fillId="0" borderId="54" xfId="0" applyFont="1" applyBorder="1">
      <alignment vertical="center"/>
    </xf>
    <xf numFmtId="0" fontId="0" fillId="0" borderId="54" xfId="0" applyBorder="1">
      <alignment vertical="center"/>
    </xf>
    <xf numFmtId="0" fontId="0" fillId="0" borderId="58" xfId="0" applyBorder="1">
      <alignment vertical="center"/>
    </xf>
    <xf numFmtId="0" fontId="2" fillId="0" borderId="56" xfId="0" applyFont="1" applyBorder="1">
      <alignment vertical="center"/>
    </xf>
    <xf numFmtId="0" fontId="0" fillId="8" borderId="0" xfId="0" applyFill="1" applyAlignment="1">
      <alignment horizontal="center" vertical="center" shrinkToFit="1"/>
    </xf>
    <xf numFmtId="0" fontId="41" fillId="3" borderId="0" xfId="0" applyFont="1" applyFill="1" applyProtection="1">
      <alignment vertical="center"/>
      <protection locked="0"/>
    </xf>
    <xf numFmtId="0" fontId="41" fillId="0" borderId="0" xfId="0" applyFont="1" applyProtection="1">
      <alignment vertical="center"/>
      <protection locked="0"/>
    </xf>
    <xf numFmtId="0" fontId="41" fillId="3" borderId="1" xfId="0" applyFont="1" applyFill="1" applyBorder="1" applyAlignment="1" applyProtection="1">
      <alignment vertical="center" wrapText="1"/>
      <protection locked="0"/>
    </xf>
    <xf numFmtId="0" fontId="34" fillId="3" borderId="0" xfId="0" applyFont="1" applyFill="1" applyProtection="1">
      <alignment vertical="center"/>
      <protection locked="0"/>
    </xf>
    <xf numFmtId="178" fontId="4" fillId="4" borderId="1" xfId="0" applyNumberFormat="1" applyFont="1" applyFill="1" applyBorder="1" applyAlignment="1">
      <alignment horizontal="left" vertical="center"/>
    </xf>
    <xf numFmtId="0" fontId="8" fillId="3" borderId="0" xfId="0" applyFont="1" applyFill="1" applyAlignment="1">
      <alignment horizontal="left" vertical="top" wrapText="1"/>
    </xf>
    <xf numFmtId="0" fontId="2" fillId="3" borderId="0" xfId="0" applyFont="1" applyFill="1" applyAlignment="1">
      <alignment horizontal="left" vertical="center" wrapText="1"/>
    </xf>
    <xf numFmtId="0" fontId="8" fillId="3" borderId="0" xfId="0" applyFont="1" applyFill="1" applyAlignment="1">
      <alignment horizontal="left" vertical="center" wrapText="1"/>
    </xf>
    <xf numFmtId="0" fontId="2" fillId="4" borderId="1" xfId="0" applyFont="1" applyFill="1" applyBorder="1" applyAlignment="1" applyProtection="1">
      <alignment horizontal="left" vertical="center"/>
      <protection locked="0"/>
    </xf>
    <xf numFmtId="0" fontId="8" fillId="13" borderId="1" xfId="0" applyFont="1" applyFill="1" applyBorder="1" applyAlignment="1" applyProtection="1">
      <alignment horizontal="left" vertical="center" wrapText="1"/>
      <protection locked="0"/>
    </xf>
    <xf numFmtId="0" fontId="8" fillId="13" borderId="2" xfId="0" applyFont="1" applyFill="1" applyBorder="1" applyAlignment="1" applyProtection="1">
      <alignment vertical="center" wrapText="1"/>
      <protection locked="0"/>
    </xf>
    <xf numFmtId="0" fontId="8" fillId="13" borderId="3" xfId="0" applyFont="1" applyFill="1" applyBorder="1" applyAlignment="1" applyProtection="1">
      <alignment vertical="center" wrapText="1"/>
      <protection locked="0"/>
    </xf>
    <xf numFmtId="0" fontId="8" fillId="6" borderId="1" xfId="0" applyFont="1" applyFill="1" applyBorder="1" applyAlignment="1" applyProtection="1">
      <alignment horizontal="left" vertical="center" wrapText="1"/>
      <protection locked="0"/>
    </xf>
    <xf numFmtId="0" fontId="8" fillId="6" borderId="1" xfId="0" applyFont="1" applyFill="1" applyBorder="1" applyAlignment="1" applyProtection="1">
      <alignment vertical="center" wrapText="1"/>
      <protection locked="0"/>
    </xf>
    <xf numFmtId="0" fontId="8" fillId="6" borderId="3" xfId="0" applyFont="1" applyFill="1" applyBorder="1" applyAlignment="1" applyProtection="1">
      <alignment vertical="center" wrapText="1"/>
      <protection locked="0"/>
    </xf>
    <xf numFmtId="0" fontId="0" fillId="0" borderId="4" xfId="0" applyBorder="1" applyAlignment="1">
      <alignment vertical="center" wrapText="1" shrinkToFit="1"/>
    </xf>
    <xf numFmtId="0" fontId="2" fillId="0" borderId="4" xfId="0" applyFont="1" applyBorder="1" applyAlignment="1">
      <alignment vertical="center" wrapText="1"/>
    </xf>
    <xf numFmtId="0" fontId="37" fillId="0" borderId="4" xfId="0" applyFont="1" applyBorder="1" applyAlignment="1">
      <alignment vertical="center" wrapText="1" shrinkToFit="1"/>
    </xf>
    <xf numFmtId="0" fontId="0" fillId="2" borderId="5" xfId="0" applyFill="1" applyBorder="1">
      <alignment vertical="center"/>
    </xf>
    <xf numFmtId="0" fontId="0" fillId="2" borderId="53" xfId="0" applyFill="1" applyBorder="1">
      <alignment vertical="center"/>
    </xf>
    <xf numFmtId="0" fontId="0" fillId="2" borderId="6" xfId="0" applyFill="1" applyBorder="1">
      <alignment vertical="center"/>
    </xf>
    <xf numFmtId="0" fontId="0" fillId="0" borderId="4" xfId="0" applyBorder="1" applyAlignment="1">
      <alignment vertical="center" wrapText="1"/>
    </xf>
    <xf numFmtId="0" fontId="2" fillId="0" borderId="61" xfId="0" applyFont="1" applyBorder="1" applyAlignment="1">
      <alignment vertical="center" wrapText="1"/>
    </xf>
    <xf numFmtId="0" fontId="2" fillId="0" borderId="62" xfId="0" applyFont="1" applyBorder="1" applyAlignment="1">
      <alignment vertical="center" wrapText="1"/>
    </xf>
    <xf numFmtId="0" fontId="2" fillId="0" borderId="63" xfId="0" applyFont="1" applyBorder="1" applyAlignment="1">
      <alignment vertical="center" wrapText="1"/>
    </xf>
    <xf numFmtId="0" fontId="0" fillId="0" borderId="0" xfId="0" applyAlignment="1">
      <alignment vertical="top" wrapText="1"/>
    </xf>
    <xf numFmtId="49" fontId="8" fillId="3" borderId="0" xfId="0" quotePrefix="1" applyNumberFormat="1" applyFont="1" applyFill="1" applyAlignment="1">
      <alignment vertical="top" wrapText="1"/>
    </xf>
    <xf numFmtId="0" fontId="0" fillId="0" borderId="64" xfId="0" applyBorder="1">
      <alignment vertical="center"/>
    </xf>
    <xf numFmtId="0" fontId="0" fillId="0" borderId="66" xfId="0" applyBorder="1">
      <alignment vertical="center"/>
    </xf>
    <xf numFmtId="0" fontId="2" fillId="0" borderId="9" xfId="0" applyFont="1" applyBorder="1" applyAlignment="1">
      <alignment vertical="center" wrapText="1"/>
    </xf>
    <xf numFmtId="0" fontId="2" fillId="0" borderId="5" xfId="0" applyFont="1" applyBorder="1" applyAlignment="1">
      <alignment vertical="center" wrapText="1"/>
    </xf>
    <xf numFmtId="0" fontId="2" fillId="0" borderId="67" xfId="0" applyFont="1" applyBorder="1" applyAlignment="1">
      <alignment vertical="center" wrapText="1"/>
    </xf>
    <xf numFmtId="0" fontId="2" fillId="0" borderId="64" xfId="0" applyFont="1" applyBorder="1" applyAlignment="1">
      <alignment vertical="center" wrapText="1"/>
    </xf>
    <xf numFmtId="0" fontId="2" fillId="0" borderId="65" xfId="0" applyFont="1" applyBorder="1" applyAlignment="1">
      <alignment vertical="center" wrapText="1"/>
    </xf>
    <xf numFmtId="0" fontId="2" fillId="0" borderId="66" xfId="0" applyFont="1" applyBorder="1" applyAlignment="1">
      <alignment vertical="center" wrapText="1"/>
    </xf>
    <xf numFmtId="0" fontId="2" fillId="0" borderId="68" xfId="0" applyFont="1" applyBorder="1" applyAlignment="1">
      <alignment vertical="center" wrapText="1"/>
    </xf>
    <xf numFmtId="0" fontId="5" fillId="7" borderId="1" xfId="0" applyFont="1" applyFill="1" applyBorder="1" applyAlignment="1" applyProtection="1">
      <alignment vertical="center" wrapText="1"/>
      <protection locked="0"/>
    </xf>
    <xf numFmtId="0" fontId="2" fillId="4" borderId="1" xfId="0" applyFont="1" applyFill="1" applyBorder="1" applyAlignment="1" applyProtection="1">
      <alignment horizontal="left" vertical="center" wrapText="1"/>
      <protection locked="0"/>
    </xf>
    <xf numFmtId="0" fontId="5" fillId="12" borderId="1" xfId="0" applyFont="1" applyFill="1" applyBorder="1" applyAlignment="1" applyProtection="1">
      <alignment vertical="center" wrapText="1"/>
      <protection locked="0"/>
    </xf>
    <xf numFmtId="0" fontId="2" fillId="4" borderId="1" xfId="0" applyFont="1" applyFill="1" applyBorder="1" applyAlignment="1" applyProtection="1">
      <alignment vertical="center" wrapText="1"/>
      <protection locked="0"/>
    </xf>
    <xf numFmtId="177" fontId="5" fillId="10" borderId="1" xfId="0" applyNumberFormat="1" applyFont="1" applyFill="1" applyBorder="1" applyAlignment="1">
      <alignment horizontal="left" vertical="center" wrapText="1"/>
    </xf>
    <xf numFmtId="0" fontId="5" fillId="10" borderId="1" xfId="0" applyFont="1" applyFill="1" applyBorder="1" applyAlignment="1">
      <alignment horizontal="left" vertical="center" wrapText="1"/>
    </xf>
    <xf numFmtId="0" fontId="8" fillId="14" borderId="1" xfId="0" applyFont="1" applyFill="1" applyBorder="1" applyAlignment="1" applyProtection="1">
      <alignment horizontal="left" vertical="center" wrapText="1"/>
      <protection locked="0"/>
    </xf>
    <xf numFmtId="0" fontId="6" fillId="6" borderId="69" xfId="0" applyFont="1" applyFill="1" applyBorder="1" applyAlignment="1" applyProtection="1">
      <alignment horizontal="center" vertical="center"/>
      <protection locked="0"/>
    </xf>
    <xf numFmtId="0" fontId="6" fillId="6" borderId="70" xfId="0" applyFont="1" applyFill="1" applyBorder="1" applyAlignment="1" applyProtection="1">
      <alignment horizontal="center" vertical="center"/>
      <protection locked="0"/>
    </xf>
    <xf numFmtId="0" fontId="8" fillId="13" borderId="70" xfId="0" applyFont="1" applyFill="1" applyBorder="1" applyAlignment="1" applyProtection="1">
      <alignment vertical="center" wrapText="1"/>
      <protection locked="0"/>
    </xf>
    <xf numFmtId="0" fontId="8" fillId="13" borderId="71" xfId="0" applyFont="1" applyFill="1" applyBorder="1" applyAlignment="1" applyProtection="1">
      <alignment vertical="center" wrapText="1"/>
      <protection locked="0"/>
    </xf>
    <xf numFmtId="0" fontId="8" fillId="13" borderId="72" xfId="0" applyFont="1" applyFill="1" applyBorder="1" applyAlignment="1" applyProtection="1">
      <alignment vertical="center" wrapText="1"/>
      <protection locked="0"/>
    </xf>
    <xf numFmtId="0" fontId="41" fillId="3" borderId="59" xfId="0" applyFont="1" applyFill="1" applyBorder="1" applyProtection="1">
      <alignment vertical="center"/>
      <protection locked="0"/>
    </xf>
    <xf numFmtId="0" fontId="8" fillId="6" borderId="60" xfId="0" applyFont="1" applyFill="1" applyBorder="1" applyAlignment="1" applyProtection="1">
      <alignment vertical="center" wrapText="1"/>
      <protection locked="0"/>
    </xf>
    <xf numFmtId="0" fontId="8" fillId="13" borderId="60" xfId="0" applyFont="1" applyFill="1" applyBorder="1" applyAlignment="1" applyProtection="1">
      <alignment vertical="center" wrapText="1"/>
      <protection locked="0"/>
    </xf>
    <xf numFmtId="0" fontId="8" fillId="13" borderId="2" xfId="0" applyFont="1" applyFill="1" applyBorder="1" applyProtection="1">
      <alignment vertical="center"/>
      <protection locked="0"/>
    </xf>
    <xf numFmtId="0" fontId="8" fillId="13" borderId="60" xfId="0" applyFont="1" applyFill="1" applyBorder="1" applyProtection="1">
      <alignment vertical="center"/>
      <protection locked="0"/>
    </xf>
    <xf numFmtId="0" fontId="8" fillId="14" borderId="3" xfId="0" applyFont="1" applyFill="1" applyBorder="1" applyAlignment="1" applyProtection="1">
      <alignment vertical="center" wrapText="1"/>
      <protection locked="0"/>
    </xf>
    <xf numFmtId="0" fontId="0" fillId="0" borderId="73" xfId="0" applyBorder="1" applyAlignment="1">
      <alignment vertical="center" wrapText="1" shrinkToFit="1"/>
    </xf>
    <xf numFmtId="0" fontId="2" fillId="0" borderId="73" xfId="0" applyFont="1" applyBorder="1" applyAlignment="1">
      <alignment vertical="center" wrapText="1"/>
    </xf>
    <xf numFmtId="0" fontId="0" fillId="0" borderId="6" xfId="0" applyBorder="1">
      <alignment vertical="center"/>
    </xf>
    <xf numFmtId="0" fontId="49" fillId="3" borderId="0" xfId="0" applyFont="1" applyFill="1">
      <alignment vertical="center"/>
    </xf>
    <xf numFmtId="0" fontId="8" fillId="13" borderId="59" xfId="0" applyFont="1" applyFill="1" applyBorder="1" applyAlignment="1" applyProtection="1">
      <alignment horizontal="left" vertical="center" wrapText="1"/>
      <protection locked="0"/>
    </xf>
    <xf numFmtId="0" fontId="31" fillId="3" borderId="0" xfId="0" applyFont="1" applyFill="1" applyAlignment="1" applyProtection="1">
      <alignment vertical="center" wrapText="1"/>
      <protection locked="0"/>
    </xf>
    <xf numFmtId="0" fontId="8" fillId="6" borderId="8" xfId="0" applyFont="1" applyFill="1" applyBorder="1" applyAlignment="1" applyProtection="1">
      <alignment horizontal="left" vertical="center" wrapText="1"/>
      <protection locked="0"/>
    </xf>
    <xf numFmtId="0" fontId="8" fillId="6" borderId="59" xfId="0" applyFont="1" applyFill="1" applyBorder="1" applyAlignment="1" applyProtection="1">
      <alignment horizontal="left" vertical="center" wrapText="1"/>
      <protection locked="0"/>
    </xf>
    <xf numFmtId="0" fontId="8" fillId="13" borderId="8" xfId="0" applyFont="1" applyFill="1" applyBorder="1" applyAlignment="1" applyProtection="1">
      <alignment horizontal="left" vertical="center" wrapText="1"/>
      <protection locked="0"/>
    </xf>
    <xf numFmtId="0" fontId="3" fillId="0" borderId="0" xfId="0" applyFont="1">
      <alignment vertical="center"/>
    </xf>
    <xf numFmtId="0" fontId="6" fillId="6" borderId="74" xfId="0" applyFont="1" applyFill="1" applyBorder="1" applyAlignment="1" applyProtection="1">
      <alignment horizontal="center" vertical="center"/>
      <protection locked="0"/>
    </xf>
    <xf numFmtId="0" fontId="6" fillId="6" borderId="75" xfId="0" applyFont="1" applyFill="1" applyBorder="1" applyAlignment="1" applyProtection="1">
      <alignment horizontal="center" vertical="center"/>
      <protection locked="0"/>
    </xf>
    <xf numFmtId="0" fontId="6" fillId="6" borderId="76" xfId="0" applyFont="1" applyFill="1" applyBorder="1" applyAlignment="1" applyProtection="1">
      <alignment horizontal="center" vertical="center"/>
      <protection locked="0"/>
    </xf>
    <xf numFmtId="0" fontId="6" fillId="6" borderId="77" xfId="0" applyFont="1" applyFill="1" applyBorder="1" applyAlignment="1" applyProtection="1">
      <alignment horizontal="center" vertical="center"/>
      <protection locked="0"/>
    </xf>
    <xf numFmtId="0" fontId="8" fillId="6" borderId="78" xfId="0" applyFont="1" applyFill="1" applyBorder="1" applyAlignment="1" applyProtection="1">
      <alignment horizontal="left" vertical="center" wrapText="1"/>
      <protection locked="0"/>
    </xf>
    <xf numFmtId="0" fontId="41" fillId="3" borderId="79" xfId="0" applyFont="1" applyFill="1" applyBorder="1" applyAlignment="1" applyProtection="1">
      <alignment vertical="center" wrapText="1"/>
      <protection locked="0"/>
    </xf>
    <xf numFmtId="0" fontId="8" fillId="6" borderId="80" xfId="0" applyFont="1" applyFill="1" applyBorder="1" applyAlignment="1" applyProtection="1">
      <alignment vertical="center" wrapText="1"/>
      <protection locked="0"/>
    </xf>
    <xf numFmtId="0" fontId="8" fillId="6" borderId="81" xfId="0" applyFont="1" applyFill="1" applyBorder="1" applyAlignment="1" applyProtection="1">
      <alignment horizontal="left" vertical="center" wrapText="1"/>
      <protection locked="0"/>
    </xf>
    <xf numFmtId="0" fontId="4" fillId="4" borderId="83" xfId="0" applyFont="1" applyFill="1" applyBorder="1" applyAlignment="1" applyProtection="1">
      <alignment horizontal="left" vertical="center"/>
      <protection locked="0"/>
    </xf>
    <xf numFmtId="0" fontId="41" fillId="3" borderId="84" xfId="0" applyFont="1" applyFill="1" applyBorder="1" applyAlignment="1" applyProtection="1">
      <alignment vertical="center" wrapText="1"/>
      <protection locked="0"/>
    </xf>
    <xf numFmtId="0" fontId="8" fillId="13" borderId="86" xfId="0" applyFont="1" applyFill="1" applyBorder="1" applyAlignment="1" applyProtection="1">
      <alignment vertical="center" wrapText="1"/>
      <protection locked="0"/>
    </xf>
    <xf numFmtId="0" fontId="8" fillId="13" borderId="81" xfId="0" applyFont="1" applyFill="1" applyBorder="1" applyAlignment="1" applyProtection="1">
      <alignment horizontal="left" vertical="center" wrapText="1"/>
      <protection locked="0"/>
    </xf>
    <xf numFmtId="0" fontId="2" fillId="4" borderId="83" xfId="0" applyFont="1" applyFill="1" applyBorder="1" applyProtection="1">
      <alignment vertical="center"/>
      <protection locked="0"/>
    </xf>
    <xf numFmtId="0" fontId="41" fillId="3" borderId="88" xfId="0" applyFont="1" applyFill="1" applyBorder="1" applyAlignment="1" applyProtection="1">
      <alignment vertical="center" wrapText="1"/>
      <protection locked="0"/>
    </xf>
    <xf numFmtId="0" fontId="8" fillId="6" borderId="89" xfId="0" applyFont="1" applyFill="1" applyBorder="1" applyAlignment="1" applyProtection="1">
      <alignment vertical="center" wrapText="1"/>
      <protection locked="0"/>
    </xf>
    <xf numFmtId="0" fontId="8" fillId="6" borderId="83" xfId="0" applyFont="1" applyFill="1" applyBorder="1" applyAlignment="1" applyProtection="1">
      <alignment vertical="center" wrapText="1"/>
      <protection locked="0"/>
    </xf>
    <xf numFmtId="0" fontId="2" fillId="4" borderId="81" xfId="0" applyFont="1" applyFill="1" applyBorder="1" applyProtection="1">
      <alignment vertical="center"/>
      <protection locked="0"/>
    </xf>
    <xf numFmtId="0" fontId="8" fillId="6" borderId="91" xfId="0" applyFont="1" applyFill="1" applyBorder="1" applyAlignment="1" applyProtection="1">
      <alignment horizontal="left" vertical="center" wrapText="1"/>
      <protection locked="0"/>
    </xf>
    <xf numFmtId="0" fontId="2" fillId="4" borderId="91" xfId="0" applyFont="1" applyFill="1" applyBorder="1" applyProtection="1">
      <alignment vertical="center"/>
      <protection locked="0"/>
    </xf>
    <xf numFmtId="0" fontId="41" fillId="3" borderId="93" xfId="0" applyFont="1" applyFill="1" applyBorder="1" applyAlignment="1" applyProtection="1">
      <alignment vertical="center" wrapText="1"/>
      <protection locked="0"/>
    </xf>
    <xf numFmtId="0" fontId="8" fillId="6" borderId="86" xfId="0" applyFont="1" applyFill="1" applyBorder="1" applyAlignment="1" applyProtection="1">
      <alignment vertical="center" wrapText="1"/>
      <protection locked="0"/>
    </xf>
    <xf numFmtId="0" fontId="2" fillId="4" borderId="59" xfId="0" applyFont="1" applyFill="1" applyBorder="1" applyProtection="1">
      <alignment vertical="center"/>
      <protection locked="0"/>
    </xf>
    <xf numFmtId="0" fontId="8" fillId="13" borderId="91" xfId="0" applyFont="1" applyFill="1" applyBorder="1" applyAlignment="1" applyProtection="1">
      <alignment horizontal="left" vertical="center" wrapText="1"/>
      <protection locked="0"/>
    </xf>
    <xf numFmtId="0" fontId="8" fillId="14" borderId="91" xfId="0" applyFont="1" applyFill="1" applyBorder="1" applyAlignment="1" applyProtection="1">
      <alignment horizontal="left" vertical="center" wrapText="1"/>
      <protection locked="0"/>
    </xf>
    <xf numFmtId="0" fontId="8" fillId="14" borderId="86" xfId="0" applyFont="1" applyFill="1" applyBorder="1" applyAlignment="1" applyProtection="1">
      <alignment vertical="center" wrapText="1"/>
      <protection locked="0"/>
    </xf>
    <xf numFmtId="0" fontId="2" fillId="4" borderId="95" xfId="0" applyFont="1" applyFill="1" applyBorder="1" applyProtection="1">
      <alignment vertical="center"/>
      <protection locked="0"/>
    </xf>
    <xf numFmtId="0" fontId="8" fillId="13" borderId="60" xfId="0" applyFont="1" applyFill="1" applyBorder="1" applyAlignment="1" applyProtection="1">
      <alignment horizontal="left" vertical="center" wrapText="1"/>
      <protection locked="0"/>
    </xf>
    <xf numFmtId="0" fontId="2" fillId="4" borderId="60" xfId="0" applyFont="1" applyFill="1" applyBorder="1" applyProtection="1">
      <alignment vertical="center"/>
      <protection locked="0"/>
    </xf>
    <xf numFmtId="177" fontId="5" fillId="4" borderId="60" xfId="0" applyNumberFormat="1" applyFont="1" applyFill="1" applyBorder="1" applyAlignment="1" applyProtection="1">
      <alignment horizontal="left" vertical="center" wrapText="1"/>
      <protection locked="0"/>
    </xf>
    <xf numFmtId="49" fontId="5" fillId="4" borderId="60" xfId="0" applyNumberFormat="1" applyFont="1" applyFill="1" applyBorder="1" applyAlignment="1" applyProtection="1">
      <alignment horizontal="left" vertical="center" wrapText="1"/>
      <protection locked="0"/>
    </xf>
    <xf numFmtId="178" fontId="4" fillId="4" borderId="60" xfId="0" applyNumberFormat="1" applyFont="1" applyFill="1" applyBorder="1" applyAlignment="1" applyProtection="1">
      <alignment horizontal="left" vertical="center"/>
      <protection locked="0"/>
    </xf>
    <xf numFmtId="0" fontId="8" fillId="13" borderId="100" xfId="0" applyFont="1" applyFill="1" applyBorder="1" applyAlignment="1" applyProtection="1">
      <alignment horizontal="left" vertical="center" wrapText="1"/>
      <protection locked="0"/>
    </xf>
    <xf numFmtId="0" fontId="2" fillId="4" borderId="100" xfId="0" applyFont="1" applyFill="1" applyBorder="1" applyProtection="1">
      <alignment vertical="center"/>
      <protection locked="0"/>
    </xf>
    <xf numFmtId="0" fontId="8" fillId="13" borderId="92" xfId="0" applyFont="1" applyFill="1" applyBorder="1" applyAlignment="1" applyProtection="1">
      <alignment horizontal="left" vertical="center" wrapText="1"/>
      <protection locked="0"/>
    </xf>
    <xf numFmtId="0" fontId="8" fillId="13" borderId="2" xfId="0" applyFont="1" applyFill="1" applyBorder="1" applyAlignment="1" applyProtection="1">
      <alignment horizontal="left" vertical="center" wrapText="1"/>
      <protection locked="0"/>
    </xf>
    <xf numFmtId="0" fontId="8" fillId="6" borderId="99" xfId="0" applyFont="1" applyFill="1" applyBorder="1" applyAlignment="1" applyProtection="1">
      <alignment vertical="center" wrapText="1"/>
      <protection locked="0"/>
    </xf>
    <xf numFmtId="0" fontId="8" fillId="6" borderId="70" xfId="0" applyFont="1" applyFill="1" applyBorder="1" applyAlignment="1" applyProtection="1">
      <alignment vertical="center" wrapText="1"/>
      <protection locked="0"/>
    </xf>
    <xf numFmtId="0" fontId="2" fillId="4" borderId="8" xfId="0" applyFont="1" applyFill="1" applyBorder="1" applyProtection="1">
      <alignment vertical="center"/>
      <protection locked="0"/>
    </xf>
    <xf numFmtId="0" fontId="2" fillId="4" borderId="72" xfId="0" applyFont="1" applyFill="1" applyBorder="1" applyProtection="1">
      <alignment vertical="center"/>
      <protection locked="0"/>
    </xf>
    <xf numFmtId="0" fontId="2" fillId="4" borderId="70" xfId="0" applyFont="1" applyFill="1" applyBorder="1" applyProtection="1">
      <alignment vertical="center"/>
      <protection locked="0"/>
    </xf>
    <xf numFmtId="0" fontId="41" fillId="3" borderId="103" xfId="0" applyFont="1" applyFill="1" applyBorder="1" applyAlignment="1" applyProtection="1">
      <alignment vertical="center" wrapText="1"/>
      <protection locked="0"/>
    </xf>
    <xf numFmtId="0" fontId="6" fillId="6" borderId="94" xfId="0" applyFont="1" applyFill="1" applyBorder="1" applyAlignment="1" applyProtection="1">
      <alignment horizontal="center" vertical="center"/>
      <protection locked="0"/>
    </xf>
    <xf numFmtId="0" fontId="6" fillId="6" borderId="104" xfId="0" applyFont="1" applyFill="1" applyBorder="1" applyAlignment="1" applyProtection="1">
      <alignment horizontal="center" vertical="center"/>
      <protection locked="0"/>
    </xf>
    <xf numFmtId="0" fontId="8" fillId="13" borderId="99" xfId="0" applyFont="1" applyFill="1" applyBorder="1" applyAlignment="1" applyProtection="1">
      <alignment vertical="center" wrapText="1"/>
      <protection locked="0"/>
    </xf>
    <xf numFmtId="0" fontId="8" fillId="13" borderId="97" xfId="0" applyFont="1" applyFill="1" applyBorder="1" applyAlignment="1" applyProtection="1">
      <alignment vertical="center" wrapText="1"/>
      <protection locked="0"/>
    </xf>
    <xf numFmtId="0" fontId="8" fillId="13" borderId="89" xfId="0" applyFont="1" applyFill="1" applyBorder="1" applyAlignment="1" applyProtection="1">
      <alignment vertical="center" wrapText="1"/>
      <protection locked="0"/>
    </xf>
    <xf numFmtId="0" fontId="8" fillId="13" borderId="83" xfId="0" applyFont="1" applyFill="1" applyBorder="1" applyAlignment="1" applyProtection="1">
      <alignment vertical="center" wrapText="1"/>
      <protection locked="0"/>
    </xf>
    <xf numFmtId="0" fontId="8" fillId="6" borderId="106" xfId="0" applyFont="1" applyFill="1" applyBorder="1" applyAlignment="1" applyProtection="1">
      <alignment vertical="center" wrapText="1"/>
      <protection locked="0"/>
    </xf>
    <xf numFmtId="0" fontId="8" fillId="6" borderId="107" xfId="0" applyFont="1" applyFill="1" applyBorder="1" applyAlignment="1" applyProtection="1">
      <alignment vertical="center" wrapText="1"/>
      <protection locked="0"/>
    </xf>
    <xf numFmtId="0" fontId="2" fillId="4" borderId="110" xfId="0" applyFont="1" applyFill="1" applyBorder="1" applyProtection="1">
      <alignment vertical="center"/>
      <protection locked="0"/>
    </xf>
    <xf numFmtId="0" fontId="41" fillId="3" borderId="111" xfId="0" applyFont="1" applyFill="1" applyBorder="1" applyAlignment="1" applyProtection="1">
      <alignment vertical="center" wrapText="1"/>
      <protection locked="0"/>
    </xf>
    <xf numFmtId="0" fontId="8" fillId="6" borderId="91" xfId="0" applyFont="1" applyFill="1" applyBorder="1" applyAlignment="1" applyProtection="1">
      <alignment vertical="center" wrapText="1"/>
      <protection locked="0"/>
    </xf>
    <xf numFmtId="0" fontId="5" fillId="7" borderId="91" xfId="0" applyFont="1" applyFill="1" applyBorder="1" applyAlignment="1" applyProtection="1">
      <alignment vertical="center" wrapText="1"/>
      <protection locked="0"/>
    </xf>
    <xf numFmtId="0" fontId="2" fillId="4" borderId="91" xfId="0" applyFont="1" applyFill="1" applyBorder="1" applyAlignment="1" applyProtection="1">
      <alignment horizontal="left" vertical="center" wrapText="1"/>
      <protection locked="0"/>
    </xf>
    <xf numFmtId="0" fontId="8" fillId="6" borderId="81" xfId="0" applyFont="1" applyFill="1" applyBorder="1" applyAlignment="1" applyProtection="1">
      <alignment vertical="center" wrapText="1"/>
      <protection locked="0"/>
    </xf>
    <xf numFmtId="0" fontId="2" fillId="4" borderId="81" xfId="0" applyFont="1" applyFill="1" applyBorder="1" applyAlignment="1" applyProtection="1">
      <alignment horizontal="left" vertical="center"/>
      <protection locked="0"/>
    </xf>
    <xf numFmtId="0" fontId="5" fillId="12" borderId="81" xfId="0" applyFont="1" applyFill="1" applyBorder="1" applyAlignment="1" applyProtection="1">
      <alignment vertical="center" wrapText="1"/>
      <protection locked="0"/>
    </xf>
    <xf numFmtId="0" fontId="8" fillId="13" borderId="100" xfId="0" applyFont="1" applyFill="1" applyBorder="1" applyAlignment="1" applyProtection="1">
      <alignment vertical="center" wrapText="1"/>
      <protection locked="0"/>
    </xf>
    <xf numFmtId="0" fontId="8" fillId="6" borderId="100" xfId="0" applyFont="1" applyFill="1" applyBorder="1" applyAlignment="1" applyProtection="1">
      <alignment vertical="center" wrapText="1"/>
      <protection locked="0"/>
    </xf>
    <xf numFmtId="0" fontId="6" fillId="3" borderId="0" xfId="0" applyFont="1" applyFill="1" applyProtection="1">
      <alignment vertical="center"/>
      <protection locked="0"/>
    </xf>
    <xf numFmtId="0" fontId="8" fillId="13" borderId="74" xfId="0" applyFont="1" applyFill="1" applyBorder="1" applyProtection="1">
      <alignment vertical="center"/>
      <protection locked="0"/>
    </xf>
    <xf numFmtId="0" fontId="8" fillId="13" borderId="95" xfId="0" applyFont="1" applyFill="1" applyBorder="1" applyProtection="1">
      <alignment vertical="center"/>
      <protection locked="0"/>
    </xf>
    <xf numFmtId="0" fontId="41" fillId="13" borderId="96" xfId="0" applyFont="1" applyFill="1" applyBorder="1" applyProtection="1">
      <alignment vertical="center"/>
      <protection locked="0"/>
    </xf>
    <xf numFmtId="0" fontId="8" fillId="13" borderId="86" xfId="0" applyFont="1" applyFill="1" applyBorder="1" applyProtection="1">
      <alignment vertical="center"/>
      <protection locked="0"/>
    </xf>
    <xf numFmtId="0" fontId="41" fillId="13" borderId="98" xfId="0" applyFont="1" applyFill="1" applyBorder="1" applyProtection="1">
      <alignment vertical="center"/>
      <protection locked="0"/>
    </xf>
    <xf numFmtId="0" fontId="8" fillId="13" borderId="89" xfId="0" applyFont="1" applyFill="1" applyBorder="1" applyProtection="1">
      <alignment vertical="center"/>
      <protection locked="0"/>
    </xf>
    <xf numFmtId="0" fontId="8" fillId="13" borderId="100" xfId="0" applyFont="1" applyFill="1" applyBorder="1" applyProtection="1">
      <alignment vertical="center"/>
      <protection locked="0"/>
    </xf>
    <xf numFmtId="0" fontId="41" fillId="13" borderId="101" xfId="0" applyFont="1" applyFill="1" applyBorder="1" applyProtection="1">
      <alignment vertical="center"/>
      <protection locked="0"/>
    </xf>
    <xf numFmtId="0" fontId="10" fillId="0" borderId="0" xfId="1" applyFont="1" applyAlignment="1">
      <alignment vertical="top"/>
    </xf>
    <xf numFmtId="0" fontId="9" fillId="0" borderId="32" xfId="1" applyBorder="1" applyAlignment="1">
      <alignment vertical="top"/>
    </xf>
    <xf numFmtId="0" fontId="9" fillId="0" borderId="0" xfId="1" applyAlignment="1">
      <alignment vertical="top"/>
    </xf>
    <xf numFmtId="0" fontId="5" fillId="7" borderId="76" xfId="0" applyFont="1" applyFill="1" applyBorder="1" applyAlignment="1" applyProtection="1">
      <alignment vertical="center" wrapText="1"/>
      <protection locked="0"/>
    </xf>
    <xf numFmtId="0" fontId="0" fillId="0" borderId="6" xfId="0" applyBorder="1" applyAlignment="1">
      <alignment vertical="center" wrapText="1"/>
    </xf>
    <xf numFmtId="0" fontId="5" fillId="11" borderId="1" xfId="0" applyFont="1" applyFill="1" applyBorder="1" applyAlignment="1">
      <alignment vertical="center" wrapText="1"/>
    </xf>
    <xf numFmtId="0" fontId="47" fillId="11" borderId="1" xfId="0" applyFont="1" applyFill="1" applyBorder="1" applyAlignment="1">
      <alignment vertical="center" wrapText="1"/>
    </xf>
    <xf numFmtId="0" fontId="5" fillId="11" borderId="81" xfId="0" applyFont="1" applyFill="1" applyBorder="1" applyAlignment="1">
      <alignment vertical="center" wrapText="1"/>
    </xf>
    <xf numFmtId="0" fontId="0" fillId="0" borderId="13" xfId="0" applyBorder="1">
      <alignment vertical="center"/>
    </xf>
    <xf numFmtId="0" fontId="31" fillId="3" borderId="0" xfId="0" applyFont="1" applyFill="1" applyAlignment="1" applyProtection="1">
      <alignment vertical="center" wrapText="1"/>
      <protection locked="0"/>
    </xf>
    <xf numFmtId="0" fontId="0" fillId="0" borderId="0" xfId="0" applyAlignment="1">
      <alignment vertical="center" wrapText="1"/>
    </xf>
    <xf numFmtId="0" fontId="31" fillId="3" borderId="0" xfId="0" applyFont="1" applyFill="1" applyProtection="1">
      <alignment vertical="center"/>
      <protection locked="0"/>
    </xf>
    <xf numFmtId="0" fontId="0" fillId="0" borderId="0" xfId="0">
      <alignment vertical="center"/>
    </xf>
    <xf numFmtId="0" fontId="6" fillId="4" borderId="2" xfId="0" applyFont="1" applyFill="1" applyBorder="1" applyAlignment="1" applyProtection="1">
      <alignment horizontal="center" vertical="center" wrapText="1"/>
      <protection locked="0"/>
    </xf>
    <xf numFmtId="0" fontId="6" fillId="4" borderId="3" xfId="0" applyFont="1" applyFill="1" applyBorder="1" applyAlignment="1" applyProtection="1">
      <alignment horizontal="center" vertical="center" wrapText="1"/>
      <protection locked="0"/>
    </xf>
    <xf numFmtId="0" fontId="6" fillId="4" borderId="82" xfId="0" applyFont="1" applyFill="1" applyBorder="1" applyAlignment="1" applyProtection="1">
      <alignment horizontal="center" vertical="center" wrapText="1"/>
      <protection locked="0"/>
    </xf>
    <xf numFmtId="0" fontId="6" fillId="4" borderId="83" xfId="0" applyFont="1" applyFill="1" applyBorder="1" applyAlignment="1" applyProtection="1">
      <alignment horizontal="center" vertical="center" wrapText="1"/>
      <protection locked="0"/>
    </xf>
    <xf numFmtId="42" fontId="5" fillId="10" borderId="2" xfId="0" applyNumberFormat="1" applyFont="1" applyFill="1" applyBorder="1" applyAlignment="1">
      <alignment horizontal="left" vertical="center" wrapText="1"/>
    </xf>
    <xf numFmtId="42" fontId="5" fillId="10" borderId="3" xfId="0" applyNumberFormat="1" applyFont="1" applyFill="1" applyBorder="1" applyAlignment="1">
      <alignment horizontal="left" vertical="center" wrapText="1"/>
    </xf>
    <xf numFmtId="0" fontId="6" fillId="6" borderId="76" xfId="0" applyFont="1" applyFill="1" applyBorder="1" applyAlignment="1" applyProtection="1">
      <alignment horizontal="center" vertical="center"/>
      <protection locked="0"/>
    </xf>
    <xf numFmtId="42" fontId="6" fillId="2" borderId="2" xfId="0" applyNumberFormat="1" applyFont="1" applyFill="1" applyBorder="1" applyAlignment="1">
      <alignment horizontal="left" vertical="center" wrapText="1"/>
    </xf>
    <xf numFmtId="42" fontId="6" fillId="2" borderId="3" xfId="0" applyNumberFormat="1" applyFont="1" applyFill="1" applyBorder="1" applyAlignment="1">
      <alignment horizontal="left" vertical="center" wrapText="1"/>
    </xf>
    <xf numFmtId="49" fontId="5" fillId="7" borderId="2" xfId="0" applyNumberFormat="1" applyFont="1" applyFill="1" applyBorder="1" applyAlignment="1" applyProtection="1">
      <alignment horizontal="left" vertical="center" wrapText="1"/>
      <protection locked="0"/>
    </xf>
    <xf numFmtId="49" fontId="5" fillId="7" borderId="3" xfId="0" applyNumberFormat="1" applyFont="1" applyFill="1" applyBorder="1" applyAlignment="1" applyProtection="1">
      <alignment horizontal="left" vertical="center" wrapText="1"/>
      <protection locked="0"/>
    </xf>
    <xf numFmtId="42" fontId="5" fillId="7" borderId="2" xfId="0" applyNumberFormat="1" applyFont="1" applyFill="1" applyBorder="1" applyAlignment="1" applyProtection="1">
      <alignment horizontal="left" vertical="center" wrapText="1"/>
      <protection locked="0"/>
    </xf>
    <xf numFmtId="42" fontId="5" fillId="7" borderId="3" xfId="0" applyNumberFormat="1" applyFont="1" applyFill="1" applyBorder="1" applyAlignment="1" applyProtection="1">
      <alignment horizontal="left" vertical="center" wrapText="1"/>
      <protection locked="0"/>
    </xf>
    <xf numFmtId="0" fontId="8" fillId="6" borderId="86" xfId="0" applyFont="1" applyFill="1" applyBorder="1" applyAlignment="1" applyProtection="1">
      <alignment horizontal="left" vertical="center" wrapText="1"/>
      <protection locked="0"/>
    </xf>
    <xf numFmtId="0" fontId="8" fillId="6" borderId="3" xfId="0" applyFont="1" applyFill="1" applyBorder="1" applyAlignment="1" applyProtection="1">
      <alignment horizontal="left" vertical="center" wrapText="1"/>
      <protection locked="0"/>
    </xf>
    <xf numFmtId="0" fontId="8" fillId="6" borderId="78" xfId="0" applyFont="1" applyFill="1" applyBorder="1" applyAlignment="1" applyProtection="1">
      <alignment horizontal="left" vertical="center" wrapText="1"/>
      <protection locked="0"/>
    </xf>
    <xf numFmtId="0" fontId="8" fillId="6" borderId="85" xfId="0" applyFont="1" applyFill="1" applyBorder="1" applyAlignment="1" applyProtection="1">
      <alignment horizontal="left" vertical="center" wrapText="1"/>
      <protection locked="0"/>
    </xf>
    <xf numFmtId="0" fontId="8" fillId="13" borderId="86" xfId="0" applyFont="1" applyFill="1" applyBorder="1" applyAlignment="1" applyProtection="1">
      <alignment vertical="center" wrapText="1"/>
      <protection locked="0"/>
    </xf>
    <xf numFmtId="0" fontId="0" fillId="0" borderId="3" xfId="0" applyBorder="1" applyAlignment="1">
      <alignment vertical="center" wrapText="1"/>
    </xf>
    <xf numFmtId="0" fontId="6" fillId="2" borderId="82" xfId="0" applyFont="1" applyFill="1" applyBorder="1" applyAlignment="1">
      <alignment horizontal="left" vertical="center" wrapText="1"/>
    </xf>
    <xf numFmtId="0" fontId="6" fillId="2" borderId="83" xfId="0" applyFont="1" applyFill="1" applyBorder="1" applyAlignment="1">
      <alignment horizontal="left" vertical="center" wrapText="1"/>
    </xf>
    <xf numFmtId="0" fontId="6" fillId="6" borderId="8" xfId="0" applyFont="1" applyFill="1" applyBorder="1" applyAlignment="1" applyProtection="1">
      <alignment horizontal="center" vertical="center"/>
      <protection locked="0"/>
    </xf>
    <xf numFmtId="0" fontId="8" fillId="6" borderId="87" xfId="0" applyFont="1" applyFill="1" applyBorder="1" applyAlignment="1" applyProtection="1">
      <alignment horizontal="left" vertical="center" wrapText="1"/>
      <protection locked="0"/>
    </xf>
    <xf numFmtId="0" fontId="6" fillId="10" borderId="82" xfId="0" applyFont="1" applyFill="1" applyBorder="1" applyAlignment="1">
      <alignment horizontal="center" vertical="center" wrapText="1"/>
    </xf>
    <xf numFmtId="0" fontId="6" fillId="10" borderId="83" xfId="0" applyFont="1" applyFill="1" applyBorder="1" applyAlignment="1">
      <alignment horizontal="center" vertical="center" wrapText="1"/>
    </xf>
    <xf numFmtId="0" fontId="5" fillId="7" borderId="69" xfId="0" applyFont="1" applyFill="1" applyBorder="1" applyAlignment="1" applyProtection="1">
      <alignment horizontal="left" vertical="center" wrapText="1" shrinkToFit="1"/>
      <protection locked="0"/>
    </xf>
    <xf numFmtId="0" fontId="5" fillId="7" borderId="70" xfId="0" applyFont="1" applyFill="1" applyBorder="1" applyAlignment="1" applyProtection="1">
      <alignment horizontal="left" vertical="center" wrapText="1" shrinkToFit="1"/>
      <protection locked="0"/>
    </xf>
    <xf numFmtId="0" fontId="5" fillId="7" borderId="2" xfId="0" quotePrefix="1" applyFont="1" applyFill="1" applyBorder="1" applyAlignment="1" applyProtection="1">
      <alignment horizontal="left" vertical="center" wrapText="1"/>
      <protection locked="0"/>
    </xf>
    <xf numFmtId="0" fontId="5" fillId="7" borderId="3" xfId="0" applyFont="1" applyFill="1" applyBorder="1" applyAlignment="1" applyProtection="1">
      <alignment horizontal="left" vertical="center" wrapText="1"/>
      <protection locked="0"/>
    </xf>
    <xf numFmtId="42" fontId="5" fillId="7" borderId="82" xfId="0" applyNumberFormat="1" applyFont="1" applyFill="1" applyBorder="1" applyAlignment="1" applyProtection="1">
      <alignment horizontal="left" vertical="center" wrapText="1"/>
      <protection locked="0"/>
    </xf>
    <xf numFmtId="42" fontId="5" fillId="7" borderId="83" xfId="0" applyNumberFormat="1" applyFont="1" applyFill="1" applyBorder="1" applyAlignment="1" applyProtection="1">
      <alignment horizontal="left" vertical="center" wrapText="1"/>
      <protection locked="0"/>
    </xf>
    <xf numFmtId="0" fontId="5" fillId="7" borderId="71" xfId="0" applyFont="1" applyFill="1" applyBorder="1" applyAlignment="1" applyProtection="1">
      <alignment horizontal="left" vertical="center" wrapText="1"/>
      <protection locked="0"/>
    </xf>
    <xf numFmtId="0" fontId="5" fillId="7" borderId="72" xfId="0" applyFont="1" applyFill="1" applyBorder="1" applyAlignment="1" applyProtection="1">
      <alignment horizontal="left" vertical="center" wrapText="1"/>
      <protection locked="0"/>
    </xf>
    <xf numFmtId="0" fontId="5" fillId="7" borderId="108" xfId="0" applyFont="1" applyFill="1" applyBorder="1" applyAlignment="1" applyProtection="1">
      <alignment horizontal="center" vertical="center" wrapText="1"/>
      <protection locked="0"/>
    </xf>
    <xf numFmtId="0" fontId="5" fillId="7" borderId="109" xfId="0" applyFont="1" applyFill="1" applyBorder="1" applyAlignment="1" applyProtection="1">
      <alignment horizontal="center" vertical="center" wrapText="1"/>
      <protection locked="0"/>
    </xf>
    <xf numFmtId="0" fontId="8" fillId="6" borderId="90" xfId="0" applyFont="1" applyFill="1" applyBorder="1" applyAlignment="1" applyProtection="1">
      <alignment horizontal="left" vertical="center" wrapText="1"/>
      <protection locked="0"/>
    </xf>
    <xf numFmtId="0" fontId="8" fillId="6" borderId="102" xfId="0" applyFont="1" applyFill="1" applyBorder="1" applyAlignment="1" applyProtection="1">
      <alignment horizontal="left" vertical="center" wrapText="1"/>
      <protection locked="0"/>
    </xf>
    <xf numFmtId="0" fontId="8" fillId="13" borderId="78" xfId="0" applyFont="1" applyFill="1" applyBorder="1" applyAlignment="1" applyProtection="1">
      <alignment horizontal="left" vertical="center" wrapText="1"/>
      <protection locked="0"/>
    </xf>
    <xf numFmtId="0" fontId="8" fillId="13" borderId="85" xfId="0" applyFont="1" applyFill="1" applyBorder="1" applyAlignment="1" applyProtection="1">
      <alignment horizontal="left" vertical="center" wrapText="1"/>
      <protection locked="0"/>
    </xf>
    <xf numFmtId="0" fontId="5" fillId="9" borderId="2" xfId="0" applyFont="1" applyFill="1" applyBorder="1" applyAlignment="1" applyProtection="1">
      <alignment horizontal="left" vertical="center" wrapText="1"/>
      <protection locked="0"/>
    </xf>
    <xf numFmtId="0" fontId="5" fillId="9" borderId="3" xfId="0" applyFont="1" applyFill="1" applyBorder="1" applyAlignment="1" applyProtection="1">
      <alignment horizontal="left" vertical="center" wrapText="1"/>
      <protection locked="0"/>
    </xf>
    <xf numFmtId="0" fontId="37" fillId="10" borderId="71" xfId="0" applyFont="1" applyFill="1" applyBorder="1">
      <alignment vertical="center"/>
    </xf>
    <xf numFmtId="0" fontId="0" fillId="0" borderId="105" xfId="0" applyBorder="1">
      <alignment vertical="center"/>
    </xf>
    <xf numFmtId="0" fontId="6" fillId="10" borderId="2" xfId="0" applyFont="1" applyFill="1" applyBorder="1" applyAlignment="1">
      <alignment horizontal="left" vertical="center" wrapText="1"/>
    </xf>
    <xf numFmtId="0" fontId="6" fillId="10" borderId="3" xfId="0" applyFont="1" applyFill="1" applyBorder="1" applyAlignment="1">
      <alignment horizontal="left" vertical="center" wrapText="1"/>
    </xf>
    <xf numFmtId="0" fontId="6" fillId="4" borderId="71" xfId="0" applyFont="1" applyFill="1" applyBorder="1" applyAlignment="1" applyProtection="1">
      <alignment horizontal="left" vertical="center" wrapText="1"/>
      <protection locked="0"/>
    </xf>
    <xf numFmtId="0" fontId="6" fillId="4" borderId="72" xfId="0" applyFont="1" applyFill="1" applyBorder="1" applyAlignment="1" applyProtection="1">
      <alignment horizontal="left" vertical="center" wrapText="1"/>
      <protection locked="0"/>
    </xf>
    <xf numFmtId="0" fontId="5" fillId="9" borderId="82" xfId="0" applyFont="1" applyFill="1" applyBorder="1" applyAlignment="1" applyProtection="1">
      <alignment horizontal="left" vertical="center" wrapText="1"/>
      <protection locked="0"/>
    </xf>
    <xf numFmtId="0" fontId="5" fillId="9" borderId="83" xfId="0" applyFont="1" applyFill="1" applyBorder="1" applyAlignment="1" applyProtection="1">
      <alignment horizontal="left" vertical="center" wrapText="1"/>
      <protection locked="0"/>
    </xf>
    <xf numFmtId="49" fontId="6" fillId="4" borderId="2" xfId="0" applyNumberFormat="1" applyFont="1" applyFill="1" applyBorder="1" applyAlignment="1" applyProtection="1">
      <alignment horizontal="left" vertical="center" wrapText="1"/>
      <protection locked="0"/>
    </xf>
    <xf numFmtId="49" fontId="6" fillId="4" borderId="3" xfId="0" applyNumberFormat="1" applyFont="1" applyFill="1" applyBorder="1" applyAlignment="1" applyProtection="1">
      <alignment horizontal="left" vertical="center" wrapText="1"/>
      <protection locked="0"/>
    </xf>
    <xf numFmtId="0" fontId="5" fillId="9" borderId="69" xfId="0" applyFont="1" applyFill="1" applyBorder="1" applyAlignment="1" applyProtection="1">
      <alignment horizontal="left" vertical="center" wrapText="1"/>
      <protection locked="0"/>
    </xf>
    <xf numFmtId="0" fontId="5" fillId="9" borderId="70" xfId="0" applyFont="1" applyFill="1" applyBorder="1" applyAlignment="1" applyProtection="1">
      <alignment horizontal="left" vertical="center" wrapText="1"/>
      <protection locked="0"/>
    </xf>
    <xf numFmtId="0" fontId="8" fillId="13" borderId="102" xfId="0" applyFont="1" applyFill="1" applyBorder="1" applyAlignment="1" applyProtection="1">
      <alignment horizontal="left" vertical="center" wrapText="1"/>
      <protection locked="0"/>
    </xf>
    <xf numFmtId="0" fontId="8" fillId="13" borderId="87" xfId="0" applyFont="1" applyFill="1" applyBorder="1" applyAlignment="1" applyProtection="1">
      <alignment horizontal="left" vertical="center" wrapText="1"/>
      <protection locked="0"/>
    </xf>
    <xf numFmtId="0" fontId="8" fillId="6" borderId="90" xfId="0" applyFont="1" applyFill="1" applyBorder="1" applyAlignment="1" applyProtection="1">
      <alignment horizontal="left" vertical="top" wrapText="1"/>
      <protection locked="0"/>
    </xf>
    <xf numFmtId="0" fontId="8" fillId="6" borderId="85" xfId="0" applyFont="1" applyFill="1" applyBorder="1" applyAlignment="1" applyProtection="1">
      <alignment horizontal="left" vertical="top" wrapText="1"/>
      <protection locked="0"/>
    </xf>
    <xf numFmtId="0" fontId="6" fillId="4" borderId="92" xfId="0" applyFont="1" applyFill="1" applyBorder="1" applyAlignment="1" applyProtection="1">
      <alignment horizontal="left" vertical="center" wrapText="1"/>
      <protection locked="0"/>
    </xf>
    <xf numFmtId="0" fontId="6" fillId="4" borderId="75" xfId="0" applyFont="1" applyFill="1" applyBorder="1" applyAlignment="1" applyProtection="1">
      <alignment horizontal="left" vertical="center" wrapText="1"/>
      <protection locked="0"/>
    </xf>
    <xf numFmtId="0" fontId="8" fillId="13" borderId="90" xfId="0" applyFont="1" applyFill="1" applyBorder="1" applyAlignment="1" applyProtection="1">
      <alignment horizontal="left" vertical="top" wrapText="1"/>
      <protection locked="0"/>
    </xf>
    <xf numFmtId="0" fontId="8" fillId="13" borderId="85" xfId="0" applyFont="1" applyFill="1" applyBorder="1" applyAlignment="1" applyProtection="1">
      <alignment horizontal="left" vertical="top" wrapText="1"/>
      <protection locked="0"/>
    </xf>
    <xf numFmtId="49" fontId="6" fillId="4" borderId="69" xfId="0" applyNumberFormat="1" applyFont="1" applyFill="1" applyBorder="1" applyAlignment="1" applyProtection="1">
      <alignment horizontal="left" vertical="center" wrapText="1"/>
      <protection locked="0"/>
    </xf>
    <xf numFmtId="49" fontId="6" fillId="4" borderId="70" xfId="0" applyNumberFormat="1" applyFont="1" applyFill="1" applyBorder="1" applyAlignment="1" applyProtection="1">
      <alignment horizontal="left" vertical="center" wrapText="1"/>
      <protection locked="0"/>
    </xf>
    <xf numFmtId="49" fontId="6" fillId="4" borderId="71" xfId="0" applyNumberFormat="1" applyFont="1" applyFill="1" applyBorder="1" applyAlignment="1" applyProtection="1">
      <alignment horizontal="left" vertical="center" wrapText="1"/>
      <protection locked="0"/>
    </xf>
    <xf numFmtId="49" fontId="6" fillId="4" borderId="72" xfId="0" applyNumberFormat="1" applyFont="1" applyFill="1" applyBorder="1" applyAlignment="1" applyProtection="1">
      <alignment horizontal="left" vertical="center" wrapText="1"/>
      <protection locked="0"/>
    </xf>
    <xf numFmtId="0" fontId="6" fillId="4" borderId="2" xfId="0" applyFont="1" applyFill="1" applyBorder="1" applyAlignment="1" applyProtection="1">
      <alignment horizontal="left" vertical="center" wrapText="1"/>
      <protection locked="0"/>
    </xf>
    <xf numFmtId="0" fontId="6" fillId="4" borderId="3" xfId="0" applyFont="1" applyFill="1" applyBorder="1" applyAlignment="1" applyProtection="1">
      <alignment horizontal="left" vertical="center" wrapText="1"/>
      <protection locked="0"/>
    </xf>
    <xf numFmtId="0" fontId="8" fillId="13" borderId="99" xfId="0" applyFont="1" applyFill="1" applyBorder="1" applyAlignment="1" applyProtection="1">
      <alignment horizontal="left" vertical="center" wrapText="1"/>
      <protection locked="0"/>
    </xf>
    <xf numFmtId="0" fontId="8" fillId="13" borderId="25" xfId="0" applyFont="1" applyFill="1" applyBorder="1" applyAlignment="1" applyProtection="1">
      <alignment horizontal="left" vertical="center" wrapText="1"/>
      <protection locked="0"/>
    </xf>
    <xf numFmtId="0" fontId="6" fillId="4" borderId="60" xfId="0" applyFont="1" applyFill="1" applyBorder="1" applyAlignment="1" applyProtection="1">
      <alignment horizontal="left" vertical="center" wrapText="1"/>
      <protection locked="0"/>
    </xf>
    <xf numFmtId="0" fontId="5" fillId="9" borderId="100" xfId="0" applyFont="1" applyFill="1" applyBorder="1" applyAlignment="1" applyProtection="1">
      <alignment horizontal="left" vertical="center" wrapText="1"/>
      <protection locked="0"/>
    </xf>
    <xf numFmtId="0" fontId="8" fillId="13" borderId="97" xfId="0" applyFont="1" applyFill="1" applyBorder="1" applyAlignment="1" applyProtection="1">
      <alignment horizontal="left" vertical="center" wrapText="1"/>
      <protection locked="0"/>
    </xf>
    <xf numFmtId="0" fontId="6" fillId="10" borderId="60" xfId="0" applyFont="1" applyFill="1" applyBorder="1" applyAlignment="1">
      <alignment horizontal="left" vertical="center" wrapText="1"/>
    </xf>
    <xf numFmtId="49" fontId="6" fillId="4" borderId="60" xfId="0" applyNumberFormat="1" applyFont="1" applyFill="1" applyBorder="1" applyAlignment="1" applyProtection="1">
      <alignment horizontal="left" vertical="center" wrapText="1"/>
      <protection locked="0"/>
    </xf>
    <xf numFmtId="0" fontId="5" fillId="9" borderId="60" xfId="0" applyFont="1" applyFill="1" applyBorder="1" applyAlignment="1" applyProtection="1">
      <alignment horizontal="left" vertical="center" wrapText="1"/>
      <protection locked="0"/>
    </xf>
    <xf numFmtId="0" fontId="8" fillId="13" borderId="94" xfId="0" applyFont="1" applyFill="1" applyBorder="1" applyAlignment="1" applyProtection="1">
      <alignment horizontal="left" vertical="top" wrapText="1"/>
      <protection locked="0"/>
    </xf>
    <xf numFmtId="0" fontId="8" fillId="13" borderId="97" xfId="0" applyFont="1" applyFill="1" applyBorder="1" applyAlignment="1" applyProtection="1">
      <alignment horizontal="left" vertical="top" wrapText="1"/>
      <protection locked="0"/>
    </xf>
    <xf numFmtId="0" fontId="6" fillId="4" borderId="95" xfId="0" applyFont="1" applyFill="1" applyBorder="1" applyAlignment="1" applyProtection="1">
      <alignment horizontal="left" vertical="center" wrapText="1"/>
      <protection locked="0"/>
    </xf>
    <xf numFmtId="42" fontId="5" fillId="7" borderId="60" xfId="0" applyNumberFormat="1" applyFont="1" applyFill="1" applyBorder="1" applyAlignment="1" applyProtection="1">
      <alignment horizontal="left" vertical="center" wrapText="1"/>
      <protection locked="0"/>
    </xf>
    <xf numFmtId="0" fontId="8" fillId="14" borderId="90" xfId="0" applyFont="1" applyFill="1" applyBorder="1" applyAlignment="1" applyProtection="1">
      <alignment horizontal="left" vertical="top" wrapText="1"/>
      <protection locked="0"/>
    </xf>
    <xf numFmtId="0" fontId="8" fillId="14" borderId="85" xfId="0" applyFont="1" applyFill="1" applyBorder="1" applyAlignment="1" applyProtection="1">
      <alignment horizontal="left" vertical="top" wrapText="1"/>
      <protection locked="0"/>
    </xf>
    <xf numFmtId="0" fontId="6" fillId="4" borderId="92" xfId="0" applyFont="1" applyFill="1" applyBorder="1" applyAlignment="1" applyProtection="1">
      <alignment horizontal="left" vertical="top" wrapText="1"/>
      <protection locked="0"/>
    </xf>
    <xf numFmtId="0" fontId="6" fillId="4" borderId="75" xfId="0" applyFont="1" applyFill="1" applyBorder="1" applyAlignment="1" applyProtection="1">
      <alignment horizontal="left" vertical="top" wrapText="1"/>
      <protection locked="0"/>
    </xf>
    <xf numFmtId="0" fontId="5" fillId="9" borderId="2" xfId="0" applyFont="1" applyFill="1" applyBorder="1" applyAlignment="1" applyProtection="1">
      <alignment horizontal="left" vertical="top" wrapText="1"/>
      <protection locked="0"/>
    </xf>
    <xf numFmtId="0" fontId="5" fillId="9" borderId="3" xfId="0" applyFont="1" applyFill="1" applyBorder="1" applyAlignment="1" applyProtection="1">
      <alignment horizontal="left" vertical="top" wrapText="1"/>
      <protection locked="0"/>
    </xf>
    <xf numFmtId="0" fontId="45" fillId="10" borderId="2" xfId="0" applyFont="1" applyFill="1" applyBorder="1" applyAlignment="1">
      <alignment horizontal="left" vertical="center" wrapText="1"/>
    </xf>
    <xf numFmtId="0" fontId="46" fillId="10" borderId="69" xfId="0" applyFont="1" applyFill="1" applyBorder="1" applyAlignment="1">
      <alignment horizontal="left" vertical="center" wrapText="1"/>
    </xf>
    <xf numFmtId="0" fontId="5" fillId="10" borderId="70" xfId="0" applyFont="1" applyFill="1" applyBorder="1" applyAlignment="1">
      <alignment horizontal="left" vertical="center" wrapText="1"/>
    </xf>
    <xf numFmtId="0" fontId="42" fillId="9" borderId="82" xfId="0" applyFont="1" applyFill="1" applyBorder="1" applyAlignment="1" applyProtection="1">
      <alignment horizontal="left" vertical="center" wrapText="1"/>
      <protection locked="0"/>
    </xf>
    <xf numFmtId="0" fontId="45" fillId="10" borderId="71" xfId="0" applyFont="1" applyFill="1" applyBorder="1" applyAlignment="1">
      <alignment horizontal="left" vertical="center" wrapText="1"/>
    </xf>
    <xf numFmtId="0" fontId="6" fillId="10" borderId="72" xfId="0" applyFont="1" applyFill="1" applyBorder="1" applyAlignment="1">
      <alignment horizontal="left" vertical="center" wrapText="1"/>
    </xf>
    <xf numFmtId="0" fontId="46" fillId="10" borderId="82" xfId="0" applyFont="1" applyFill="1" applyBorder="1" applyAlignment="1">
      <alignment horizontal="left" vertical="center" wrapText="1"/>
    </xf>
    <xf numFmtId="0" fontId="5" fillId="10" borderId="83" xfId="0" applyFont="1" applyFill="1" applyBorder="1" applyAlignment="1">
      <alignment horizontal="left" vertical="center" wrapText="1"/>
    </xf>
    <xf numFmtId="0" fontId="5" fillId="4" borderId="2" xfId="0" applyFont="1" applyFill="1" applyBorder="1" applyAlignment="1" applyProtection="1">
      <alignment horizontal="left" vertical="center" wrapText="1"/>
      <protection locked="0"/>
    </xf>
    <xf numFmtId="0" fontId="5" fillId="4" borderId="3" xfId="0" applyFont="1" applyFill="1" applyBorder="1" applyAlignment="1" applyProtection="1">
      <alignment horizontal="left" vertical="center" wrapText="1"/>
      <protection locked="0"/>
    </xf>
    <xf numFmtId="0" fontId="8" fillId="13" borderId="78" xfId="0" applyFont="1" applyFill="1" applyBorder="1" applyAlignment="1" applyProtection="1">
      <alignment horizontal="left" vertical="top" wrapText="1"/>
      <protection locked="0"/>
    </xf>
    <xf numFmtId="0" fontId="31" fillId="3" borderId="0" xfId="0" applyFont="1" applyFill="1" applyAlignment="1" applyProtection="1">
      <alignment horizontal="left" vertical="center" wrapText="1"/>
      <protection locked="0"/>
    </xf>
    <xf numFmtId="0" fontId="31" fillId="3" borderId="0" xfId="0" applyFont="1" applyFill="1" applyAlignment="1" applyProtection="1">
      <protection locked="0"/>
    </xf>
    <xf numFmtId="0" fontId="0" fillId="0" borderId="0" xfId="0" applyAlignment="1"/>
    <xf numFmtId="0" fontId="6" fillId="10" borderId="92" xfId="0" applyFont="1" applyFill="1" applyBorder="1" applyAlignment="1">
      <alignment horizontal="left" vertical="center" wrapText="1"/>
    </xf>
    <xf numFmtId="0" fontId="6" fillId="10" borderId="75" xfId="0" applyFont="1" applyFill="1" applyBorder="1" applyAlignment="1">
      <alignment horizontal="left" vertical="center" wrapText="1"/>
    </xf>
    <xf numFmtId="0" fontId="5" fillId="10" borderId="2" xfId="0" applyFont="1" applyFill="1" applyBorder="1" applyAlignment="1">
      <alignment horizontal="left" vertical="center" wrapText="1"/>
    </xf>
    <xf numFmtId="0" fontId="5" fillId="10" borderId="3" xfId="0" applyFont="1" applyFill="1" applyBorder="1" applyAlignment="1">
      <alignment horizontal="left" vertical="center" wrapText="1"/>
    </xf>
    <xf numFmtId="179" fontId="6" fillId="4" borderId="2" xfId="0" applyNumberFormat="1" applyFont="1" applyFill="1" applyBorder="1" applyAlignment="1" applyProtection="1">
      <alignment horizontal="left" vertical="center" wrapText="1"/>
      <protection locked="0"/>
    </xf>
    <xf numFmtId="179" fontId="6" fillId="4" borderId="3" xfId="0" applyNumberFormat="1" applyFont="1" applyFill="1" applyBorder="1" applyAlignment="1" applyProtection="1">
      <alignment horizontal="left" vertical="center" wrapText="1"/>
      <protection locked="0"/>
    </xf>
    <xf numFmtId="0" fontId="3" fillId="2" borderId="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4" xfId="0" applyFont="1" applyFill="1" applyBorder="1" applyAlignment="1">
      <alignment horizontal="center" vertical="center"/>
    </xf>
    <xf numFmtId="0" fontId="3" fillId="2" borderId="11" xfId="0" applyFont="1" applyFill="1" applyBorder="1" applyAlignment="1">
      <alignment horizontal="left" vertical="center"/>
    </xf>
    <xf numFmtId="0" fontId="3" fillId="2" borderId="14" xfId="0" applyFont="1" applyFill="1" applyBorder="1" applyAlignment="1">
      <alignment horizontal="left" vertical="center"/>
    </xf>
    <xf numFmtId="0" fontId="8" fillId="3" borderId="0" xfId="0" applyFont="1" applyFill="1" applyAlignment="1">
      <alignment horizontal="left" vertical="center" wrapText="1"/>
    </xf>
    <xf numFmtId="0" fontId="0" fillId="0" borderId="0" xfId="0" applyAlignment="1">
      <alignment horizontal="left" vertical="center" wrapText="1"/>
    </xf>
    <xf numFmtId="0" fontId="8" fillId="3" borderId="0" xfId="0" applyFont="1" applyFill="1" applyAlignment="1">
      <alignment horizontal="left" vertical="top" wrapText="1"/>
    </xf>
    <xf numFmtId="0" fontId="0" fillId="0" borderId="0" xfId="0" applyAlignment="1">
      <alignment horizontal="left" vertical="top"/>
    </xf>
    <xf numFmtId="0" fontId="0" fillId="0" borderId="0" xfId="0" applyAlignment="1">
      <alignment horizontal="left" vertical="top" wrapText="1"/>
    </xf>
    <xf numFmtId="49" fontId="8" fillId="3" borderId="0" xfId="0" applyNumberFormat="1" applyFont="1" applyFill="1" applyAlignment="1">
      <alignment horizontal="left" vertical="top" wrapText="1"/>
    </xf>
    <xf numFmtId="0" fontId="8" fillId="3" borderId="0" xfId="0" applyFont="1" applyFill="1" applyAlignment="1">
      <alignment vertical="center" wrapText="1"/>
    </xf>
    <xf numFmtId="49" fontId="8" fillId="3" borderId="0" xfId="0" applyNumberFormat="1" applyFont="1" applyFill="1">
      <alignment vertical="center"/>
    </xf>
    <xf numFmtId="49" fontId="0" fillId="0" borderId="0" xfId="0" applyNumberFormat="1">
      <alignment vertical="center"/>
    </xf>
    <xf numFmtId="49" fontId="8" fillId="3" borderId="0" xfId="0" applyNumberFormat="1" applyFont="1" applyFill="1" applyAlignment="1">
      <alignment horizontal="left" vertical="center"/>
    </xf>
    <xf numFmtId="49" fontId="0" fillId="0" borderId="0" xfId="0" applyNumberFormat="1" applyAlignment="1">
      <alignment horizontal="left" vertical="center"/>
    </xf>
    <xf numFmtId="49" fontId="8" fillId="3" borderId="0" xfId="0" applyNumberFormat="1" applyFont="1" applyFill="1" applyAlignment="1">
      <alignment horizontal="left" vertical="center" wrapText="1"/>
    </xf>
    <xf numFmtId="49" fontId="0" fillId="0" borderId="0" xfId="0" applyNumberFormat="1" applyAlignment="1">
      <alignment horizontal="left" vertical="center" wrapText="1"/>
    </xf>
    <xf numFmtId="0" fontId="48" fillId="3" borderId="0" xfId="0" applyFont="1" applyFill="1" applyAlignment="1">
      <alignment horizontal="center" vertical="center" wrapText="1"/>
    </xf>
    <xf numFmtId="0" fontId="8" fillId="3" borderId="0" xfId="0" applyFont="1" applyFill="1" applyAlignment="1">
      <alignment horizontal="center" vertical="center" wrapText="1"/>
    </xf>
    <xf numFmtId="0" fontId="30" fillId="3" borderId="0" xfId="0" applyFont="1" applyFill="1" applyAlignment="1">
      <alignment vertical="center" wrapText="1"/>
    </xf>
    <xf numFmtId="49" fontId="8" fillId="3" borderId="0" xfId="0" applyNumberFormat="1" applyFont="1" applyFill="1" applyAlignment="1">
      <alignment vertical="center" wrapText="1"/>
    </xf>
    <xf numFmtId="49" fontId="0" fillId="0" borderId="0" xfId="0" applyNumberFormat="1" applyAlignment="1">
      <alignment vertical="center" wrapText="1"/>
    </xf>
    <xf numFmtId="0" fontId="8" fillId="3" borderId="0" xfId="0" applyFont="1" applyFill="1">
      <alignment vertical="center"/>
    </xf>
    <xf numFmtId="0" fontId="8" fillId="3" borderId="0" xfId="0" quotePrefix="1" applyFont="1" applyFill="1" applyAlignment="1">
      <alignment horizontal="left" vertical="top" wrapText="1"/>
    </xf>
    <xf numFmtId="0" fontId="7" fillId="3" borderId="0" xfId="0" applyFont="1" applyFill="1" applyAlignment="1">
      <alignment horizontal="right"/>
    </xf>
    <xf numFmtId="0" fontId="8" fillId="3" borderId="0" xfId="0" applyFont="1" applyFill="1" applyAlignment="1">
      <alignment horizontal="right"/>
    </xf>
    <xf numFmtId="0" fontId="8" fillId="3" borderId="0" xfId="0" applyFont="1" applyFill="1" applyAlignment="1">
      <alignment horizontal="left" vertical="center"/>
    </xf>
    <xf numFmtId="0" fontId="30" fillId="3" borderId="0" xfId="0" applyFont="1" applyFill="1" applyAlignment="1">
      <alignment horizontal="left" vertical="center"/>
    </xf>
    <xf numFmtId="0" fontId="8" fillId="3" borderId="0" xfId="0" applyFont="1" applyFill="1" applyAlignment="1">
      <alignment horizontal="right" vertical="center"/>
    </xf>
    <xf numFmtId="0" fontId="0" fillId="0" borderId="0" xfId="0" applyAlignment="1">
      <alignment horizontal="left" vertical="center"/>
    </xf>
    <xf numFmtId="0" fontId="8" fillId="3" borderId="0" xfId="0" applyFont="1" applyFill="1" applyAlignment="1">
      <alignment horizontal="center" vertical="center"/>
    </xf>
    <xf numFmtId="0" fontId="0" fillId="0" borderId="0" xfId="0" applyAlignment="1">
      <alignment horizontal="center" vertical="center"/>
    </xf>
    <xf numFmtId="0" fontId="2" fillId="3" borderId="0" xfId="0" applyFont="1" applyFill="1" applyAlignment="1">
      <alignment horizontal="left" vertical="center" wrapText="1"/>
    </xf>
    <xf numFmtId="0" fontId="7" fillId="3" borderId="0" xfId="0" applyFont="1" applyFill="1" applyAlignment="1">
      <alignment horizontal="left" vertical="center" wrapText="1"/>
    </xf>
    <xf numFmtId="0" fontId="27" fillId="0" borderId="10" xfId="1" applyFont="1" applyBorder="1" applyAlignment="1">
      <alignment horizontal="center" vertical="center"/>
    </xf>
    <xf numFmtId="0" fontId="27" fillId="0" borderId="0" xfId="1" applyFont="1" applyAlignment="1">
      <alignment horizontal="center" vertical="center"/>
    </xf>
    <xf numFmtId="0" fontId="25" fillId="0" borderId="0" xfId="1" applyFont="1" applyAlignment="1">
      <alignment vertical="center" wrapText="1"/>
    </xf>
    <xf numFmtId="0" fontId="26" fillId="0" borderId="0" xfId="1" applyFont="1" applyAlignment="1">
      <alignment horizontal="left" vertical="center" wrapText="1"/>
    </xf>
    <xf numFmtId="0" fontId="26" fillId="0" borderId="9" xfId="1" applyFont="1" applyBorder="1" applyAlignment="1">
      <alignment horizontal="left" vertical="center" wrapText="1"/>
    </xf>
    <xf numFmtId="0" fontId="15" fillId="0" borderId="4" xfId="1" applyFont="1" applyBorder="1" applyAlignment="1">
      <alignment horizontal="center" vertical="center" wrapText="1"/>
    </xf>
    <xf numFmtId="0" fontId="10" fillId="0" borderId="11" xfId="1" applyFont="1" applyBorder="1" applyAlignment="1">
      <alignment horizontal="center"/>
    </xf>
    <xf numFmtId="0" fontId="10" fillId="0" borderId="10" xfId="1" applyFont="1" applyBorder="1" applyAlignment="1">
      <alignment horizontal="center"/>
    </xf>
    <xf numFmtId="0" fontId="10" fillId="0" borderId="12" xfId="1" applyFont="1" applyBorder="1" applyAlignment="1">
      <alignment horizontal="center"/>
    </xf>
    <xf numFmtId="0" fontId="10" fillId="0" borderId="14" xfId="1" applyFont="1" applyBorder="1" applyAlignment="1">
      <alignment horizontal="center"/>
    </xf>
    <xf numFmtId="0" fontId="10" fillId="0" borderId="9" xfId="1" applyFont="1" applyBorder="1" applyAlignment="1">
      <alignment horizontal="center"/>
    </xf>
    <xf numFmtId="0" fontId="10" fillId="0" borderId="15" xfId="1" applyFont="1" applyBorder="1" applyAlignment="1">
      <alignment horizontal="center"/>
    </xf>
    <xf numFmtId="0" fontId="16" fillId="0" borderId="11" xfId="1" applyFont="1" applyBorder="1" applyAlignment="1">
      <alignment horizontal="center" vertical="center" wrapText="1"/>
    </xf>
    <xf numFmtId="0" fontId="16" fillId="0" borderId="10" xfId="1" applyFont="1" applyBorder="1" applyAlignment="1">
      <alignment horizontal="center" vertical="center"/>
    </xf>
    <xf numFmtId="0" fontId="16" fillId="0" borderId="12" xfId="1" applyFont="1" applyBorder="1" applyAlignment="1">
      <alignment horizontal="center" vertical="center"/>
    </xf>
    <xf numFmtId="0" fontId="16" fillId="0" borderId="14" xfId="1" applyFont="1" applyBorder="1" applyAlignment="1">
      <alignment horizontal="center" vertical="center"/>
    </xf>
    <xf numFmtId="0" fontId="16" fillId="0" borderId="9" xfId="1" applyFont="1" applyBorder="1" applyAlignment="1">
      <alignment horizontal="center" vertical="center"/>
    </xf>
    <xf numFmtId="0" fontId="16" fillId="0" borderId="15" xfId="1" applyFont="1" applyBorder="1" applyAlignment="1">
      <alignment horizontal="center" vertical="center"/>
    </xf>
    <xf numFmtId="0" fontId="15" fillId="0" borderId="11" xfId="1" applyFont="1" applyBorder="1" applyAlignment="1">
      <alignment horizontal="center" vertical="center" wrapText="1"/>
    </xf>
    <xf numFmtId="0" fontId="15" fillId="0" borderId="10" xfId="1" applyFont="1" applyBorder="1" applyAlignment="1">
      <alignment horizontal="center" vertical="center"/>
    </xf>
    <xf numFmtId="0" fontId="15" fillId="0" borderId="12" xfId="1" applyFont="1" applyBorder="1" applyAlignment="1">
      <alignment horizontal="center" vertical="center"/>
    </xf>
    <xf numFmtId="0" fontId="15" fillId="0" borderId="14" xfId="1" applyFont="1" applyBorder="1" applyAlignment="1">
      <alignment horizontal="center" vertical="center"/>
    </xf>
    <xf numFmtId="0" fontId="15" fillId="0" borderId="9" xfId="1" applyFont="1" applyBorder="1" applyAlignment="1">
      <alignment horizontal="center" vertical="center"/>
    </xf>
    <xf numFmtId="0" fontId="15" fillId="0" borderId="15" xfId="1" applyFont="1" applyBorder="1" applyAlignment="1">
      <alignment horizontal="center" vertical="center"/>
    </xf>
    <xf numFmtId="0" fontId="10" fillId="0" borderId="7" xfId="1" applyFont="1" applyBorder="1" applyAlignment="1">
      <alignment horizontal="center"/>
    </xf>
    <xf numFmtId="0" fontId="10" fillId="0" borderId="0" xfId="1" applyFont="1" applyAlignment="1">
      <alignment horizontal="center"/>
    </xf>
    <xf numFmtId="0" fontId="10" fillId="0" borderId="13" xfId="1" applyFont="1" applyBorder="1" applyAlignment="1">
      <alignment horizontal="center"/>
    </xf>
    <xf numFmtId="0" fontId="15" fillId="0" borderId="0" xfId="1" applyFont="1" applyAlignment="1">
      <alignment horizontal="right" vertical="center" wrapText="1"/>
    </xf>
    <xf numFmtId="0" fontId="15" fillId="0" borderId="0" xfId="1" applyFont="1" applyAlignment="1">
      <alignment vertical="center" wrapText="1"/>
    </xf>
    <xf numFmtId="0" fontId="15" fillId="0" borderId="40" xfId="1" applyFont="1" applyBorder="1" applyAlignment="1">
      <alignment vertical="center" wrapText="1"/>
    </xf>
    <xf numFmtId="0" fontId="15" fillId="0" borderId="0" xfId="1" applyFont="1" applyAlignment="1">
      <alignment horizontal="right" wrapText="1"/>
    </xf>
    <xf numFmtId="0" fontId="16" fillId="0" borderId="0" xfId="1" applyFont="1" applyAlignment="1">
      <alignment horizontal="center" vertical="center" wrapText="1"/>
    </xf>
    <xf numFmtId="0" fontId="16" fillId="0" borderId="35" xfId="1" applyFont="1" applyBorder="1" applyAlignment="1">
      <alignment horizontal="center" vertical="center" wrapText="1"/>
    </xf>
    <xf numFmtId="0" fontId="15" fillId="0" borderId="0" xfId="1" applyFont="1" applyAlignment="1">
      <alignment horizontal="center" vertical="center" wrapText="1"/>
    </xf>
    <xf numFmtId="0" fontId="15" fillId="0" borderId="35" xfId="1" applyFont="1" applyBorder="1" applyAlignment="1">
      <alignment horizontal="center" vertical="center" wrapText="1"/>
    </xf>
    <xf numFmtId="0" fontId="10" fillId="0" borderId="35" xfId="1" applyFont="1" applyBorder="1" applyAlignment="1">
      <alignment horizontal="center"/>
    </xf>
    <xf numFmtId="0" fontId="25" fillId="0" borderId="0" xfId="1" applyFont="1" applyAlignment="1">
      <alignment wrapText="1"/>
    </xf>
    <xf numFmtId="0" fontId="25" fillId="0" borderId="0" xfId="1" applyFont="1" applyAlignment="1">
      <alignment horizontal="left" vertical="center" wrapText="1"/>
    </xf>
    <xf numFmtId="0" fontId="10" fillId="0" borderId="36" xfId="1" applyFont="1" applyBorder="1" applyAlignment="1">
      <alignment horizontal="center" vertical="center"/>
    </xf>
    <xf numFmtId="0" fontId="10" fillId="0" borderId="37" xfId="1" applyFont="1" applyBorder="1" applyAlignment="1">
      <alignment horizontal="center" vertical="center"/>
    </xf>
    <xf numFmtId="0" fontId="10" fillId="0" borderId="38" xfId="1" applyFont="1" applyBorder="1" applyAlignment="1">
      <alignment horizontal="center" vertical="center"/>
    </xf>
    <xf numFmtId="0" fontId="10" fillId="0" borderId="39" xfId="1" applyFont="1" applyBorder="1" applyAlignment="1">
      <alignment horizontal="center" vertical="center"/>
    </xf>
    <xf numFmtId="0" fontId="10" fillId="0" borderId="0" xfId="1" applyFont="1" applyAlignment="1">
      <alignment horizontal="center" vertical="center"/>
    </xf>
    <xf numFmtId="0" fontId="10" fillId="0" borderId="40" xfId="1" applyFont="1" applyBorder="1" applyAlignment="1">
      <alignment horizontal="center" vertical="center"/>
    </xf>
    <xf numFmtId="0" fontId="15" fillId="0" borderId="0" xfId="1" applyFont="1"/>
    <xf numFmtId="0" fontId="15" fillId="0" borderId="0" xfId="1" applyFont="1" applyAlignment="1">
      <alignment horizontal="center" vertical="center"/>
    </xf>
    <xf numFmtId="0" fontId="15" fillId="0" borderId="16" xfId="1" applyFont="1" applyBorder="1" applyAlignment="1">
      <alignment horizontal="center" vertical="center"/>
    </xf>
    <xf numFmtId="0" fontId="15" fillId="0" borderId="0" xfId="1" applyFont="1" applyAlignment="1">
      <alignment horizontal="left"/>
    </xf>
    <xf numFmtId="0" fontId="15" fillId="0" borderId="31" xfId="1" applyFont="1" applyBorder="1" applyAlignment="1">
      <alignment vertical="center" wrapText="1"/>
    </xf>
    <xf numFmtId="0" fontId="15" fillId="0" borderId="9" xfId="1" applyFont="1" applyBorder="1" applyAlignment="1">
      <alignment vertical="center" wrapText="1"/>
    </xf>
    <xf numFmtId="0" fontId="15" fillId="0" borderId="33" xfId="1" applyFont="1" applyBorder="1" applyAlignment="1">
      <alignment vertical="center" wrapText="1"/>
    </xf>
    <xf numFmtId="0" fontId="23" fillId="0" borderId="0" xfId="1" applyFont="1" applyAlignment="1">
      <alignment horizontal="center" vertical="center" wrapText="1"/>
    </xf>
    <xf numFmtId="0" fontId="23" fillId="0" borderId="0" xfId="1" applyFont="1" applyAlignment="1">
      <alignment horizontal="center" vertical="center"/>
    </xf>
    <xf numFmtId="0" fontId="17" fillId="0" borderId="10" xfId="1" applyFont="1" applyBorder="1" applyAlignment="1">
      <alignment horizontal="center" vertical="center" wrapText="1"/>
    </xf>
    <xf numFmtId="0" fontId="17" fillId="0" borderId="10" xfId="1" applyFont="1" applyBorder="1" applyAlignment="1">
      <alignment horizontal="center" vertical="center"/>
    </xf>
    <xf numFmtId="0" fontId="17" fillId="0" borderId="12" xfId="1" applyFont="1" applyBorder="1" applyAlignment="1">
      <alignment horizontal="center" vertical="center"/>
    </xf>
    <xf numFmtId="0" fontId="17" fillId="0" borderId="0" xfId="1" applyFont="1" applyAlignment="1">
      <alignment horizontal="center" vertical="center"/>
    </xf>
    <xf numFmtId="0" fontId="17" fillId="0" borderId="13" xfId="1" applyFont="1" applyBorder="1" applyAlignment="1">
      <alignment horizontal="center" vertical="center"/>
    </xf>
    <xf numFmtId="0" fontId="17" fillId="0" borderId="9" xfId="1" applyFont="1" applyBorder="1" applyAlignment="1">
      <alignment horizontal="center" vertical="center"/>
    </xf>
    <xf numFmtId="0" fontId="17" fillId="0" borderId="15" xfId="1" applyFont="1" applyBorder="1" applyAlignment="1">
      <alignment horizontal="center" vertical="center"/>
    </xf>
    <xf numFmtId="0" fontId="17" fillId="0" borderId="11" xfId="1" applyFont="1" applyBorder="1" applyAlignment="1">
      <alignment horizontal="left" vertical="center" shrinkToFit="1"/>
    </xf>
    <xf numFmtId="0" fontId="17" fillId="0" borderId="10" xfId="1" applyFont="1" applyBorder="1" applyAlignment="1">
      <alignment horizontal="left" vertical="center" shrinkToFit="1"/>
    </xf>
    <xf numFmtId="0" fontId="17" fillId="0" borderId="34" xfId="1" applyFont="1" applyBorder="1" applyAlignment="1">
      <alignment horizontal="left" vertical="center" shrinkToFit="1"/>
    </xf>
    <xf numFmtId="0" fontId="17" fillId="0" borderId="7" xfId="1" applyFont="1" applyBorder="1" applyAlignment="1">
      <alignment horizontal="left" vertical="center" shrinkToFit="1"/>
    </xf>
    <xf numFmtId="0" fontId="17" fillId="0" borderId="0" xfId="1" applyFont="1" applyAlignment="1">
      <alignment horizontal="left" vertical="center" shrinkToFit="1"/>
    </xf>
    <xf numFmtId="0" fontId="17" fillId="0" borderId="31" xfId="1" applyFont="1" applyBorder="1" applyAlignment="1">
      <alignment horizontal="left" vertical="center" shrinkToFit="1"/>
    </xf>
    <xf numFmtId="0" fontId="17" fillId="0" borderId="14" xfId="1" applyFont="1" applyBorder="1" applyAlignment="1">
      <alignment horizontal="left" vertical="center" shrinkToFit="1"/>
    </xf>
    <xf numFmtId="0" fontId="17" fillId="0" borderId="9" xfId="1" applyFont="1" applyBorder="1" applyAlignment="1">
      <alignment horizontal="left" vertical="center" shrinkToFit="1"/>
    </xf>
    <xf numFmtId="0" fontId="17" fillId="0" borderId="33" xfId="1" applyFont="1" applyBorder="1" applyAlignment="1">
      <alignment horizontal="left" vertical="center" shrinkToFit="1"/>
    </xf>
    <xf numFmtId="0" fontId="16" fillId="0" borderId="10" xfId="1" applyFont="1" applyBorder="1" applyAlignment="1">
      <alignment horizontal="center" vertical="center" wrapText="1"/>
    </xf>
    <xf numFmtId="0" fontId="16" fillId="0" borderId="34" xfId="1" applyFont="1" applyBorder="1" applyAlignment="1">
      <alignment horizontal="center" vertical="center" wrapText="1"/>
    </xf>
    <xf numFmtId="0" fontId="17" fillId="0" borderId="0" xfId="1" applyFont="1" applyAlignment="1">
      <alignment horizontal="center" vertical="center" wrapText="1"/>
    </xf>
    <xf numFmtId="0" fontId="20" fillId="0" borderId="0" xfId="1" applyFont="1" applyAlignment="1">
      <alignment horizontal="left" vertical="center" wrapText="1"/>
    </xf>
    <xf numFmtId="0" fontId="16" fillId="0" borderId="32" xfId="1" applyFont="1" applyBorder="1" applyAlignment="1">
      <alignment horizontal="center" vertical="center" wrapText="1"/>
    </xf>
    <xf numFmtId="0" fontId="17" fillId="0" borderId="11" xfId="1" applyFont="1" applyBorder="1" applyAlignment="1">
      <alignment horizontal="center" vertical="center" wrapText="1"/>
    </xf>
    <xf numFmtId="0" fontId="17" fillId="0" borderId="7" xfId="1" applyFont="1" applyBorder="1" applyAlignment="1">
      <alignment horizontal="center" vertical="center"/>
    </xf>
    <xf numFmtId="0" fontId="17" fillId="0" borderId="14" xfId="1" applyFont="1" applyBorder="1" applyAlignment="1">
      <alignment horizontal="center" vertical="center"/>
    </xf>
    <xf numFmtId="180" fontId="17" fillId="0" borderId="10" xfId="1" applyNumberFormat="1" applyFont="1" applyBorder="1" applyAlignment="1">
      <alignment horizontal="left" vertical="center" wrapText="1"/>
    </xf>
    <xf numFmtId="180" fontId="17" fillId="0" borderId="0" xfId="1" applyNumberFormat="1" applyFont="1" applyAlignment="1">
      <alignment horizontal="left" vertical="center" wrapText="1"/>
    </xf>
    <xf numFmtId="180" fontId="17" fillId="0" borderId="9" xfId="1" applyNumberFormat="1" applyFont="1" applyBorder="1" applyAlignment="1">
      <alignment horizontal="left" vertical="center" wrapText="1"/>
    </xf>
    <xf numFmtId="0" fontId="16" fillId="0" borderId="10" xfId="1" applyFont="1" applyBorder="1" applyAlignment="1">
      <alignment vertical="center" wrapText="1"/>
    </xf>
    <xf numFmtId="0" fontId="16" fillId="0" borderId="19" xfId="1" applyFont="1" applyBorder="1" applyAlignment="1">
      <alignment vertical="center" wrapText="1"/>
    </xf>
    <xf numFmtId="0" fontId="16" fillId="0" borderId="0" xfId="1" applyFont="1" applyAlignment="1">
      <alignment vertical="center" wrapText="1"/>
    </xf>
    <xf numFmtId="0" fontId="16" fillId="0" borderId="17" xfId="1" applyFont="1" applyBorder="1" applyAlignment="1">
      <alignment vertical="center" wrapText="1"/>
    </xf>
    <xf numFmtId="0" fontId="20" fillId="0" borderId="21" xfId="1" applyFont="1" applyBorder="1" applyAlignment="1">
      <alignment horizontal="center" vertical="center" wrapText="1"/>
    </xf>
    <xf numFmtId="0" fontId="20" fillId="0" borderId="10" xfId="1" applyFont="1" applyBorder="1" applyAlignment="1">
      <alignment horizontal="center" vertical="center"/>
    </xf>
    <xf numFmtId="0" fontId="20" fillId="0" borderId="12" xfId="1" applyFont="1" applyBorder="1" applyAlignment="1">
      <alignment horizontal="center" vertical="center"/>
    </xf>
    <xf numFmtId="0" fontId="20" fillId="0" borderId="18" xfId="1" applyFont="1" applyBorder="1" applyAlignment="1">
      <alignment horizontal="center" vertical="center"/>
    </xf>
    <xf numFmtId="0" fontId="20" fillId="0" borderId="0" xfId="1" applyFont="1" applyAlignment="1">
      <alignment horizontal="center" vertical="center"/>
    </xf>
    <xf numFmtId="0" fontId="20" fillId="0" borderId="13" xfId="1" applyFont="1" applyBorder="1" applyAlignment="1">
      <alignment horizontal="center" vertical="center"/>
    </xf>
    <xf numFmtId="0" fontId="20" fillId="0" borderId="25" xfId="1" applyFont="1" applyBorder="1" applyAlignment="1">
      <alignment horizontal="center" vertical="center"/>
    </xf>
    <xf numFmtId="0" fontId="20" fillId="0" borderId="26" xfId="1" applyFont="1" applyBorder="1" applyAlignment="1">
      <alignment horizontal="center" vertical="center"/>
    </xf>
    <xf numFmtId="0" fontId="20" fillId="0" borderId="27" xfId="1" applyFont="1" applyBorder="1" applyAlignment="1">
      <alignment horizontal="center" vertical="center"/>
    </xf>
    <xf numFmtId="0" fontId="21" fillId="0" borderId="23" xfId="1" applyFont="1" applyBorder="1" applyAlignment="1">
      <alignment horizontal="center" vertical="center" wrapText="1"/>
    </xf>
    <xf numFmtId="0" fontId="22" fillId="0" borderId="23" xfId="1" applyFont="1" applyBorder="1" applyAlignment="1">
      <alignment horizontal="center" vertical="center"/>
    </xf>
    <xf numFmtId="0" fontId="22" fillId="0" borderId="24" xfId="1" applyFont="1" applyBorder="1" applyAlignment="1">
      <alignment horizontal="center" vertical="center"/>
    </xf>
    <xf numFmtId="0" fontId="22" fillId="0" borderId="28" xfId="1" applyFont="1" applyBorder="1" applyAlignment="1">
      <alignment horizontal="center" vertical="center"/>
    </xf>
    <xf numFmtId="0" fontId="11" fillId="0" borderId="21" xfId="1" applyFont="1" applyBorder="1" applyAlignment="1">
      <alignment horizontal="center" vertical="center" wrapText="1"/>
    </xf>
    <xf numFmtId="0" fontId="11" fillId="0" borderId="12" xfId="1" applyFont="1" applyBorder="1" applyAlignment="1">
      <alignment horizontal="center" vertical="center"/>
    </xf>
    <xf numFmtId="0" fontId="11" fillId="0" borderId="18" xfId="1" applyFont="1" applyBorder="1" applyAlignment="1">
      <alignment horizontal="center" vertical="center"/>
    </xf>
    <xf numFmtId="0" fontId="11" fillId="0" borderId="13" xfId="1" applyFont="1" applyBorder="1" applyAlignment="1">
      <alignment horizontal="center" vertical="center"/>
    </xf>
    <xf numFmtId="0" fontId="11" fillId="0" borderId="20" xfId="1" applyFont="1" applyBorder="1" applyAlignment="1">
      <alignment horizontal="center" vertical="center"/>
    </xf>
    <xf numFmtId="0" fontId="11" fillId="0" borderId="15" xfId="1" applyFont="1" applyBorder="1" applyAlignment="1">
      <alignment horizontal="center" vertical="center"/>
    </xf>
    <xf numFmtId="0" fontId="11" fillId="0" borderId="0" xfId="1" applyFont="1" applyAlignment="1">
      <alignment horizontal="left" vertical="center" wrapText="1"/>
    </xf>
    <xf numFmtId="0" fontId="11" fillId="0" borderId="0" xfId="1" applyFont="1" applyAlignment="1">
      <alignment horizontal="left" vertical="center"/>
    </xf>
    <xf numFmtId="0" fontId="11" fillId="0" borderId="9" xfId="1" applyFont="1" applyBorder="1" applyAlignment="1">
      <alignment horizontal="left" vertical="center"/>
    </xf>
    <xf numFmtId="0" fontId="15" fillId="0" borderId="7" xfId="1" applyFont="1" applyBorder="1" applyAlignment="1">
      <alignment horizontal="center" vertical="center"/>
    </xf>
    <xf numFmtId="0" fontId="15" fillId="0" borderId="13" xfId="1" applyFont="1" applyBorder="1" applyAlignment="1">
      <alignment horizontal="center" vertical="center"/>
    </xf>
    <xf numFmtId="0" fontId="29" fillId="0" borderId="10" xfId="1" applyFont="1" applyBorder="1" applyAlignment="1">
      <alignment horizontal="left" vertical="center" shrinkToFit="1"/>
    </xf>
    <xf numFmtId="0" fontId="29" fillId="0" borderId="0" xfId="1" applyFont="1" applyAlignment="1">
      <alignment horizontal="left" vertical="center" shrinkToFit="1"/>
    </xf>
    <xf numFmtId="0" fontId="29" fillId="0" borderId="9" xfId="1" applyFont="1" applyBorder="1" applyAlignment="1">
      <alignment horizontal="left" vertical="center" shrinkToFit="1"/>
    </xf>
    <xf numFmtId="0" fontId="12" fillId="0" borderId="0" xfId="1" applyFont="1" applyAlignment="1">
      <alignment horizontal="center" vertical="center"/>
    </xf>
    <xf numFmtId="0" fontId="14" fillId="0" borderId="0" xfId="1" applyFont="1" applyAlignment="1">
      <alignment horizontal="center" vertical="center"/>
    </xf>
    <xf numFmtId="0" fontId="16" fillId="0" borderId="0" xfId="1" applyFont="1" applyAlignment="1">
      <alignment horizontal="center" wrapText="1"/>
    </xf>
    <xf numFmtId="0" fontId="15" fillId="0" borderId="0" xfId="1" applyFont="1" applyAlignment="1">
      <alignment horizontal="center"/>
    </xf>
    <xf numFmtId="0" fontId="15" fillId="0" borderId="17" xfId="1" applyFont="1" applyBorder="1" applyAlignment="1">
      <alignment horizontal="center"/>
    </xf>
    <xf numFmtId="0" fontId="17" fillId="0" borderId="18" xfId="1" applyFont="1" applyBorder="1" applyAlignment="1">
      <alignment horizontal="center" vertical="center" wrapText="1"/>
    </xf>
    <xf numFmtId="0" fontId="17" fillId="0" borderId="18" xfId="1" applyFont="1" applyBorder="1" applyAlignment="1">
      <alignment horizontal="center" vertical="center"/>
    </xf>
    <xf numFmtId="0" fontId="17" fillId="0" borderId="20" xfId="1" applyFont="1" applyBorder="1" applyAlignment="1">
      <alignment horizontal="center" vertical="center"/>
    </xf>
    <xf numFmtId="0" fontId="43" fillId="0" borderId="7" xfId="1" applyFont="1" applyBorder="1" applyAlignment="1">
      <alignment horizontal="left"/>
    </xf>
    <xf numFmtId="0" fontId="43" fillId="0" borderId="0" xfId="1" applyFont="1" applyAlignment="1">
      <alignment horizontal="left"/>
    </xf>
    <xf numFmtId="0" fontId="43" fillId="0" borderId="7" xfId="1" applyFont="1" applyBorder="1" applyAlignment="1">
      <alignment horizontal="left" vertical="top"/>
    </xf>
    <xf numFmtId="0" fontId="43" fillId="0" borderId="0" xfId="1" applyFont="1" applyAlignment="1">
      <alignment horizontal="left" vertical="top"/>
    </xf>
    <xf numFmtId="0" fontId="43" fillId="0" borderId="14" xfId="1" applyFont="1" applyBorder="1" applyAlignment="1">
      <alignment horizontal="left" vertical="top"/>
    </xf>
    <xf numFmtId="0" fontId="43" fillId="0" borderId="9" xfId="1" applyFont="1" applyBorder="1" applyAlignment="1">
      <alignment horizontal="left" vertical="top"/>
    </xf>
    <xf numFmtId="0" fontId="18" fillId="0" borderId="0" xfId="1" applyFont="1" applyAlignment="1">
      <alignment horizontal="center" wrapText="1"/>
    </xf>
    <xf numFmtId="0" fontId="15" fillId="0" borderId="21" xfId="1" applyFont="1" applyBorder="1" applyAlignment="1">
      <alignment horizontal="center" vertical="center" wrapText="1" shrinkToFit="1"/>
    </xf>
    <xf numFmtId="0" fontId="15" fillId="0" borderId="10" xfId="1" applyFont="1" applyBorder="1" applyAlignment="1">
      <alignment horizontal="center" vertical="center" shrinkToFit="1"/>
    </xf>
    <xf numFmtId="0" fontId="15" fillId="0" borderId="12" xfId="1" applyFont="1" applyBorder="1" applyAlignment="1">
      <alignment horizontal="center" vertical="center" shrinkToFit="1"/>
    </xf>
    <xf numFmtId="0" fontId="15" fillId="0" borderId="18" xfId="1" applyFont="1" applyBorder="1" applyAlignment="1">
      <alignment horizontal="center" vertical="center" shrinkToFit="1"/>
    </xf>
    <xf numFmtId="0" fontId="15" fillId="0" borderId="0" xfId="1" applyFont="1" applyAlignment="1">
      <alignment horizontal="center" vertical="center" shrinkToFit="1"/>
    </xf>
    <xf numFmtId="0" fontId="15" fillId="0" borderId="13" xfId="1" applyFont="1" applyBorder="1" applyAlignment="1">
      <alignment horizontal="center" vertical="center" shrinkToFit="1"/>
    </xf>
    <xf numFmtId="0" fontId="15" fillId="0" borderId="20" xfId="1" applyFont="1" applyBorder="1" applyAlignment="1">
      <alignment horizontal="center" vertical="center" shrinkToFit="1"/>
    </xf>
    <xf numFmtId="0" fontId="15" fillId="0" borderId="9" xfId="1" applyFont="1" applyBorder="1" applyAlignment="1">
      <alignment horizontal="center" vertical="center" shrinkToFit="1"/>
    </xf>
    <xf numFmtId="0" fontId="15" fillId="0" borderId="15" xfId="1" applyFont="1" applyBorder="1" applyAlignment="1">
      <alignment horizontal="center" vertical="center" shrinkToFit="1"/>
    </xf>
    <xf numFmtId="0" fontId="17" fillId="0" borderId="11" xfId="1" applyFont="1" applyBorder="1" applyAlignment="1">
      <alignment horizontal="left" vertical="center" wrapText="1" shrinkToFit="1"/>
    </xf>
    <xf numFmtId="0" fontId="17" fillId="0" borderId="10" xfId="1" applyFont="1" applyBorder="1" applyAlignment="1">
      <alignment horizontal="left" vertical="center" wrapText="1" shrinkToFit="1"/>
    </xf>
    <xf numFmtId="0" fontId="17" fillId="0" borderId="7" xfId="1" applyFont="1" applyBorder="1" applyAlignment="1">
      <alignment horizontal="left" vertical="center" wrapText="1" shrinkToFit="1"/>
    </xf>
    <xf numFmtId="0" fontId="17" fillId="0" borderId="0" xfId="1" applyFont="1" applyAlignment="1">
      <alignment horizontal="left" vertical="center" wrapText="1" shrinkToFit="1"/>
    </xf>
    <xf numFmtId="0" fontId="17" fillId="0" borderId="14" xfId="1" applyFont="1" applyBorder="1" applyAlignment="1">
      <alignment horizontal="left" vertical="center" wrapText="1" shrinkToFit="1"/>
    </xf>
    <xf numFmtId="0" fontId="17" fillId="0" borderId="9" xfId="1" applyFont="1" applyBorder="1" applyAlignment="1">
      <alignment horizontal="left" vertical="center" wrapText="1" shrinkToFit="1"/>
    </xf>
    <xf numFmtId="0" fontId="20" fillId="0" borderId="0" xfId="1" applyFont="1" applyAlignment="1">
      <alignment horizontal="left"/>
    </xf>
    <xf numFmtId="0" fontId="20" fillId="0" borderId="0" xfId="1" applyFont="1" applyAlignment="1">
      <alignment horizontal="left" vertical="center"/>
    </xf>
    <xf numFmtId="0" fontId="10" fillId="0" borderId="7" xfId="1" applyFont="1" applyBorder="1" applyAlignment="1">
      <alignment horizontal="left" vertical="center" shrinkToFit="1"/>
    </xf>
    <xf numFmtId="0" fontId="10" fillId="0" borderId="0" xfId="1" applyFont="1" applyAlignment="1">
      <alignment horizontal="left" vertical="center" shrinkToFit="1"/>
    </xf>
    <xf numFmtId="0" fontId="10" fillId="0" borderId="14" xfId="1" applyFont="1" applyBorder="1" applyAlignment="1">
      <alignment horizontal="left" vertical="center" shrinkToFit="1"/>
    </xf>
    <xf numFmtId="0" fontId="10" fillId="0" borderId="9" xfId="1" applyFont="1" applyBorder="1" applyAlignment="1">
      <alignment horizontal="left" vertical="center" shrinkToFit="1"/>
    </xf>
    <xf numFmtId="0" fontId="10" fillId="0" borderId="11" xfId="1" quotePrefix="1" applyFont="1" applyBorder="1" applyAlignment="1">
      <alignment horizontal="left" vertical="center" wrapText="1" shrinkToFit="1"/>
    </xf>
    <xf numFmtId="0" fontId="10" fillId="0" borderId="10" xfId="1" applyFont="1" applyBorder="1" applyAlignment="1">
      <alignment horizontal="left" vertical="center" wrapText="1" shrinkToFit="1"/>
    </xf>
    <xf numFmtId="0" fontId="10" fillId="0" borderId="7" xfId="1" applyFont="1" applyBorder="1" applyAlignment="1">
      <alignment horizontal="left" vertical="center" wrapText="1" shrinkToFit="1"/>
    </xf>
    <xf numFmtId="0" fontId="10" fillId="0" borderId="0" xfId="1" applyFont="1" applyAlignment="1">
      <alignment horizontal="left" vertical="center" wrapText="1" shrinkToFit="1"/>
    </xf>
    <xf numFmtId="0" fontId="10" fillId="0" borderId="7" xfId="1" quotePrefix="1" applyFont="1" applyBorder="1" applyAlignment="1">
      <alignment horizontal="left" vertical="center" wrapText="1" shrinkToFit="1"/>
    </xf>
    <xf numFmtId="0" fontId="10" fillId="0" borderId="14" xfId="1" applyFont="1" applyBorder="1" applyAlignment="1">
      <alignment horizontal="left" vertical="center" wrapText="1" shrinkToFit="1"/>
    </xf>
    <xf numFmtId="0" fontId="10" fillId="0" borderId="9" xfId="1" applyFont="1" applyBorder="1" applyAlignment="1">
      <alignment horizontal="left" vertical="center" wrapText="1" shrinkToFit="1"/>
    </xf>
    <xf numFmtId="0" fontId="20" fillId="0" borderId="11" xfId="1" quotePrefix="1" applyFont="1" applyBorder="1" applyAlignment="1">
      <alignment horizontal="left" vertical="center" shrinkToFit="1"/>
    </xf>
    <xf numFmtId="0" fontId="20" fillId="0" borderId="10" xfId="1" applyFont="1" applyBorder="1" applyAlignment="1">
      <alignment horizontal="left" vertical="center" shrinkToFit="1"/>
    </xf>
    <xf numFmtId="0" fontId="20" fillId="0" borderId="12" xfId="1" applyFont="1" applyBorder="1" applyAlignment="1">
      <alignment horizontal="left" vertical="center" shrinkToFit="1"/>
    </xf>
    <xf numFmtId="0" fontId="20" fillId="0" borderId="7" xfId="1" applyFont="1" applyBorder="1" applyAlignment="1">
      <alignment horizontal="left" vertical="center" shrinkToFit="1"/>
    </xf>
    <xf numFmtId="0" fontId="20" fillId="0" borderId="0" xfId="1" applyFont="1" applyAlignment="1">
      <alignment horizontal="left" vertical="center" shrinkToFit="1"/>
    </xf>
    <xf numFmtId="0" fontId="20" fillId="0" borderId="13" xfId="1" applyFont="1" applyBorder="1" applyAlignment="1">
      <alignment horizontal="left" vertical="center" shrinkToFit="1"/>
    </xf>
    <xf numFmtId="0" fontId="20" fillId="0" borderId="7" xfId="1" quotePrefix="1" applyFont="1" applyBorder="1" applyAlignment="1">
      <alignment horizontal="left" vertical="center" shrinkToFit="1"/>
    </xf>
    <xf numFmtId="0" fontId="20" fillId="0" borderId="14" xfId="1" applyFont="1" applyBorder="1" applyAlignment="1">
      <alignment horizontal="left" vertical="center" shrinkToFit="1"/>
    </xf>
    <xf numFmtId="0" fontId="20" fillId="0" borderId="9" xfId="1" applyFont="1" applyBorder="1" applyAlignment="1">
      <alignment horizontal="left" vertical="center" shrinkToFit="1"/>
    </xf>
    <xf numFmtId="0" fontId="20" fillId="0" borderId="15" xfId="1" applyFont="1" applyBorder="1" applyAlignment="1">
      <alignment horizontal="left" vertical="center" shrinkToFit="1"/>
    </xf>
    <xf numFmtId="0" fontId="10" fillId="0" borderId="11" xfId="1" applyFont="1" applyBorder="1" applyAlignment="1">
      <alignment horizontal="center" vertical="center"/>
    </xf>
    <xf numFmtId="0" fontId="10" fillId="0" borderId="10" xfId="1" applyFont="1" applyBorder="1" applyAlignment="1">
      <alignment horizontal="center" vertical="center"/>
    </xf>
    <xf numFmtId="0" fontId="10" fillId="0" borderId="7" xfId="1" applyFont="1" applyBorder="1" applyAlignment="1">
      <alignment horizontal="center" vertical="center"/>
    </xf>
    <xf numFmtId="0" fontId="10" fillId="0" borderId="7" xfId="1" applyFont="1" applyBorder="1" applyAlignment="1">
      <alignment horizontal="left" vertical="center" wrapText="1"/>
    </xf>
    <xf numFmtId="0" fontId="10" fillId="0" borderId="0" xfId="1" applyFont="1" applyAlignment="1">
      <alignment horizontal="left" vertical="center" wrapText="1"/>
    </xf>
    <xf numFmtId="0" fontId="10" fillId="0" borderId="13" xfId="1" applyFont="1" applyBorder="1" applyAlignment="1">
      <alignment horizontal="left" vertical="center" wrapText="1"/>
    </xf>
    <xf numFmtId="0" fontId="10" fillId="0" borderId="4" xfId="1" applyFont="1" applyBorder="1" applyAlignment="1">
      <alignment horizontal="center"/>
    </xf>
    <xf numFmtId="0" fontId="29" fillId="0" borderId="11" xfId="1" applyFont="1" applyBorder="1" applyAlignment="1">
      <alignment horizontal="left" vertical="center"/>
    </xf>
    <xf numFmtId="0" fontId="29" fillId="0" borderId="10" xfId="1" applyFont="1" applyBorder="1" applyAlignment="1">
      <alignment horizontal="left" vertical="center"/>
    </xf>
    <xf numFmtId="0" fontId="29" fillId="0" borderId="7" xfId="1" applyFont="1" applyBorder="1" applyAlignment="1">
      <alignment horizontal="left" vertical="center"/>
    </xf>
    <xf numFmtId="0" fontId="29" fillId="0" borderId="0" xfId="1" applyFont="1" applyAlignment="1">
      <alignment horizontal="left" vertical="center"/>
    </xf>
    <xf numFmtId="0" fontId="20" fillId="0" borderId="7" xfId="1" applyFont="1" applyBorder="1" applyAlignment="1">
      <alignment horizontal="left" vertical="center"/>
    </xf>
    <xf numFmtId="0" fontId="20" fillId="0" borderId="14" xfId="1" applyFont="1" applyBorder="1" applyAlignment="1">
      <alignment horizontal="left" vertical="center"/>
    </xf>
    <xf numFmtId="0" fontId="20" fillId="0" borderId="9" xfId="1" applyFont="1" applyBorder="1" applyAlignment="1">
      <alignment horizontal="left" vertical="center"/>
    </xf>
    <xf numFmtId="0" fontId="10" fillId="0" borderId="0" xfId="1" applyFont="1" applyAlignment="1">
      <alignment horizontal="left" vertical="center"/>
    </xf>
    <xf numFmtId="0" fontId="10" fillId="0" borderId="9" xfId="1" applyFont="1" applyBorder="1" applyAlignment="1">
      <alignment horizontal="left" vertical="center"/>
    </xf>
    <xf numFmtId="0" fontId="10" fillId="0" borderId="11" xfId="1" quotePrefix="1" applyFont="1" applyBorder="1" applyAlignment="1">
      <alignment horizontal="left" vertical="center" wrapText="1"/>
    </xf>
    <xf numFmtId="0" fontId="10" fillId="0" borderId="10" xfId="1" applyFont="1" applyBorder="1" applyAlignment="1">
      <alignment horizontal="left" vertical="center"/>
    </xf>
    <xf numFmtId="0" fontId="10" fillId="0" borderId="7" xfId="1" applyFont="1" applyBorder="1" applyAlignment="1">
      <alignment horizontal="left" vertical="center"/>
    </xf>
    <xf numFmtId="0" fontId="10" fillId="0" borderId="14" xfId="1" applyFont="1" applyBorder="1" applyAlignment="1">
      <alignment horizontal="left" vertical="center"/>
    </xf>
    <xf numFmtId="180" fontId="10" fillId="0" borderId="11" xfId="1" quotePrefix="1" applyNumberFormat="1" applyFont="1" applyBorder="1" applyAlignment="1">
      <alignment horizontal="left" vertical="center" wrapText="1"/>
    </xf>
    <xf numFmtId="180" fontId="10" fillId="0" borderId="10" xfId="1" applyNumberFormat="1" applyFont="1" applyBorder="1" applyAlignment="1">
      <alignment horizontal="left" vertical="center"/>
    </xf>
    <xf numFmtId="180" fontId="10" fillId="0" borderId="7" xfId="1" applyNumberFormat="1" applyFont="1" applyBorder="1" applyAlignment="1">
      <alignment horizontal="left" vertical="center"/>
    </xf>
    <xf numFmtId="180" fontId="10" fillId="0" borderId="0" xfId="1" applyNumberFormat="1" applyFont="1" applyAlignment="1">
      <alignment horizontal="left" vertical="center"/>
    </xf>
    <xf numFmtId="180" fontId="10" fillId="0" borderId="14" xfId="1" applyNumberFormat="1" applyFont="1" applyBorder="1" applyAlignment="1">
      <alignment horizontal="left" vertical="center"/>
    </xf>
    <xf numFmtId="180" fontId="10" fillId="0" borderId="9" xfId="1" applyNumberFormat="1" applyFont="1" applyBorder="1" applyAlignment="1">
      <alignment horizontal="left" vertical="center"/>
    </xf>
    <xf numFmtId="0" fontId="9" fillId="0" borderId="46" xfId="1" applyBorder="1" applyAlignment="1">
      <alignment horizontal="center" vertical="center"/>
    </xf>
    <xf numFmtId="0" fontId="9" fillId="0" borderId="23" xfId="1" applyBorder="1" applyAlignment="1">
      <alignment horizontal="center" vertical="center"/>
    </xf>
    <xf numFmtId="0" fontId="9" fillId="0" borderId="47" xfId="1" applyBorder="1" applyAlignment="1">
      <alignment horizontal="center" vertical="center"/>
    </xf>
    <xf numFmtId="0" fontId="9" fillId="0" borderId="24" xfId="1" applyBorder="1" applyAlignment="1">
      <alignment horizontal="center" vertical="center"/>
    </xf>
    <xf numFmtId="0" fontId="9" fillId="0" borderId="48" xfId="1" applyBorder="1" applyAlignment="1">
      <alignment horizontal="center" vertical="center"/>
    </xf>
    <xf numFmtId="0" fontId="9" fillId="0" borderId="28" xfId="1" applyBorder="1" applyAlignment="1">
      <alignment horizontal="center" vertical="center"/>
    </xf>
    <xf numFmtId="0" fontId="15" fillId="0" borderId="11" xfId="1" applyFont="1" applyBorder="1" applyAlignment="1">
      <alignment horizontal="left" vertical="center"/>
    </xf>
    <xf numFmtId="0" fontId="15" fillId="0" borderId="10" xfId="1" applyFont="1" applyBorder="1" applyAlignment="1">
      <alignment horizontal="left" vertical="center"/>
    </xf>
    <xf numFmtId="0" fontId="15" fillId="0" borderId="12" xfId="1" applyFont="1" applyBorder="1" applyAlignment="1">
      <alignment horizontal="left" vertical="center"/>
    </xf>
  </cellXfs>
  <cellStyles count="2">
    <cellStyle name="標準" xfId="0" builtinId="0"/>
    <cellStyle name="標準 2" xfId="1" xr:uid="{00000000-0005-0000-0000-000001000000}"/>
  </cellStyles>
  <dxfs count="154">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
      <font>
        <color theme="0" tint="-0.24994659260841701"/>
      </font>
      <numFmt numFmtId="181" formatCode=";;;&quot;0000000&quo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00.xml.rels><?xml version="1.0" encoding="UTF-8" standalone="yes"?>
<Relationships xmlns="http://schemas.openxmlformats.org/package/2006/relationships"><Relationship Id="rId1" Type="http://schemas.microsoft.com/office/2006/relationships/activeXControlBinary" Target="activeX10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53.xml.rels><?xml version="1.0" encoding="UTF-8" standalone="yes"?>
<Relationships xmlns="http://schemas.openxmlformats.org/package/2006/relationships"><Relationship Id="rId1" Type="http://schemas.microsoft.com/office/2006/relationships/activeXControlBinary" Target="activeX53.bin"/></Relationships>
</file>

<file path=xl/activeX/_rels/activeX54.xml.rels><?xml version="1.0" encoding="UTF-8" standalone="yes"?>
<Relationships xmlns="http://schemas.openxmlformats.org/package/2006/relationships"><Relationship Id="rId1" Type="http://schemas.microsoft.com/office/2006/relationships/activeXControlBinary" Target="activeX54.bin"/></Relationships>
</file>

<file path=xl/activeX/_rels/activeX55.xml.rels><?xml version="1.0" encoding="UTF-8" standalone="yes"?>
<Relationships xmlns="http://schemas.openxmlformats.org/package/2006/relationships"><Relationship Id="rId1" Type="http://schemas.microsoft.com/office/2006/relationships/activeXControlBinary" Target="activeX55.bin"/></Relationships>
</file>

<file path=xl/activeX/_rels/activeX56.xml.rels><?xml version="1.0" encoding="UTF-8" standalone="yes"?>
<Relationships xmlns="http://schemas.openxmlformats.org/package/2006/relationships"><Relationship Id="rId1" Type="http://schemas.microsoft.com/office/2006/relationships/activeXControlBinary" Target="activeX56.bin"/></Relationships>
</file>

<file path=xl/activeX/_rels/activeX57.xml.rels><?xml version="1.0" encoding="UTF-8" standalone="yes"?>
<Relationships xmlns="http://schemas.openxmlformats.org/package/2006/relationships"><Relationship Id="rId1" Type="http://schemas.microsoft.com/office/2006/relationships/activeXControlBinary" Target="activeX57.bin"/></Relationships>
</file>

<file path=xl/activeX/_rels/activeX58.xml.rels><?xml version="1.0" encoding="UTF-8" standalone="yes"?>
<Relationships xmlns="http://schemas.openxmlformats.org/package/2006/relationships"><Relationship Id="rId1" Type="http://schemas.microsoft.com/office/2006/relationships/activeXControlBinary" Target="activeX58.bin"/></Relationships>
</file>

<file path=xl/activeX/_rels/activeX59.xml.rels><?xml version="1.0" encoding="UTF-8" standalone="yes"?>
<Relationships xmlns="http://schemas.openxmlformats.org/package/2006/relationships"><Relationship Id="rId1" Type="http://schemas.microsoft.com/office/2006/relationships/activeXControlBinary" Target="activeX59.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60.xml.rels><?xml version="1.0" encoding="UTF-8" standalone="yes"?>
<Relationships xmlns="http://schemas.openxmlformats.org/package/2006/relationships"><Relationship Id="rId1" Type="http://schemas.microsoft.com/office/2006/relationships/activeXControlBinary" Target="activeX60.bin"/></Relationships>
</file>

<file path=xl/activeX/_rels/activeX61.xml.rels><?xml version="1.0" encoding="UTF-8" standalone="yes"?>
<Relationships xmlns="http://schemas.openxmlformats.org/package/2006/relationships"><Relationship Id="rId1" Type="http://schemas.microsoft.com/office/2006/relationships/activeXControlBinary" Target="activeX61.bin"/></Relationships>
</file>

<file path=xl/activeX/_rels/activeX62.xml.rels><?xml version="1.0" encoding="UTF-8" standalone="yes"?>
<Relationships xmlns="http://schemas.openxmlformats.org/package/2006/relationships"><Relationship Id="rId1" Type="http://schemas.microsoft.com/office/2006/relationships/activeXControlBinary" Target="activeX62.bin"/></Relationships>
</file>

<file path=xl/activeX/_rels/activeX63.xml.rels><?xml version="1.0" encoding="UTF-8" standalone="yes"?>
<Relationships xmlns="http://schemas.openxmlformats.org/package/2006/relationships"><Relationship Id="rId1" Type="http://schemas.microsoft.com/office/2006/relationships/activeXControlBinary" Target="activeX63.bin"/></Relationships>
</file>

<file path=xl/activeX/_rels/activeX64.xml.rels><?xml version="1.0" encoding="UTF-8" standalone="yes"?>
<Relationships xmlns="http://schemas.openxmlformats.org/package/2006/relationships"><Relationship Id="rId1" Type="http://schemas.microsoft.com/office/2006/relationships/activeXControlBinary" Target="activeX64.bin"/></Relationships>
</file>

<file path=xl/activeX/_rels/activeX65.xml.rels><?xml version="1.0" encoding="UTF-8" standalone="yes"?>
<Relationships xmlns="http://schemas.openxmlformats.org/package/2006/relationships"><Relationship Id="rId1" Type="http://schemas.microsoft.com/office/2006/relationships/activeXControlBinary" Target="activeX65.bin"/></Relationships>
</file>

<file path=xl/activeX/_rels/activeX66.xml.rels><?xml version="1.0" encoding="UTF-8" standalone="yes"?>
<Relationships xmlns="http://schemas.openxmlformats.org/package/2006/relationships"><Relationship Id="rId1" Type="http://schemas.microsoft.com/office/2006/relationships/activeXControlBinary" Target="activeX66.bin"/></Relationships>
</file>

<file path=xl/activeX/_rels/activeX67.xml.rels><?xml version="1.0" encoding="UTF-8" standalone="yes"?>
<Relationships xmlns="http://schemas.openxmlformats.org/package/2006/relationships"><Relationship Id="rId1" Type="http://schemas.microsoft.com/office/2006/relationships/activeXControlBinary" Target="activeX67.bin"/></Relationships>
</file>

<file path=xl/activeX/_rels/activeX68.xml.rels><?xml version="1.0" encoding="UTF-8" standalone="yes"?>
<Relationships xmlns="http://schemas.openxmlformats.org/package/2006/relationships"><Relationship Id="rId1" Type="http://schemas.microsoft.com/office/2006/relationships/activeXControlBinary" Target="activeX68.bin"/></Relationships>
</file>

<file path=xl/activeX/_rels/activeX69.xml.rels><?xml version="1.0" encoding="UTF-8" standalone="yes"?>
<Relationships xmlns="http://schemas.openxmlformats.org/package/2006/relationships"><Relationship Id="rId1" Type="http://schemas.microsoft.com/office/2006/relationships/activeXControlBinary" Target="activeX69.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70.xml.rels><?xml version="1.0" encoding="UTF-8" standalone="yes"?>
<Relationships xmlns="http://schemas.openxmlformats.org/package/2006/relationships"><Relationship Id="rId1" Type="http://schemas.microsoft.com/office/2006/relationships/activeXControlBinary" Target="activeX70.bin"/></Relationships>
</file>

<file path=xl/activeX/_rels/activeX71.xml.rels><?xml version="1.0" encoding="UTF-8" standalone="yes"?>
<Relationships xmlns="http://schemas.openxmlformats.org/package/2006/relationships"><Relationship Id="rId1" Type="http://schemas.microsoft.com/office/2006/relationships/activeXControlBinary" Target="activeX71.bin"/></Relationships>
</file>

<file path=xl/activeX/_rels/activeX72.xml.rels><?xml version="1.0" encoding="UTF-8" standalone="yes"?>
<Relationships xmlns="http://schemas.openxmlformats.org/package/2006/relationships"><Relationship Id="rId1" Type="http://schemas.microsoft.com/office/2006/relationships/activeXControlBinary" Target="activeX72.bin"/></Relationships>
</file>

<file path=xl/activeX/_rels/activeX73.xml.rels><?xml version="1.0" encoding="UTF-8" standalone="yes"?>
<Relationships xmlns="http://schemas.openxmlformats.org/package/2006/relationships"><Relationship Id="rId1" Type="http://schemas.microsoft.com/office/2006/relationships/activeXControlBinary" Target="activeX73.bin"/></Relationships>
</file>

<file path=xl/activeX/_rels/activeX74.xml.rels><?xml version="1.0" encoding="UTF-8" standalone="yes"?>
<Relationships xmlns="http://schemas.openxmlformats.org/package/2006/relationships"><Relationship Id="rId1" Type="http://schemas.microsoft.com/office/2006/relationships/activeXControlBinary" Target="activeX74.bin"/></Relationships>
</file>

<file path=xl/activeX/_rels/activeX75.xml.rels><?xml version="1.0" encoding="UTF-8" standalone="yes"?>
<Relationships xmlns="http://schemas.openxmlformats.org/package/2006/relationships"><Relationship Id="rId1" Type="http://schemas.microsoft.com/office/2006/relationships/activeXControlBinary" Target="activeX75.bin"/></Relationships>
</file>

<file path=xl/activeX/_rels/activeX76.xml.rels><?xml version="1.0" encoding="UTF-8" standalone="yes"?>
<Relationships xmlns="http://schemas.openxmlformats.org/package/2006/relationships"><Relationship Id="rId1" Type="http://schemas.microsoft.com/office/2006/relationships/activeXControlBinary" Target="activeX76.bin"/></Relationships>
</file>

<file path=xl/activeX/_rels/activeX77.xml.rels><?xml version="1.0" encoding="UTF-8" standalone="yes"?>
<Relationships xmlns="http://schemas.openxmlformats.org/package/2006/relationships"><Relationship Id="rId1" Type="http://schemas.microsoft.com/office/2006/relationships/activeXControlBinary" Target="activeX77.bin"/></Relationships>
</file>

<file path=xl/activeX/_rels/activeX78.xml.rels><?xml version="1.0" encoding="UTF-8" standalone="yes"?>
<Relationships xmlns="http://schemas.openxmlformats.org/package/2006/relationships"><Relationship Id="rId1" Type="http://schemas.microsoft.com/office/2006/relationships/activeXControlBinary" Target="activeX78.bin"/></Relationships>
</file>

<file path=xl/activeX/_rels/activeX79.xml.rels><?xml version="1.0" encoding="UTF-8" standalone="yes"?>
<Relationships xmlns="http://schemas.openxmlformats.org/package/2006/relationships"><Relationship Id="rId1" Type="http://schemas.microsoft.com/office/2006/relationships/activeXControlBinary" Target="activeX79.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80.xml.rels><?xml version="1.0" encoding="UTF-8" standalone="yes"?>
<Relationships xmlns="http://schemas.openxmlformats.org/package/2006/relationships"><Relationship Id="rId1" Type="http://schemas.microsoft.com/office/2006/relationships/activeXControlBinary" Target="activeX80.bin"/></Relationships>
</file>

<file path=xl/activeX/_rels/activeX81.xml.rels><?xml version="1.0" encoding="UTF-8" standalone="yes"?>
<Relationships xmlns="http://schemas.openxmlformats.org/package/2006/relationships"><Relationship Id="rId1" Type="http://schemas.microsoft.com/office/2006/relationships/activeXControlBinary" Target="activeX81.bin"/></Relationships>
</file>

<file path=xl/activeX/_rels/activeX82.xml.rels><?xml version="1.0" encoding="UTF-8" standalone="yes"?>
<Relationships xmlns="http://schemas.openxmlformats.org/package/2006/relationships"><Relationship Id="rId1" Type="http://schemas.microsoft.com/office/2006/relationships/activeXControlBinary" Target="activeX82.bin"/></Relationships>
</file>

<file path=xl/activeX/_rels/activeX83.xml.rels><?xml version="1.0" encoding="UTF-8" standalone="yes"?>
<Relationships xmlns="http://schemas.openxmlformats.org/package/2006/relationships"><Relationship Id="rId1" Type="http://schemas.microsoft.com/office/2006/relationships/activeXControlBinary" Target="activeX83.bin"/></Relationships>
</file>

<file path=xl/activeX/_rels/activeX84.xml.rels><?xml version="1.0" encoding="UTF-8" standalone="yes"?>
<Relationships xmlns="http://schemas.openxmlformats.org/package/2006/relationships"><Relationship Id="rId1" Type="http://schemas.microsoft.com/office/2006/relationships/activeXControlBinary" Target="activeX84.bin"/></Relationships>
</file>

<file path=xl/activeX/_rels/activeX85.xml.rels><?xml version="1.0" encoding="UTF-8" standalone="yes"?>
<Relationships xmlns="http://schemas.openxmlformats.org/package/2006/relationships"><Relationship Id="rId1" Type="http://schemas.microsoft.com/office/2006/relationships/activeXControlBinary" Target="activeX85.bin"/></Relationships>
</file>

<file path=xl/activeX/_rels/activeX86.xml.rels><?xml version="1.0" encoding="UTF-8" standalone="yes"?>
<Relationships xmlns="http://schemas.openxmlformats.org/package/2006/relationships"><Relationship Id="rId1" Type="http://schemas.microsoft.com/office/2006/relationships/activeXControlBinary" Target="activeX86.bin"/></Relationships>
</file>

<file path=xl/activeX/_rels/activeX87.xml.rels><?xml version="1.0" encoding="UTF-8" standalone="yes"?>
<Relationships xmlns="http://schemas.openxmlformats.org/package/2006/relationships"><Relationship Id="rId1" Type="http://schemas.microsoft.com/office/2006/relationships/activeXControlBinary" Target="activeX87.bin"/></Relationships>
</file>

<file path=xl/activeX/_rels/activeX88.xml.rels><?xml version="1.0" encoding="UTF-8" standalone="yes"?>
<Relationships xmlns="http://schemas.openxmlformats.org/package/2006/relationships"><Relationship Id="rId1" Type="http://schemas.microsoft.com/office/2006/relationships/activeXControlBinary" Target="activeX88.bin"/></Relationships>
</file>

<file path=xl/activeX/_rels/activeX89.xml.rels><?xml version="1.0" encoding="UTF-8" standalone="yes"?>
<Relationships xmlns="http://schemas.openxmlformats.org/package/2006/relationships"><Relationship Id="rId1" Type="http://schemas.microsoft.com/office/2006/relationships/activeXControlBinary" Target="activeX89.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_rels/activeX90.xml.rels><?xml version="1.0" encoding="UTF-8" standalone="yes"?>
<Relationships xmlns="http://schemas.openxmlformats.org/package/2006/relationships"><Relationship Id="rId1" Type="http://schemas.microsoft.com/office/2006/relationships/activeXControlBinary" Target="activeX90.bin"/></Relationships>
</file>

<file path=xl/activeX/_rels/activeX91.xml.rels><?xml version="1.0" encoding="UTF-8" standalone="yes"?>
<Relationships xmlns="http://schemas.openxmlformats.org/package/2006/relationships"><Relationship Id="rId1" Type="http://schemas.microsoft.com/office/2006/relationships/activeXControlBinary" Target="activeX91.bin"/></Relationships>
</file>

<file path=xl/activeX/_rels/activeX92.xml.rels><?xml version="1.0" encoding="UTF-8" standalone="yes"?>
<Relationships xmlns="http://schemas.openxmlformats.org/package/2006/relationships"><Relationship Id="rId1" Type="http://schemas.microsoft.com/office/2006/relationships/activeXControlBinary" Target="activeX92.bin"/></Relationships>
</file>

<file path=xl/activeX/_rels/activeX93.xml.rels><?xml version="1.0" encoding="UTF-8" standalone="yes"?>
<Relationships xmlns="http://schemas.openxmlformats.org/package/2006/relationships"><Relationship Id="rId1" Type="http://schemas.microsoft.com/office/2006/relationships/activeXControlBinary" Target="activeX93.bin"/></Relationships>
</file>

<file path=xl/activeX/_rels/activeX94.xml.rels><?xml version="1.0" encoding="UTF-8" standalone="yes"?>
<Relationships xmlns="http://schemas.openxmlformats.org/package/2006/relationships"><Relationship Id="rId1" Type="http://schemas.microsoft.com/office/2006/relationships/activeXControlBinary" Target="activeX94.bin"/></Relationships>
</file>

<file path=xl/activeX/_rels/activeX95.xml.rels><?xml version="1.0" encoding="UTF-8" standalone="yes"?>
<Relationships xmlns="http://schemas.openxmlformats.org/package/2006/relationships"><Relationship Id="rId1" Type="http://schemas.microsoft.com/office/2006/relationships/activeXControlBinary" Target="activeX95.bin"/></Relationships>
</file>

<file path=xl/activeX/_rels/activeX96.xml.rels><?xml version="1.0" encoding="UTF-8" standalone="yes"?>
<Relationships xmlns="http://schemas.openxmlformats.org/package/2006/relationships"><Relationship Id="rId1" Type="http://schemas.microsoft.com/office/2006/relationships/activeXControlBinary" Target="activeX96.bin"/></Relationships>
</file>

<file path=xl/activeX/_rels/activeX97.xml.rels><?xml version="1.0" encoding="UTF-8" standalone="yes"?>
<Relationships xmlns="http://schemas.openxmlformats.org/package/2006/relationships"><Relationship Id="rId1" Type="http://schemas.microsoft.com/office/2006/relationships/activeXControlBinary" Target="activeX97.bin"/></Relationships>
</file>

<file path=xl/activeX/_rels/activeX98.xml.rels><?xml version="1.0" encoding="UTF-8" standalone="yes"?>
<Relationships xmlns="http://schemas.openxmlformats.org/package/2006/relationships"><Relationship Id="rId1" Type="http://schemas.microsoft.com/office/2006/relationships/activeXControlBinary" Target="activeX98.bin"/></Relationships>
</file>

<file path=xl/activeX/_rels/activeX99.xml.rels><?xml version="1.0" encoding="UTF-8" standalone="yes"?>
<Relationships xmlns="http://schemas.openxmlformats.org/package/2006/relationships"><Relationship Id="rId1" Type="http://schemas.microsoft.com/office/2006/relationships/activeXControlBinary" Target="activeX99.bin"/></Relationships>
</file>

<file path=xl/activeX/activeX1.xml><?xml version="1.0" encoding="utf-8"?>
<ax:ocx xmlns:ax="http://schemas.microsoft.com/office/2006/activeX" xmlns:r="http://schemas.openxmlformats.org/officeDocument/2006/relationships" ax:classid="{8BD21D50-EC42-11CE-9E0D-00AA006002F3}" r:id="rId1"/>
</file>

<file path=xl/activeX/activeX10.xml><?xml version="1.0" encoding="utf-8"?>
<ax:ocx xmlns:ax="http://schemas.microsoft.com/office/2006/activeX" xmlns:r="http://schemas.openxmlformats.org/officeDocument/2006/relationships" ax:classid="{8BD21D50-EC42-11CE-9E0D-00AA006002F3}" r:id="rId1"/>
</file>

<file path=xl/activeX/activeX100.xml><?xml version="1.0" encoding="utf-8"?>
<ax:ocx xmlns:ax="http://schemas.microsoft.com/office/2006/activeX" xmlns:r="http://schemas.openxmlformats.org/officeDocument/2006/relationships" ax:classid="{8BD21D50-EC42-11CE-9E0D-00AA006002F3}" r:id="rId1"/>
</file>

<file path=xl/activeX/activeX11.xml><?xml version="1.0" encoding="utf-8"?>
<ax:ocx xmlns:ax="http://schemas.microsoft.com/office/2006/activeX" xmlns:r="http://schemas.openxmlformats.org/officeDocument/2006/relationships" ax:classid="{8BD21D50-EC42-11CE-9E0D-00AA006002F3}" r:id="rId1"/>
</file>

<file path=xl/activeX/activeX12.xml><?xml version="1.0" encoding="utf-8"?>
<ax:ocx xmlns:ax="http://schemas.microsoft.com/office/2006/activeX" xmlns:r="http://schemas.openxmlformats.org/officeDocument/2006/relationships" ax:classid="{8BD21D50-EC42-11CE-9E0D-00AA006002F3}" r:id="rId1"/>
</file>

<file path=xl/activeX/activeX13.xml><?xml version="1.0" encoding="utf-8"?>
<ax:ocx xmlns:ax="http://schemas.microsoft.com/office/2006/activeX" xmlns:r="http://schemas.openxmlformats.org/officeDocument/2006/relationships" ax:classid="{8BD21D50-EC42-11CE-9E0D-00AA006002F3}" r:id="rId1"/>
</file>

<file path=xl/activeX/activeX14.xml><?xml version="1.0" encoding="utf-8"?>
<ax:ocx xmlns:ax="http://schemas.microsoft.com/office/2006/activeX" xmlns:r="http://schemas.openxmlformats.org/officeDocument/2006/relationships" ax:classid="{8BD21D50-EC42-11CE-9E0D-00AA006002F3}" r:id="rId1"/>
</file>

<file path=xl/activeX/activeX15.xml><?xml version="1.0" encoding="utf-8"?>
<ax:ocx xmlns:ax="http://schemas.microsoft.com/office/2006/activeX" xmlns:r="http://schemas.openxmlformats.org/officeDocument/2006/relationships" ax:classid="{8BD21D50-EC42-11CE-9E0D-00AA006002F3}" r:id="rId1"/>
</file>

<file path=xl/activeX/activeX16.xml><?xml version="1.0" encoding="utf-8"?>
<ax:ocx xmlns:ax="http://schemas.microsoft.com/office/2006/activeX" xmlns:r="http://schemas.openxmlformats.org/officeDocument/2006/relationships" ax:classid="{8BD21D50-EC42-11CE-9E0D-00AA006002F3}" r:id="rId1"/>
</file>

<file path=xl/activeX/activeX17.xml><?xml version="1.0" encoding="utf-8"?>
<ax:ocx xmlns:ax="http://schemas.microsoft.com/office/2006/activeX" xmlns:r="http://schemas.openxmlformats.org/officeDocument/2006/relationships" ax:classid="{8BD21D50-EC42-11CE-9E0D-00AA006002F3}" r:id="rId1"/>
</file>

<file path=xl/activeX/activeX18.xml><?xml version="1.0" encoding="utf-8"?>
<ax:ocx xmlns:ax="http://schemas.microsoft.com/office/2006/activeX" xmlns:r="http://schemas.openxmlformats.org/officeDocument/2006/relationships" ax:classid="{8BD21D50-EC42-11CE-9E0D-00AA006002F3}" r:id="rId1"/>
</file>

<file path=xl/activeX/activeX19.xml><?xml version="1.0" encoding="utf-8"?>
<ax:ocx xmlns:ax="http://schemas.microsoft.com/office/2006/activeX" xmlns:r="http://schemas.openxmlformats.org/officeDocument/2006/relationships" ax:classid="{8BD21D50-EC42-11CE-9E0D-00AA006002F3}" r:id="rId1"/>
</file>

<file path=xl/activeX/activeX2.xml><?xml version="1.0" encoding="utf-8"?>
<ax:ocx xmlns:ax="http://schemas.microsoft.com/office/2006/activeX" xmlns:r="http://schemas.openxmlformats.org/officeDocument/2006/relationships" ax:classid="{8BD21D50-EC42-11CE-9E0D-00AA006002F3}" r:id="rId1"/>
</file>

<file path=xl/activeX/activeX20.xml><?xml version="1.0" encoding="utf-8"?>
<ax:ocx xmlns:ax="http://schemas.microsoft.com/office/2006/activeX" xmlns:r="http://schemas.openxmlformats.org/officeDocument/2006/relationships" ax:classid="{8BD21D50-EC42-11CE-9E0D-00AA006002F3}" r:id="rId1"/>
</file>

<file path=xl/activeX/activeX21.xml><?xml version="1.0" encoding="utf-8"?>
<ax:ocx xmlns:ax="http://schemas.microsoft.com/office/2006/activeX" xmlns:r="http://schemas.openxmlformats.org/officeDocument/2006/relationships" ax:classid="{8BD21D50-EC42-11CE-9E0D-00AA006002F3}" r:id="rId1"/>
</file>

<file path=xl/activeX/activeX22.xml><?xml version="1.0" encoding="utf-8"?>
<ax:ocx xmlns:ax="http://schemas.microsoft.com/office/2006/activeX" xmlns:r="http://schemas.openxmlformats.org/officeDocument/2006/relationships" ax:classid="{8BD21D50-EC42-11CE-9E0D-00AA006002F3}" r:id="rId1"/>
</file>

<file path=xl/activeX/activeX23.xml><?xml version="1.0" encoding="utf-8"?>
<ax:ocx xmlns:ax="http://schemas.microsoft.com/office/2006/activeX" xmlns:r="http://schemas.openxmlformats.org/officeDocument/2006/relationships" ax:classid="{8BD21D50-EC42-11CE-9E0D-00AA006002F3}" r:id="rId1"/>
</file>

<file path=xl/activeX/activeX24.xml><?xml version="1.0" encoding="utf-8"?>
<ax:ocx xmlns:ax="http://schemas.microsoft.com/office/2006/activeX" xmlns:r="http://schemas.openxmlformats.org/officeDocument/2006/relationships" ax:classid="{8BD21D50-EC42-11CE-9E0D-00AA006002F3}" r:id="rId1"/>
</file>

<file path=xl/activeX/activeX25.xml><?xml version="1.0" encoding="utf-8"?>
<ax:ocx xmlns:ax="http://schemas.microsoft.com/office/2006/activeX" xmlns:r="http://schemas.openxmlformats.org/officeDocument/2006/relationships" ax:classid="{8BD21D50-EC42-11CE-9E0D-00AA006002F3}" r:id="rId1"/>
</file>

<file path=xl/activeX/activeX26.xml><?xml version="1.0" encoding="utf-8"?>
<ax:ocx xmlns:ax="http://schemas.microsoft.com/office/2006/activeX" xmlns:r="http://schemas.openxmlformats.org/officeDocument/2006/relationships" ax:classid="{8BD21D50-EC42-11CE-9E0D-00AA006002F3}" r:id="rId1"/>
</file>

<file path=xl/activeX/activeX27.xml><?xml version="1.0" encoding="utf-8"?>
<ax:ocx xmlns:ax="http://schemas.microsoft.com/office/2006/activeX" xmlns:r="http://schemas.openxmlformats.org/officeDocument/2006/relationships" ax:classid="{8BD21D50-EC42-11CE-9E0D-00AA006002F3}" r:id="rId1"/>
</file>

<file path=xl/activeX/activeX28.xml><?xml version="1.0" encoding="utf-8"?>
<ax:ocx xmlns:ax="http://schemas.microsoft.com/office/2006/activeX" xmlns:r="http://schemas.openxmlformats.org/officeDocument/2006/relationships" ax:classid="{8BD21D50-EC42-11CE-9E0D-00AA006002F3}" r:id="rId1"/>
</file>

<file path=xl/activeX/activeX29.xml><?xml version="1.0" encoding="utf-8"?>
<ax:ocx xmlns:ax="http://schemas.microsoft.com/office/2006/activeX" xmlns:r="http://schemas.openxmlformats.org/officeDocument/2006/relationships" ax:classid="{8BD21D50-EC42-11CE-9E0D-00AA006002F3}" r:id="rId1"/>
</file>

<file path=xl/activeX/activeX3.xml><?xml version="1.0" encoding="utf-8"?>
<ax:ocx xmlns:ax="http://schemas.microsoft.com/office/2006/activeX" xmlns:r="http://schemas.openxmlformats.org/officeDocument/2006/relationships" ax:classid="{8BD21D50-EC42-11CE-9E0D-00AA006002F3}" r:id="rId1"/>
</file>

<file path=xl/activeX/activeX30.xml><?xml version="1.0" encoding="utf-8"?>
<ax:ocx xmlns:ax="http://schemas.microsoft.com/office/2006/activeX" xmlns:r="http://schemas.openxmlformats.org/officeDocument/2006/relationships" ax:classid="{8BD21D50-EC42-11CE-9E0D-00AA006002F3}" r:id="rId1"/>
</file>

<file path=xl/activeX/activeX31.xml><?xml version="1.0" encoding="utf-8"?>
<ax:ocx xmlns:ax="http://schemas.microsoft.com/office/2006/activeX" xmlns:r="http://schemas.openxmlformats.org/officeDocument/2006/relationships" ax:classid="{8BD21D50-EC42-11CE-9E0D-00AA006002F3}" r:id="rId1"/>
</file>

<file path=xl/activeX/activeX32.xml><?xml version="1.0" encoding="utf-8"?>
<ax:ocx xmlns:ax="http://schemas.microsoft.com/office/2006/activeX" xmlns:r="http://schemas.openxmlformats.org/officeDocument/2006/relationships" ax:classid="{8BD21D50-EC42-11CE-9E0D-00AA006002F3}" r:id="rId1"/>
</file>

<file path=xl/activeX/activeX33.xml><?xml version="1.0" encoding="utf-8"?>
<ax:ocx xmlns:ax="http://schemas.microsoft.com/office/2006/activeX" xmlns:r="http://schemas.openxmlformats.org/officeDocument/2006/relationships" ax:classid="{8BD21D50-EC42-11CE-9E0D-00AA006002F3}" r:id="rId1"/>
</file>

<file path=xl/activeX/activeX34.xml><?xml version="1.0" encoding="utf-8"?>
<ax:ocx xmlns:ax="http://schemas.microsoft.com/office/2006/activeX" xmlns:r="http://schemas.openxmlformats.org/officeDocument/2006/relationships" ax:classid="{8BD21D50-EC42-11CE-9E0D-00AA006002F3}" r:id="rId1"/>
</file>

<file path=xl/activeX/activeX35.xml><?xml version="1.0" encoding="utf-8"?>
<ax:ocx xmlns:ax="http://schemas.microsoft.com/office/2006/activeX" xmlns:r="http://schemas.openxmlformats.org/officeDocument/2006/relationships" ax:classid="{8BD21D50-EC42-11CE-9E0D-00AA006002F3}" r:id="rId1"/>
</file>

<file path=xl/activeX/activeX36.xml><?xml version="1.0" encoding="utf-8"?>
<ax:ocx xmlns:ax="http://schemas.microsoft.com/office/2006/activeX" xmlns:r="http://schemas.openxmlformats.org/officeDocument/2006/relationships" ax:classid="{8BD21D50-EC42-11CE-9E0D-00AA006002F3}" r:id="rId1"/>
</file>

<file path=xl/activeX/activeX37.xml><?xml version="1.0" encoding="utf-8"?>
<ax:ocx xmlns:ax="http://schemas.microsoft.com/office/2006/activeX" xmlns:r="http://schemas.openxmlformats.org/officeDocument/2006/relationships" ax:classid="{8BD21D50-EC42-11CE-9E0D-00AA006002F3}" r:id="rId1"/>
</file>

<file path=xl/activeX/activeX38.xml><?xml version="1.0" encoding="utf-8"?>
<ax:ocx xmlns:ax="http://schemas.microsoft.com/office/2006/activeX" xmlns:r="http://schemas.openxmlformats.org/officeDocument/2006/relationships" ax:classid="{8BD21D50-EC42-11CE-9E0D-00AA006002F3}" r:id="rId1"/>
</file>

<file path=xl/activeX/activeX39.xml><?xml version="1.0" encoding="utf-8"?>
<ax:ocx xmlns:ax="http://schemas.microsoft.com/office/2006/activeX" xmlns:r="http://schemas.openxmlformats.org/officeDocument/2006/relationships" ax:classid="{8BD21D50-EC42-11CE-9E0D-00AA006002F3}" r:id="rId1"/>
</file>

<file path=xl/activeX/activeX4.xml><?xml version="1.0" encoding="utf-8"?>
<ax:ocx xmlns:ax="http://schemas.microsoft.com/office/2006/activeX" xmlns:r="http://schemas.openxmlformats.org/officeDocument/2006/relationships" ax:classid="{8BD21D50-EC42-11CE-9E0D-00AA006002F3}" r:id="rId1"/>
</file>

<file path=xl/activeX/activeX40.xml><?xml version="1.0" encoding="utf-8"?>
<ax:ocx xmlns:ax="http://schemas.microsoft.com/office/2006/activeX" xmlns:r="http://schemas.openxmlformats.org/officeDocument/2006/relationships" ax:classid="{8BD21D50-EC42-11CE-9E0D-00AA006002F3}" r:id="rId1"/>
</file>

<file path=xl/activeX/activeX41.xml><?xml version="1.0" encoding="utf-8"?>
<ax:ocx xmlns:ax="http://schemas.microsoft.com/office/2006/activeX" xmlns:r="http://schemas.openxmlformats.org/officeDocument/2006/relationships" ax:classid="{8BD21D50-EC42-11CE-9E0D-00AA006002F3}" r:id="rId1"/>
</file>

<file path=xl/activeX/activeX42.xml><?xml version="1.0" encoding="utf-8"?>
<ax:ocx xmlns:ax="http://schemas.microsoft.com/office/2006/activeX" xmlns:r="http://schemas.openxmlformats.org/officeDocument/2006/relationships" ax:classid="{8BD21D50-EC42-11CE-9E0D-00AA006002F3}" r:id="rId1"/>
</file>

<file path=xl/activeX/activeX43.xml><?xml version="1.0" encoding="utf-8"?>
<ax:ocx xmlns:ax="http://schemas.microsoft.com/office/2006/activeX" xmlns:r="http://schemas.openxmlformats.org/officeDocument/2006/relationships" ax:classid="{8BD21D50-EC42-11CE-9E0D-00AA006002F3}" r:id="rId1"/>
</file>

<file path=xl/activeX/activeX44.xml><?xml version="1.0" encoding="utf-8"?>
<ax:ocx xmlns:ax="http://schemas.microsoft.com/office/2006/activeX" xmlns:r="http://schemas.openxmlformats.org/officeDocument/2006/relationships" ax:classid="{8BD21D50-EC42-11CE-9E0D-00AA006002F3}" r:id="rId1"/>
</file>

<file path=xl/activeX/activeX45.xml><?xml version="1.0" encoding="utf-8"?>
<ax:ocx xmlns:ax="http://schemas.microsoft.com/office/2006/activeX" xmlns:r="http://schemas.openxmlformats.org/officeDocument/2006/relationships" ax:classid="{8BD21D50-EC42-11CE-9E0D-00AA006002F3}" r:id="rId1"/>
</file>

<file path=xl/activeX/activeX46.xml><?xml version="1.0" encoding="utf-8"?>
<ax:ocx xmlns:ax="http://schemas.microsoft.com/office/2006/activeX" xmlns:r="http://schemas.openxmlformats.org/officeDocument/2006/relationships" ax:classid="{8BD21D50-EC42-11CE-9E0D-00AA006002F3}" r:id="rId1"/>
</file>

<file path=xl/activeX/activeX47.xml><?xml version="1.0" encoding="utf-8"?>
<ax:ocx xmlns:ax="http://schemas.microsoft.com/office/2006/activeX" xmlns:r="http://schemas.openxmlformats.org/officeDocument/2006/relationships" ax:classid="{8BD21D50-EC42-11CE-9E0D-00AA006002F3}" r:id="rId1"/>
</file>

<file path=xl/activeX/activeX48.xml><?xml version="1.0" encoding="utf-8"?>
<ax:ocx xmlns:ax="http://schemas.microsoft.com/office/2006/activeX" xmlns:r="http://schemas.openxmlformats.org/officeDocument/2006/relationships" ax:classid="{8BD21D50-EC42-11CE-9E0D-00AA006002F3}" r:id="rId1"/>
</file>

<file path=xl/activeX/activeX49.xml><?xml version="1.0" encoding="utf-8"?>
<ax:ocx xmlns:ax="http://schemas.microsoft.com/office/2006/activeX" xmlns:r="http://schemas.openxmlformats.org/officeDocument/2006/relationships" ax:classid="{8BD21D50-EC42-11CE-9E0D-00AA006002F3}" r:id="rId1"/>
</file>

<file path=xl/activeX/activeX5.xml><?xml version="1.0" encoding="utf-8"?>
<ax:ocx xmlns:ax="http://schemas.microsoft.com/office/2006/activeX" xmlns:r="http://schemas.openxmlformats.org/officeDocument/2006/relationships" ax:classid="{8BD21D50-EC42-11CE-9E0D-00AA006002F3}" r:id="rId1"/>
</file>

<file path=xl/activeX/activeX50.xml><?xml version="1.0" encoding="utf-8"?>
<ax:ocx xmlns:ax="http://schemas.microsoft.com/office/2006/activeX" xmlns:r="http://schemas.openxmlformats.org/officeDocument/2006/relationships" ax:classid="{8BD21D50-EC42-11CE-9E0D-00AA006002F3}" r:id="rId1"/>
</file>

<file path=xl/activeX/activeX51.xml><?xml version="1.0" encoding="utf-8"?>
<ax:ocx xmlns:ax="http://schemas.microsoft.com/office/2006/activeX" xmlns:r="http://schemas.openxmlformats.org/officeDocument/2006/relationships" ax:classid="{8BD21D50-EC42-11CE-9E0D-00AA006002F3}" r:id="rId1"/>
</file>

<file path=xl/activeX/activeX52.xml><?xml version="1.0" encoding="utf-8"?>
<ax:ocx xmlns:ax="http://schemas.microsoft.com/office/2006/activeX" xmlns:r="http://schemas.openxmlformats.org/officeDocument/2006/relationships" ax:classid="{8BD21D50-EC42-11CE-9E0D-00AA006002F3}" r:id="rId1"/>
</file>

<file path=xl/activeX/activeX53.xml><?xml version="1.0" encoding="utf-8"?>
<ax:ocx xmlns:ax="http://schemas.microsoft.com/office/2006/activeX" xmlns:r="http://schemas.openxmlformats.org/officeDocument/2006/relationships" ax:classid="{8BD21D50-EC42-11CE-9E0D-00AA006002F3}" r:id="rId1"/>
</file>

<file path=xl/activeX/activeX54.xml><?xml version="1.0" encoding="utf-8"?>
<ax:ocx xmlns:ax="http://schemas.microsoft.com/office/2006/activeX" xmlns:r="http://schemas.openxmlformats.org/officeDocument/2006/relationships" ax:classid="{8BD21D50-EC42-11CE-9E0D-00AA006002F3}" r:id="rId1"/>
</file>

<file path=xl/activeX/activeX55.xml><?xml version="1.0" encoding="utf-8"?>
<ax:ocx xmlns:ax="http://schemas.microsoft.com/office/2006/activeX" xmlns:r="http://schemas.openxmlformats.org/officeDocument/2006/relationships" ax:classid="{8BD21D50-EC42-11CE-9E0D-00AA006002F3}" r:id="rId1"/>
</file>

<file path=xl/activeX/activeX56.xml><?xml version="1.0" encoding="utf-8"?>
<ax:ocx xmlns:ax="http://schemas.microsoft.com/office/2006/activeX" xmlns:r="http://schemas.openxmlformats.org/officeDocument/2006/relationships" ax:classid="{8BD21D50-EC42-11CE-9E0D-00AA006002F3}" r:id="rId1"/>
</file>

<file path=xl/activeX/activeX57.xml><?xml version="1.0" encoding="utf-8"?>
<ax:ocx xmlns:ax="http://schemas.microsoft.com/office/2006/activeX" xmlns:r="http://schemas.openxmlformats.org/officeDocument/2006/relationships" ax:classid="{8BD21D50-EC42-11CE-9E0D-00AA006002F3}" r:id="rId1"/>
</file>

<file path=xl/activeX/activeX58.xml><?xml version="1.0" encoding="utf-8"?>
<ax:ocx xmlns:ax="http://schemas.microsoft.com/office/2006/activeX" xmlns:r="http://schemas.openxmlformats.org/officeDocument/2006/relationships" ax:classid="{8BD21D50-EC42-11CE-9E0D-00AA006002F3}" r:id="rId1"/>
</file>

<file path=xl/activeX/activeX59.xml><?xml version="1.0" encoding="utf-8"?>
<ax:ocx xmlns:ax="http://schemas.microsoft.com/office/2006/activeX" xmlns:r="http://schemas.openxmlformats.org/officeDocument/2006/relationships" ax:classid="{8BD21D50-EC42-11CE-9E0D-00AA006002F3}" r:id="rId1"/>
</file>

<file path=xl/activeX/activeX6.xml><?xml version="1.0" encoding="utf-8"?>
<ax:ocx xmlns:ax="http://schemas.microsoft.com/office/2006/activeX" xmlns:r="http://schemas.openxmlformats.org/officeDocument/2006/relationships" ax:classid="{8BD21D50-EC42-11CE-9E0D-00AA006002F3}" r:id="rId1"/>
</file>

<file path=xl/activeX/activeX60.xml><?xml version="1.0" encoding="utf-8"?>
<ax:ocx xmlns:ax="http://schemas.microsoft.com/office/2006/activeX" xmlns:r="http://schemas.openxmlformats.org/officeDocument/2006/relationships" ax:classid="{8BD21D50-EC42-11CE-9E0D-00AA006002F3}" r:id="rId1"/>
</file>

<file path=xl/activeX/activeX61.xml><?xml version="1.0" encoding="utf-8"?>
<ax:ocx xmlns:ax="http://schemas.microsoft.com/office/2006/activeX" xmlns:r="http://schemas.openxmlformats.org/officeDocument/2006/relationships" ax:classid="{8BD21D50-EC42-11CE-9E0D-00AA006002F3}" r:id="rId1"/>
</file>

<file path=xl/activeX/activeX62.xml><?xml version="1.0" encoding="utf-8"?>
<ax:ocx xmlns:ax="http://schemas.microsoft.com/office/2006/activeX" xmlns:r="http://schemas.openxmlformats.org/officeDocument/2006/relationships" ax:classid="{8BD21D50-EC42-11CE-9E0D-00AA006002F3}" r:id="rId1"/>
</file>

<file path=xl/activeX/activeX63.xml><?xml version="1.0" encoding="utf-8"?>
<ax:ocx xmlns:ax="http://schemas.microsoft.com/office/2006/activeX" xmlns:r="http://schemas.openxmlformats.org/officeDocument/2006/relationships" ax:classid="{8BD21D50-EC42-11CE-9E0D-00AA006002F3}" r:id="rId1"/>
</file>

<file path=xl/activeX/activeX64.xml><?xml version="1.0" encoding="utf-8"?>
<ax:ocx xmlns:ax="http://schemas.microsoft.com/office/2006/activeX" xmlns:r="http://schemas.openxmlformats.org/officeDocument/2006/relationships" ax:classid="{8BD21D50-EC42-11CE-9E0D-00AA006002F3}" r:id="rId1"/>
</file>

<file path=xl/activeX/activeX65.xml><?xml version="1.0" encoding="utf-8"?>
<ax:ocx xmlns:ax="http://schemas.microsoft.com/office/2006/activeX" xmlns:r="http://schemas.openxmlformats.org/officeDocument/2006/relationships" ax:classid="{8BD21D50-EC42-11CE-9E0D-00AA006002F3}" r:id="rId1"/>
</file>

<file path=xl/activeX/activeX66.xml><?xml version="1.0" encoding="utf-8"?>
<ax:ocx xmlns:ax="http://schemas.microsoft.com/office/2006/activeX" xmlns:r="http://schemas.openxmlformats.org/officeDocument/2006/relationships" ax:classid="{8BD21D50-EC42-11CE-9E0D-00AA006002F3}" r:id="rId1"/>
</file>

<file path=xl/activeX/activeX67.xml><?xml version="1.0" encoding="utf-8"?>
<ax:ocx xmlns:ax="http://schemas.microsoft.com/office/2006/activeX" xmlns:r="http://schemas.openxmlformats.org/officeDocument/2006/relationships" ax:classid="{8BD21D50-EC42-11CE-9E0D-00AA006002F3}" r:id="rId1"/>
</file>

<file path=xl/activeX/activeX68.xml><?xml version="1.0" encoding="utf-8"?>
<ax:ocx xmlns:ax="http://schemas.microsoft.com/office/2006/activeX" xmlns:r="http://schemas.openxmlformats.org/officeDocument/2006/relationships" ax:classid="{8BD21D50-EC42-11CE-9E0D-00AA006002F3}" r:id="rId1"/>
</file>

<file path=xl/activeX/activeX69.xml><?xml version="1.0" encoding="utf-8"?>
<ax:ocx xmlns:ax="http://schemas.microsoft.com/office/2006/activeX" xmlns:r="http://schemas.openxmlformats.org/officeDocument/2006/relationships" ax:classid="{8BD21D50-EC42-11CE-9E0D-00AA006002F3}" r:id="rId1"/>
</file>

<file path=xl/activeX/activeX7.xml><?xml version="1.0" encoding="utf-8"?>
<ax:ocx xmlns:ax="http://schemas.microsoft.com/office/2006/activeX" xmlns:r="http://schemas.openxmlformats.org/officeDocument/2006/relationships" ax:classid="{8BD21D50-EC42-11CE-9E0D-00AA006002F3}" r:id="rId1"/>
</file>

<file path=xl/activeX/activeX70.xml><?xml version="1.0" encoding="utf-8"?>
<ax:ocx xmlns:ax="http://schemas.microsoft.com/office/2006/activeX" xmlns:r="http://schemas.openxmlformats.org/officeDocument/2006/relationships" ax:classid="{8BD21D50-EC42-11CE-9E0D-00AA006002F3}" r:id="rId1"/>
</file>

<file path=xl/activeX/activeX71.xml><?xml version="1.0" encoding="utf-8"?>
<ax:ocx xmlns:ax="http://schemas.microsoft.com/office/2006/activeX" xmlns:r="http://schemas.openxmlformats.org/officeDocument/2006/relationships" ax:classid="{8BD21D50-EC42-11CE-9E0D-00AA006002F3}" r:id="rId1"/>
</file>

<file path=xl/activeX/activeX72.xml><?xml version="1.0" encoding="utf-8"?>
<ax:ocx xmlns:ax="http://schemas.microsoft.com/office/2006/activeX" xmlns:r="http://schemas.openxmlformats.org/officeDocument/2006/relationships" ax:classid="{8BD21D50-EC42-11CE-9E0D-00AA006002F3}" r:id="rId1"/>
</file>

<file path=xl/activeX/activeX73.xml><?xml version="1.0" encoding="utf-8"?>
<ax:ocx xmlns:ax="http://schemas.microsoft.com/office/2006/activeX" xmlns:r="http://schemas.openxmlformats.org/officeDocument/2006/relationships" ax:classid="{8BD21D50-EC42-11CE-9E0D-00AA006002F3}" r:id="rId1"/>
</file>

<file path=xl/activeX/activeX74.xml><?xml version="1.0" encoding="utf-8"?>
<ax:ocx xmlns:ax="http://schemas.microsoft.com/office/2006/activeX" xmlns:r="http://schemas.openxmlformats.org/officeDocument/2006/relationships" ax:classid="{8BD21D50-EC42-11CE-9E0D-00AA006002F3}" r:id="rId1"/>
</file>

<file path=xl/activeX/activeX75.xml><?xml version="1.0" encoding="utf-8"?>
<ax:ocx xmlns:ax="http://schemas.microsoft.com/office/2006/activeX" xmlns:r="http://schemas.openxmlformats.org/officeDocument/2006/relationships" ax:classid="{8BD21D50-EC42-11CE-9E0D-00AA006002F3}" r:id="rId1"/>
</file>

<file path=xl/activeX/activeX76.xml><?xml version="1.0" encoding="utf-8"?>
<ax:ocx xmlns:ax="http://schemas.microsoft.com/office/2006/activeX" xmlns:r="http://schemas.openxmlformats.org/officeDocument/2006/relationships" ax:classid="{8BD21D50-EC42-11CE-9E0D-00AA006002F3}" r:id="rId1"/>
</file>

<file path=xl/activeX/activeX77.xml><?xml version="1.0" encoding="utf-8"?>
<ax:ocx xmlns:ax="http://schemas.microsoft.com/office/2006/activeX" xmlns:r="http://schemas.openxmlformats.org/officeDocument/2006/relationships" ax:classid="{8BD21D50-EC42-11CE-9E0D-00AA006002F3}" r:id="rId1"/>
</file>

<file path=xl/activeX/activeX78.xml><?xml version="1.0" encoding="utf-8"?>
<ax:ocx xmlns:ax="http://schemas.microsoft.com/office/2006/activeX" xmlns:r="http://schemas.openxmlformats.org/officeDocument/2006/relationships" ax:classid="{8BD21D50-EC42-11CE-9E0D-00AA006002F3}" r:id="rId1"/>
</file>

<file path=xl/activeX/activeX79.xml><?xml version="1.0" encoding="utf-8"?>
<ax:ocx xmlns:ax="http://schemas.microsoft.com/office/2006/activeX" xmlns:r="http://schemas.openxmlformats.org/officeDocument/2006/relationships" ax:classid="{8BD21D50-EC42-11CE-9E0D-00AA006002F3}" r:id="rId1"/>
</file>

<file path=xl/activeX/activeX8.xml><?xml version="1.0" encoding="utf-8"?>
<ax:ocx xmlns:ax="http://schemas.microsoft.com/office/2006/activeX" xmlns:r="http://schemas.openxmlformats.org/officeDocument/2006/relationships" ax:classid="{8BD21D50-EC42-11CE-9E0D-00AA006002F3}" r:id="rId1"/>
</file>

<file path=xl/activeX/activeX80.xml><?xml version="1.0" encoding="utf-8"?>
<ax:ocx xmlns:ax="http://schemas.microsoft.com/office/2006/activeX" xmlns:r="http://schemas.openxmlformats.org/officeDocument/2006/relationships" ax:classid="{8BD21D50-EC42-11CE-9E0D-00AA006002F3}" r:id="rId1"/>
</file>

<file path=xl/activeX/activeX81.xml><?xml version="1.0" encoding="utf-8"?>
<ax:ocx xmlns:ax="http://schemas.microsoft.com/office/2006/activeX" xmlns:r="http://schemas.openxmlformats.org/officeDocument/2006/relationships" ax:classid="{8BD21D50-EC42-11CE-9E0D-00AA006002F3}" r:id="rId1"/>
</file>

<file path=xl/activeX/activeX82.xml><?xml version="1.0" encoding="utf-8"?>
<ax:ocx xmlns:ax="http://schemas.microsoft.com/office/2006/activeX" xmlns:r="http://schemas.openxmlformats.org/officeDocument/2006/relationships" ax:classid="{8BD21D50-EC42-11CE-9E0D-00AA006002F3}" r:id="rId1"/>
</file>

<file path=xl/activeX/activeX83.xml><?xml version="1.0" encoding="utf-8"?>
<ax:ocx xmlns:ax="http://schemas.microsoft.com/office/2006/activeX" xmlns:r="http://schemas.openxmlformats.org/officeDocument/2006/relationships" ax:classid="{8BD21D50-EC42-11CE-9E0D-00AA006002F3}" r:id="rId1"/>
</file>

<file path=xl/activeX/activeX84.xml><?xml version="1.0" encoding="utf-8"?>
<ax:ocx xmlns:ax="http://schemas.microsoft.com/office/2006/activeX" xmlns:r="http://schemas.openxmlformats.org/officeDocument/2006/relationships" ax:classid="{8BD21D50-EC42-11CE-9E0D-00AA006002F3}" r:id="rId1"/>
</file>

<file path=xl/activeX/activeX85.xml><?xml version="1.0" encoding="utf-8"?>
<ax:ocx xmlns:ax="http://schemas.microsoft.com/office/2006/activeX" xmlns:r="http://schemas.openxmlformats.org/officeDocument/2006/relationships" ax:classid="{8BD21D50-EC42-11CE-9E0D-00AA006002F3}" r:id="rId1"/>
</file>

<file path=xl/activeX/activeX86.xml><?xml version="1.0" encoding="utf-8"?>
<ax:ocx xmlns:ax="http://schemas.microsoft.com/office/2006/activeX" xmlns:r="http://schemas.openxmlformats.org/officeDocument/2006/relationships" ax:classid="{8BD21D50-EC42-11CE-9E0D-00AA006002F3}" r:id="rId1"/>
</file>

<file path=xl/activeX/activeX87.xml><?xml version="1.0" encoding="utf-8"?>
<ax:ocx xmlns:ax="http://schemas.microsoft.com/office/2006/activeX" xmlns:r="http://schemas.openxmlformats.org/officeDocument/2006/relationships" ax:classid="{8BD21D50-EC42-11CE-9E0D-00AA006002F3}" r:id="rId1"/>
</file>

<file path=xl/activeX/activeX88.xml><?xml version="1.0" encoding="utf-8"?>
<ax:ocx xmlns:ax="http://schemas.microsoft.com/office/2006/activeX" xmlns:r="http://schemas.openxmlformats.org/officeDocument/2006/relationships" ax:classid="{8BD21D50-EC42-11CE-9E0D-00AA006002F3}" r:id="rId1"/>
</file>

<file path=xl/activeX/activeX89.xml><?xml version="1.0" encoding="utf-8"?>
<ax:ocx xmlns:ax="http://schemas.microsoft.com/office/2006/activeX" xmlns:r="http://schemas.openxmlformats.org/officeDocument/2006/relationships" ax:classid="{8BD21D50-EC42-11CE-9E0D-00AA006002F3}" r:id="rId1"/>
</file>

<file path=xl/activeX/activeX9.xml><?xml version="1.0" encoding="utf-8"?>
<ax:ocx xmlns:ax="http://schemas.microsoft.com/office/2006/activeX" xmlns:r="http://schemas.openxmlformats.org/officeDocument/2006/relationships" ax:classid="{8BD21D50-EC42-11CE-9E0D-00AA006002F3}" r:id="rId1"/>
</file>

<file path=xl/activeX/activeX90.xml><?xml version="1.0" encoding="utf-8"?>
<ax:ocx xmlns:ax="http://schemas.microsoft.com/office/2006/activeX" xmlns:r="http://schemas.openxmlformats.org/officeDocument/2006/relationships" ax:classid="{8BD21D50-EC42-11CE-9E0D-00AA006002F3}" r:id="rId1"/>
</file>

<file path=xl/activeX/activeX91.xml><?xml version="1.0" encoding="utf-8"?>
<ax:ocx xmlns:ax="http://schemas.microsoft.com/office/2006/activeX" xmlns:r="http://schemas.openxmlformats.org/officeDocument/2006/relationships" ax:classid="{8BD21D50-EC42-11CE-9E0D-00AA006002F3}" r:id="rId1"/>
</file>

<file path=xl/activeX/activeX92.xml><?xml version="1.0" encoding="utf-8"?>
<ax:ocx xmlns:ax="http://schemas.microsoft.com/office/2006/activeX" xmlns:r="http://schemas.openxmlformats.org/officeDocument/2006/relationships" ax:classid="{8BD21D50-EC42-11CE-9E0D-00AA006002F3}" r:id="rId1"/>
</file>

<file path=xl/activeX/activeX93.xml><?xml version="1.0" encoding="utf-8"?>
<ax:ocx xmlns:ax="http://schemas.microsoft.com/office/2006/activeX" xmlns:r="http://schemas.openxmlformats.org/officeDocument/2006/relationships" ax:classid="{8BD21D50-EC42-11CE-9E0D-00AA006002F3}" r:id="rId1"/>
</file>

<file path=xl/activeX/activeX94.xml><?xml version="1.0" encoding="utf-8"?>
<ax:ocx xmlns:ax="http://schemas.microsoft.com/office/2006/activeX" xmlns:r="http://schemas.openxmlformats.org/officeDocument/2006/relationships" ax:classid="{8BD21D50-EC42-11CE-9E0D-00AA006002F3}" r:id="rId1"/>
</file>

<file path=xl/activeX/activeX95.xml><?xml version="1.0" encoding="utf-8"?>
<ax:ocx xmlns:ax="http://schemas.microsoft.com/office/2006/activeX" xmlns:r="http://schemas.openxmlformats.org/officeDocument/2006/relationships" ax:classid="{8BD21D50-EC42-11CE-9E0D-00AA006002F3}" r:id="rId1"/>
</file>

<file path=xl/activeX/activeX96.xml><?xml version="1.0" encoding="utf-8"?>
<ax:ocx xmlns:ax="http://schemas.microsoft.com/office/2006/activeX" xmlns:r="http://schemas.openxmlformats.org/officeDocument/2006/relationships" ax:classid="{8BD21D50-EC42-11CE-9E0D-00AA006002F3}" r:id="rId1"/>
</file>

<file path=xl/activeX/activeX97.xml><?xml version="1.0" encoding="utf-8"?>
<ax:ocx xmlns:ax="http://schemas.microsoft.com/office/2006/activeX" xmlns:r="http://schemas.openxmlformats.org/officeDocument/2006/relationships" ax:classid="{8BD21D50-EC42-11CE-9E0D-00AA006002F3}" r:id="rId1"/>
</file>

<file path=xl/activeX/activeX98.xml><?xml version="1.0" encoding="utf-8"?>
<ax:ocx xmlns:ax="http://schemas.microsoft.com/office/2006/activeX" xmlns:r="http://schemas.openxmlformats.org/officeDocument/2006/relationships" ax:classid="{8BD21D50-EC42-11CE-9E0D-00AA006002F3}" r:id="rId1"/>
</file>

<file path=xl/activeX/activeX99.xml><?xml version="1.0" encoding="utf-8"?>
<ax:ocx xmlns:ax="http://schemas.microsoft.com/office/2006/activeX" xmlns:r="http://schemas.openxmlformats.org/officeDocument/2006/relationships" ax:classid="{8BD21D50-EC42-11CE-9E0D-00AA006002F3}" r:id="rId1"/>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87.emf"/></Relationships>
</file>

<file path=xl/drawings/_rels/vmlDrawing1.vml.rels><?xml version="1.0" encoding="UTF-8" standalone="yes"?>
<Relationships xmlns="http://schemas.openxmlformats.org/package/2006/relationships"><Relationship Id="rId13" Type="http://schemas.openxmlformats.org/officeDocument/2006/relationships/image" Target="../media/image13.emf"/><Relationship Id="rId18" Type="http://schemas.openxmlformats.org/officeDocument/2006/relationships/image" Target="../media/image18.emf"/><Relationship Id="rId26" Type="http://schemas.openxmlformats.org/officeDocument/2006/relationships/image" Target="../media/image26.emf"/><Relationship Id="rId39" Type="http://schemas.openxmlformats.org/officeDocument/2006/relationships/image" Target="../media/image39.emf"/><Relationship Id="rId21" Type="http://schemas.openxmlformats.org/officeDocument/2006/relationships/image" Target="../media/image21.emf"/><Relationship Id="rId34" Type="http://schemas.openxmlformats.org/officeDocument/2006/relationships/image" Target="../media/image34.emf"/><Relationship Id="rId42" Type="http://schemas.openxmlformats.org/officeDocument/2006/relationships/image" Target="../media/image42.emf"/><Relationship Id="rId47" Type="http://schemas.openxmlformats.org/officeDocument/2006/relationships/image" Target="../media/image47.emf"/><Relationship Id="rId50" Type="http://schemas.openxmlformats.org/officeDocument/2006/relationships/image" Target="../media/image50.emf"/><Relationship Id="rId55" Type="http://schemas.openxmlformats.org/officeDocument/2006/relationships/image" Target="../media/image55.emf"/><Relationship Id="rId63" Type="http://schemas.openxmlformats.org/officeDocument/2006/relationships/image" Target="../media/image63.emf"/><Relationship Id="rId68" Type="http://schemas.openxmlformats.org/officeDocument/2006/relationships/image" Target="../media/image68.emf"/><Relationship Id="rId76" Type="http://schemas.openxmlformats.org/officeDocument/2006/relationships/image" Target="../media/image76.emf"/><Relationship Id="rId84" Type="http://schemas.openxmlformats.org/officeDocument/2006/relationships/image" Target="../media/image84.emf"/><Relationship Id="rId7" Type="http://schemas.openxmlformats.org/officeDocument/2006/relationships/image" Target="../media/image7.emf"/><Relationship Id="rId71" Type="http://schemas.openxmlformats.org/officeDocument/2006/relationships/image" Target="../media/image71.emf"/><Relationship Id="rId2" Type="http://schemas.openxmlformats.org/officeDocument/2006/relationships/image" Target="../media/image2.emf"/><Relationship Id="rId16" Type="http://schemas.openxmlformats.org/officeDocument/2006/relationships/image" Target="../media/image16.emf"/><Relationship Id="rId29" Type="http://schemas.openxmlformats.org/officeDocument/2006/relationships/image" Target="../media/image29.emf"/><Relationship Id="rId11" Type="http://schemas.openxmlformats.org/officeDocument/2006/relationships/image" Target="../media/image11.emf"/><Relationship Id="rId24" Type="http://schemas.openxmlformats.org/officeDocument/2006/relationships/image" Target="../media/image24.emf"/><Relationship Id="rId32" Type="http://schemas.openxmlformats.org/officeDocument/2006/relationships/image" Target="../media/image32.emf"/><Relationship Id="rId37" Type="http://schemas.openxmlformats.org/officeDocument/2006/relationships/image" Target="../media/image37.emf"/><Relationship Id="rId40" Type="http://schemas.openxmlformats.org/officeDocument/2006/relationships/image" Target="../media/image40.emf"/><Relationship Id="rId45" Type="http://schemas.openxmlformats.org/officeDocument/2006/relationships/image" Target="../media/image45.emf"/><Relationship Id="rId53" Type="http://schemas.openxmlformats.org/officeDocument/2006/relationships/image" Target="../media/image53.emf"/><Relationship Id="rId58" Type="http://schemas.openxmlformats.org/officeDocument/2006/relationships/image" Target="../media/image58.emf"/><Relationship Id="rId66" Type="http://schemas.openxmlformats.org/officeDocument/2006/relationships/image" Target="../media/image66.emf"/><Relationship Id="rId74" Type="http://schemas.openxmlformats.org/officeDocument/2006/relationships/image" Target="../media/image74.emf"/><Relationship Id="rId79" Type="http://schemas.openxmlformats.org/officeDocument/2006/relationships/image" Target="../media/image79.emf"/><Relationship Id="rId5" Type="http://schemas.openxmlformats.org/officeDocument/2006/relationships/image" Target="../media/image5.emf"/><Relationship Id="rId61" Type="http://schemas.openxmlformats.org/officeDocument/2006/relationships/image" Target="../media/image61.emf"/><Relationship Id="rId82" Type="http://schemas.openxmlformats.org/officeDocument/2006/relationships/image" Target="../media/image82.emf"/><Relationship Id="rId19" Type="http://schemas.openxmlformats.org/officeDocument/2006/relationships/image" Target="../media/image19.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 Id="rId22" Type="http://schemas.openxmlformats.org/officeDocument/2006/relationships/image" Target="../media/image22.emf"/><Relationship Id="rId27" Type="http://schemas.openxmlformats.org/officeDocument/2006/relationships/image" Target="../media/image27.emf"/><Relationship Id="rId30" Type="http://schemas.openxmlformats.org/officeDocument/2006/relationships/image" Target="../media/image30.emf"/><Relationship Id="rId35" Type="http://schemas.openxmlformats.org/officeDocument/2006/relationships/image" Target="../media/image35.emf"/><Relationship Id="rId43" Type="http://schemas.openxmlformats.org/officeDocument/2006/relationships/image" Target="../media/image43.emf"/><Relationship Id="rId48" Type="http://schemas.openxmlformats.org/officeDocument/2006/relationships/image" Target="../media/image48.emf"/><Relationship Id="rId56" Type="http://schemas.openxmlformats.org/officeDocument/2006/relationships/image" Target="../media/image56.emf"/><Relationship Id="rId64" Type="http://schemas.openxmlformats.org/officeDocument/2006/relationships/image" Target="../media/image64.emf"/><Relationship Id="rId69" Type="http://schemas.openxmlformats.org/officeDocument/2006/relationships/image" Target="../media/image69.emf"/><Relationship Id="rId77" Type="http://schemas.openxmlformats.org/officeDocument/2006/relationships/image" Target="../media/image77.emf"/><Relationship Id="rId8" Type="http://schemas.openxmlformats.org/officeDocument/2006/relationships/image" Target="../media/image8.emf"/><Relationship Id="rId51" Type="http://schemas.openxmlformats.org/officeDocument/2006/relationships/image" Target="../media/image51.emf"/><Relationship Id="rId72" Type="http://schemas.openxmlformats.org/officeDocument/2006/relationships/image" Target="../media/image72.emf"/><Relationship Id="rId80" Type="http://schemas.openxmlformats.org/officeDocument/2006/relationships/image" Target="../media/image80.emf"/><Relationship Id="rId85" Type="http://schemas.openxmlformats.org/officeDocument/2006/relationships/image" Target="../media/image85.emf"/><Relationship Id="rId3" Type="http://schemas.openxmlformats.org/officeDocument/2006/relationships/image" Target="../media/image3.emf"/><Relationship Id="rId12" Type="http://schemas.openxmlformats.org/officeDocument/2006/relationships/image" Target="../media/image12.emf"/><Relationship Id="rId17" Type="http://schemas.openxmlformats.org/officeDocument/2006/relationships/image" Target="../media/image17.emf"/><Relationship Id="rId25" Type="http://schemas.openxmlformats.org/officeDocument/2006/relationships/image" Target="../media/image25.emf"/><Relationship Id="rId33" Type="http://schemas.openxmlformats.org/officeDocument/2006/relationships/image" Target="../media/image33.emf"/><Relationship Id="rId38" Type="http://schemas.openxmlformats.org/officeDocument/2006/relationships/image" Target="../media/image38.emf"/><Relationship Id="rId46" Type="http://schemas.openxmlformats.org/officeDocument/2006/relationships/image" Target="../media/image46.emf"/><Relationship Id="rId59" Type="http://schemas.openxmlformats.org/officeDocument/2006/relationships/image" Target="../media/image59.emf"/><Relationship Id="rId67" Type="http://schemas.openxmlformats.org/officeDocument/2006/relationships/image" Target="../media/image67.emf"/><Relationship Id="rId20" Type="http://schemas.openxmlformats.org/officeDocument/2006/relationships/image" Target="../media/image20.emf"/><Relationship Id="rId41" Type="http://schemas.openxmlformats.org/officeDocument/2006/relationships/image" Target="../media/image41.emf"/><Relationship Id="rId54" Type="http://schemas.openxmlformats.org/officeDocument/2006/relationships/image" Target="../media/image54.emf"/><Relationship Id="rId62" Type="http://schemas.openxmlformats.org/officeDocument/2006/relationships/image" Target="../media/image62.emf"/><Relationship Id="rId70" Type="http://schemas.openxmlformats.org/officeDocument/2006/relationships/image" Target="../media/image70.emf"/><Relationship Id="rId75" Type="http://schemas.openxmlformats.org/officeDocument/2006/relationships/image" Target="../media/image75.emf"/><Relationship Id="rId83" Type="http://schemas.openxmlformats.org/officeDocument/2006/relationships/image" Target="../media/image83.emf"/><Relationship Id="rId1" Type="http://schemas.openxmlformats.org/officeDocument/2006/relationships/image" Target="../media/image1.emf"/><Relationship Id="rId6" Type="http://schemas.openxmlformats.org/officeDocument/2006/relationships/image" Target="../media/image6.emf"/><Relationship Id="rId15" Type="http://schemas.openxmlformats.org/officeDocument/2006/relationships/image" Target="../media/image15.emf"/><Relationship Id="rId23" Type="http://schemas.openxmlformats.org/officeDocument/2006/relationships/image" Target="../media/image23.emf"/><Relationship Id="rId28" Type="http://schemas.openxmlformats.org/officeDocument/2006/relationships/image" Target="../media/image28.emf"/><Relationship Id="rId36" Type="http://schemas.openxmlformats.org/officeDocument/2006/relationships/image" Target="../media/image36.emf"/><Relationship Id="rId49" Type="http://schemas.openxmlformats.org/officeDocument/2006/relationships/image" Target="../media/image49.emf"/><Relationship Id="rId57" Type="http://schemas.openxmlformats.org/officeDocument/2006/relationships/image" Target="../media/image57.emf"/><Relationship Id="rId10" Type="http://schemas.openxmlformats.org/officeDocument/2006/relationships/image" Target="../media/image10.emf"/><Relationship Id="rId31" Type="http://schemas.openxmlformats.org/officeDocument/2006/relationships/image" Target="../media/image31.emf"/><Relationship Id="rId44" Type="http://schemas.openxmlformats.org/officeDocument/2006/relationships/image" Target="../media/image44.emf"/><Relationship Id="rId52" Type="http://schemas.openxmlformats.org/officeDocument/2006/relationships/image" Target="../media/image52.emf"/><Relationship Id="rId60" Type="http://schemas.openxmlformats.org/officeDocument/2006/relationships/image" Target="../media/image60.emf"/><Relationship Id="rId65" Type="http://schemas.openxmlformats.org/officeDocument/2006/relationships/image" Target="../media/image65.emf"/><Relationship Id="rId73" Type="http://schemas.openxmlformats.org/officeDocument/2006/relationships/image" Target="../media/image73.emf"/><Relationship Id="rId78" Type="http://schemas.openxmlformats.org/officeDocument/2006/relationships/image" Target="../media/image78.emf"/><Relationship Id="rId81" Type="http://schemas.openxmlformats.org/officeDocument/2006/relationships/image" Target="../media/image81.emf"/><Relationship Id="rId86" Type="http://schemas.openxmlformats.org/officeDocument/2006/relationships/image" Target="../media/image86.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1533525</xdr:colOff>
          <xdr:row>39</xdr:row>
          <xdr:rowOff>771525</xdr:rowOff>
        </xdr:from>
        <xdr:to>
          <xdr:col>3</xdr:col>
          <xdr:colOff>0</xdr:colOff>
          <xdr:row>40</xdr:row>
          <xdr:rowOff>200025</xdr:rowOff>
        </xdr:to>
        <xdr:sp macro="" textlink="">
          <xdr:nvSpPr>
            <xdr:cNvPr id="35841" name="OptionButton設立時取締役2_Japan"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1533525</xdr:colOff>
          <xdr:row>40</xdr:row>
          <xdr:rowOff>200025</xdr:rowOff>
        </xdr:from>
        <xdr:to>
          <xdr:col>2</xdr:col>
          <xdr:colOff>4171950</xdr:colOff>
          <xdr:row>40</xdr:row>
          <xdr:rowOff>638175</xdr:rowOff>
        </xdr:to>
        <xdr:sp macro="" textlink="">
          <xdr:nvSpPr>
            <xdr:cNvPr id="35842" name="OptionButton設立時取締役2_Other"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1476375</xdr:colOff>
          <xdr:row>11</xdr:row>
          <xdr:rowOff>552450</xdr:rowOff>
        </xdr:from>
        <xdr:to>
          <xdr:col>2</xdr:col>
          <xdr:colOff>4124325</xdr:colOff>
          <xdr:row>12</xdr:row>
          <xdr:rowOff>0</xdr:rowOff>
        </xdr:to>
        <xdr:sp macro="" textlink="">
          <xdr:nvSpPr>
            <xdr:cNvPr id="35843" name="OptionButton設立時代表取締役_Japan"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1476375</xdr:colOff>
          <xdr:row>11</xdr:row>
          <xdr:rowOff>1019175</xdr:rowOff>
        </xdr:from>
        <xdr:to>
          <xdr:col>2</xdr:col>
          <xdr:colOff>4124325</xdr:colOff>
          <xdr:row>12</xdr:row>
          <xdr:rowOff>466725</xdr:rowOff>
        </xdr:to>
        <xdr:sp macro="" textlink="">
          <xdr:nvSpPr>
            <xdr:cNvPr id="35844" name="OptionButton設立時代表取締役_Other"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xdr:col>
      <xdr:colOff>1457501</xdr:colOff>
      <xdr:row>27</xdr:row>
      <xdr:rowOff>446134</xdr:rowOff>
    </xdr:from>
    <xdr:to>
      <xdr:col>2</xdr:col>
      <xdr:colOff>4029306</xdr:colOff>
      <xdr:row>28</xdr:row>
      <xdr:rowOff>394608</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2722965" y="12855848"/>
          <a:ext cx="2571805" cy="533581"/>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kern="1200">
              <a:solidFill>
                <a:sysClr val="windowText" lastClr="000000"/>
              </a:solidFill>
            </a:rPr>
            <a:t>Same as representative Member</a:t>
          </a:r>
        </a:p>
        <a:p>
          <a:pPr algn="l"/>
          <a:r>
            <a:rPr kumimoji="1" lang="ja-JP" altLang="en-US" sz="1100" kern="1200">
              <a:solidFill>
                <a:sysClr val="windowText" lastClr="000000"/>
              </a:solidFill>
            </a:rPr>
            <a:t>代表社員と同じ</a:t>
          </a:r>
        </a:p>
      </xdr:txBody>
    </xdr:sp>
    <xdr:clientData/>
  </xdr:twoCellAnchor>
  <mc:AlternateContent xmlns:mc="http://schemas.openxmlformats.org/markup-compatibility/2006">
    <mc:Choice xmlns:a14="http://schemas.microsoft.com/office/drawing/2010/main" Requires="a14">
      <xdr:twoCellAnchor>
        <xdr:from>
          <xdr:col>2</xdr:col>
          <xdr:colOff>1457325</xdr:colOff>
          <xdr:row>51</xdr:row>
          <xdr:rowOff>800100</xdr:rowOff>
        </xdr:from>
        <xdr:to>
          <xdr:col>2</xdr:col>
          <xdr:colOff>4124325</xdr:colOff>
          <xdr:row>52</xdr:row>
          <xdr:rowOff>228600</xdr:rowOff>
        </xdr:to>
        <xdr:sp macro="" textlink="">
          <xdr:nvSpPr>
            <xdr:cNvPr id="35845" name="OptionButton設立時取締役3_Japan"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52</xdr:row>
          <xdr:rowOff>209550</xdr:rowOff>
        </xdr:from>
        <xdr:to>
          <xdr:col>2</xdr:col>
          <xdr:colOff>4124325</xdr:colOff>
          <xdr:row>52</xdr:row>
          <xdr:rowOff>619125</xdr:rowOff>
        </xdr:to>
        <xdr:sp macro="" textlink="">
          <xdr:nvSpPr>
            <xdr:cNvPr id="35846" name="OptionButton設立時取締役3_Other"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1409700</xdr:colOff>
          <xdr:row>63</xdr:row>
          <xdr:rowOff>476250</xdr:rowOff>
        </xdr:from>
        <xdr:to>
          <xdr:col>2</xdr:col>
          <xdr:colOff>4143375</xdr:colOff>
          <xdr:row>63</xdr:row>
          <xdr:rowOff>923925</xdr:rowOff>
        </xdr:to>
        <xdr:sp macro="" textlink="">
          <xdr:nvSpPr>
            <xdr:cNvPr id="35847" name="OptionButton設立時取締役4_Japan"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1419225</xdr:colOff>
          <xdr:row>63</xdr:row>
          <xdr:rowOff>904875</xdr:rowOff>
        </xdr:from>
        <xdr:to>
          <xdr:col>2</xdr:col>
          <xdr:colOff>4133850</xdr:colOff>
          <xdr:row>64</xdr:row>
          <xdr:rowOff>314325</xdr:rowOff>
        </xdr:to>
        <xdr:sp macro="" textlink="">
          <xdr:nvSpPr>
            <xdr:cNvPr id="35848" name="OptionButton設立時取締役4_Other"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1447800</xdr:colOff>
          <xdr:row>75</xdr:row>
          <xdr:rowOff>504825</xdr:rowOff>
        </xdr:from>
        <xdr:to>
          <xdr:col>2</xdr:col>
          <xdr:colOff>4162425</xdr:colOff>
          <xdr:row>75</xdr:row>
          <xdr:rowOff>952500</xdr:rowOff>
        </xdr:to>
        <xdr:sp macro="" textlink="">
          <xdr:nvSpPr>
            <xdr:cNvPr id="35849" name="OptionButton設立時取締役5_Japan"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1438275</xdr:colOff>
          <xdr:row>75</xdr:row>
          <xdr:rowOff>942975</xdr:rowOff>
        </xdr:from>
        <xdr:to>
          <xdr:col>2</xdr:col>
          <xdr:colOff>4143375</xdr:colOff>
          <xdr:row>76</xdr:row>
          <xdr:rowOff>371475</xdr:rowOff>
        </xdr:to>
        <xdr:sp macro="" textlink="">
          <xdr:nvSpPr>
            <xdr:cNvPr id="35850" name="OptionButton設立時取締役5_Other"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1524000</xdr:colOff>
          <xdr:row>87</xdr:row>
          <xdr:rowOff>638175</xdr:rowOff>
        </xdr:from>
        <xdr:to>
          <xdr:col>2</xdr:col>
          <xdr:colOff>4152900</xdr:colOff>
          <xdr:row>88</xdr:row>
          <xdr:rowOff>66675</xdr:rowOff>
        </xdr:to>
        <xdr:sp macro="" textlink="">
          <xdr:nvSpPr>
            <xdr:cNvPr id="35851" name="OptionButton設立時取締役6_Japan"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1524000</xdr:colOff>
          <xdr:row>88</xdr:row>
          <xdr:rowOff>66675</xdr:rowOff>
        </xdr:from>
        <xdr:to>
          <xdr:col>2</xdr:col>
          <xdr:colOff>4162425</xdr:colOff>
          <xdr:row>88</xdr:row>
          <xdr:rowOff>523875</xdr:rowOff>
        </xdr:to>
        <xdr:sp macro="" textlink="">
          <xdr:nvSpPr>
            <xdr:cNvPr id="35852" name="OptionButton設立時取締役6_Other"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1466850</xdr:colOff>
          <xdr:row>99</xdr:row>
          <xdr:rowOff>542925</xdr:rowOff>
        </xdr:from>
        <xdr:to>
          <xdr:col>2</xdr:col>
          <xdr:colOff>4133850</xdr:colOff>
          <xdr:row>99</xdr:row>
          <xdr:rowOff>981075</xdr:rowOff>
        </xdr:to>
        <xdr:sp macro="" textlink="">
          <xdr:nvSpPr>
            <xdr:cNvPr id="35853" name="OptionButton設立時取締役7_Japan"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99</xdr:row>
          <xdr:rowOff>942975</xdr:rowOff>
        </xdr:from>
        <xdr:to>
          <xdr:col>2</xdr:col>
          <xdr:colOff>4133850</xdr:colOff>
          <xdr:row>100</xdr:row>
          <xdr:rowOff>371475</xdr:rowOff>
        </xdr:to>
        <xdr:sp macro="" textlink="">
          <xdr:nvSpPr>
            <xdr:cNvPr id="35854" name="OptionButton設立時取締役7_Other"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1514475</xdr:colOff>
          <xdr:row>111</xdr:row>
          <xdr:rowOff>561975</xdr:rowOff>
        </xdr:from>
        <xdr:to>
          <xdr:col>2</xdr:col>
          <xdr:colOff>4171950</xdr:colOff>
          <xdr:row>111</xdr:row>
          <xdr:rowOff>1009650</xdr:rowOff>
        </xdr:to>
        <xdr:sp macro="" textlink="">
          <xdr:nvSpPr>
            <xdr:cNvPr id="35855" name="OptionButton設立時取締役8_Japan"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1504950</xdr:colOff>
          <xdr:row>111</xdr:row>
          <xdr:rowOff>1000125</xdr:rowOff>
        </xdr:from>
        <xdr:to>
          <xdr:col>2</xdr:col>
          <xdr:colOff>4171950</xdr:colOff>
          <xdr:row>112</xdr:row>
          <xdr:rowOff>428625</xdr:rowOff>
        </xdr:to>
        <xdr:sp macro="" textlink="">
          <xdr:nvSpPr>
            <xdr:cNvPr id="35856" name="OptionButton設立時取締役8_Other"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1476375</xdr:colOff>
          <xdr:row>123</xdr:row>
          <xdr:rowOff>561975</xdr:rowOff>
        </xdr:from>
        <xdr:to>
          <xdr:col>2</xdr:col>
          <xdr:colOff>4181475</xdr:colOff>
          <xdr:row>123</xdr:row>
          <xdr:rowOff>962025</xdr:rowOff>
        </xdr:to>
        <xdr:sp macro="" textlink="">
          <xdr:nvSpPr>
            <xdr:cNvPr id="35857" name="OptionButton設立時取締役9_Japan"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1485900</xdr:colOff>
          <xdr:row>123</xdr:row>
          <xdr:rowOff>952500</xdr:rowOff>
        </xdr:from>
        <xdr:to>
          <xdr:col>2</xdr:col>
          <xdr:colOff>4181475</xdr:colOff>
          <xdr:row>124</xdr:row>
          <xdr:rowOff>371475</xdr:rowOff>
        </xdr:to>
        <xdr:sp macro="" textlink="">
          <xdr:nvSpPr>
            <xdr:cNvPr id="35858" name="OptionButton設立時取締役9_Other"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135</xdr:row>
          <xdr:rowOff>542925</xdr:rowOff>
        </xdr:from>
        <xdr:to>
          <xdr:col>2</xdr:col>
          <xdr:colOff>4143375</xdr:colOff>
          <xdr:row>135</xdr:row>
          <xdr:rowOff>1000125</xdr:rowOff>
        </xdr:to>
        <xdr:sp macro="" textlink="">
          <xdr:nvSpPr>
            <xdr:cNvPr id="35859" name="OptionButton設立時取締役10_Japan"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1476375</xdr:colOff>
          <xdr:row>135</xdr:row>
          <xdr:rowOff>1000125</xdr:rowOff>
        </xdr:from>
        <xdr:to>
          <xdr:col>2</xdr:col>
          <xdr:colOff>4143375</xdr:colOff>
          <xdr:row>136</xdr:row>
          <xdr:rowOff>419100</xdr:rowOff>
        </xdr:to>
        <xdr:sp macro="" textlink="">
          <xdr:nvSpPr>
            <xdr:cNvPr id="35860" name="OptionButton設立時取締役10_Other"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147</xdr:row>
          <xdr:rowOff>542925</xdr:rowOff>
        </xdr:from>
        <xdr:to>
          <xdr:col>2</xdr:col>
          <xdr:colOff>4162425</xdr:colOff>
          <xdr:row>147</xdr:row>
          <xdr:rowOff>981075</xdr:rowOff>
        </xdr:to>
        <xdr:sp macro="" textlink="">
          <xdr:nvSpPr>
            <xdr:cNvPr id="35861" name="OptionButton設立時取締役11_Japan"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147</xdr:row>
          <xdr:rowOff>962025</xdr:rowOff>
        </xdr:from>
        <xdr:to>
          <xdr:col>3</xdr:col>
          <xdr:colOff>9525</xdr:colOff>
          <xdr:row>148</xdr:row>
          <xdr:rowOff>371475</xdr:rowOff>
        </xdr:to>
        <xdr:sp macro="" textlink="">
          <xdr:nvSpPr>
            <xdr:cNvPr id="35862" name="OptionButton設立時取締役11_Other"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159</xdr:row>
          <xdr:rowOff>581025</xdr:rowOff>
        </xdr:from>
        <xdr:to>
          <xdr:col>2</xdr:col>
          <xdr:colOff>4133850</xdr:colOff>
          <xdr:row>160</xdr:row>
          <xdr:rowOff>9525</xdr:rowOff>
        </xdr:to>
        <xdr:sp macro="" textlink="">
          <xdr:nvSpPr>
            <xdr:cNvPr id="35863" name="OptionButton設立時取締役12_Japan"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160</xdr:row>
          <xdr:rowOff>9525</xdr:rowOff>
        </xdr:from>
        <xdr:to>
          <xdr:col>2</xdr:col>
          <xdr:colOff>4152900</xdr:colOff>
          <xdr:row>160</xdr:row>
          <xdr:rowOff>466725</xdr:rowOff>
        </xdr:to>
        <xdr:sp macro="" textlink="">
          <xdr:nvSpPr>
            <xdr:cNvPr id="35864" name="OptionButton設立時取締役12_Other"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1419225</xdr:colOff>
          <xdr:row>171</xdr:row>
          <xdr:rowOff>561975</xdr:rowOff>
        </xdr:from>
        <xdr:to>
          <xdr:col>2</xdr:col>
          <xdr:colOff>4143375</xdr:colOff>
          <xdr:row>171</xdr:row>
          <xdr:rowOff>1009650</xdr:rowOff>
        </xdr:to>
        <xdr:sp macro="" textlink="">
          <xdr:nvSpPr>
            <xdr:cNvPr id="35865" name="OptionButton設立時取締役13_Japan"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1419225</xdr:colOff>
          <xdr:row>171</xdr:row>
          <xdr:rowOff>962025</xdr:rowOff>
        </xdr:from>
        <xdr:to>
          <xdr:col>2</xdr:col>
          <xdr:colOff>4171950</xdr:colOff>
          <xdr:row>172</xdr:row>
          <xdr:rowOff>390525</xdr:rowOff>
        </xdr:to>
        <xdr:sp macro="" textlink="">
          <xdr:nvSpPr>
            <xdr:cNvPr id="35866" name="OptionButton設立時取締役13_Other"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1428750</xdr:colOff>
          <xdr:row>183</xdr:row>
          <xdr:rowOff>571500</xdr:rowOff>
        </xdr:from>
        <xdr:to>
          <xdr:col>2</xdr:col>
          <xdr:colOff>4162425</xdr:colOff>
          <xdr:row>183</xdr:row>
          <xdr:rowOff>1019175</xdr:rowOff>
        </xdr:to>
        <xdr:sp macro="" textlink="">
          <xdr:nvSpPr>
            <xdr:cNvPr id="35867" name="OptionButton設立時取締役14_Japan"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1428750</xdr:colOff>
          <xdr:row>183</xdr:row>
          <xdr:rowOff>1009650</xdr:rowOff>
        </xdr:from>
        <xdr:to>
          <xdr:col>2</xdr:col>
          <xdr:colOff>4143375</xdr:colOff>
          <xdr:row>184</xdr:row>
          <xdr:rowOff>438150</xdr:rowOff>
        </xdr:to>
        <xdr:sp macro="" textlink="">
          <xdr:nvSpPr>
            <xdr:cNvPr id="35868" name="OptionButton設立時取締役14_Other"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1476375</xdr:colOff>
          <xdr:row>195</xdr:row>
          <xdr:rowOff>561975</xdr:rowOff>
        </xdr:from>
        <xdr:to>
          <xdr:col>2</xdr:col>
          <xdr:colOff>4162425</xdr:colOff>
          <xdr:row>195</xdr:row>
          <xdr:rowOff>1019175</xdr:rowOff>
        </xdr:to>
        <xdr:sp macro="" textlink="">
          <xdr:nvSpPr>
            <xdr:cNvPr id="35869" name="OptionButton設立時取締役15_Japan"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1476375</xdr:colOff>
          <xdr:row>195</xdr:row>
          <xdr:rowOff>1000125</xdr:rowOff>
        </xdr:from>
        <xdr:to>
          <xdr:col>2</xdr:col>
          <xdr:colOff>4171950</xdr:colOff>
          <xdr:row>196</xdr:row>
          <xdr:rowOff>447675</xdr:rowOff>
        </xdr:to>
        <xdr:sp macro="" textlink="">
          <xdr:nvSpPr>
            <xdr:cNvPr id="35870" name="OptionButton設立時取締役15_Other"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1476375</xdr:colOff>
          <xdr:row>207</xdr:row>
          <xdr:rowOff>514350</xdr:rowOff>
        </xdr:from>
        <xdr:to>
          <xdr:col>2</xdr:col>
          <xdr:colOff>4181475</xdr:colOff>
          <xdr:row>207</xdr:row>
          <xdr:rowOff>971550</xdr:rowOff>
        </xdr:to>
        <xdr:sp macro="" textlink="">
          <xdr:nvSpPr>
            <xdr:cNvPr id="35871" name="OptionButton設立時取締役16_Japan"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1476375</xdr:colOff>
          <xdr:row>207</xdr:row>
          <xdr:rowOff>971550</xdr:rowOff>
        </xdr:from>
        <xdr:to>
          <xdr:col>2</xdr:col>
          <xdr:colOff>4171950</xdr:colOff>
          <xdr:row>208</xdr:row>
          <xdr:rowOff>400050</xdr:rowOff>
        </xdr:to>
        <xdr:sp macro="" textlink="">
          <xdr:nvSpPr>
            <xdr:cNvPr id="35872" name="OptionButton設立時取締役16_Other"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1524000</xdr:colOff>
          <xdr:row>219</xdr:row>
          <xdr:rowOff>533400</xdr:rowOff>
        </xdr:from>
        <xdr:to>
          <xdr:col>2</xdr:col>
          <xdr:colOff>4181475</xdr:colOff>
          <xdr:row>220</xdr:row>
          <xdr:rowOff>0</xdr:rowOff>
        </xdr:to>
        <xdr:sp macro="" textlink="">
          <xdr:nvSpPr>
            <xdr:cNvPr id="35873" name="OptionButton設立時取締役17_Japan"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1514475</xdr:colOff>
          <xdr:row>219</xdr:row>
          <xdr:rowOff>1009650</xdr:rowOff>
        </xdr:from>
        <xdr:to>
          <xdr:col>3</xdr:col>
          <xdr:colOff>0</xdr:colOff>
          <xdr:row>220</xdr:row>
          <xdr:rowOff>438150</xdr:rowOff>
        </xdr:to>
        <xdr:sp macro="" textlink="">
          <xdr:nvSpPr>
            <xdr:cNvPr id="35874" name="OptionButton設立時取締役17_Other"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1466850</xdr:colOff>
          <xdr:row>231</xdr:row>
          <xdr:rowOff>619125</xdr:rowOff>
        </xdr:from>
        <xdr:to>
          <xdr:col>2</xdr:col>
          <xdr:colOff>4162425</xdr:colOff>
          <xdr:row>232</xdr:row>
          <xdr:rowOff>19050</xdr:rowOff>
        </xdr:to>
        <xdr:sp macro="" textlink="">
          <xdr:nvSpPr>
            <xdr:cNvPr id="35875" name="OptionButton設立時取締役18_Japan"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1476375</xdr:colOff>
          <xdr:row>232</xdr:row>
          <xdr:rowOff>19050</xdr:rowOff>
        </xdr:from>
        <xdr:to>
          <xdr:col>2</xdr:col>
          <xdr:colOff>4162425</xdr:colOff>
          <xdr:row>232</xdr:row>
          <xdr:rowOff>476250</xdr:rowOff>
        </xdr:to>
        <xdr:sp macro="" textlink="">
          <xdr:nvSpPr>
            <xdr:cNvPr id="35876" name="OptionButton設立時取締役18_Other"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1362075</xdr:colOff>
          <xdr:row>243</xdr:row>
          <xdr:rowOff>561975</xdr:rowOff>
        </xdr:from>
        <xdr:to>
          <xdr:col>2</xdr:col>
          <xdr:colOff>4133850</xdr:colOff>
          <xdr:row>243</xdr:row>
          <xdr:rowOff>1009650</xdr:rowOff>
        </xdr:to>
        <xdr:sp macro="" textlink="">
          <xdr:nvSpPr>
            <xdr:cNvPr id="35877" name="OptionButton設立時取締役19_Japan"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1362075</xdr:colOff>
          <xdr:row>243</xdr:row>
          <xdr:rowOff>1009650</xdr:rowOff>
        </xdr:from>
        <xdr:to>
          <xdr:col>2</xdr:col>
          <xdr:colOff>4143375</xdr:colOff>
          <xdr:row>244</xdr:row>
          <xdr:rowOff>438150</xdr:rowOff>
        </xdr:to>
        <xdr:sp macro="" textlink="">
          <xdr:nvSpPr>
            <xdr:cNvPr id="35878" name="OptionButton設立時取締役19_Other"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255</xdr:row>
          <xdr:rowOff>571500</xdr:rowOff>
        </xdr:from>
        <xdr:to>
          <xdr:col>2</xdr:col>
          <xdr:colOff>4171950</xdr:colOff>
          <xdr:row>256</xdr:row>
          <xdr:rowOff>0</xdr:rowOff>
        </xdr:to>
        <xdr:sp macro="" textlink="">
          <xdr:nvSpPr>
            <xdr:cNvPr id="35879" name="OptionButton設立時取締役20_Japan"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1438275</xdr:colOff>
          <xdr:row>255</xdr:row>
          <xdr:rowOff>981075</xdr:rowOff>
        </xdr:from>
        <xdr:to>
          <xdr:col>2</xdr:col>
          <xdr:colOff>4171950</xdr:colOff>
          <xdr:row>256</xdr:row>
          <xdr:rowOff>428625</xdr:rowOff>
        </xdr:to>
        <xdr:sp macro="" textlink="">
          <xdr:nvSpPr>
            <xdr:cNvPr id="35880" name="OptionButton設立時取締役20_Other"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267</xdr:row>
          <xdr:rowOff>581025</xdr:rowOff>
        </xdr:from>
        <xdr:to>
          <xdr:col>3</xdr:col>
          <xdr:colOff>9525</xdr:colOff>
          <xdr:row>268</xdr:row>
          <xdr:rowOff>19050</xdr:rowOff>
        </xdr:to>
        <xdr:sp macro="" textlink="">
          <xdr:nvSpPr>
            <xdr:cNvPr id="35881" name="OptionButton設立時取締役21_Japan"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268</xdr:row>
          <xdr:rowOff>9525</xdr:rowOff>
        </xdr:from>
        <xdr:to>
          <xdr:col>2</xdr:col>
          <xdr:colOff>4181475</xdr:colOff>
          <xdr:row>268</xdr:row>
          <xdr:rowOff>466725</xdr:rowOff>
        </xdr:to>
        <xdr:sp macro="" textlink="">
          <xdr:nvSpPr>
            <xdr:cNvPr id="35882" name="OptionButton設立時取締役21_Other"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279</xdr:row>
          <xdr:rowOff>542925</xdr:rowOff>
        </xdr:from>
        <xdr:to>
          <xdr:col>2</xdr:col>
          <xdr:colOff>4143375</xdr:colOff>
          <xdr:row>279</xdr:row>
          <xdr:rowOff>1000125</xdr:rowOff>
        </xdr:to>
        <xdr:sp macro="" textlink="">
          <xdr:nvSpPr>
            <xdr:cNvPr id="35883" name="OptionButton設立時取締役22_Japan"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279</xdr:row>
          <xdr:rowOff>981075</xdr:rowOff>
        </xdr:from>
        <xdr:to>
          <xdr:col>2</xdr:col>
          <xdr:colOff>4152900</xdr:colOff>
          <xdr:row>280</xdr:row>
          <xdr:rowOff>409575</xdr:rowOff>
        </xdr:to>
        <xdr:sp macro="" textlink="">
          <xdr:nvSpPr>
            <xdr:cNvPr id="35884" name="OptionButton設立時取締役22_Other"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1438275</xdr:colOff>
          <xdr:row>291</xdr:row>
          <xdr:rowOff>600075</xdr:rowOff>
        </xdr:from>
        <xdr:to>
          <xdr:col>2</xdr:col>
          <xdr:colOff>4133850</xdr:colOff>
          <xdr:row>292</xdr:row>
          <xdr:rowOff>28575</xdr:rowOff>
        </xdr:to>
        <xdr:sp macro="" textlink="">
          <xdr:nvSpPr>
            <xdr:cNvPr id="35885" name="OptionButton設立時取締役23_Japan"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1438275</xdr:colOff>
          <xdr:row>292</xdr:row>
          <xdr:rowOff>9525</xdr:rowOff>
        </xdr:from>
        <xdr:to>
          <xdr:col>2</xdr:col>
          <xdr:colOff>4133850</xdr:colOff>
          <xdr:row>292</xdr:row>
          <xdr:rowOff>447675</xdr:rowOff>
        </xdr:to>
        <xdr:sp macro="" textlink="">
          <xdr:nvSpPr>
            <xdr:cNvPr id="35886" name="OptionButton設立時取締役23_Other"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1390650</xdr:colOff>
          <xdr:row>303</xdr:row>
          <xdr:rowOff>600075</xdr:rowOff>
        </xdr:from>
        <xdr:to>
          <xdr:col>2</xdr:col>
          <xdr:colOff>4152900</xdr:colOff>
          <xdr:row>304</xdr:row>
          <xdr:rowOff>19050</xdr:rowOff>
        </xdr:to>
        <xdr:sp macro="" textlink="">
          <xdr:nvSpPr>
            <xdr:cNvPr id="35887" name="OptionButton設立時取締役24_Japan"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1390650</xdr:colOff>
          <xdr:row>304</xdr:row>
          <xdr:rowOff>9525</xdr:rowOff>
        </xdr:from>
        <xdr:to>
          <xdr:col>2</xdr:col>
          <xdr:colOff>4152900</xdr:colOff>
          <xdr:row>304</xdr:row>
          <xdr:rowOff>447675</xdr:rowOff>
        </xdr:to>
        <xdr:sp macro="" textlink="">
          <xdr:nvSpPr>
            <xdr:cNvPr id="35888" name="OptionButton設立時取締役24_Other"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1438275</xdr:colOff>
          <xdr:row>315</xdr:row>
          <xdr:rowOff>590550</xdr:rowOff>
        </xdr:from>
        <xdr:to>
          <xdr:col>2</xdr:col>
          <xdr:colOff>4143375</xdr:colOff>
          <xdr:row>316</xdr:row>
          <xdr:rowOff>19050</xdr:rowOff>
        </xdr:to>
        <xdr:sp macro="" textlink="">
          <xdr:nvSpPr>
            <xdr:cNvPr id="35889" name="OptionButton設立時取締役25_Japan"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1419225</xdr:colOff>
          <xdr:row>316</xdr:row>
          <xdr:rowOff>19050</xdr:rowOff>
        </xdr:from>
        <xdr:to>
          <xdr:col>2</xdr:col>
          <xdr:colOff>4143375</xdr:colOff>
          <xdr:row>316</xdr:row>
          <xdr:rowOff>457200</xdr:rowOff>
        </xdr:to>
        <xdr:sp macro="" textlink="">
          <xdr:nvSpPr>
            <xdr:cNvPr id="35890" name="OptionButton設立時取締役25_Other"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1438275</xdr:colOff>
          <xdr:row>327</xdr:row>
          <xdr:rowOff>514350</xdr:rowOff>
        </xdr:from>
        <xdr:to>
          <xdr:col>2</xdr:col>
          <xdr:colOff>4171950</xdr:colOff>
          <xdr:row>327</xdr:row>
          <xdr:rowOff>962025</xdr:rowOff>
        </xdr:to>
        <xdr:sp macro="" textlink="">
          <xdr:nvSpPr>
            <xdr:cNvPr id="35891" name="OptionButton設立時取締役26_Japan"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1428750</xdr:colOff>
          <xdr:row>327</xdr:row>
          <xdr:rowOff>962025</xdr:rowOff>
        </xdr:from>
        <xdr:to>
          <xdr:col>2</xdr:col>
          <xdr:colOff>4171950</xdr:colOff>
          <xdr:row>328</xdr:row>
          <xdr:rowOff>390525</xdr:rowOff>
        </xdr:to>
        <xdr:sp macro="" textlink="">
          <xdr:nvSpPr>
            <xdr:cNvPr id="35892" name="OptionButton設立時取締役26_Other"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1390650</xdr:colOff>
          <xdr:row>339</xdr:row>
          <xdr:rowOff>571500</xdr:rowOff>
        </xdr:from>
        <xdr:to>
          <xdr:col>2</xdr:col>
          <xdr:colOff>4133850</xdr:colOff>
          <xdr:row>339</xdr:row>
          <xdr:rowOff>1019175</xdr:rowOff>
        </xdr:to>
        <xdr:sp macro="" textlink="">
          <xdr:nvSpPr>
            <xdr:cNvPr id="35893" name="OptionButton設立時取締役27_Japan"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1390650</xdr:colOff>
          <xdr:row>339</xdr:row>
          <xdr:rowOff>990600</xdr:rowOff>
        </xdr:from>
        <xdr:to>
          <xdr:col>2</xdr:col>
          <xdr:colOff>4133850</xdr:colOff>
          <xdr:row>340</xdr:row>
          <xdr:rowOff>409575</xdr:rowOff>
        </xdr:to>
        <xdr:sp macro="" textlink="">
          <xdr:nvSpPr>
            <xdr:cNvPr id="35894" name="OptionButton設立時取締役27_Other"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1362075</xdr:colOff>
          <xdr:row>351</xdr:row>
          <xdr:rowOff>542925</xdr:rowOff>
        </xdr:from>
        <xdr:to>
          <xdr:col>2</xdr:col>
          <xdr:colOff>4133850</xdr:colOff>
          <xdr:row>351</xdr:row>
          <xdr:rowOff>1000125</xdr:rowOff>
        </xdr:to>
        <xdr:sp macro="" textlink="">
          <xdr:nvSpPr>
            <xdr:cNvPr id="35895" name="OptionButton設立時取締役28_Japan"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1362075</xdr:colOff>
          <xdr:row>351</xdr:row>
          <xdr:rowOff>990600</xdr:rowOff>
        </xdr:from>
        <xdr:to>
          <xdr:col>2</xdr:col>
          <xdr:colOff>4133850</xdr:colOff>
          <xdr:row>352</xdr:row>
          <xdr:rowOff>428625</xdr:rowOff>
        </xdr:to>
        <xdr:sp macro="" textlink="">
          <xdr:nvSpPr>
            <xdr:cNvPr id="35896" name="OptionButton設立時取締役28_Other"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1390650</xdr:colOff>
          <xdr:row>363</xdr:row>
          <xdr:rowOff>561975</xdr:rowOff>
        </xdr:from>
        <xdr:to>
          <xdr:col>2</xdr:col>
          <xdr:colOff>4152900</xdr:colOff>
          <xdr:row>363</xdr:row>
          <xdr:rowOff>1009650</xdr:rowOff>
        </xdr:to>
        <xdr:sp macro="" textlink="">
          <xdr:nvSpPr>
            <xdr:cNvPr id="35897" name="OptionButton設立時取締役29_Japan"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1381125</xdr:colOff>
          <xdr:row>363</xdr:row>
          <xdr:rowOff>981075</xdr:rowOff>
        </xdr:from>
        <xdr:to>
          <xdr:col>2</xdr:col>
          <xdr:colOff>4143375</xdr:colOff>
          <xdr:row>364</xdr:row>
          <xdr:rowOff>409575</xdr:rowOff>
        </xdr:to>
        <xdr:sp macro="" textlink="">
          <xdr:nvSpPr>
            <xdr:cNvPr id="35898" name="OptionButton設立時取締役29_Other"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1390650</xdr:colOff>
          <xdr:row>375</xdr:row>
          <xdr:rowOff>600075</xdr:rowOff>
        </xdr:from>
        <xdr:to>
          <xdr:col>2</xdr:col>
          <xdr:colOff>4152900</xdr:colOff>
          <xdr:row>376</xdr:row>
          <xdr:rowOff>9525</xdr:rowOff>
        </xdr:to>
        <xdr:sp macro="" textlink="">
          <xdr:nvSpPr>
            <xdr:cNvPr id="35899" name="OptionButton設立時取締役30_Japan"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1390650</xdr:colOff>
          <xdr:row>375</xdr:row>
          <xdr:rowOff>1019175</xdr:rowOff>
        </xdr:from>
        <xdr:to>
          <xdr:col>2</xdr:col>
          <xdr:colOff>4152900</xdr:colOff>
          <xdr:row>376</xdr:row>
          <xdr:rowOff>457200</xdr:rowOff>
        </xdr:to>
        <xdr:sp macro="" textlink="">
          <xdr:nvSpPr>
            <xdr:cNvPr id="35900" name="OptionButton設立時取締役30_Other"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1466850</xdr:colOff>
          <xdr:row>387</xdr:row>
          <xdr:rowOff>514350</xdr:rowOff>
        </xdr:from>
        <xdr:to>
          <xdr:col>2</xdr:col>
          <xdr:colOff>4124325</xdr:colOff>
          <xdr:row>387</xdr:row>
          <xdr:rowOff>962025</xdr:rowOff>
        </xdr:to>
        <xdr:sp macro="" textlink="">
          <xdr:nvSpPr>
            <xdr:cNvPr id="35901" name="OptionButton設立時取締役31_Japan"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1476375</xdr:colOff>
          <xdr:row>387</xdr:row>
          <xdr:rowOff>952500</xdr:rowOff>
        </xdr:from>
        <xdr:to>
          <xdr:col>2</xdr:col>
          <xdr:colOff>4124325</xdr:colOff>
          <xdr:row>388</xdr:row>
          <xdr:rowOff>381000</xdr:rowOff>
        </xdr:to>
        <xdr:sp macro="" textlink="">
          <xdr:nvSpPr>
            <xdr:cNvPr id="35902" name="OptionButton設立時取締役31_Other" hidden="1">
              <a:extLst>
                <a:ext uri="{63B3BB69-23CF-44E3-9099-C40C66FF867C}">
                  <a14:compatExt spid="_x0000_s35902"/>
                </a:ext>
                <a:ext uri="{FF2B5EF4-FFF2-40B4-BE49-F238E27FC236}">
                  <a16:creationId xmlns:a16="http://schemas.microsoft.com/office/drawing/2014/main" id="{00000000-0008-0000-0000-00003E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1495425</xdr:colOff>
          <xdr:row>399</xdr:row>
          <xdr:rowOff>571500</xdr:rowOff>
        </xdr:from>
        <xdr:to>
          <xdr:col>2</xdr:col>
          <xdr:colOff>4143375</xdr:colOff>
          <xdr:row>399</xdr:row>
          <xdr:rowOff>1019175</xdr:rowOff>
        </xdr:to>
        <xdr:sp macro="" textlink="">
          <xdr:nvSpPr>
            <xdr:cNvPr id="35903" name="OptionButton設立時取締役32_Japan" hidden="1">
              <a:extLst>
                <a:ext uri="{63B3BB69-23CF-44E3-9099-C40C66FF867C}">
                  <a14:compatExt spid="_x0000_s35903"/>
                </a:ext>
                <a:ext uri="{FF2B5EF4-FFF2-40B4-BE49-F238E27FC236}">
                  <a16:creationId xmlns:a16="http://schemas.microsoft.com/office/drawing/2014/main" id="{00000000-0008-0000-0000-00003F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1485900</xdr:colOff>
          <xdr:row>400</xdr:row>
          <xdr:rowOff>0</xdr:rowOff>
        </xdr:from>
        <xdr:to>
          <xdr:col>2</xdr:col>
          <xdr:colOff>4143375</xdr:colOff>
          <xdr:row>400</xdr:row>
          <xdr:rowOff>447675</xdr:rowOff>
        </xdr:to>
        <xdr:sp macro="" textlink="">
          <xdr:nvSpPr>
            <xdr:cNvPr id="35904" name="OptionButton設立時取締役32_Other" hidden="1">
              <a:extLst>
                <a:ext uri="{63B3BB69-23CF-44E3-9099-C40C66FF867C}">
                  <a14:compatExt spid="_x0000_s35904"/>
                </a:ext>
                <a:ext uri="{FF2B5EF4-FFF2-40B4-BE49-F238E27FC236}">
                  <a16:creationId xmlns:a16="http://schemas.microsoft.com/office/drawing/2014/main" id="{00000000-0008-0000-0000-000040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1476375</xdr:colOff>
          <xdr:row>411</xdr:row>
          <xdr:rowOff>561975</xdr:rowOff>
        </xdr:from>
        <xdr:to>
          <xdr:col>2</xdr:col>
          <xdr:colOff>4162425</xdr:colOff>
          <xdr:row>411</xdr:row>
          <xdr:rowOff>1009650</xdr:rowOff>
        </xdr:to>
        <xdr:sp macro="" textlink="">
          <xdr:nvSpPr>
            <xdr:cNvPr id="35905" name="OptionButton設立時取締役33_Japan" hidden="1">
              <a:extLst>
                <a:ext uri="{63B3BB69-23CF-44E3-9099-C40C66FF867C}">
                  <a14:compatExt spid="_x0000_s35905"/>
                </a:ext>
                <a:ext uri="{FF2B5EF4-FFF2-40B4-BE49-F238E27FC236}">
                  <a16:creationId xmlns:a16="http://schemas.microsoft.com/office/drawing/2014/main" id="{00000000-0008-0000-0000-000041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1466850</xdr:colOff>
          <xdr:row>411</xdr:row>
          <xdr:rowOff>1000125</xdr:rowOff>
        </xdr:from>
        <xdr:to>
          <xdr:col>2</xdr:col>
          <xdr:colOff>4152900</xdr:colOff>
          <xdr:row>412</xdr:row>
          <xdr:rowOff>428625</xdr:rowOff>
        </xdr:to>
        <xdr:sp macro="" textlink="">
          <xdr:nvSpPr>
            <xdr:cNvPr id="35906" name="OptionButton設立時取締役33_Other" hidden="1">
              <a:extLst>
                <a:ext uri="{63B3BB69-23CF-44E3-9099-C40C66FF867C}">
                  <a14:compatExt spid="_x0000_s35906"/>
                </a:ext>
                <a:ext uri="{FF2B5EF4-FFF2-40B4-BE49-F238E27FC236}">
                  <a16:creationId xmlns:a16="http://schemas.microsoft.com/office/drawing/2014/main" id="{00000000-0008-0000-0000-000042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1400175</xdr:colOff>
          <xdr:row>423</xdr:row>
          <xdr:rowOff>581025</xdr:rowOff>
        </xdr:from>
        <xdr:to>
          <xdr:col>2</xdr:col>
          <xdr:colOff>4133850</xdr:colOff>
          <xdr:row>424</xdr:row>
          <xdr:rowOff>9525</xdr:rowOff>
        </xdr:to>
        <xdr:sp macro="" textlink="">
          <xdr:nvSpPr>
            <xdr:cNvPr id="35907" name="OptionButton設立時取締役34_Japan" hidden="1">
              <a:extLst>
                <a:ext uri="{63B3BB69-23CF-44E3-9099-C40C66FF867C}">
                  <a14:compatExt spid="_x0000_s35907"/>
                </a:ext>
                <a:ext uri="{FF2B5EF4-FFF2-40B4-BE49-F238E27FC236}">
                  <a16:creationId xmlns:a16="http://schemas.microsoft.com/office/drawing/2014/main" id="{00000000-0008-0000-0000-000043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1390650</xdr:colOff>
          <xdr:row>423</xdr:row>
          <xdr:rowOff>1000125</xdr:rowOff>
        </xdr:from>
        <xdr:to>
          <xdr:col>2</xdr:col>
          <xdr:colOff>4133850</xdr:colOff>
          <xdr:row>424</xdr:row>
          <xdr:rowOff>428625</xdr:rowOff>
        </xdr:to>
        <xdr:sp macro="" textlink="">
          <xdr:nvSpPr>
            <xdr:cNvPr id="35908" name="OptionButton設立時取締役34_Other" hidden="1">
              <a:extLst>
                <a:ext uri="{63B3BB69-23CF-44E3-9099-C40C66FF867C}">
                  <a14:compatExt spid="_x0000_s35908"/>
                </a:ext>
                <a:ext uri="{FF2B5EF4-FFF2-40B4-BE49-F238E27FC236}">
                  <a16:creationId xmlns:a16="http://schemas.microsoft.com/office/drawing/2014/main" id="{00000000-0008-0000-0000-000044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1390650</xdr:colOff>
          <xdr:row>435</xdr:row>
          <xdr:rowOff>609600</xdr:rowOff>
        </xdr:from>
        <xdr:to>
          <xdr:col>2</xdr:col>
          <xdr:colOff>4152900</xdr:colOff>
          <xdr:row>436</xdr:row>
          <xdr:rowOff>9525</xdr:rowOff>
        </xdr:to>
        <xdr:sp macro="" textlink="">
          <xdr:nvSpPr>
            <xdr:cNvPr id="35909" name="OptionButton設立時取締役35_Japan" hidden="1">
              <a:extLst>
                <a:ext uri="{63B3BB69-23CF-44E3-9099-C40C66FF867C}">
                  <a14:compatExt spid="_x0000_s35909"/>
                </a:ext>
                <a:ext uri="{FF2B5EF4-FFF2-40B4-BE49-F238E27FC236}">
                  <a16:creationId xmlns:a16="http://schemas.microsoft.com/office/drawing/2014/main" id="{00000000-0008-0000-0000-000045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1400175</xdr:colOff>
          <xdr:row>435</xdr:row>
          <xdr:rowOff>1009650</xdr:rowOff>
        </xdr:from>
        <xdr:to>
          <xdr:col>2</xdr:col>
          <xdr:colOff>4162425</xdr:colOff>
          <xdr:row>436</xdr:row>
          <xdr:rowOff>428625</xdr:rowOff>
        </xdr:to>
        <xdr:sp macro="" textlink="">
          <xdr:nvSpPr>
            <xdr:cNvPr id="35910" name="OptionButton設立時取締役35_Other" hidden="1">
              <a:extLst>
                <a:ext uri="{63B3BB69-23CF-44E3-9099-C40C66FF867C}">
                  <a14:compatExt spid="_x0000_s35910"/>
                </a:ext>
                <a:ext uri="{FF2B5EF4-FFF2-40B4-BE49-F238E27FC236}">
                  <a16:creationId xmlns:a16="http://schemas.microsoft.com/office/drawing/2014/main" id="{00000000-0008-0000-0000-000046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1476375</xdr:colOff>
          <xdr:row>447</xdr:row>
          <xdr:rowOff>600075</xdr:rowOff>
        </xdr:from>
        <xdr:to>
          <xdr:col>2</xdr:col>
          <xdr:colOff>4133850</xdr:colOff>
          <xdr:row>448</xdr:row>
          <xdr:rowOff>28575</xdr:rowOff>
        </xdr:to>
        <xdr:sp macro="" textlink="">
          <xdr:nvSpPr>
            <xdr:cNvPr id="35911" name="OptionButton設立時取締役36_Japan" hidden="1">
              <a:extLst>
                <a:ext uri="{63B3BB69-23CF-44E3-9099-C40C66FF867C}">
                  <a14:compatExt spid="_x0000_s35911"/>
                </a:ext>
                <a:ext uri="{FF2B5EF4-FFF2-40B4-BE49-F238E27FC236}">
                  <a16:creationId xmlns:a16="http://schemas.microsoft.com/office/drawing/2014/main" id="{00000000-0008-0000-0000-000047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1476375</xdr:colOff>
          <xdr:row>448</xdr:row>
          <xdr:rowOff>9525</xdr:rowOff>
        </xdr:from>
        <xdr:to>
          <xdr:col>2</xdr:col>
          <xdr:colOff>4143375</xdr:colOff>
          <xdr:row>448</xdr:row>
          <xdr:rowOff>457200</xdr:rowOff>
        </xdr:to>
        <xdr:sp macro="" textlink="">
          <xdr:nvSpPr>
            <xdr:cNvPr id="35912" name="OptionButton設立時取締役36_Other" hidden="1">
              <a:extLst>
                <a:ext uri="{63B3BB69-23CF-44E3-9099-C40C66FF867C}">
                  <a14:compatExt spid="_x0000_s35912"/>
                </a:ext>
                <a:ext uri="{FF2B5EF4-FFF2-40B4-BE49-F238E27FC236}">
                  <a16:creationId xmlns:a16="http://schemas.microsoft.com/office/drawing/2014/main" id="{00000000-0008-0000-0000-000048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459</xdr:row>
          <xdr:rowOff>571500</xdr:rowOff>
        </xdr:from>
        <xdr:to>
          <xdr:col>2</xdr:col>
          <xdr:colOff>4152900</xdr:colOff>
          <xdr:row>459</xdr:row>
          <xdr:rowOff>1019175</xdr:rowOff>
        </xdr:to>
        <xdr:sp macro="" textlink="">
          <xdr:nvSpPr>
            <xdr:cNvPr id="35913" name="OptionButton設立時取締役37_Japan" hidden="1">
              <a:extLst>
                <a:ext uri="{63B3BB69-23CF-44E3-9099-C40C66FF867C}">
                  <a14:compatExt spid="_x0000_s35913"/>
                </a:ext>
                <a:ext uri="{FF2B5EF4-FFF2-40B4-BE49-F238E27FC236}">
                  <a16:creationId xmlns:a16="http://schemas.microsoft.com/office/drawing/2014/main" id="{00000000-0008-0000-0000-000049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460</xdr:row>
          <xdr:rowOff>0</xdr:rowOff>
        </xdr:from>
        <xdr:to>
          <xdr:col>2</xdr:col>
          <xdr:colOff>4162425</xdr:colOff>
          <xdr:row>460</xdr:row>
          <xdr:rowOff>447675</xdr:rowOff>
        </xdr:to>
        <xdr:sp macro="" textlink="">
          <xdr:nvSpPr>
            <xdr:cNvPr id="35914" name="OptionButton設立時取締役37_Other" hidden="1">
              <a:extLst>
                <a:ext uri="{63B3BB69-23CF-44E3-9099-C40C66FF867C}">
                  <a14:compatExt spid="_x0000_s35914"/>
                </a:ext>
                <a:ext uri="{FF2B5EF4-FFF2-40B4-BE49-F238E27FC236}">
                  <a16:creationId xmlns:a16="http://schemas.microsoft.com/office/drawing/2014/main" id="{00000000-0008-0000-0000-00004A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471</xdr:row>
          <xdr:rowOff>590550</xdr:rowOff>
        </xdr:from>
        <xdr:to>
          <xdr:col>3</xdr:col>
          <xdr:colOff>0</xdr:colOff>
          <xdr:row>472</xdr:row>
          <xdr:rowOff>19050</xdr:rowOff>
        </xdr:to>
        <xdr:sp macro="" textlink="">
          <xdr:nvSpPr>
            <xdr:cNvPr id="35915" name="OptionButton設立時取締役38_Japan" hidden="1">
              <a:extLst>
                <a:ext uri="{63B3BB69-23CF-44E3-9099-C40C66FF867C}">
                  <a14:compatExt spid="_x0000_s35915"/>
                </a:ext>
                <a:ext uri="{FF2B5EF4-FFF2-40B4-BE49-F238E27FC236}">
                  <a16:creationId xmlns:a16="http://schemas.microsoft.com/office/drawing/2014/main" id="{00000000-0008-0000-0000-00004B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472</xdr:row>
          <xdr:rowOff>19050</xdr:rowOff>
        </xdr:from>
        <xdr:to>
          <xdr:col>2</xdr:col>
          <xdr:colOff>4181475</xdr:colOff>
          <xdr:row>472</xdr:row>
          <xdr:rowOff>466725</xdr:rowOff>
        </xdr:to>
        <xdr:sp macro="" textlink="">
          <xdr:nvSpPr>
            <xdr:cNvPr id="35916" name="OptionButton設立時取締役38_Other" hidden="1">
              <a:extLst>
                <a:ext uri="{63B3BB69-23CF-44E3-9099-C40C66FF867C}">
                  <a14:compatExt spid="_x0000_s35916"/>
                </a:ext>
                <a:ext uri="{FF2B5EF4-FFF2-40B4-BE49-F238E27FC236}">
                  <a16:creationId xmlns:a16="http://schemas.microsoft.com/office/drawing/2014/main" id="{00000000-0008-0000-0000-00004C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483</xdr:row>
          <xdr:rowOff>600075</xdr:rowOff>
        </xdr:from>
        <xdr:to>
          <xdr:col>2</xdr:col>
          <xdr:colOff>4152900</xdr:colOff>
          <xdr:row>483</xdr:row>
          <xdr:rowOff>1019175</xdr:rowOff>
        </xdr:to>
        <xdr:sp macro="" textlink="">
          <xdr:nvSpPr>
            <xdr:cNvPr id="35917" name="OptionButton設立時取締役39_Japan" hidden="1">
              <a:extLst>
                <a:ext uri="{63B3BB69-23CF-44E3-9099-C40C66FF867C}">
                  <a14:compatExt spid="_x0000_s35917"/>
                </a:ext>
                <a:ext uri="{FF2B5EF4-FFF2-40B4-BE49-F238E27FC236}">
                  <a16:creationId xmlns:a16="http://schemas.microsoft.com/office/drawing/2014/main" id="{00000000-0008-0000-0000-00004D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483</xdr:row>
          <xdr:rowOff>1000125</xdr:rowOff>
        </xdr:from>
        <xdr:to>
          <xdr:col>2</xdr:col>
          <xdr:colOff>4143375</xdr:colOff>
          <xdr:row>484</xdr:row>
          <xdr:rowOff>447675</xdr:rowOff>
        </xdr:to>
        <xdr:sp macro="" textlink="">
          <xdr:nvSpPr>
            <xdr:cNvPr id="35918" name="OptionButton設立時取締役39_Other" hidden="1">
              <a:extLst>
                <a:ext uri="{63B3BB69-23CF-44E3-9099-C40C66FF867C}">
                  <a14:compatExt spid="_x0000_s35918"/>
                </a:ext>
                <a:ext uri="{FF2B5EF4-FFF2-40B4-BE49-F238E27FC236}">
                  <a16:creationId xmlns:a16="http://schemas.microsoft.com/office/drawing/2014/main" id="{00000000-0008-0000-0000-00004E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1400175</xdr:colOff>
          <xdr:row>495</xdr:row>
          <xdr:rowOff>561975</xdr:rowOff>
        </xdr:from>
        <xdr:to>
          <xdr:col>2</xdr:col>
          <xdr:colOff>4133850</xdr:colOff>
          <xdr:row>495</xdr:row>
          <xdr:rowOff>1009650</xdr:rowOff>
        </xdr:to>
        <xdr:sp macro="" textlink="">
          <xdr:nvSpPr>
            <xdr:cNvPr id="35919" name="OptionButton設立時取締役40_Japan" hidden="1">
              <a:extLst>
                <a:ext uri="{63B3BB69-23CF-44E3-9099-C40C66FF867C}">
                  <a14:compatExt spid="_x0000_s35919"/>
                </a:ext>
                <a:ext uri="{FF2B5EF4-FFF2-40B4-BE49-F238E27FC236}">
                  <a16:creationId xmlns:a16="http://schemas.microsoft.com/office/drawing/2014/main" id="{00000000-0008-0000-0000-00004F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1409700</xdr:colOff>
          <xdr:row>495</xdr:row>
          <xdr:rowOff>1000125</xdr:rowOff>
        </xdr:from>
        <xdr:to>
          <xdr:col>2</xdr:col>
          <xdr:colOff>4143375</xdr:colOff>
          <xdr:row>496</xdr:row>
          <xdr:rowOff>428625</xdr:rowOff>
        </xdr:to>
        <xdr:sp macro="" textlink="">
          <xdr:nvSpPr>
            <xdr:cNvPr id="35920" name="OptionButton設立時取締役40_Other" hidden="1">
              <a:extLst>
                <a:ext uri="{63B3BB69-23CF-44E3-9099-C40C66FF867C}">
                  <a14:compatExt spid="_x0000_s35920"/>
                </a:ext>
                <a:ext uri="{FF2B5EF4-FFF2-40B4-BE49-F238E27FC236}">
                  <a16:creationId xmlns:a16="http://schemas.microsoft.com/office/drawing/2014/main" id="{00000000-0008-0000-0000-000050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507</xdr:row>
          <xdr:rowOff>609600</xdr:rowOff>
        </xdr:from>
        <xdr:to>
          <xdr:col>2</xdr:col>
          <xdr:colOff>4133850</xdr:colOff>
          <xdr:row>508</xdr:row>
          <xdr:rowOff>47625</xdr:rowOff>
        </xdr:to>
        <xdr:sp macro="" textlink="">
          <xdr:nvSpPr>
            <xdr:cNvPr id="35921" name="OptionButton設立時取締役41_Japan" hidden="1">
              <a:extLst>
                <a:ext uri="{63B3BB69-23CF-44E3-9099-C40C66FF867C}">
                  <a14:compatExt spid="_x0000_s35921"/>
                </a:ext>
                <a:ext uri="{FF2B5EF4-FFF2-40B4-BE49-F238E27FC236}">
                  <a16:creationId xmlns:a16="http://schemas.microsoft.com/office/drawing/2014/main" id="{00000000-0008-0000-0000-000051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508</xdr:row>
          <xdr:rowOff>38100</xdr:rowOff>
        </xdr:from>
        <xdr:to>
          <xdr:col>2</xdr:col>
          <xdr:colOff>4143375</xdr:colOff>
          <xdr:row>508</xdr:row>
          <xdr:rowOff>476250</xdr:rowOff>
        </xdr:to>
        <xdr:sp macro="" textlink="">
          <xdr:nvSpPr>
            <xdr:cNvPr id="35922" name="OptionButton設立時取締役41_Other" hidden="1">
              <a:extLst>
                <a:ext uri="{63B3BB69-23CF-44E3-9099-C40C66FF867C}">
                  <a14:compatExt spid="_x0000_s35922"/>
                </a:ext>
                <a:ext uri="{FF2B5EF4-FFF2-40B4-BE49-F238E27FC236}">
                  <a16:creationId xmlns:a16="http://schemas.microsoft.com/office/drawing/2014/main" id="{00000000-0008-0000-0000-000052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519</xdr:row>
          <xdr:rowOff>619125</xdr:rowOff>
        </xdr:from>
        <xdr:to>
          <xdr:col>2</xdr:col>
          <xdr:colOff>4143375</xdr:colOff>
          <xdr:row>520</xdr:row>
          <xdr:rowOff>28575</xdr:rowOff>
        </xdr:to>
        <xdr:sp macro="" textlink="">
          <xdr:nvSpPr>
            <xdr:cNvPr id="35923" name="OptionButton設立時取締役42_Japan" hidden="1">
              <a:extLst>
                <a:ext uri="{63B3BB69-23CF-44E3-9099-C40C66FF867C}">
                  <a14:compatExt spid="_x0000_s35923"/>
                </a:ext>
                <a:ext uri="{FF2B5EF4-FFF2-40B4-BE49-F238E27FC236}">
                  <a16:creationId xmlns:a16="http://schemas.microsoft.com/office/drawing/2014/main" id="{00000000-0008-0000-0000-000053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1447800</xdr:colOff>
          <xdr:row>520</xdr:row>
          <xdr:rowOff>9525</xdr:rowOff>
        </xdr:from>
        <xdr:to>
          <xdr:col>2</xdr:col>
          <xdr:colOff>4143375</xdr:colOff>
          <xdr:row>520</xdr:row>
          <xdr:rowOff>457200</xdr:rowOff>
        </xdr:to>
        <xdr:sp macro="" textlink="">
          <xdr:nvSpPr>
            <xdr:cNvPr id="35924" name="OptionButton設立時取締役42_Other" hidden="1">
              <a:extLst>
                <a:ext uri="{63B3BB69-23CF-44E3-9099-C40C66FF867C}">
                  <a14:compatExt spid="_x0000_s35924"/>
                </a:ext>
                <a:ext uri="{FF2B5EF4-FFF2-40B4-BE49-F238E27FC236}">
                  <a16:creationId xmlns:a16="http://schemas.microsoft.com/office/drawing/2014/main" id="{00000000-0008-0000-0000-000054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1409700</xdr:colOff>
          <xdr:row>531</xdr:row>
          <xdr:rowOff>571500</xdr:rowOff>
        </xdr:from>
        <xdr:to>
          <xdr:col>2</xdr:col>
          <xdr:colOff>4133850</xdr:colOff>
          <xdr:row>531</xdr:row>
          <xdr:rowOff>1019175</xdr:rowOff>
        </xdr:to>
        <xdr:sp macro="" textlink="">
          <xdr:nvSpPr>
            <xdr:cNvPr id="35925" name="OptionButton設立時取締役43_Japan" hidden="1">
              <a:extLst>
                <a:ext uri="{63B3BB69-23CF-44E3-9099-C40C66FF867C}">
                  <a14:compatExt spid="_x0000_s35925"/>
                </a:ext>
                <a:ext uri="{FF2B5EF4-FFF2-40B4-BE49-F238E27FC236}">
                  <a16:creationId xmlns:a16="http://schemas.microsoft.com/office/drawing/2014/main" id="{00000000-0008-0000-0000-000055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1390650</xdr:colOff>
          <xdr:row>531</xdr:row>
          <xdr:rowOff>1009650</xdr:rowOff>
        </xdr:from>
        <xdr:to>
          <xdr:col>2</xdr:col>
          <xdr:colOff>4133850</xdr:colOff>
          <xdr:row>532</xdr:row>
          <xdr:rowOff>428625</xdr:rowOff>
        </xdr:to>
        <xdr:sp macro="" textlink="">
          <xdr:nvSpPr>
            <xdr:cNvPr id="35926" name="OptionButton設立時取締役43_Other" hidden="1">
              <a:extLst>
                <a:ext uri="{63B3BB69-23CF-44E3-9099-C40C66FF867C}">
                  <a14:compatExt spid="_x0000_s35926"/>
                </a:ext>
                <a:ext uri="{FF2B5EF4-FFF2-40B4-BE49-F238E27FC236}">
                  <a16:creationId xmlns:a16="http://schemas.microsoft.com/office/drawing/2014/main" id="{00000000-0008-0000-0000-000056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543</xdr:row>
          <xdr:rowOff>581025</xdr:rowOff>
        </xdr:from>
        <xdr:to>
          <xdr:col>2</xdr:col>
          <xdr:colOff>4124325</xdr:colOff>
          <xdr:row>544</xdr:row>
          <xdr:rowOff>9525</xdr:rowOff>
        </xdr:to>
        <xdr:sp macro="" textlink="">
          <xdr:nvSpPr>
            <xdr:cNvPr id="35927" name="OptionButton設立時取締役44_Japan" hidden="1">
              <a:extLst>
                <a:ext uri="{63B3BB69-23CF-44E3-9099-C40C66FF867C}">
                  <a14:compatExt spid="_x0000_s35927"/>
                </a:ext>
                <a:ext uri="{FF2B5EF4-FFF2-40B4-BE49-F238E27FC236}">
                  <a16:creationId xmlns:a16="http://schemas.microsoft.com/office/drawing/2014/main" id="{00000000-0008-0000-0000-000057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1457325</xdr:colOff>
          <xdr:row>543</xdr:row>
          <xdr:rowOff>1000125</xdr:rowOff>
        </xdr:from>
        <xdr:to>
          <xdr:col>2</xdr:col>
          <xdr:colOff>4124325</xdr:colOff>
          <xdr:row>544</xdr:row>
          <xdr:rowOff>419100</xdr:rowOff>
        </xdr:to>
        <xdr:sp macro="" textlink="">
          <xdr:nvSpPr>
            <xdr:cNvPr id="35928" name="OptionButton設立時取締役44_Other" hidden="1">
              <a:extLst>
                <a:ext uri="{63B3BB69-23CF-44E3-9099-C40C66FF867C}">
                  <a14:compatExt spid="_x0000_s35928"/>
                </a:ext>
                <a:ext uri="{FF2B5EF4-FFF2-40B4-BE49-F238E27FC236}">
                  <a16:creationId xmlns:a16="http://schemas.microsoft.com/office/drawing/2014/main" id="{00000000-0008-0000-0000-000058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1428750</xdr:colOff>
          <xdr:row>555</xdr:row>
          <xdr:rowOff>561975</xdr:rowOff>
        </xdr:from>
        <xdr:to>
          <xdr:col>2</xdr:col>
          <xdr:colOff>4124325</xdr:colOff>
          <xdr:row>555</xdr:row>
          <xdr:rowOff>1009650</xdr:rowOff>
        </xdr:to>
        <xdr:sp macro="" textlink="">
          <xdr:nvSpPr>
            <xdr:cNvPr id="35929" name="OptionButton設立時取締役45_Japan" hidden="1">
              <a:extLst>
                <a:ext uri="{63B3BB69-23CF-44E3-9099-C40C66FF867C}">
                  <a14:compatExt spid="_x0000_s35929"/>
                </a:ext>
                <a:ext uri="{FF2B5EF4-FFF2-40B4-BE49-F238E27FC236}">
                  <a16:creationId xmlns:a16="http://schemas.microsoft.com/office/drawing/2014/main" id="{00000000-0008-0000-0000-000059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1419225</xdr:colOff>
          <xdr:row>555</xdr:row>
          <xdr:rowOff>981075</xdr:rowOff>
        </xdr:from>
        <xdr:to>
          <xdr:col>2</xdr:col>
          <xdr:colOff>4124325</xdr:colOff>
          <xdr:row>556</xdr:row>
          <xdr:rowOff>419100</xdr:rowOff>
        </xdr:to>
        <xdr:sp macro="" textlink="">
          <xdr:nvSpPr>
            <xdr:cNvPr id="35930" name="OptionButton設立時取締役45_Other" hidden="1">
              <a:extLst>
                <a:ext uri="{63B3BB69-23CF-44E3-9099-C40C66FF867C}">
                  <a14:compatExt spid="_x0000_s35930"/>
                </a:ext>
                <a:ext uri="{FF2B5EF4-FFF2-40B4-BE49-F238E27FC236}">
                  <a16:creationId xmlns:a16="http://schemas.microsoft.com/office/drawing/2014/main" id="{00000000-0008-0000-0000-00005A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1343025</xdr:colOff>
          <xdr:row>567</xdr:row>
          <xdr:rowOff>581025</xdr:rowOff>
        </xdr:from>
        <xdr:to>
          <xdr:col>2</xdr:col>
          <xdr:colOff>4162425</xdr:colOff>
          <xdr:row>568</xdr:row>
          <xdr:rowOff>0</xdr:rowOff>
        </xdr:to>
        <xdr:sp macro="" textlink="">
          <xdr:nvSpPr>
            <xdr:cNvPr id="35931" name="OptionButton設立時取締役46_Japan" hidden="1">
              <a:extLst>
                <a:ext uri="{63B3BB69-23CF-44E3-9099-C40C66FF867C}">
                  <a14:compatExt spid="_x0000_s35931"/>
                </a:ext>
                <a:ext uri="{FF2B5EF4-FFF2-40B4-BE49-F238E27FC236}">
                  <a16:creationId xmlns:a16="http://schemas.microsoft.com/office/drawing/2014/main" id="{00000000-0008-0000-0000-00005B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1343025</xdr:colOff>
          <xdr:row>567</xdr:row>
          <xdr:rowOff>990600</xdr:rowOff>
        </xdr:from>
        <xdr:to>
          <xdr:col>2</xdr:col>
          <xdr:colOff>4162425</xdr:colOff>
          <xdr:row>568</xdr:row>
          <xdr:rowOff>438150</xdr:rowOff>
        </xdr:to>
        <xdr:sp macro="" textlink="">
          <xdr:nvSpPr>
            <xdr:cNvPr id="35932" name="OptionButton設立時取締役46_Other" hidden="1">
              <a:extLst>
                <a:ext uri="{63B3BB69-23CF-44E3-9099-C40C66FF867C}">
                  <a14:compatExt spid="_x0000_s35932"/>
                </a:ext>
                <a:ext uri="{FF2B5EF4-FFF2-40B4-BE49-F238E27FC236}">
                  <a16:creationId xmlns:a16="http://schemas.microsoft.com/office/drawing/2014/main" id="{00000000-0008-0000-0000-00005C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1400175</xdr:colOff>
          <xdr:row>579</xdr:row>
          <xdr:rowOff>619125</xdr:rowOff>
        </xdr:from>
        <xdr:to>
          <xdr:col>2</xdr:col>
          <xdr:colOff>4124325</xdr:colOff>
          <xdr:row>580</xdr:row>
          <xdr:rowOff>0</xdr:rowOff>
        </xdr:to>
        <xdr:sp macro="" textlink="">
          <xdr:nvSpPr>
            <xdr:cNvPr id="35933" name="OptionButton設立時取締役47_Japan" hidden="1">
              <a:extLst>
                <a:ext uri="{63B3BB69-23CF-44E3-9099-C40C66FF867C}">
                  <a14:compatExt spid="_x0000_s35933"/>
                </a:ext>
                <a:ext uri="{FF2B5EF4-FFF2-40B4-BE49-F238E27FC236}">
                  <a16:creationId xmlns:a16="http://schemas.microsoft.com/office/drawing/2014/main" id="{00000000-0008-0000-0000-00005D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1400175</xdr:colOff>
          <xdr:row>579</xdr:row>
          <xdr:rowOff>1009650</xdr:rowOff>
        </xdr:from>
        <xdr:to>
          <xdr:col>2</xdr:col>
          <xdr:colOff>4143375</xdr:colOff>
          <xdr:row>580</xdr:row>
          <xdr:rowOff>390525</xdr:rowOff>
        </xdr:to>
        <xdr:sp macro="" textlink="">
          <xdr:nvSpPr>
            <xdr:cNvPr id="35934" name="OptionButton設立時取締役47_Other" hidden="1">
              <a:extLst>
                <a:ext uri="{63B3BB69-23CF-44E3-9099-C40C66FF867C}">
                  <a14:compatExt spid="_x0000_s35934"/>
                </a:ext>
                <a:ext uri="{FF2B5EF4-FFF2-40B4-BE49-F238E27FC236}">
                  <a16:creationId xmlns:a16="http://schemas.microsoft.com/office/drawing/2014/main" id="{00000000-0008-0000-0000-00005E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1343025</xdr:colOff>
          <xdr:row>591</xdr:row>
          <xdr:rowOff>609600</xdr:rowOff>
        </xdr:from>
        <xdr:to>
          <xdr:col>2</xdr:col>
          <xdr:colOff>4143375</xdr:colOff>
          <xdr:row>592</xdr:row>
          <xdr:rowOff>9525</xdr:rowOff>
        </xdr:to>
        <xdr:sp macro="" textlink="">
          <xdr:nvSpPr>
            <xdr:cNvPr id="35935" name="OptionButton設立時取締役48_Japan" hidden="1">
              <a:extLst>
                <a:ext uri="{63B3BB69-23CF-44E3-9099-C40C66FF867C}">
                  <a14:compatExt spid="_x0000_s35935"/>
                </a:ext>
                <a:ext uri="{FF2B5EF4-FFF2-40B4-BE49-F238E27FC236}">
                  <a16:creationId xmlns:a16="http://schemas.microsoft.com/office/drawing/2014/main" id="{00000000-0008-0000-0000-00005F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1343025</xdr:colOff>
          <xdr:row>592</xdr:row>
          <xdr:rowOff>9525</xdr:rowOff>
        </xdr:from>
        <xdr:to>
          <xdr:col>2</xdr:col>
          <xdr:colOff>4143375</xdr:colOff>
          <xdr:row>592</xdr:row>
          <xdr:rowOff>457200</xdr:rowOff>
        </xdr:to>
        <xdr:sp macro="" textlink="">
          <xdr:nvSpPr>
            <xdr:cNvPr id="35936" name="OptionButton設立時取締役48_Other" hidden="1">
              <a:extLst>
                <a:ext uri="{63B3BB69-23CF-44E3-9099-C40C66FF867C}">
                  <a14:compatExt spid="_x0000_s35936"/>
                </a:ext>
                <a:ext uri="{FF2B5EF4-FFF2-40B4-BE49-F238E27FC236}">
                  <a16:creationId xmlns:a16="http://schemas.microsoft.com/office/drawing/2014/main" id="{00000000-0008-0000-0000-000060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1533525</xdr:colOff>
          <xdr:row>603</xdr:row>
          <xdr:rowOff>533400</xdr:rowOff>
        </xdr:from>
        <xdr:to>
          <xdr:col>2</xdr:col>
          <xdr:colOff>4162425</xdr:colOff>
          <xdr:row>603</xdr:row>
          <xdr:rowOff>962025</xdr:rowOff>
        </xdr:to>
        <xdr:sp macro="" textlink="">
          <xdr:nvSpPr>
            <xdr:cNvPr id="35937" name="OptionButton設立時取締役49_Japan" hidden="1">
              <a:extLst>
                <a:ext uri="{63B3BB69-23CF-44E3-9099-C40C66FF867C}">
                  <a14:compatExt spid="_x0000_s35937"/>
                </a:ext>
                <a:ext uri="{FF2B5EF4-FFF2-40B4-BE49-F238E27FC236}">
                  <a16:creationId xmlns:a16="http://schemas.microsoft.com/office/drawing/2014/main" id="{00000000-0008-0000-0000-000061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1533525</xdr:colOff>
          <xdr:row>603</xdr:row>
          <xdr:rowOff>962025</xdr:rowOff>
        </xdr:from>
        <xdr:to>
          <xdr:col>2</xdr:col>
          <xdr:colOff>4171950</xdr:colOff>
          <xdr:row>604</xdr:row>
          <xdr:rowOff>409575</xdr:rowOff>
        </xdr:to>
        <xdr:sp macro="" textlink="">
          <xdr:nvSpPr>
            <xdr:cNvPr id="35938" name="OptionButton設立時取締役49_Other" hidden="1">
              <a:extLst>
                <a:ext uri="{63B3BB69-23CF-44E3-9099-C40C66FF867C}">
                  <a14:compatExt spid="_x0000_s35938"/>
                </a:ext>
                <a:ext uri="{FF2B5EF4-FFF2-40B4-BE49-F238E27FC236}">
                  <a16:creationId xmlns:a16="http://schemas.microsoft.com/office/drawing/2014/main" id="{00000000-0008-0000-0000-000062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1466850</xdr:colOff>
          <xdr:row>615</xdr:row>
          <xdr:rowOff>542925</xdr:rowOff>
        </xdr:from>
        <xdr:to>
          <xdr:col>2</xdr:col>
          <xdr:colOff>4152900</xdr:colOff>
          <xdr:row>615</xdr:row>
          <xdr:rowOff>1000125</xdr:rowOff>
        </xdr:to>
        <xdr:sp macro="" textlink="">
          <xdr:nvSpPr>
            <xdr:cNvPr id="35939" name="OptionButton設立時取締役50_Japan" hidden="1">
              <a:extLst>
                <a:ext uri="{63B3BB69-23CF-44E3-9099-C40C66FF867C}">
                  <a14:compatExt spid="_x0000_s35939"/>
                </a:ext>
                <a:ext uri="{FF2B5EF4-FFF2-40B4-BE49-F238E27FC236}">
                  <a16:creationId xmlns:a16="http://schemas.microsoft.com/office/drawing/2014/main" id="{00000000-0008-0000-0000-000063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1466850</xdr:colOff>
          <xdr:row>615</xdr:row>
          <xdr:rowOff>990600</xdr:rowOff>
        </xdr:from>
        <xdr:to>
          <xdr:col>2</xdr:col>
          <xdr:colOff>4162425</xdr:colOff>
          <xdr:row>616</xdr:row>
          <xdr:rowOff>409575</xdr:rowOff>
        </xdr:to>
        <xdr:sp macro="" textlink="">
          <xdr:nvSpPr>
            <xdr:cNvPr id="35940" name="OptionButton設立時取締役50_Other" hidden="1">
              <a:extLst>
                <a:ext uri="{63B3BB69-23CF-44E3-9099-C40C66FF867C}">
                  <a14:compatExt spid="_x0000_s35940"/>
                </a:ext>
                <a:ext uri="{FF2B5EF4-FFF2-40B4-BE49-F238E27FC236}">
                  <a16:creationId xmlns:a16="http://schemas.microsoft.com/office/drawing/2014/main" id="{00000000-0008-0000-0000-000064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xdr:col>
      <xdr:colOff>1869709</xdr:colOff>
      <xdr:row>1</xdr:row>
      <xdr:rowOff>190666</xdr:rowOff>
    </xdr:from>
    <xdr:to>
      <xdr:col>7</xdr:col>
      <xdr:colOff>5322024</xdr:colOff>
      <xdr:row>2</xdr:row>
      <xdr:rowOff>484909</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10274800" y="479302"/>
          <a:ext cx="7146860" cy="58288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en-US" altLang="ja-JP" sz="1200" kern="1200">
              <a:solidFill>
                <a:sysClr val="windowText" lastClr="000000"/>
              </a:solidFill>
              <a:latin typeface="+mn-lt"/>
              <a:ea typeface="+mn-ea"/>
              <a:cs typeface="+mn-cs"/>
            </a:rPr>
            <a:t>Please enter the required information in the orange cells</a:t>
          </a:r>
          <a:r>
            <a:rPr kumimoji="1" lang="ja-JP" altLang="en-US" sz="1200" kern="1200">
              <a:solidFill>
                <a:sysClr val="windowText" lastClr="000000"/>
              </a:solidFill>
              <a:latin typeface="+mn-lt"/>
              <a:ea typeface="+mn-ea"/>
              <a:cs typeface="+mn-cs"/>
            </a:rPr>
            <a:t> </a:t>
          </a:r>
          <a:r>
            <a:rPr kumimoji="1" lang="en-US" altLang="ja-JP" sz="1200" kern="1200">
              <a:solidFill>
                <a:sysClr val="windowText" lastClr="000000"/>
              </a:solidFill>
              <a:latin typeface="+mn-lt"/>
              <a:ea typeface="+mn-ea"/>
              <a:cs typeface="+mn-cs"/>
            </a:rPr>
            <a:t>in the </a:t>
          </a:r>
          <a:r>
            <a:rPr kumimoji="1" lang="ja-JP" altLang="en-US" sz="1200" kern="1200">
              <a:solidFill>
                <a:sysClr val="windowText" lastClr="000000"/>
              </a:solidFill>
              <a:latin typeface="+mn-lt"/>
              <a:ea typeface="+mn-ea"/>
              <a:cs typeface="+mn-cs"/>
            </a:rPr>
            <a:t>「</a:t>
          </a:r>
          <a:r>
            <a:rPr kumimoji="1" lang="en-US" altLang="ja-JP" sz="1200" kern="1200">
              <a:solidFill>
                <a:sysClr val="windowText" lastClr="000000"/>
              </a:solidFill>
              <a:latin typeface="+mn-lt"/>
              <a:ea typeface="+mn-ea"/>
              <a:cs typeface="+mn-cs"/>
            </a:rPr>
            <a:t>Value / </a:t>
          </a:r>
          <a:r>
            <a:rPr kumimoji="1" lang="ja-JP" altLang="en-US" sz="1200" kern="1200">
              <a:solidFill>
                <a:sysClr val="windowText" lastClr="000000"/>
              </a:solidFill>
              <a:latin typeface="+mn-lt"/>
              <a:ea typeface="+mn-ea"/>
              <a:cs typeface="+mn-cs"/>
            </a:rPr>
            <a:t>値」</a:t>
          </a:r>
          <a:r>
            <a:rPr kumimoji="1" lang="en-US" altLang="ja-JP" sz="1200" kern="1200">
              <a:solidFill>
                <a:sysClr val="windowText" lastClr="000000"/>
              </a:solidFill>
              <a:latin typeface="+mn-lt"/>
              <a:ea typeface="+mn-ea"/>
              <a:cs typeface="+mn-cs"/>
            </a:rPr>
            <a:t> column.</a:t>
          </a:r>
        </a:p>
        <a:p>
          <a:pPr algn="l"/>
          <a:r>
            <a:rPr kumimoji="1" lang="ja-JP" altLang="en-US" sz="1200" kern="1200">
              <a:solidFill>
                <a:sysClr val="windowText" lastClr="000000"/>
              </a:solidFill>
              <a:latin typeface="+mn-lt"/>
              <a:ea typeface="+mn-ea"/>
              <a:cs typeface="+mn-cs"/>
            </a:rPr>
            <a:t>「</a:t>
          </a:r>
          <a:r>
            <a:rPr kumimoji="1" lang="en-US" altLang="ja-JP" sz="1200" kern="1200">
              <a:solidFill>
                <a:sysClr val="windowText" lastClr="000000"/>
              </a:solidFill>
              <a:latin typeface="+mn-lt"/>
              <a:ea typeface="+mn-ea"/>
              <a:cs typeface="+mn-cs"/>
            </a:rPr>
            <a:t>Value</a:t>
          </a:r>
          <a:r>
            <a:rPr kumimoji="1" lang="ja-JP" altLang="en-US" sz="1200" kern="1200">
              <a:solidFill>
                <a:sysClr val="windowText" lastClr="000000"/>
              </a:solidFill>
              <a:latin typeface="+mn-lt"/>
              <a:ea typeface="+mn-ea"/>
              <a:cs typeface="+mn-cs"/>
            </a:rPr>
            <a:t>／値」の列のオレンジ色のセルに必要な事項を入力してください。</a:t>
          </a:r>
        </a:p>
      </xdr:txBody>
    </xdr:sp>
    <xdr:clientData/>
  </xdr:twoCellAnchor>
  <xdr:twoCellAnchor>
    <xdr:from>
      <xdr:col>5</xdr:col>
      <xdr:colOff>1831996</xdr:colOff>
      <xdr:row>2</xdr:row>
      <xdr:rowOff>506166</xdr:rowOff>
    </xdr:from>
    <xdr:to>
      <xdr:col>7</xdr:col>
      <xdr:colOff>5285785</xdr:colOff>
      <xdr:row>3</xdr:row>
      <xdr:rowOff>182017</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10236408" y="1088872"/>
          <a:ext cx="7140524" cy="40423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en-US" altLang="ja-JP" sz="1200" kern="1200">
              <a:solidFill>
                <a:sysClr val="windowText" lastClr="000000"/>
              </a:solidFill>
              <a:latin typeface="+mn-lt"/>
              <a:ea typeface="+mn-ea"/>
              <a:cs typeface="+mn-cs"/>
            </a:rPr>
            <a:t>Please enter the green cells if you can do so in Japanese, or leave them blank if it is difficult.</a:t>
          </a:r>
        </a:p>
        <a:p>
          <a:pPr algn="l"/>
          <a:r>
            <a:rPr kumimoji="1" lang="ja-JP" altLang="en-US" sz="1200" kern="1200">
              <a:solidFill>
                <a:sysClr val="windowText" lastClr="000000"/>
              </a:solidFill>
              <a:latin typeface="+mn-lt"/>
              <a:ea typeface="+mn-ea"/>
              <a:cs typeface="+mn-cs"/>
            </a:rPr>
            <a:t>緑色のセルは、日本語で入力ができる場合には入力し、難しい場合には空欄としてください。</a:t>
          </a:r>
        </a:p>
      </xdr:txBody>
    </xdr:sp>
    <xdr:clientData/>
  </xdr:twoCellAnchor>
  <xdr:twoCellAnchor>
    <xdr:from>
      <xdr:col>4</xdr:col>
      <xdr:colOff>1949823</xdr:colOff>
      <xdr:row>1</xdr:row>
      <xdr:rowOff>201706</xdr:rowOff>
    </xdr:from>
    <xdr:to>
      <xdr:col>5</xdr:col>
      <xdr:colOff>1698127</xdr:colOff>
      <xdr:row>2</xdr:row>
      <xdr:rowOff>253419</xdr:rowOff>
    </xdr:to>
    <xdr:sp macro="" textlink="">
      <xdr:nvSpPr>
        <xdr:cNvPr id="36004" name="正方形/長方形 36003">
          <a:extLst>
            <a:ext uri="{FF2B5EF4-FFF2-40B4-BE49-F238E27FC236}">
              <a16:creationId xmlns:a16="http://schemas.microsoft.com/office/drawing/2014/main" id="{46BEB70B-855F-49CE-B85D-6D236317098D}"/>
            </a:ext>
          </a:extLst>
        </xdr:cNvPr>
        <xdr:cNvSpPr/>
      </xdr:nvSpPr>
      <xdr:spPr>
        <a:xfrm>
          <a:off x="8090647" y="493059"/>
          <a:ext cx="2011892" cy="343066"/>
        </a:xfrm>
        <a:prstGeom prst="rect">
          <a:avLst/>
        </a:prstGeom>
        <a:solidFill>
          <a:schemeClr val="accent2">
            <a:lumMod val="20000"/>
            <a:lumOff val="80000"/>
          </a:schemeClr>
        </a:solidFill>
        <a:ln w="12700">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4</xdr:col>
      <xdr:colOff>1935442</xdr:colOff>
      <xdr:row>2</xdr:row>
      <xdr:rowOff>496234</xdr:rowOff>
    </xdr:from>
    <xdr:to>
      <xdr:col>5</xdr:col>
      <xdr:colOff>1680571</xdr:colOff>
      <xdr:row>2</xdr:row>
      <xdr:rowOff>856234</xdr:rowOff>
    </xdr:to>
    <xdr:sp macro="" textlink="">
      <xdr:nvSpPr>
        <xdr:cNvPr id="36006" name="正方形/長方形 36005">
          <a:extLst>
            <a:ext uri="{FF2B5EF4-FFF2-40B4-BE49-F238E27FC236}">
              <a16:creationId xmlns:a16="http://schemas.microsoft.com/office/drawing/2014/main" id="{E9E71FCE-30E1-465B-BF14-E8FC26D9861D}"/>
            </a:ext>
          </a:extLst>
        </xdr:cNvPr>
        <xdr:cNvSpPr/>
      </xdr:nvSpPr>
      <xdr:spPr>
        <a:xfrm>
          <a:off x="8076266" y="1078940"/>
          <a:ext cx="2008717" cy="360000"/>
        </a:xfrm>
        <a:prstGeom prst="rect">
          <a:avLst/>
        </a:prstGeom>
        <a:solidFill>
          <a:schemeClr val="accent6">
            <a:lumMod val="20000"/>
            <a:lumOff val="80000"/>
          </a:schemeClr>
        </a:solidFill>
        <a:ln w="12700">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209550</xdr:colOff>
      <xdr:row>77</xdr:row>
      <xdr:rowOff>142875</xdr:rowOff>
    </xdr:from>
    <xdr:to>
      <xdr:col>22</xdr:col>
      <xdr:colOff>1666875</xdr:colOff>
      <xdr:row>86</xdr:row>
      <xdr:rowOff>76200</xdr:rowOff>
    </xdr:to>
    <xdr:pic>
      <xdr:nvPicPr>
        <xdr:cNvPr id="73" name="図 72">
          <a:extLst>
            <a:ext uri="{FF2B5EF4-FFF2-40B4-BE49-F238E27FC236}">
              <a16:creationId xmlns:a16="http://schemas.microsoft.com/office/drawing/2014/main" id="{00000000-0008-0000-0400-00004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950" y="15859125"/>
          <a:ext cx="62960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98425</xdr:colOff>
      <xdr:row>7</xdr:row>
      <xdr:rowOff>104775</xdr:rowOff>
    </xdr:from>
    <xdr:to>
      <xdr:col>55</xdr:col>
      <xdr:colOff>98425</xdr:colOff>
      <xdr:row>7</xdr:row>
      <xdr:rowOff>104775</xdr:rowOff>
    </xdr:to>
    <xdr:sp macro="" textlink="">
      <xdr:nvSpPr>
        <xdr:cNvPr id="2" name="Line 4">
          <a:extLst>
            <a:ext uri="{FF2B5EF4-FFF2-40B4-BE49-F238E27FC236}">
              <a16:creationId xmlns:a16="http://schemas.microsoft.com/office/drawing/2014/main" id="{43A49E7A-50E7-41C3-985E-A67A98AD0224}"/>
            </a:ext>
          </a:extLst>
        </xdr:cNvPr>
        <xdr:cNvSpPr>
          <a:spLocks noChangeShapeType="1"/>
        </xdr:cNvSpPr>
      </xdr:nvSpPr>
      <xdr:spPr bwMode="auto">
        <a:xfrm>
          <a:off x="98425" y="650875"/>
          <a:ext cx="6197600" cy="0"/>
        </a:xfrm>
        <a:prstGeom prst="line">
          <a:avLst/>
        </a:prstGeom>
        <a:noFill/>
        <a:ln w="47625" cmpd="thickThin">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xdr:col>
      <xdr:colOff>98425</xdr:colOff>
      <xdr:row>7</xdr:row>
      <xdr:rowOff>113631</xdr:rowOff>
    </xdr:from>
    <xdr:to>
      <xdr:col>1</xdr:col>
      <xdr:colOff>100263</xdr:colOff>
      <xdr:row>45</xdr:row>
      <xdr:rowOff>104775</xdr:rowOff>
    </xdr:to>
    <xdr:sp macro="" textlink="">
      <xdr:nvSpPr>
        <xdr:cNvPr id="3" name="Line 5">
          <a:extLst>
            <a:ext uri="{FF2B5EF4-FFF2-40B4-BE49-F238E27FC236}">
              <a16:creationId xmlns:a16="http://schemas.microsoft.com/office/drawing/2014/main" id="{1D34A512-FCD3-47F7-9C58-F4FC5191A2D3}"/>
            </a:ext>
          </a:extLst>
        </xdr:cNvPr>
        <xdr:cNvSpPr>
          <a:spLocks noChangeShapeType="1"/>
        </xdr:cNvSpPr>
      </xdr:nvSpPr>
      <xdr:spPr bwMode="auto">
        <a:xfrm flipH="1">
          <a:off x="98425" y="653381"/>
          <a:ext cx="1838" cy="4340894"/>
        </a:xfrm>
        <a:prstGeom prst="line">
          <a:avLst/>
        </a:prstGeom>
        <a:noFill/>
        <a:ln w="47625" cmpd="thickThin">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14</xdr:col>
      <xdr:colOff>38100</xdr:colOff>
      <xdr:row>1</xdr:row>
      <xdr:rowOff>0</xdr:rowOff>
    </xdr:from>
    <xdr:to>
      <xdr:col>15</xdr:col>
      <xdr:colOff>871</xdr:colOff>
      <xdr:row>3</xdr:row>
      <xdr:rowOff>19050</xdr:rowOff>
    </xdr:to>
    <xdr:sp macro="" textlink="">
      <xdr:nvSpPr>
        <xdr:cNvPr id="4" name="Text Box 8">
          <a:extLst>
            <a:ext uri="{FF2B5EF4-FFF2-40B4-BE49-F238E27FC236}">
              <a16:creationId xmlns:a16="http://schemas.microsoft.com/office/drawing/2014/main" id="{AD7654C7-2B71-40E1-B1A6-256CCB32240B}"/>
            </a:ext>
          </a:extLst>
        </xdr:cNvPr>
        <xdr:cNvSpPr txBox="1">
          <a:spLocks noChangeArrowheads="1"/>
        </xdr:cNvSpPr>
      </xdr:nvSpPr>
      <xdr:spPr bwMode="auto">
        <a:xfrm>
          <a:off x="1524000" y="76200"/>
          <a:ext cx="77071"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55</xdr:col>
      <xdr:colOff>104775</xdr:colOff>
      <xdr:row>8</xdr:row>
      <xdr:rowOff>9525</xdr:rowOff>
    </xdr:from>
    <xdr:to>
      <xdr:col>56</xdr:col>
      <xdr:colOff>0</xdr:colOff>
      <xdr:row>45</xdr:row>
      <xdr:rowOff>76200</xdr:rowOff>
    </xdr:to>
    <xdr:sp macro="" textlink="">
      <xdr:nvSpPr>
        <xdr:cNvPr id="5" name="Line 31">
          <a:extLst>
            <a:ext uri="{FF2B5EF4-FFF2-40B4-BE49-F238E27FC236}">
              <a16:creationId xmlns:a16="http://schemas.microsoft.com/office/drawing/2014/main" id="{5AEC3DBE-077E-4FAE-B815-29D8609CF3D6}"/>
            </a:ext>
          </a:extLst>
        </xdr:cNvPr>
        <xdr:cNvSpPr>
          <a:spLocks noChangeShapeType="1"/>
        </xdr:cNvSpPr>
      </xdr:nvSpPr>
      <xdr:spPr bwMode="auto">
        <a:xfrm>
          <a:off x="6302375" y="663575"/>
          <a:ext cx="9525" cy="4302125"/>
        </a:xfrm>
        <a:prstGeom prst="line">
          <a:avLst/>
        </a:prstGeom>
        <a:noFill/>
        <a:ln w="47625" cmpd="thinThick">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19050</xdr:colOff>
      <xdr:row>45</xdr:row>
      <xdr:rowOff>104775</xdr:rowOff>
    </xdr:from>
    <xdr:to>
      <xdr:col>56</xdr:col>
      <xdr:colOff>9525</xdr:colOff>
      <xdr:row>45</xdr:row>
      <xdr:rowOff>104775</xdr:rowOff>
    </xdr:to>
    <xdr:sp macro="" textlink="">
      <xdr:nvSpPr>
        <xdr:cNvPr id="6" name="Line 32">
          <a:extLst>
            <a:ext uri="{FF2B5EF4-FFF2-40B4-BE49-F238E27FC236}">
              <a16:creationId xmlns:a16="http://schemas.microsoft.com/office/drawing/2014/main" id="{5981474E-6DAE-41A7-81DB-E07B4BC13C0F}"/>
            </a:ext>
          </a:extLst>
        </xdr:cNvPr>
        <xdr:cNvSpPr>
          <a:spLocks noChangeShapeType="1"/>
        </xdr:cNvSpPr>
      </xdr:nvSpPr>
      <xdr:spPr bwMode="auto">
        <a:xfrm>
          <a:off x="133350" y="4994275"/>
          <a:ext cx="6188075" cy="0"/>
        </a:xfrm>
        <a:prstGeom prst="line">
          <a:avLst/>
        </a:prstGeom>
        <a:noFill/>
        <a:ln w="47625" cmpd="thinThick">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36</xdr:col>
      <xdr:colOff>94379</xdr:colOff>
      <xdr:row>55</xdr:row>
      <xdr:rowOff>6684</xdr:rowOff>
    </xdr:from>
    <xdr:to>
      <xdr:col>42</xdr:col>
      <xdr:colOff>95250</xdr:colOff>
      <xdr:row>60</xdr:row>
      <xdr:rowOff>103249</xdr:rowOff>
    </xdr:to>
    <xdr:sp macro="" textlink="">
      <xdr:nvSpPr>
        <xdr:cNvPr id="7" name="Text Box 45">
          <a:extLst>
            <a:ext uri="{FF2B5EF4-FFF2-40B4-BE49-F238E27FC236}">
              <a16:creationId xmlns:a16="http://schemas.microsoft.com/office/drawing/2014/main" id="{322784B5-52B7-47A3-840C-A59DB094DB02}"/>
            </a:ext>
          </a:extLst>
        </xdr:cNvPr>
        <xdr:cNvSpPr txBox="1">
          <a:spLocks noChangeArrowheads="1"/>
        </xdr:cNvSpPr>
      </xdr:nvSpPr>
      <xdr:spPr bwMode="auto">
        <a:xfrm>
          <a:off x="4120279" y="6039184"/>
          <a:ext cx="686671" cy="668065"/>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ctr" rtl="0">
            <a:defRPr sz="1000"/>
          </a:pPr>
          <a:r>
            <a:rPr lang="ja-JP" altLang="en-US" sz="1000" b="0" i="0" u="none" strike="noStrike" baseline="0">
              <a:solidFill>
                <a:srgbClr val="000000"/>
              </a:solidFill>
              <a:latin typeface="ＭＳ 明朝"/>
              <a:ea typeface="ＭＳ 明朝"/>
            </a:rPr>
            <a:t>印</a:t>
          </a:r>
          <a:endParaRPr lang="en-US" altLang="ja-JP" sz="1000" b="0" i="0" u="none" strike="noStrike" baseline="0">
            <a:solidFill>
              <a:srgbClr val="000000"/>
            </a:solidFill>
            <a:latin typeface="ＭＳ 明朝"/>
            <a:ea typeface="ＭＳ 明朝"/>
          </a:endParaRPr>
        </a:p>
        <a:p>
          <a:pPr algn="ctr" rtl="0">
            <a:defRPr sz="1000"/>
          </a:pPr>
          <a:r>
            <a:rPr lang="en-US" altLang="ja-JP" sz="1000" b="0" i="0" u="none" strike="noStrike" baseline="0">
              <a:solidFill>
                <a:srgbClr val="000000"/>
              </a:solidFill>
              <a:latin typeface="ＭＳ 明朝"/>
              <a:ea typeface="ＭＳ 明朝"/>
            </a:rPr>
            <a:t>(Seal)</a:t>
          </a:r>
          <a:endParaRPr lang="ja-JP" altLang="en-US" sz="1000" b="0" i="0" u="none" strike="noStrike" baseline="0">
            <a:solidFill>
              <a:srgbClr val="000000"/>
            </a:solidFill>
            <a:latin typeface="ＭＳ 明朝"/>
            <a:ea typeface="ＭＳ 明朝"/>
          </a:endParaRPr>
        </a:p>
      </xdr:txBody>
    </xdr:sp>
    <xdr:clientData/>
  </xdr:twoCellAnchor>
  <xdr:twoCellAnchor>
    <xdr:from>
      <xdr:col>44</xdr:col>
      <xdr:colOff>27063</xdr:colOff>
      <xdr:row>55</xdr:row>
      <xdr:rowOff>10810</xdr:rowOff>
    </xdr:from>
    <xdr:to>
      <xdr:col>45</xdr:col>
      <xdr:colOff>1836</xdr:colOff>
      <xdr:row>60</xdr:row>
      <xdr:rowOff>72958</xdr:rowOff>
    </xdr:to>
    <xdr:sp macro="" textlink="">
      <xdr:nvSpPr>
        <xdr:cNvPr id="8" name="AutoShape 47">
          <a:extLst>
            <a:ext uri="{FF2B5EF4-FFF2-40B4-BE49-F238E27FC236}">
              <a16:creationId xmlns:a16="http://schemas.microsoft.com/office/drawing/2014/main" id="{CF9A61C7-C826-4C6D-AE2A-AC730CFF30D8}"/>
            </a:ext>
          </a:extLst>
        </xdr:cNvPr>
        <xdr:cNvSpPr>
          <a:spLocks/>
        </xdr:cNvSpPr>
      </xdr:nvSpPr>
      <xdr:spPr bwMode="auto">
        <a:xfrm>
          <a:off x="4967363" y="6043310"/>
          <a:ext cx="89073" cy="633648"/>
        </a:xfrm>
        <a:prstGeom prst="leftBracket">
          <a:avLst>
            <a:gd name="adj" fmla="val 59722"/>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52</xdr:col>
      <xdr:colOff>3462</xdr:colOff>
      <xdr:row>55</xdr:row>
      <xdr:rowOff>10810</xdr:rowOff>
    </xdr:from>
    <xdr:to>
      <xdr:col>52</xdr:col>
      <xdr:colOff>94824</xdr:colOff>
      <xdr:row>60</xdr:row>
      <xdr:rowOff>67554</xdr:rowOff>
    </xdr:to>
    <xdr:sp macro="" textlink="">
      <xdr:nvSpPr>
        <xdr:cNvPr id="9" name="AutoShape 48">
          <a:extLst>
            <a:ext uri="{FF2B5EF4-FFF2-40B4-BE49-F238E27FC236}">
              <a16:creationId xmlns:a16="http://schemas.microsoft.com/office/drawing/2014/main" id="{C9C50B47-7040-4BC9-99E9-CFFEC8BF39EB}"/>
            </a:ext>
          </a:extLst>
        </xdr:cNvPr>
        <xdr:cNvSpPr>
          <a:spLocks/>
        </xdr:cNvSpPr>
      </xdr:nvSpPr>
      <xdr:spPr bwMode="auto">
        <a:xfrm>
          <a:off x="5858162" y="6043310"/>
          <a:ext cx="91362" cy="628244"/>
        </a:xfrm>
        <a:prstGeom prst="rightBracket">
          <a:avLst>
            <a:gd name="adj" fmla="val 46563"/>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14</xdr:col>
      <xdr:colOff>38100</xdr:colOff>
      <xdr:row>87</xdr:row>
      <xdr:rowOff>0</xdr:rowOff>
    </xdr:from>
    <xdr:to>
      <xdr:col>15</xdr:col>
      <xdr:colOff>871</xdr:colOff>
      <xdr:row>88</xdr:row>
      <xdr:rowOff>45970</xdr:rowOff>
    </xdr:to>
    <xdr:sp macro="" textlink="">
      <xdr:nvSpPr>
        <xdr:cNvPr id="10" name="Text Box 164">
          <a:extLst>
            <a:ext uri="{FF2B5EF4-FFF2-40B4-BE49-F238E27FC236}">
              <a16:creationId xmlns:a16="http://schemas.microsoft.com/office/drawing/2014/main" id="{4E562652-0BE0-4A2D-A9C3-3FDC440F8B58}"/>
            </a:ext>
          </a:extLst>
        </xdr:cNvPr>
        <xdr:cNvSpPr txBox="1">
          <a:spLocks noChangeArrowheads="1"/>
        </xdr:cNvSpPr>
      </xdr:nvSpPr>
      <xdr:spPr bwMode="auto">
        <a:xfrm>
          <a:off x="1524000" y="9918700"/>
          <a:ext cx="77071" cy="20154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53974</xdr:colOff>
      <xdr:row>15</xdr:row>
      <xdr:rowOff>34924</xdr:rowOff>
    </xdr:from>
    <xdr:to>
      <xdr:col>7</xdr:col>
      <xdr:colOff>82549</xdr:colOff>
      <xdr:row>23</xdr:row>
      <xdr:rowOff>10729</xdr:rowOff>
    </xdr:to>
    <xdr:sp macro="" textlink="">
      <xdr:nvSpPr>
        <xdr:cNvPr id="11" name="AutoShape 211">
          <a:extLst>
            <a:ext uri="{FF2B5EF4-FFF2-40B4-BE49-F238E27FC236}">
              <a16:creationId xmlns:a16="http://schemas.microsoft.com/office/drawing/2014/main" id="{CE7C950D-D3C9-425B-96A0-DC8A1D17D32A}"/>
            </a:ext>
          </a:extLst>
        </xdr:cNvPr>
        <xdr:cNvSpPr>
          <a:spLocks noChangeArrowheads="1"/>
        </xdr:cNvSpPr>
      </xdr:nvSpPr>
      <xdr:spPr bwMode="auto">
        <a:xfrm rot="10800000">
          <a:off x="396874" y="1660524"/>
          <a:ext cx="371475" cy="833055"/>
        </a:xfrm>
        <a:prstGeom prst="curvedLeftArrow">
          <a:avLst>
            <a:gd name="adj1" fmla="val 53846"/>
            <a:gd name="adj2" fmla="val 107692"/>
            <a:gd name="adj3" fmla="val 3333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107780</xdr:colOff>
      <xdr:row>35</xdr:row>
      <xdr:rowOff>76485</xdr:rowOff>
    </xdr:from>
    <xdr:to>
      <xdr:col>45</xdr:col>
      <xdr:colOff>38100</xdr:colOff>
      <xdr:row>41</xdr:row>
      <xdr:rowOff>28693</xdr:rowOff>
    </xdr:to>
    <xdr:sp macro="" textlink="">
      <xdr:nvSpPr>
        <xdr:cNvPr id="12" name="AutoShape 212">
          <a:extLst>
            <a:ext uri="{FF2B5EF4-FFF2-40B4-BE49-F238E27FC236}">
              <a16:creationId xmlns:a16="http://schemas.microsoft.com/office/drawing/2014/main" id="{71C15FEF-A437-40FA-9CBB-07D7AD67F025}"/>
            </a:ext>
          </a:extLst>
        </xdr:cNvPr>
        <xdr:cNvSpPr>
          <a:spLocks noChangeArrowheads="1"/>
        </xdr:cNvSpPr>
      </xdr:nvSpPr>
      <xdr:spPr bwMode="auto">
        <a:xfrm rot="10800000">
          <a:off x="4819480" y="3892835"/>
          <a:ext cx="273220" cy="599908"/>
        </a:xfrm>
        <a:prstGeom prst="curvedLeftArrow">
          <a:avLst>
            <a:gd name="adj1" fmla="val 40476"/>
            <a:gd name="adj2" fmla="val 80952"/>
            <a:gd name="adj3" fmla="val 3333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16</xdr:col>
          <xdr:colOff>9525</xdr:colOff>
          <xdr:row>34</xdr:row>
          <xdr:rowOff>85725</xdr:rowOff>
        </xdr:from>
        <xdr:to>
          <xdr:col>18</xdr:col>
          <xdr:colOff>0</xdr:colOff>
          <xdr:row>36</xdr:row>
          <xdr:rowOff>47625</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6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34</xdr:row>
          <xdr:rowOff>104775</xdr:rowOff>
        </xdr:from>
        <xdr:to>
          <xdr:col>29</xdr:col>
          <xdr:colOff>104775</xdr:colOff>
          <xdr:row>36</xdr:row>
          <xdr:rowOff>19050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6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35</xdr:row>
          <xdr:rowOff>95250</xdr:rowOff>
        </xdr:from>
        <xdr:to>
          <xdr:col>18</xdr:col>
          <xdr:colOff>0</xdr:colOff>
          <xdr:row>37</xdr:row>
          <xdr:rowOff>38100</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600-00000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35</xdr:row>
          <xdr:rowOff>104775</xdr:rowOff>
        </xdr:from>
        <xdr:to>
          <xdr:col>25</xdr:col>
          <xdr:colOff>47625</xdr:colOff>
          <xdr:row>37</xdr:row>
          <xdr:rowOff>19050</xdr:rowOff>
        </xdr:to>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600-00000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62</xdr:row>
          <xdr:rowOff>28575</xdr:rowOff>
        </xdr:from>
        <xdr:to>
          <xdr:col>5</xdr:col>
          <xdr:colOff>76200</xdr:colOff>
          <xdr:row>63</xdr:row>
          <xdr:rowOff>114300</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6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63</xdr:row>
          <xdr:rowOff>85725</xdr:rowOff>
        </xdr:from>
        <xdr:to>
          <xdr:col>5</xdr:col>
          <xdr:colOff>76200</xdr:colOff>
          <xdr:row>65</xdr:row>
          <xdr:rowOff>57150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6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15</xdr:col>
      <xdr:colOff>86073</xdr:colOff>
      <xdr:row>13</xdr:row>
      <xdr:rowOff>89867</xdr:rowOff>
    </xdr:from>
    <xdr:ext cx="742254" cy="220317"/>
    <xdr:sp macro="" textlink="">
      <xdr:nvSpPr>
        <xdr:cNvPr id="2" name="Text Box 2">
          <a:extLst>
            <a:ext uri="{FF2B5EF4-FFF2-40B4-BE49-F238E27FC236}">
              <a16:creationId xmlns:a16="http://schemas.microsoft.com/office/drawing/2014/main" id="{00000000-0008-0000-0700-000002000000}"/>
            </a:ext>
          </a:extLst>
        </xdr:cNvPr>
        <xdr:cNvSpPr txBox="1">
          <a:spLocks noChangeArrowheads="1"/>
        </xdr:cNvSpPr>
      </xdr:nvSpPr>
      <xdr:spPr bwMode="auto">
        <a:xfrm>
          <a:off x="1819623" y="1823417"/>
          <a:ext cx="742254" cy="220317"/>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18288" bIns="18288" anchor="ctr" upright="1">
          <a:spAutoFit/>
        </a:bodyPr>
        <a:lstStyle/>
        <a:p>
          <a:pPr algn="ctr" rtl="0">
            <a:defRPr sz="1000"/>
          </a:pPr>
          <a:r>
            <a:rPr lang="ja-JP" altLang="en-US" sz="1100" b="0" i="0" u="none" strike="noStrike" baseline="0">
              <a:solidFill>
                <a:srgbClr val="000000"/>
              </a:solidFill>
              <a:latin typeface="ＭＳ 明朝"/>
              <a:ea typeface="ＭＳ 明朝"/>
            </a:rPr>
            <a:t>商号・名称</a:t>
          </a:r>
        </a:p>
      </xdr:txBody>
    </xdr:sp>
    <xdr:clientData/>
  </xdr:oneCellAnchor>
  <xdr:oneCellAnchor>
    <xdr:from>
      <xdr:col>14</xdr:col>
      <xdr:colOff>35615</xdr:colOff>
      <xdr:row>18</xdr:row>
      <xdr:rowOff>74544</xdr:rowOff>
    </xdr:from>
    <xdr:ext cx="1085850" cy="152400"/>
    <xdr:sp macro="" textlink="">
      <xdr:nvSpPr>
        <xdr:cNvPr id="3" name="Text Box 4">
          <a:extLst>
            <a:ext uri="{FF2B5EF4-FFF2-40B4-BE49-F238E27FC236}">
              <a16:creationId xmlns:a16="http://schemas.microsoft.com/office/drawing/2014/main" id="{00000000-0008-0000-0700-000003000000}"/>
            </a:ext>
          </a:extLst>
        </xdr:cNvPr>
        <xdr:cNvSpPr txBox="1">
          <a:spLocks noChangeArrowheads="1"/>
        </xdr:cNvSpPr>
      </xdr:nvSpPr>
      <xdr:spPr bwMode="auto">
        <a:xfrm>
          <a:off x="1626290" y="2446269"/>
          <a:ext cx="1085850" cy="152400"/>
        </a:xfrm>
        <a:prstGeom prst="rect">
          <a:avLst/>
        </a:prstGeom>
        <a:noFill/>
        <a:ln>
          <a:noFill/>
        </a:ln>
        <a:effectLst/>
      </xdr:spPr>
      <xdr:txBody>
        <a:bodyPr vertOverflow="clip" wrap="square" lIns="0" tIns="0" rIns="0" bIns="0" anchor="ctr" upright="1"/>
        <a:lstStyle/>
        <a:p>
          <a:pPr algn="ctr" rtl="0">
            <a:defRPr sz="1000"/>
          </a:pPr>
          <a:r>
            <a:rPr lang="ja-JP" altLang="en-US" sz="900" b="0" i="0" u="none" strike="noStrike" baseline="0">
              <a:solidFill>
                <a:srgbClr val="000000"/>
              </a:solidFill>
              <a:latin typeface="ＭＳ Ｐ明朝"/>
              <a:ea typeface="ＭＳ Ｐ明朝"/>
            </a:rPr>
            <a:t>本店・主たる事務所</a:t>
          </a:r>
        </a:p>
      </xdr:txBody>
    </xdr:sp>
    <xdr:clientData/>
  </xdr:oneCellAnchor>
  <xdr:twoCellAnchor>
    <xdr:from>
      <xdr:col>31</xdr:col>
      <xdr:colOff>31507</xdr:colOff>
      <xdr:row>72</xdr:row>
      <xdr:rowOff>73269</xdr:rowOff>
    </xdr:from>
    <xdr:to>
      <xdr:col>40</xdr:col>
      <xdr:colOff>43963</xdr:colOff>
      <xdr:row>73</xdr:row>
      <xdr:rowOff>73269</xdr:rowOff>
    </xdr:to>
    <xdr:sp macro="" textlink="">
      <xdr:nvSpPr>
        <xdr:cNvPr id="4" name="Text Box 12">
          <a:extLst>
            <a:ext uri="{FF2B5EF4-FFF2-40B4-BE49-F238E27FC236}">
              <a16:creationId xmlns:a16="http://schemas.microsoft.com/office/drawing/2014/main" id="{00000000-0008-0000-0700-000004000000}"/>
            </a:ext>
          </a:extLst>
        </xdr:cNvPr>
        <xdr:cNvSpPr txBox="1">
          <a:spLocks noChangeArrowheads="1"/>
        </xdr:cNvSpPr>
      </xdr:nvSpPr>
      <xdr:spPr bwMode="auto">
        <a:xfrm>
          <a:off x="3479557" y="9255369"/>
          <a:ext cx="955431" cy="114300"/>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anchorCtr="0" upright="1"/>
        <a:lstStyle/>
        <a:p>
          <a:pPr algn="dist" rtl="0">
            <a:defRPr sz="1000"/>
          </a:pPr>
          <a:r>
            <a:rPr lang="en-US" altLang="ja-JP" sz="900" b="0" i="0" u="none" strike="noStrike" baseline="0">
              <a:solidFill>
                <a:srgbClr val="000000"/>
              </a:solidFill>
              <a:latin typeface="ＭＳ 明朝"/>
              <a:ea typeface="ＭＳ 明朝"/>
            </a:rPr>
            <a:t>/ </a:t>
          </a:r>
          <a:r>
            <a:rPr lang="ja-JP" altLang="en-US" sz="900" b="0" i="0" u="none" strike="noStrike" baseline="0">
              <a:solidFill>
                <a:srgbClr val="000000"/>
              </a:solidFill>
              <a:latin typeface="ＭＳ 明朝"/>
              <a:ea typeface="ＭＳ 明朝"/>
            </a:rPr>
            <a:t>印鑑カード番号</a:t>
          </a:r>
        </a:p>
      </xdr:txBody>
    </xdr:sp>
    <xdr:clientData/>
  </xdr:twoCellAnchor>
  <xdr:twoCellAnchor>
    <xdr:from>
      <xdr:col>41</xdr:col>
      <xdr:colOff>112103</xdr:colOff>
      <xdr:row>72</xdr:row>
      <xdr:rowOff>102577</xdr:rowOff>
    </xdr:from>
    <xdr:to>
      <xdr:col>47</xdr:col>
      <xdr:colOff>45428</xdr:colOff>
      <xdr:row>73</xdr:row>
      <xdr:rowOff>112102</xdr:rowOff>
    </xdr:to>
    <xdr:sp macro="" textlink="">
      <xdr:nvSpPr>
        <xdr:cNvPr id="5" name="Text Box 13">
          <a:extLst>
            <a:ext uri="{FF2B5EF4-FFF2-40B4-BE49-F238E27FC236}">
              <a16:creationId xmlns:a16="http://schemas.microsoft.com/office/drawing/2014/main" id="{00000000-0008-0000-0700-000005000000}"/>
            </a:ext>
          </a:extLst>
        </xdr:cNvPr>
        <xdr:cNvSpPr txBox="1">
          <a:spLocks noChangeArrowheads="1"/>
        </xdr:cNvSpPr>
      </xdr:nvSpPr>
      <xdr:spPr bwMode="auto">
        <a:xfrm>
          <a:off x="4598378" y="9284677"/>
          <a:ext cx="571500" cy="123825"/>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dist" rtl="0">
            <a:defRPr sz="1000"/>
          </a:pPr>
          <a:r>
            <a:rPr lang="ja-JP" altLang="en-US" sz="600" b="0" i="0" u="none" strike="noStrike" baseline="0">
              <a:solidFill>
                <a:srgbClr val="000000"/>
              </a:solidFill>
              <a:latin typeface="ＭＳ 明朝"/>
              <a:ea typeface="ＭＳ 明朝"/>
            </a:rPr>
            <a:t>担当者印</a:t>
          </a:r>
        </a:p>
      </xdr:txBody>
    </xdr:sp>
    <xdr:clientData/>
  </xdr:twoCellAnchor>
  <xdr:twoCellAnchor editAs="oneCell">
    <xdr:from>
      <xdr:col>21</xdr:col>
      <xdr:colOff>57150</xdr:colOff>
      <xdr:row>118</xdr:row>
      <xdr:rowOff>76200</xdr:rowOff>
    </xdr:from>
    <xdr:to>
      <xdr:col>22</xdr:col>
      <xdr:colOff>19050</xdr:colOff>
      <xdr:row>119</xdr:row>
      <xdr:rowOff>114300</xdr:rowOff>
    </xdr:to>
    <xdr:sp macro="" textlink="">
      <xdr:nvSpPr>
        <xdr:cNvPr id="6" name="Text Box 14">
          <a:extLst>
            <a:ext uri="{FF2B5EF4-FFF2-40B4-BE49-F238E27FC236}">
              <a16:creationId xmlns:a16="http://schemas.microsoft.com/office/drawing/2014/main" id="{00000000-0008-0000-0700-000006000000}"/>
            </a:ext>
          </a:extLst>
        </xdr:cNvPr>
        <xdr:cNvSpPr txBox="1">
          <a:spLocks noChangeArrowheads="1"/>
        </xdr:cNvSpPr>
      </xdr:nvSpPr>
      <xdr:spPr bwMode="auto">
        <a:xfrm>
          <a:off x="2457450" y="16259175"/>
          <a:ext cx="6667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16119</xdr:colOff>
      <xdr:row>72</xdr:row>
      <xdr:rowOff>43961</xdr:rowOff>
    </xdr:from>
    <xdr:to>
      <xdr:col>17</xdr:col>
      <xdr:colOff>36634</xdr:colOff>
      <xdr:row>73</xdr:row>
      <xdr:rowOff>87923</xdr:rowOff>
    </xdr:to>
    <xdr:sp macro="" textlink="">
      <xdr:nvSpPr>
        <xdr:cNvPr id="7" name="Text Box 15">
          <a:extLst>
            <a:ext uri="{FF2B5EF4-FFF2-40B4-BE49-F238E27FC236}">
              <a16:creationId xmlns:a16="http://schemas.microsoft.com/office/drawing/2014/main" id="{00000000-0008-0000-0700-000007000000}"/>
            </a:ext>
          </a:extLst>
        </xdr:cNvPr>
        <xdr:cNvSpPr txBox="1">
          <a:spLocks noChangeArrowheads="1"/>
        </xdr:cNvSpPr>
      </xdr:nvSpPr>
      <xdr:spPr bwMode="auto">
        <a:xfrm>
          <a:off x="1397244" y="9226061"/>
          <a:ext cx="620590" cy="158262"/>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t" anchorCtr="0" upright="1"/>
        <a:lstStyle/>
        <a:p>
          <a:pPr algn="dist" rtl="0">
            <a:defRPr sz="1000"/>
          </a:pPr>
          <a:r>
            <a:rPr lang="en-US" altLang="ja-JP" sz="900" b="0" i="0" u="none" strike="noStrike" baseline="0">
              <a:solidFill>
                <a:srgbClr val="000000"/>
              </a:solidFill>
              <a:latin typeface="ＭＳ Ｐ明朝"/>
              <a:ea typeface="ＭＳ Ｐ明朝"/>
            </a:rPr>
            <a:t>/ </a:t>
          </a:r>
          <a:r>
            <a:rPr lang="ja-JP" altLang="en-US" sz="900" b="0" i="0" u="none" strike="noStrike" baseline="0">
              <a:solidFill>
                <a:srgbClr val="000000"/>
              </a:solidFill>
              <a:latin typeface="ＭＳ Ｐ明朝"/>
              <a:ea typeface="ＭＳ Ｐ明朝"/>
            </a:rPr>
            <a:t>交付年月日</a:t>
          </a:r>
          <a:endParaRPr lang="en-US" altLang="ja-JP" sz="900" b="0" i="0" u="none" strike="noStrike" baseline="0">
            <a:solidFill>
              <a:srgbClr val="000000"/>
            </a:solidFill>
            <a:latin typeface="ＭＳ Ｐ明朝"/>
            <a:ea typeface="ＭＳ Ｐ明朝"/>
          </a:endParaRPr>
        </a:p>
      </xdr:txBody>
    </xdr:sp>
    <xdr:clientData/>
  </xdr:twoCellAnchor>
  <xdr:twoCellAnchor editAs="oneCell">
    <xdr:from>
      <xdr:col>13</xdr:col>
      <xdr:colOff>38100</xdr:colOff>
      <xdr:row>1</xdr:row>
      <xdr:rowOff>85725</xdr:rowOff>
    </xdr:from>
    <xdr:to>
      <xdr:col>14</xdr:col>
      <xdr:colOff>0</xdr:colOff>
      <xdr:row>3</xdr:row>
      <xdr:rowOff>63500</xdr:rowOff>
    </xdr:to>
    <xdr:sp macro="" textlink="">
      <xdr:nvSpPr>
        <xdr:cNvPr id="8" name="Text Box 16">
          <a:extLst>
            <a:ext uri="{FF2B5EF4-FFF2-40B4-BE49-F238E27FC236}">
              <a16:creationId xmlns:a16="http://schemas.microsoft.com/office/drawing/2014/main" id="{00000000-0008-0000-0700-000008000000}"/>
            </a:ext>
          </a:extLst>
        </xdr:cNvPr>
        <xdr:cNvSpPr txBox="1">
          <a:spLocks noChangeArrowheads="1"/>
        </xdr:cNvSpPr>
      </xdr:nvSpPr>
      <xdr:spPr bwMode="auto">
        <a:xfrm>
          <a:off x="1524000" y="200025"/>
          <a:ext cx="6667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76200</xdr:colOff>
      <xdr:row>79</xdr:row>
      <xdr:rowOff>19050</xdr:rowOff>
    </xdr:from>
    <xdr:to>
      <xdr:col>8</xdr:col>
      <xdr:colOff>0</xdr:colOff>
      <xdr:row>80</xdr:row>
      <xdr:rowOff>38100</xdr:rowOff>
    </xdr:to>
    <xdr:sp macro="" textlink="">
      <xdr:nvSpPr>
        <xdr:cNvPr id="9" name="Text Box 24">
          <a:extLst>
            <a:ext uri="{FF2B5EF4-FFF2-40B4-BE49-F238E27FC236}">
              <a16:creationId xmlns:a16="http://schemas.microsoft.com/office/drawing/2014/main" id="{00000000-0008-0000-0700-000009000000}"/>
            </a:ext>
          </a:extLst>
        </xdr:cNvPr>
        <xdr:cNvSpPr txBox="1">
          <a:spLocks noChangeArrowheads="1"/>
        </xdr:cNvSpPr>
      </xdr:nvSpPr>
      <xdr:spPr bwMode="auto">
        <a:xfrm>
          <a:off x="180975" y="9953625"/>
          <a:ext cx="781050" cy="133350"/>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ctr" rtl="0">
            <a:defRPr sz="1000"/>
          </a:pPr>
          <a:r>
            <a:rPr lang="ja-JP" altLang="en-US" sz="900" b="0" i="0" u="none" strike="noStrike" baseline="0">
              <a:solidFill>
                <a:srgbClr val="000000"/>
              </a:solidFill>
              <a:latin typeface="ＭＳ ゴシック"/>
              <a:ea typeface="ＭＳ ゴシック"/>
            </a:rPr>
            <a:t>（乙号・９）</a:t>
          </a:r>
        </a:p>
      </xdr:txBody>
    </xdr:sp>
    <xdr:clientData/>
  </xdr:twoCellAnchor>
  <xdr:twoCellAnchor>
    <xdr:from>
      <xdr:col>18</xdr:col>
      <xdr:colOff>77789</xdr:colOff>
      <xdr:row>4</xdr:row>
      <xdr:rowOff>20638</xdr:rowOff>
    </xdr:from>
    <xdr:to>
      <xdr:col>40</xdr:col>
      <xdr:colOff>95251</xdr:colOff>
      <xdr:row>7</xdr:row>
      <xdr:rowOff>30163</xdr:rowOff>
    </xdr:to>
    <xdr:sp macro="" textlink="">
      <xdr:nvSpPr>
        <xdr:cNvPr id="10" name="Text Box 25">
          <a:extLst>
            <a:ext uri="{FF2B5EF4-FFF2-40B4-BE49-F238E27FC236}">
              <a16:creationId xmlns:a16="http://schemas.microsoft.com/office/drawing/2014/main" id="{00000000-0008-0000-0700-00000A000000}"/>
            </a:ext>
          </a:extLst>
        </xdr:cNvPr>
        <xdr:cNvSpPr txBox="1">
          <a:spLocks noChangeArrowheads="1"/>
        </xdr:cNvSpPr>
      </xdr:nvSpPr>
      <xdr:spPr bwMode="auto">
        <a:xfrm>
          <a:off x="2163764" y="477838"/>
          <a:ext cx="2322512" cy="352425"/>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l" rtl="0">
            <a:defRPr sz="1000"/>
          </a:pPr>
          <a:r>
            <a:rPr lang="ja-JP" altLang="en-US" sz="1600" b="1" i="0" u="none" strike="noStrike" baseline="0">
              <a:solidFill>
                <a:srgbClr val="000000"/>
              </a:solidFill>
              <a:latin typeface="ＭＳ 明朝"/>
              <a:ea typeface="ＭＳ 明朝"/>
            </a:rPr>
            <a:t>印鑑カード交付申請書</a:t>
          </a:r>
        </a:p>
      </xdr:txBody>
    </xdr:sp>
    <xdr:clientData/>
  </xdr:twoCellAnchor>
  <xdr:twoCellAnchor>
    <xdr:from>
      <xdr:col>16</xdr:col>
      <xdr:colOff>44312</xdr:colOff>
      <xdr:row>22</xdr:row>
      <xdr:rowOff>110159</xdr:rowOff>
    </xdr:from>
    <xdr:to>
      <xdr:col>23</xdr:col>
      <xdr:colOff>25262</xdr:colOff>
      <xdr:row>24</xdr:row>
      <xdr:rowOff>91109</xdr:rowOff>
    </xdr:to>
    <xdr:sp macro="" textlink="">
      <xdr:nvSpPr>
        <xdr:cNvPr id="11" name="Text Box 27">
          <a:extLst>
            <a:ext uri="{FF2B5EF4-FFF2-40B4-BE49-F238E27FC236}">
              <a16:creationId xmlns:a16="http://schemas.microsoft.com/office/drawing/2014/main" id="{00000000-0008-0000-0700-00000B000000}"/>
            </a:ext>
          </a:extLst>
        </xdr:cNvPr>
        <xdr:cNvSpPr txBox="1">
          <a:spLocks noChangeArrowheads="1"/>
        </xdr:cNvSpPr>
      </xdr:nvSpPr>
      <xdr:spPr bwMode="auto">
        <a:xfrm>
          <a:off x="1920737" y="2939084"/>
          <a:ext cx="714375" cy="209550"/>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ctr" rtl="0">
            <a:defRPr sz="1000"/>
          </a:pPr>
          <a:r>
            <a:rPr lang="ja-JP" altLang="en-US" sz="1100" b="0" i="0" u="none" strike="noStrike" baseline="0">
              <a:solidFill>
                <a:srgbClr val="000000"/>
              </a:solidFill>
              <a:latin typeface="ＭＳ 明朝"/>
              <a:ea typeface="ＭＳ 明朝"/>
            </a:rPr>
            <a:t>資　 格</a:t>
          </a:r>
        </a:p>
      </xdr:txBody>
    </xdr:sp>
    <xdr:clientData/>
  </xdr:twoCellAnchor>
  <xdr:twoCellAnchor>
    <xdr:from>
      <xdr:col>16</xdr:col>
      <xdr:colOff>13253</xdr:colOff>
      <xdr:row>28</xdr:row>
      <xdr:rowOff>414</xdr:rowOff>
    </xdr:from>
    <xdr:to>
      <xdr:col>23</xdr:col>
      <xdr:colOff>60878</xdr:colOff>
      <xdr:row>29</xdr:row>
      <xdr:rowOff>97321</xdr:rowOff>
    </xdr:to>
    <xdr:sp macro="" textlink="">
      <xdr:nvSpPr>
        <xdr:cNvPr id="12" name="Text Box 28">
          <a:extLst>
            <a:ext uri="{FF2B5EF4-FFF2-40B4-BE49-F238E27FC236}">
              <a16:creationId xmlns:a16="http://schemas.microsoft.com/office/drawing/2014/main" id="{00000000-0008-0000-0700-00000C000000}"/>
            </a:ext>
          </a:extLst>
        </xdr:cNvPr>
        <xdr:cNvSpPr txBox="1">
          <a:spLocks noChangeArrowheads="1"/>
        </xdr:cNvSpPr>
      </xdr:nvSpPr>
      <xdr:spPr bwMode="auto">
        <a:xfrm>
          <a:off x="1889678" y="3467514"/>
          <a:ext cx="781050" cy="211207"/>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ctr" rtl="0">
            <a:defRPr sz="1000"/>
          </a:pPr>
          <a:r>
            <a:rPr lang="ja-JP" altLang="en-US" sz="1100" b="0" i="0" u="none" strike="noStrike" baseline="0">
              <a:solidFill>
                <a:srgbClr val="000000"/>
              </a:solidFill>
              <a:latin typeface="ＭＳ 明朝"/>
              <a:ea typeface="ＭＳ 明朝"/>
            </a:rPr>
            <a:t>氏　 名</a:t>
          </a:r>
        </a:p>
      </xdr:txBody>
    </xdr:sp>
    <xdr:clientData/>
  </xdr:twoCellAnchor>
  <xdr:oneCellAnchor>
    <xdr:from>
      <xdr:col>16</xdr:col>
      <xdr:colOff>40584</xdr:colOff>
      <xdr:row>33</xdr:row>
      <xdr:rowOff>4142</xdr:rowOff>
    </xdr:from>
    <xdr:ext cx="819150" cy="152400"/>
    <xdr:sp macro="" textlink="">
      <xdr:nvSpPr>
        <xdr:cNvPr id="13" name="Text Box 29">
          <a:extLst>
            <a:ext uri="{FF2B5EF4-FFF2-40B4-BE49-F238E27FC236}">
              <a16:creationId xmlns:a16="http://schemas.microsoft.com/office/drawing/2014/main" id="{00000000-0008-0000-0700-00000D000000}"/>
            </a:ext>
          </a:extLst>
        </xdr:cNvPr>
        <xdr:cNvSpPr txBox="1">
          <a:spLocks noChangeArrowheads="1"/>
        </xdr:cNvSpPr>
      </xdr:nvSpPr>
      <xdr:spPr bwMode="auto">
        <a:xfrm>
          <a:off x="1917009" y="3976067"/>
          <a:ext cx="819150" cy="152400"/>
        </a:xfrm>
        <a:prstGeom prst="rect">
          <a:avLst/>
        </a:prstGeom>
        <a:noFill/>
        <a:ln>
          <a:noFill/>
        </a:ln>
        <a:effectLst/>
      </xdr:spPr>
      <xdr:txBody>
        <a:bodyPr vertOverflow="clip" wrap="square" lIns="0" tIns="0" rIns="0" bIns="0" anchor="ctr" upright="1"/>
        <a:lstStyle/>
        <a:p>
          <a:pPr algn="ctr" rtl="0">
            <a:defRPr sz="1000"/>
          </a:pPr>
          <a:r>
            <a:rPr lang="ja-JP" altLang="en-US" sz="1100" b="0" i="0" u="none" strike="noStrike" baseline="0">
              <a:solidFill>
                <a:srgbClr val="000000"/>
              </a:solidFill>
              <a:latin typeface="ＭＳ 明朝"/>
              <a:ea typeface="ＭＳ 明朝"/>
            </a:rPr>
            <a:t>生年月日</a:t>
          </a:r>
        </a:p>
      </xdr:txBody>
    </xdr:sp>
    <xdr:clientData/>
  </xdr:oneCellAnchor>
  <xdr:oneCellAnchor>
    <xdr:from>
      <xdr:col>14</xdr:col>
      <xdr:colOff>47625</xdr:colOff>
      <xdr:row>37</xdr:row>
      <xdr:rowOff>19050</xdr:rowOff>
    </xdr:from>
    <xdr:ext cx="1066800" cy="152400"/>
    <xdr:sp macro="" textlink="">
      <xdr:nvSpPr>
        <xdr:cNvPr id="14" name="Text Box 30">
          <a:extLst>
            <a:ext uri="{FF2B5EF4-FFF2-40B4-BE49-F238E27FC236}">
              <a16:creationId xmlns:a16="http://schemas.microsoft.com/office/drawing/2014/main" id="{00000000-0008-0000-0700-00000E000000}"/>
            </a:ext>
          </a:extLst>
        </xdr:cNvPr>
        <xdr:cNvSpPr txBox="1">
          <a:spLocks noChangeArrowheads="1"/>
        </xdr:cNvSpPr>
      </xdr:nvSpPr>
      <xdr:spPr bwMode="auto">
        <a:xfrm>
          <a:off x="1638300" y="4448175"/>
          <a:ext cx="1066800" cy="152400"/>
        </a:xfrm>
        <a:prstGeom prst="rect">
          <a:avLst/>
        </a:prstGeom>
        <a:noFill/>
        <a:ln>
          <a:noFill/>
        </a:ln>
        <a:effectLst/>
      </xdr:spPr>
      <xdr:txBody>
        <a:bodyPr vertOverflow="clip" wrap="square" lIns="0" tIns="0" rIns="0" bIns="0" anchor="ctr" upright="1"/>
        <a:lstStyle/>
        <a:p>
          <a:pPr algn="ctr" rtl="0">
            <a:defRPr sz="1000"/>
          </a:pPr>
          <a:r>
            <a:rPr lang="ja-JP" altLang="en-US" sz="1000" b="0" i="0" u="none" strike="noStrike" baseline="0">
              <a:solidFill>
                <a:srgbClr val="000000"/>
              </a:solidFill>
              <a:latin typeface="ＭＳ 明朝"/>
              <a:ea typeface="ＭＳ 明朝"/>
            </a:rPr>
            <a:t>会社法人等番号</a:t>
          </a:r>
        </a:p>
      </xdr:txBody>
    </xdr:sp>
    <xdr:clientData/>
  </xdr:oneCellAnchor>
  <xdr:twoCellAnchor>
    <xdr:from>
      <xdr:col>14</xdr:col>
      <xdr:colOff>28575</xdr:colOff>
      <xdr:row>29</xdr:row>
      <xdr:rowOff>19048</xdr:rowOff>
    </xdr:from>
    <xdr:to>
      <xdr:col>15</xdr:col>
      <xdr:colOff>123825</xdr:colOff>
      <xdr:row>34</xdr:row>
      <xdr:rowOff>28573</xdr:rowOff>
    </xdr:to>
    <xdr:sp macro="" textlink="">
      <xdr:nvSpPr>
        <xdr:cNvPr id="15" name="Text Box 36">
          <a:extLst>
            <a:ext uri="{FF2B5EF4-FFF2-40B4-BE49-F238E27FC236}">
              <a16:creationId xmlns:a16="http://schemas.microsoft.com/office/drawing/2014/main" id="{00000000-0008-0000-0700-00000F000000}"/>
            </a:ext>
          </a:extLst>
        </xdr:cNvPr>
        <xdr:cNvSpPr txBox="1">
          <a:spLocks noChangeArrowheads="1"/>
        </xdr:cNvSpPr>
      </xdr:nvSpPr>
      <xdr:spPr bwMode="auto">
        <a:xfrm>
          <a:off x="1619250" y="3600448"/>
          <a:ext cx="238125" cy="514350"/>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vert="horz" wrap="square" lIns="0" tIns="0" rIns="0" bIns="0" anchor="ctr" upright="1"/>
        <a:lstStyle/>
        <a:p>
          <a:pPr algn="dist" rtl="0">
            <a:defRPr sz="1000"/>
          </a:pPr>
          <a:r>
            <a:rPr lang="ja-JP" altLang="en-US" sz="700" b="0" i="0" u="none" strike="noStrike" baseline="0">
              <a:solidFill>
                <a:srgbClr val="000000"/>
              </a:solidFill>
              <a:latin typeface="ＭＳ 明朝"/>
              <a:ea typeface="ＭＳ 明朝"/>
            </a:rPr>
            <a:t>印鑑提出者</a:t>
          </a:r>
        </a:p>
      </xdr:txBody>
    </xdr:sp>
    <xdr:clientData/>
  </xdr:twoCellAnchor>
  <xdr:oneCellAnchor>
    <xdr:from>
      <xdr:col>2</xdr:col>
      <xdr:colOff>11103</xdr:colOff>
      <xdr:row>41</xdr:row>
      <xdr:rowOff>28013</xdr:rowOff>
    </xdr:from>
    <xdr:ext cx="987450" cy="166712"/>
    <xdr:sp macro="" textlink="">
      <xdr:nvSpPr>
        <xdr:cNvPr id="16" name="Text Box 41">
          <a:extLst>
            <a:ext uri="{FF2B5EF4-FFF2-40B4-BE49-F238E27FC236}">
              <a16:creationId xmlns:a16="http://schemas.microsoft.com/office/drawing/2014/main" id="{00000000-0008-0000-0700-000010000000}"/>
            </a:ext>
          </a:extLst>
        </xdr:cNvPr>
        <xdr:cNvSpPr txBox="1">
          <a:spLocks noChangeArrowheads="1"/>
        </xdr:cNvSpPr>
      </xdr:nvSpPr>
      <xdr:spPr bwMode="auto">
        <a:xfrm>
          <a:off x="325428" y="4819088"/>
          <a:ext cx="987450" cy="166712"/>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0" tIns="0" rIns="0" bIns="0" anchor="ctr" upright="1">
          <a:spAutoFit/>
        </a:bodyPr>
        <a:lstStyle/>
        <a:p>
          <a:pPr algn="ctr" rtl="0">
            <a:defRPr sz="1000"/>
          </a:pPr>
          <a:r>
            <a:rPr lang="en-US" altLang="ja-JP" sz="1000" b="0" i="0" u="none" strike="noStrike" baseline="0">
              <a:solidFill>
                <a:srgbClr val="000000"/>
              </a:solidFill>
              <a:latin typeface="ＭＳ 明朝"/>
              <a:ea typeface="ＭＳ 明朝"/>
            </a:rPr>
            <a:t>Applicant/</a:t>
          </a:r>
          <a:r>
            <a:rPr lang="ja-JP" altLang="en-US" sz="900" b="0" i="0" u="none" strike="noStrike" baseline="0">
              <a:solidFill>
                <a:srgbClr val="000000"/>
              </a:solidFill>
              <a:latin typeface="ＭＳ 明朝"/>
              <a:ea typeface="ＭＳ 明朝"/>
            </a:rPr>
            <a:t>申請人</a:t>
          </a:r>
          <a:endParaRPr lang="ja-JP" altLang="en-US" sz="1000" b="0" i="0" u="none" strike="noStrike" baseline="0">
            <a:solidFill>
              <a:srgbClr val="000000"/>
            </a:solidFill>
            <a:latin typeface="ＭＳ 明朝"/>
            <a:ea typeface="ＭＳ 明朝"/>
          </a:endParaRPr>
        </a:p>
      </xdr:txBody>
    </xdr:sp>
    <xdr:clientData/>
  </xdr:oneCellAnchor>
  <xdr:twoCellAnchor>
    <xdr:from>
      <xdr:col>48</xdr:col>
      <xdr:colOff>113569</xdr:colOff>
      <xdr:row>7</xdr:row>
      <xdr:rowOff>29307</xdr:rowOff>
    </xdr:from>
    <xdr:to>
      <xdr:col>52</xdr:col>
      <xdr:colOff>29309</xdr:colOff>
      <xdr:row>7</xdr:row>
      <xdr:rowOff>168520</xdr:rowOff>
    </xdr:to>
    <xdr:sp macro="" textlink="">
      <xdr:nvSpPr>
        <xdr:cNvPr id="17" name="Text Box 50">
          <a:extLst>
            <a:ext uri="{FF2B5EF4-FFF2-40B4-BE49-F238E27FC236}">
              <a16:creationId xmlns:a16="http://schemas.microsoft.com/office/drawing/2014/main" id="{00000000-0008-0000-0700-000011000000}"/>
            </a:ext>
          </a:extLst>
        </xdr:cNvPr>
        <xdr:cNvSpPr txBox="1">
          <a:spLocks noChangeArrowheads="1"/>
        </xdr:cNvSpPr>
      </xdr:nvSpPr>
      <xdr:spPr bwMode="auto">
        <a:xfrm>
          <a:off x="5333269" y="829407"/>
          <a:ext cx="344365" cy="120163"/>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vert="horz" wrap="square" lIns="0" tIns="0" rIns="0" bIns="0" anchor="ctr" upright="1"/>
        <a:lstStyle/>
        <a:p>
          <a:pPr algn="ctr" rtl="0">
            <a:defRPr sz="1000"/>
          </a:pPr>
          <a:r>
            <a:rPr lang="ja-JP" altLang="en-US" sz="700" b="0" i="0" u="none" strike="noStrike" baseline="0">
              <a:solidFill>
                <a:srgbClr val="000000"/>
              </a:solidFill>
              <a:latin typeface="ＭＳ 明朝"/>
              <a:ea typeface="ＭＳ 明朝"/>
            </a:rPr>
            <a:t>照合印</a:t>
          </a:r>
        </a:p>
      </xdr:txBody>
    </xdr:sp>
    <xdr:clientData/>
  </xdr:twoCellAnchor>
  <xdr:oneCellAnchor>
    <xdr:from>
      <xdr:col>1</xdr:col>
      <xdr:colOff>38597</xdr:colOff>
      <xdr:row>12</xdr:row>
      <xdr:rowOff>52016</xdr:rowOff>
    </xdr:from>
    <xdr:ext cx="1272922" cy="150041"/>
    <xdr:sp macro="" textlink="">
      <xdr:nvSpPr>
        <xdr:cNvPr id="18" name="Text Box 53">
          <a:extLst>
            <a:ext uri="{FF2B5EF4-FFF2-40B4-BE49-F238E27FC236}">
              <a16:creationId xmlns:a16="http://schemas.microsoft.com/office/drawing/2014/main" id="{00000000-0008-0000-0700-000012000000}"/>
            </a:ext>
          </a:extLst>
        </xdr:cNvPr>
        <xdr:cNvSpPr txBox="1">
          <a:spLocks noChangeArrowheads="1"/>
        </xdr:cNvSpPr>
      </xdr:nvSpPr>
      <xdr:spPr bwMode="auto">
        <a:xfrm>
          <a:off x="248147" y="1671266"/>
          <a:ext cx="1272922" cy="150041"/>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square" lIns="0" tIns="0" rIns="0" bIns="0" anchor="ctr" upright="1">
          <a:spAutoFit/>
        </a:bodyPr>
        <a:lstStyle/>
        <a:p>
          <a:pPr algn="ctr" rtl="0">
            <a:defRPr sz="1000"/>
          </a:pPr>
          <a:r>
            <a:rPr lang="en-US" altLang="ja-JP" sz="900" b="0" i="0" u="none" strike="noStrike" baseline="0">
              <a:solidFill>
                <a:srgbClr val="000000"/>
              </a:solidFill>
              <a:latin typeface="ＭＳ 明朝"/>
              <a:ea typeface="ＭＳ 明朝"/>
            </a:rPr>
            <a:t>(Note 1)</a:t>
          </a:r>
          <a:r>
            <a:rPr lang="ja-JP" altLang="en-US" sz="900" b="0" i="0" u="none" strike="noStrike" baseline="0">
              <a:solidFill>
                <a:srgbClr val="000000"/>
              </a:solidFill>
              <a:latin typeface="ＭＳ 明朝"/>
              <a:ea typeface="ＭＳ 明朝"/>
            </a:rPr>
            <a:t>（注１）</a:t>
          </a:r>
        </a:p>
      </xdr:txBody>
    </xdr:sp>
    <xdr:clientData/>
  </xdr:oneCellAnchor>
  <xdr:oneCellAnchor>
    <xdr:from>
      <xdr:col>1</xdr:col>
      <xdr:colOff>90338</xdr:colOff>
      <xdr:row>15</xdr:row>
      <xdr:rowOff>59836</xdr:rowOff>
    </xdr:from>
    <xdr:ext cx="1257057" cy="218588"/>
    <xdr:sp macro="" textlink="">
      <xdr:nvSpPr>
        <xdr:cNvPr id="19" name="Text Box 54">
          <a:extLst>
            <a:ext uri="{FF2B5EF4-FFF2-40B4-BE49-F238E27FC236}">
              <a16:creationId xmlns:a16="http://schemas.microsoft.com/office/drawing/2014/main" id="{00000000-0008-0000-0700-000013000000}"/>
            </a:ext>
          </a:extLst>
        </xdr:cNvPr>
        <xdr:cNvSpPr txBox="1">
          <a:spLocks noChangeArrowheads="1"/>
        </xdr:cNvSpPr>
      </xdr:nvSpPr>
      <xdr:spPr bwMode="auto">
        <a:xfrm>
          <a:off x="299888" y="2069611"/>
          <a:ext cx="1257057" cy="218588"/>
        </a:xfrm>
        <a:prstGeom prst="rect">
          <a:avLst/>
        </a:prstGeom>
        <a:noFill/>
        <a:ln>
          <a:noFill/>
        </a:ln>
        <a:effectLst/>
      </xdr:spPr>
      <xdr:txBody>
        <a:bodyPr vertOverflow="clip" wrap="square" lIns="0" tIns="0" rIns="0" bIns="0" anchor="ctr" upright="1"/>
        <a:lstStyle/>
        <a:p>
          <a:pPr algn="dist" rtl="0">
            <a:lnSpc>
              <a:spcPts val="1100"/>
            </a:lnSpc>
            <a:defRPr sz="1000"/>
          </a:pPr>
          <a:r>
            <a:rPr lang="ja-JP" altLang="en-US" sz="600" b="0" i="0" u="none" strike="noStrike" baseline="0">
              <a:solidFill>
                <a:srgbClr val="000000"/>
              </a:solidFill>
              <a:latin typeface="ＭＳ Ｐ明朝"/>
              <a:ea typeface="ＭＳ Ｐ明朝"/>
            </a:rPr>
            <a:t>登記所に提出した印鑑の押印欄</a:t>
          </a:r>
        </a:p>
      </xdr:txBody>
    </xdr:sp>
    <xdr:clientData/>
  </xdr:oneCellAnchor>
  <xdr:oneCellAnchor>
    <xdr:from>
      <xdr:col>2</xdr:col>
      <xdr:colOff>92765</xdr:colOff>
      <xdr:row>32</xdr:row>
      <xdr:rowOff>48867</xdr:rowOff>
    </xdr:from>
    <xdr:ext cx="1123950" cy="421217"/>
    <xdr:sp macro="" textlink="">
      <xdr:nvSpPr>
        <xdr:cNvPr id="20" name="Text Box 55">
          <a:extLst>
            <a:ext uri="{FF2B5EF4-FFF2-40B4-BE49-F238E27FC236}">
              <a16:creationId xmlns:a16="http://schemas.microsoft.com/office/drawing/2014/main" id="{00000000-0008-0000-0700-000014000000}"/>
            </a:ext>
          </a:extLst>
        </xdr:cNvPr>
        <xdr:cNvSpPr txBox="1">
          <a:spLocks noChangeArrowheads="1"/>
        </xdr:cNvSpPr>
      </xdr:nvSpPr>
      <xdr:spPr bwMode="auto">
        <a:xfrm>
          <a:off x="407090" y="3935067"/>
          <a:ext cx="1123950" cy="421217"/>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dist" rtl="0">
            <a:lnSpc>
              <a:spcPts val="1100"/>
            </a:lnSpc>
            <a:defRPr sz="1000"/>
          </a:pPr>
          <a:r>
            <a:rPr lang="ja-JP" altLang="en-US" sz="900" b="0" i="0" u="none" strike="noStrike" baseline="0">
              <a:solidFill>
                <a:srgbClr val="000000"/>
              </a:solidFill>
              <a:latin typeface="ＭＳ Ｐ明朝"/>
              <a:ea typeface="ＭＳ Ｐ明朝"/>
            </a:rPr>
            <a:t>（印鑑は鮮明に押</a:t>
          </a:r>
        </a:p>
        <a:p>
          <a:pPr algn="dist" rtl="0">
            <a:defRPr sz="1000"/>
          </a:pPr>
          <a:r>
            <a:rPr lang="ja-JP" altLang="en-US" sz="900" b="0" i="0" u="none" strike="noStrike" baseline="0">
              <a:solidFill>
                <a:srgbClr val="000000"/>
              </a:solidFill>
              <a:latin typeface="ＭＳ Ｐ明朝"/>
              <a:ea typeface="ＭＳ Ｐ明朝"/>
            </a:rPr>
            <a:t>印してください。）</a:t>
          </a:r>
        </a:p>
      </xdr:txBody>
    </xdr:sp>
    <xdr:clientData/>
  </xdr:oneCellAnchor>
  <xdr:oneCellAnchor>
    <xdr:from>
      <xdr:col>39</xdr:col>
      <xdr:colOff>6240</xdr:colOff>
      <xdr:row>43</xdr:row>
      <xdr:rowOff>15434</xdr:rowOff>
    </xdr:from>
    <xdr:ext cx="1809751" cy="333377"/>
    <xdr:sp macro="" textlink="">
      <xdr:nvSpPr>
        <xdr:cNvPr id="21" name="Text Box 58">
          <a:extLst>
            <a:ext uri="{FF2B5EF4-FFF2-40B4-BE49-F238E27FC236}">
              <a16:creationId xmlns:a16="http://schemas.microsoft.com/office/drawing/2014/main" id="{00000000-0008-0000-0700-000015000000}"/>
            </a:ext>
          </a:extLst>
        </xdr:cNvPr>
        <xdr:cNvSpPr txBox="1">
          <a:spLocks noChangeArrowheads="1"/>
        </xdr:cNvSpPr>
      </xdr:nvSpPr>
      <xdr:spPr bwMode="auto">
        <a:xfrm flipV="1">
          <a:off x="4292490" y="5035109"/>
          <a:ext cx="1809751" cy="333377"/>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ctr" rtl="0">
            <a:defRPr sz="1000"/>
          </a:pPr>
          <a:r>
            <a:rPr lang="en-US" altLang="ja-JP" sz="900" b="0" i="0" u="none" strike="noStrike" baseline="0">
              <a:solidFill>
                <a:srgbClr val="000000"/>
              </a:solidFill>
              <a:latin typeface="ＭＳ 明朝"/>
              <a:ea typeface="ＭＳ 明朝"/>
            </a:rPr>
            <a:t>Telephone number/</a:t>
          </a:r>
          <a:r>
            <a:rPr lang="ja-JP" altLang="en-US" sz="900" b="0" i="0" u="none" strike="noStrike" baseline="0">
              <a:solidFill>
                <a:srgbClr val="000000"/>
              </a:solidFill>
              <a:latin typeface="ＭＳ 明朝"/>
              <a:ea typeface="ＭＳ 明朝"/>
            </a:rPr>
            <a:t>電話番号</a:t>
          </a:r>
        </a:p>
      </xdr:txBody>
    </xdr:sp>
    <xdr:clientData/>
  </xdr:oneCellAnchor>
  <xdr:oneCellAnchor>
    <xdr:from>
      <xdr:col>27</xdr:col>
      <xdr:colOff>100633</xdr:colOff>
      <xdr:row>53</xdr:row>
      <xdr:rowOff>79514</xdr:rowOff>
    </xdr:from>
    <xdr:ext cx="951258" cy="160682"/>
    <xdr:sp macro="" textlink="">
      <xdr:nvSpPr>
        <xdr:cNvPr id="22" name="Text Box 60">
          <a:extLst>
            <a:ext uri="{FF2B5EF4-FFF2-40B4-BE49-F238E27FC236}">
              <a16:creationId xmlns:a16="http://schemas.microsoft.com/office/drawing/2014/main" id="{00000000-0008-0000-0700-000016000000}"/>
            </a:ext>
          </a:extLst>
        </xdr:cNvPr>
        <xdr:cNvSpPr txBox="1">
          <a:spLocks noChangeArrowheads="1"/>
        </xdr:cNvSpPr>
      </xdr:nvSpPr>
      <xdr:spPr bwMode="auto">
        <a:xfrm>
          <a:off x="3129583" y="6242189"/>
          <a:ext cx="951258" cy="160682"/>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l" rtl="0">
            <a:defRPr sz="1000"/>
          </a:pPr>
          <a:r>
            <a:rPr lang="ja-JP" altLang="en-US" sz="1000" b="0" i="0" u="none" strike="noStrike" baseline="0">
              <a:solidFill>
                <a:srgbClr val="000000"/>
              </a:solidFill>
              <a:latin typeface="ＭＳ 明朝"/>
              <a:ea typeface="ＭＳ 明朝"/>
            </a:rPr>
            <a:t>／委　任　状</a:t>
          </a:r>
        </a:p>
      </xdr:txBody>
    </xdr:sp>
    <xdr:clientData/>
  </xdr:oneCellAnchor>
  <xdr:oneCellAnchor>
    <xdr:from>
      <xdr:col>8</xdr:col>
      <xdr:colOff>414</xdr:colOff>
      <xdr:row>57</xdr:row>
      <xdr:rowOff>77855</xdr:rowOff>
    </xdr:from>
    <xdr:ext cx="914400" cy="190500"/>
    <xdr:sp macro="" textlink="">
      <xdr:nvSpPr>
        <xdr:cNvPr id="23" name="Text Box 62">
          <a:extLst>
            <a:ext uri="{FF2B5EF4-FFF2-40B4-BE49-F238E27FC236}">
              <a16:creationId xmlns:a16="http://schemas.microsoft.com/office/drawing/2014/main" id="{00000000-0008-0000-0700-000017000000}"/>
            </a:ext>
          </a:extLst>
        </xdr:cNvPr>
        <xdr:cNvSpPr txBox="1">
          <a:spLocks noChangeArrowheads="1"/>
        </xdr:cNvSpPr>
      </xdr:nvSpPr>
      <xdr:spPr bwMode="auto">
        <a:xfrm>
          <a:off x="962439" y="6888230"/>
          <a:ext cx="914400" cy="190500"/>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ctr" rtl="0">
            <a:defRPr sz="1000"/>
          </a:pPr>
          <a:r>
            <a:rPr lang="ja-JP" altLang="en-US" sz="900" b="0" i="0" u="none" strike="noStrike" baseline="0">
              <a:solidFill>
                <a:srgbClr val="000000"/>
              </a:solidFill>
              <a:latin typeface="ＭＳ Ｐ明朝"/>
              <a:ea typeface="ＭＳ Ｐ明朝"/>
            </a:rPr>
            <a:t>私は、（住所）</a:t>
          </a:r>
        </a:p>
      </xdr:txBody>
    </xdr:sp>
    <xdr:clientData/>
  </xdr:oneCellAnchor>
  <xdr:oneCellAnchor>
    <xdr:from>
      <xdr:col>10</xdr:col>
      <xdr:colOff>78269</xdr:colOff>
      <xdr:row>59</xdr:row>
      <xdr:rowOff>44312</xdr:rowOff>
    </xdr:from>
    <xdr:ext cx="600075" cy="161925"/>
    <xdr:sp macro="" textlink="">
      <xdr:nvSpPr>
        <xdr:cNvPr id="24" name="Text Box 64">
          <a:extLst>
            <a:ext uri="{FF2B5EF4-FFF2-40B4-BE49-F238E27FC236}">
              <a16:creationId xmlns:a16="http://schemas.microsoft.com/office/drawing/2014/main" id="{00000000-0008-0000-0700-000018000000}"/>
            </a:ext>
          </a:extLst>
        </xdr:cNvPr>
        <xdr:cNvSpPr txBox="1">
          <a:spLocks noChangeArrowheads="1"/>
        </xdr:cNvSpPr>
      </xdr:nvSpPr>
      <xdr:spPr bwMode="auto">
        <a:xfrm>
          <a:off x="1249844" y="7083287"/>
          <a:ext cx="600075" cy="161925"/>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ctr" rtl="0">
            <a:defRPr sz="1000"/>
          </a:pPr>
          <a:r>
            <a:rPr lang="ja-JP" altLang="en-US" sz="900" b="0" i="0" u="none" strike="noStrike" baseline="0">
              <a:solidFill>
                <a:srgbClr val="000000"/>
              </a:solidFill>
              <a:latin typeface="ＭＳ 明朝"/>
              <a:ea typeface="ＭＳ 明朝"/>
            </a:rPr>
            <a:t>（氏名）</a:t>
          </a:r>
        </a:p>
      </xdr:txBody>
    </xdr:sp>
    <xdr:clientData/>
  </xdr:oneCellAnchor>
  <xdr:oneCellAnchor>
    <xdr:from>
      <xdr:col>10</xdr:col>
      <xdr:colOff>101049</xdr:colOff>
      <xdr:row>61</xdr:row>
      <xdr:rowOff>246347</xdr:rowOff>
    </xdr:from>
    <xdr:ext cx="3693319" cy="150041"/>
    <xdr:sp macro="" textlink="">
      <xdr:nvSpPr>
        <xdr:cNvPr id="25" name="Text Box 66">
          <a:extLst>
            <a:ext uri="{FF2B5EF4-FFF2-40B4-BE49-F238E27FC236}">
              <a16:creationId xmlns:a16="http://schemas.microsoft.com/office/drawing/2014/main" id="{00000000-0008-0000-0700-000019000000}"/>
            </a:ext>
          </a:extLst>
        </xdr:cNvPr>
        <xdr:cNvSpPr txBox="1">
          <a:spLocks noChangeArrowheads="1"/>
        </xdr:cNvSpPr>
      </xdr:nvSpPr>
      <xdr:spPr bwMode="auto">
        <a:xfrm>
          <a:off x="1272624" y="7552022"/>
          <a:ext cx="3693319" cy="150041"/>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0" tIns="0" rIns="0" bIns="0" anchor="ctr" upright="1">
          <a:spAutoFit/>
        </a:bodyPr>
        <a:lstStyle/>
        <a:p>
          <a:pPr algn="l" rtl="0">
            <a:defRPr sz="1000"/>
          </a:pPr>
          <a:r>
            <a:rPr lang="ja-JP" altLang="en-US" sz="900" b="0" i="0" u="none" strike="noStrike" baseline="0">
              <a:solidFill>
                <a:srgbClr val="000000"/>
              </a:solidFill>
              <a:latin typeface="ＭＳ 明朝"/>
              <a:ea typeface="ＭＳ 明朝"/>
            </a:rPr>
            <a:t>を代理人と定め、印鑑カードの交付申請及び受領の権限を委任します。</a:t>
          </a:r>
        </a:p>
      </xdr:txBody>
    </xdr:sp>
    <xdr:clientData/>
  </xdr:oneCellAnchor>
  <xdr:twoCellAnchor>
    <xdr:from>
      <xdr:col>39</xdr:col>
      <xdr:colOff>16119</xdr:colOff>
      <xdr:row>65</xdr:row>
      <xdr:rowOff>43961</xdr:rowOff>
    </xdr:from>
    <xdr:to>
      <xdr:col>41</xdr:col>
      <xdr:colOff>80596</xdr:colOff>
      <xdr:row>67</xdr:row>
      <xdr:rowOff>29308</xdr:rowOff>
    </xdr:to>
    <xdr:sp macro="" textlink="">
      <xdr:nvSpPr>
        <xdr:cNvPr id="26" name="Text Box 72">
          <a:extLst>
            <a:ext uri="{FF2B5EF4-FFF2-40B4-BE49-F238E27FC236}">
              <a16:creationId xmlns:a16="http://schemas.microsoft.com/office/drawing/2014/main" id="{00000000-0008-0000-0700-00001A000000}"/>
            </a:ext>
          </a:extLst>
        </xdr:cNvPr>
        <xdr:cNvSpPr txBox="1">
          <a:spLocks noChangeArrowheads="1"/>
        </xdr:cNvSpPr>
      </xdr:nvSpPr>
      <xdr:spPr bwMode="auto">
        <a:xfrm>
          <a:off x="4302369" y="8121161"/>
          <a:ext cx="274027" cy="213947"/>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l" rtl="0">
            <a:defRPr sz="1000"/>
          </a:pPr>
          <a:r>
            <a:rPr lang="en-US" altLang="ja-JP" sz="1000" b="0" i="0" u="none" strike="noStrike" baseline="0">
              <a:solidFill>
                <a:srgbClr val="000000"/>
              </a:solidFill>
              <a:latin typeface="ＭＳ 明朝"/>
              <a:ea typeface="ＭＳ 明朝"/>
            </a:rPr>
            <a:t>Seal</a:t>
          </a:r>
        </a:p>
      </xdr:txBody>
    </xdr:sp>
    <xdr:clientData/>
  </xdr:twoCellAnchor>
  <xdr:oneCellAnchor>
    <xdr:from>
      <xdr:col>43</xdr:col>
      <xdr:colOff>89971</xdr:colOff>
      <xdr:row>67</xdr:row>
      <xdr:rowOff>55842</xdr:rowOff>
    </xdr:from>
    <xdr:ext cx="1011848" cy="246836"/>
    <xdr:sp macro="" textlink="">
      <xdr:nvSpPr>
        <xdr:cNvPr id="27" name="Text Box 73">
          <a:extLst>
            <a:ext uri="{FF2B5EF4-FFF2-40B4-BE49-F238E27FC236}">
              <a16:creationId xmlns:a16="http://schemas.microsoft.com/office/drawing/2014/main" id="{00000000-0008-0000-0700-00001B000000}"/>
            </a:ext>
          </a:extLst>
        </xdr:cNvPr>
        <xdr:cNvSpPr txBox="1">
          <a:spLocks noChangeArrowheads="1"/>
        </xdr:cNvSpPr>
      </xdr:nvSpPr>
      <xdr:spPr bwMode="auto">
        <a:xfrm>
          <a:off x="4795321" y="8361642"/>
          <a:ext cx="1011848" cy="246836"/>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dist" rtl="0">
            <a:lnSpc>
              <a:spcPts val="1100"/>
            </a:lnSpc>
            <a:defRPr sz="1000"/>
          </a:pPr>
          <a:r>
            <a:rPr lang="ja-JP" altLang="en-US" sz="600" b="0" i="0" u="none" strike="noStrike" baseline="0">
              <a:solidFill>
                <a:srgbClr val="000000"/>
              </a:solidFill>
              <a:latin typeface="ＭＳ Ｐ明朝"/>
              <a:ea typeface="ＭＳ Ｐ明朝"/>
            </a:rPr>
            <a:t>登記所に提出した印鑑</a:t>
          </a:r>
        </a:p>
      </xdr:txBody>
    </xdr:sp>
    <xdr:clientData/>
  </xdr:oneCellAnchor>
  <xdr:twoCellAnchor>
    <xdr:from>
      <xdr:col>43</xdr:col>
      <xdr:colOff>36786</xdr:colOff>
      <xdr:row>64</xdr:row>
      <xdr:rowOff>42446</xdr:rowOff>
    </xdr:from>
    <xdr:to>
      <xdr:col>43</xdr:col>
      <xdr:colOff>85397</xdr:colOff>
      <xdr:row>69</xdr:row>
      <xdr:rowOff>45984</xdr:rowOff>
    </xdr:to>
    <xdr:sp macro="" textlink="">
      <xdr:nvSpPr>
        <xdr:cNvPr id="28" name="AutoShape 74">
          <a:extLst>
            <a:ext uri="{FF2B5EF4-FFF2-40B4-BE49-F238E27FC236}">
              <a16:creationId xmlns:a16="http://schemas.microsoft.com/office/drawing/2014/main" id="{00000000-0008-0000-0700-00001C000000}"/>
            </a:ext>
          </a:extLst>
        </xdr:cNvPr>
        <xdr:cNvSpPr>
          <a:spLocks/>
        </xdr:cNvSpPr>
      </xdr:nvSpPr>
      <xdr:spPr bwMode="auto">
        <a:xfrm>
          <a:off x="4742136" y="8005346"/>
          <a:ext cx="48611" cy="575038"/>
        </a:xfrm>
        <a:prstGeom prst="leftBracket">
          <a:avLst>
            <a:gd name="adj" fmla="val 421606"/>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53</xdr:col>
      <xdr:colOff>31404</xdr:colOff>
      <xdr:row>64</xdr:row>
      <xdr:rowOff>37392</xdr:rowOff>
    </xdr:from>
    <xdr:to>
      <xdr:col>53</xdr:col>
      <xdr:colOff>99545</xdr:colOff>
      <xdr:row>69</xdr:row>
      <xdr:rowOff>33729</xdr:rowOff>
    </xdr:to>
    <xdr:sp macro="" textlink="">
      <xdr:nvSpPr>
        <xdr:cNvPr id="29" name="AutoShape 75">
          <a:extLst>
            <a:ext uri="{FF2B5EF4-FFF2-40B4-BE49-F238E27FC236}">
              <a16:creationId xmlns:a16="http://schemas.microsoft.com/office/drawing/2014/main" id="{00000000-0008-0000-0700-00001D000000}"/>
            </a:ext>
          </a:extLst>
        </xdr:cNvPr>
        <xdr:cNvSpPr>
          <a:spLocks/>
        </xdr:cNvSpPr>
      </xdr:nvSpPr>
      <xdr:spPr bwMode="auto">
        <a:xfrm>
          <a:off x="5784504" y="8000292"/>
          <a:ext cx="68141" cy="567837"/>
        </a:xfrm>
        <a:prstGeom prst="rightBracket">
          <a:avLst>
            <a:gd name="adj" fmla="val 259844"/>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1</xdr:col>
      <xdr:colOff>49486</xdr:colOff>
      <xdr:row>70</xdr:row>
      <xdr:rowOff>244483</xdr:rowOff>
    </xdr:from>
    <xdr:ext cx="3975447" cy="166712"/>
    <xdr:sp macro="" textlink="">
      <xdr:nvSpPr>
        <xdr:cNvPr id="30" name="Text Box 76">
          <a:extLst>
            <a:ext uri="{FF2B5EF4-FFF2-40B4-BE49-F238E27FC236}">
              <a16:creationId xmlns:a16="http://schemas.microsoft.com/office/drawing/2014/main" id="{00000000-0008-0000-0700-00001E000000}"/>
            </a:ext>
          </a:extLst>
        </xdr:cNvPr>
        <xdr:cNvSpPr txBox="1">
          <a:spLocks noChangeArrowheads="1"/>
        </xdr:cNvSpPr>
      </xdr:nvSpPr>
      <xdr:spPr bwMode="auto">
        <a:xfrm>
          <a:off x="259036" y="8893183"/>
          <a:ext cx="3975447" cy="166712"/>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0" tIns="0" rIns="0" bIns="0" anchor="ctr" upright="1">
          <a:spAutoFit/>
        </a:bodyPr>
        <a:lstStyle/>
        <a:p>
          <a:pPr algn="ctr" rtl="0">
            <a:defRPr sz="1000"/>
          </a:pPr>
          <a:r>
            <a:rPr lang="ja-JP" altLang="en-US" sz="1000" b="0" i="0" u="none" strike="noStrike" baseline="0">
              <a:solidFill>
                <a:srgbClr val="000000"/>
              </a:solidFill>
              <a:latin typeface="ＭＳ 明朝"/>
              <a:ea typeface="ＭＳ 明朝"/>
            </a:rPr>
            <a:t>（注１）　押印欄には、登記所に提出した印鑑を押印してください。</a:t>
          </a:r>
        </a:p>
      </xdr:txBody>
    </xdr:sp>
    <xdr:clientData/>
  </xdr:oneCellAnchor>
  <xdr:twoCellAnchor>
    <xdr:from>
      <xdr:col>48</xdr:col>
      <xdr:colOff>100379</xdr:colOff>
      <xdr:row>72</xdr:row>
      <xdr:rowOff>102577</xdr:rowOff>
    </xdr:from>
    <xdr:to>
      <xdr:col>54</xdr:col>
      <xdr:colOff>33704</xdr:colOff>
      <xdr:row>73</xdr:row>
      <xdr:rowOff>109904</xdr:rowOff>
    </xdr:to>
    <xdr:sp macro="" textlink="">
      <xdr:nvSpPr>
        <xdr:cNvPr id="31" name="Text Box 77">
          <a:extLst>
            <a:ext uri="{FF2B5EF4-FFF2-40B4-BE49-F238E27FC236}">
              <a16:creationId xmlns:a16="http://schemas.microsoft.com/office/drawing/2014/main" id="{00000000-0008-0000-0700-00001F000000}"/>
            </a:ext>
          </a:extLst>
        </xdr:cNvPr>
        <xdr:cNvSpPr txBox="1">
          <a:spLocks noChangeArrowheads="1"/>
        </xdr:cNvSpPr>
      </xdr:nvSpPr>
      <xdr:spPr bwMode="auto">
        <a:xfrm>
          <a:off x="5329604" y="9284677"/>
          <a:ext cx="561975" cy="121627"/>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dist" rtl="0">
            <a:defRPr sz="1000"/>
          </a:pPr>
          <a:r>
            <a:rPr lang="ja-JP" altLang="en-US" sz="600" b="0" i="0" u="none" strike="noStrike" baseline="0">
              <a:solidFill>
                <a:srgbClr val="000000"/>
              </a:solidFill>
              <a:latin typeface="ＭＳ 明朝"/>
              <a:ea typeface="ＭＳ 明朝"/>
            </a:rPr>
            <a:t>受領印又は署名</a:t>
          </a:r>
        </a:p>
      </xdr:txBody>
    </xdr:sp>
    <xdr:clientData/>
  </xdr:twoCellAnchor>
  <xdr:oneCellAnchor>
    <xdr:from>
      <xdr:col>15</xdr:col>
      <xdr:colOff>95218</xdr:colOff>
      <xdr:row>39</xdr:row>
      <xdr:rowOff>7466</xdr:rowOff>
    </xdr:from>
    <xdr:ext cx="65" cy="156518"/>
    <xdr:sp macro="" textlink="">
      <xdr:nvSpPr>
        <xdr:cNvPr id="32" name="Text Box 80">
          <a:extLst>
            <a:ext uri="{FF2B5EF4-FFF2-40B4-BE49-F238E27FC236}">
              <a16:creationId xmlns:a16="http://schemas.microsoft.com/office/drawing/2014/main" id="{00000000-0008-0000-0700-000020000000}"/>
            </a:ext>
          </a:extLst>
        </xdr:cNvPr>
        <xdr:cNvSpPr txBox="1">
          <a:spLocks noChangeArrowheads="1"/>
        </xdr:cNvSpPr>
      </xdr:nvSpPr>
      <xdr:spPr bwMode="auto">
        <a:xfrm>
          <a:off x="1828768" y="4627091"/>
          <a:ext cx="65" cy="156518"/>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0" tIns="0" rIns="0" bIns="0" anchor="ctr" upright="1">
          <a:spAutoFit/>
        </a:bodyPr>
        <a:lstStyle/>
        <a:p>
          <a:pPr algn="ctr" rtl="0">
            <a:defRPr sz="1000"/>
          </a:pPr>
          <a:endParaRPr lang="ja-JP" altLang="en-US"/>
        </a:p>
      </xdr:txBody>
    </xdr:sp>
    <xdr:clientData/>
  </xdr:oneCellAnchor>
  <xdr:oneCellAnchor>
    <xdr:from>
      <xdr:col>13</xdr:col>
      <xdr:colOff>107682</xdr:colOff>
      <xdr:row>41</xdr:row>
      <xdr:rowOff>33142</xdr:rowOff>
    </xdr:from>
    <xdr:ext cx="2885405" cy="166712"/>
    <xdr:sp macro="" textlink="">
      <xdr:nvSpPr>
        <xdr:cNvPr id="33" name="Text Box 81">
          <a:extLst>
            <a:ext uri="{FF2B5EF4-FFF2-40B4-BE49-F238E27FC236}">
              <a16:creationId xmlns:a16="http://schemas.microsoft.com/office/drawing/2014/main" id="{00000000-0008-0000-0700-000021000000}"/>
            </a:ext>
          </a:extLst>
        </xdr:cNvPr>
        <xdr:cNvSpPr txBox="1">
          <a:spLocks noChangeArrowheads="1"/>
        </xdr:cNvSpPr>
      </xdr:nvSpPr>
      <xdr:spPr bwMode="auto">
        <a:xfrm>
          <a:off x="1593582" y="4824217"/>
          <a:ext cx="2885405" cy="166712"/>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0" tIns="0" rIns="0" bIns="0" anchor="ctr" upright="1">
          <a:spAutoFit/>
        </a:bodyPr>
        <a:lstStyle/>
        <a:p>
          <a:pPr algn="ctr" rtl="0">
            <a:defRPr sz="1000"/>
          </a:pPr>
          <a:r>
            <a:rPr lang="en-US" altLang="ja-JP" sz="1000" b="0" i="0" u="none" strike="noStrike" baseline="0">
              <a:solidFill>
                <a:srgbClr val="000000"/>
              </a:solidFill>
              <a:latin typeface="ＭＳ 明朝"/>
              <a:ea typeface="ＭＳ 明朝"/>
            </a:rPr>
            <a:t>The preson submitting the seal/</a:t>
          </a:r>
          <a:r>
            <a:rPr lang="ja-JP" altLang="en-US" sz="900" b="0" i="0" u="none" strike="noStrike" baseline="0">
              <a:solidFill>
                <a:srgbClr val="000000"/>
              </a:solidFill>
              <a:latin typeface="ＭＳ 明朝"/>
              <a:ea typeface="ＭＳ 明朝"/>
            </a:rPr>
            <a:t>印鑑提出者本人</a:t>
          </a:r>
        </a:p>
      </xdr:txBody>
    </xdr:sp>
    <xdr:clientData/>
  </xdr:oneCellAnchor>
  <xdr:oneCellAnchor>
    <xdr:from>
      <xdr:col>40</xdr:col>
      <xdr:colOff>49823</xdr:colOff>
      <xdr:row>41</xdr:row>
      <xdr:rowOff>43623</xdr:rowOff>
    </xdr:from>
    <xdr:ext cx="1733550" cy="150041"/>
    <xdr:sp macro="" textlink="">
      <xdr:nvSpPr>
        <xdr:cNvPr id="34" name="Text Box 82">
          <a:extLst>
            <a:ext uri="{FF2B5EF4-FFF2-40B4-BE49-F238E27FC236}">
              <a16:creationId xmlns:a16="http://schemas.microsoft.com/office/drawing/2014/main" id="{00000000-0008-0000-0700-000022000000}"/>
            </a:ext>
          </a:extLst>
        </xdr:cNvPr>
        <xdr:cNvSpPr txBox="1">
          <a:spLocks noChangeArrowheads="1"/>
        </xdr:cNvSpPr>
      </xdr:nvSpPr>
      <xdr:spPr bwMode="auto">
        <a:xfrm>
          <a:off x="4440848" y="4834698"/>
          <a:ext cx="1733550" cy="150041"/>
        </a:xfrm>
        <a:prstGeom prst="rect">
          <a:avLst/>
        </a:prstGeom>
        <a:noFill/>
        <a:ln>
          <a:noFill/>
        </a:ln>
        <a:effectLst/>
      </xdr:spPr>
      <xdr:txBody>
        <a:bodyPr wrap="square" lIns="0" tIns="0" rIns="0" bIns="0" anchor="ctr" upright="1">
          <a:spAutoFit/>
        </a:bodyPr>
        <a:lstStyle/>
        <a:p>
          <a:pPr algn="ctr" rtl="0">
            <a:defRPr sz="1000"/>
          </a:pPr>
          <a:r>
            <a:rPr lang="en-US" altLang="ja-JP" sz="900" b="0" i="0" u="none" strike="noStrike" baseline="0">
              <a:solidFill>
                <a:srgbClr val="000000"/>
              </a:solidFill>
              <a:latin typeface="ＭＳ 明朝"/>
              <a:ea typeface="ＭＳ 明朝"/>
            </a:rPr>
            <a:t>The agency/</a:t>
          </a:r>
          <a:r>
            <a:rPr lang="ja-JP" altLang="en-US" sz="900" b="0" i="0" u="none" strike="noStrike" baseline="0">
              <a:solidFill>
                <a:srgbClr val="000000"/>
              </a:solidFill>
              <a:latin typeface="ＭＳ 明朝"/>
              <a:ea typeface="ＭＳ 明朝"/>
            </a:rPr>
            <a:t>代理人</a:t>
          </a:r>
        </a:p>
      </xdr:txBody>
    </xdr:sp>
    <xdr:clientData/>
  </xdr:oneCellAnchor>
  <xdr:oneCellAnchor>
    <xdr:from>
      <xdr:col>2</xdr:col>
      <xdr:colOff>74923</xdr:colOff>
      <xdr:row>64</xdr:row>
      <xdr:rowOff>40315</xdr:rowOff>
    </xdr:from>
    <xdr:ext cx="1391928" cy="203645"/>
    <xdr:sp macro="" textlink="">
      <xdr:nvSpPr>
        <xdr:cNvPr id="35" name="Text Box 83">
          <a:extLst>
            <a:ext uri="{FF2B5EF4-FFF2-40B4-BE49-F238E27FC236}">
              <a16:creationId xmlns:a16="http://schemas.microsoft.com/office/drawing/2014/main" id="{00000000-0008-0000-0700-000023000000}"/>
            </a:ext>
          </a:extLst>
        </xdr:cNvPr>
        <xdr:cNvSpPr txBox="1">
          <a:spLocks noChangeArrowheads="1"/>
        </xdr:cNvSpPr>
      </xdr:nvSpPr>
      <xdr:spPr bwMode="auto">
        <a:xfrm>
          <a:off x="389248" y="8003215"/>
          <a:ext cx="1391928" cy="203645"/>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square" lIns="18288" tIns="18288" rIns="18288" bIns="18288" anchor="ctr" upright="1">
          <a:spAutoFit/>
        </a:bodyPr>
        <a:lstStyle/>
        <a:p>
          <a:pPr algn="ctr" rtl="0">
            <a:defRPr sz="1000"/>
          </a:pPr>
          <a:r>
            <a:rPr lang="en-US" altLang="ja-JP" sz="1000" b="0" i="0" u="none" strike="noStrike" baseline="0">
              <a:solidFill>
                <a:srgbClr val="000000"/>
              </a:solidFill>
              <a:latin typeface="ＭＳ 明朝"/>
              <a:ea typeface="ＭＳ 明朝"/>
            </a:rPr>
            <a:t>Address/</a:t>
          </a:r>
          <a:r>
            <a:rPr lang="ja-JP" altLang="en-US" sz="1000" b="0" i="0" u="none" strike="noStrike" baseline="0">
              <a:solidFill>
                <a:srgbClr val="000000"/>
              </a:solidFill>
              <a:latin typeface="ＭＳ 明朝"/>
              <a:ea typeface="ＭＳ 明朝"/>
            </a:rPr>
            <a:t>住所</a:t>
          </a:r>
          <a:endParaRPr lang="en-US" altLang="ja-JP" sz="1000" b="0" i="0" u="none" strike="noStrike" baseline="0">
            <a:solidFill>
              <a:srgbClr val="000000"/>
            </a:solidFill>
            <a:latin typeface="ＭＳ 明朝"/>
            <a:ea typeface="ＭＳ 明朝"/>
          </a:endParaRPr>
        </a:p>
      </xdr:txBody>
    </xdr:sp>
    <xdr:clientData/>
  </xdr:oneCellAnchor>
  <xdr:twoCellAnchor>
    <xdr:from>
      <xdr:col>5</xdr:col>
      <xdr:colOff>38101</xdr:colOff>
      <xdr:row>66</xdr:row>
      <xdr:rowOff>47625</xdr:rowOff>
    </xdr:from>
    <xdr:to>
      <xdr:col>12</xdr:col>
      <xdr:colOff>57150</xdr:colOff>
      <xdr:row>68</xdr:row>
      <xdr:rowOff>28575</xdr:rowOff>
    </xdr:to>
    <xdr:sp macro="" textlink="">
      <xdr:nvSpPr>
        <xdr:cNvPr id="36" name="Text Box 84">
          <a:extLst>
            <a:ext uri="{FF2B5EF4-FFF2-40B4-BE49-F238E27FC236}">
              <a16:creationId xmlns:a16="http://schemas.microsoft.com/office/drawing/2014/main" id="{00000000-0008-0000-0700-000024000000}"/>
            </a:ext>
          </a:extLst>
        </xdr:cNvPr>
        <xdr:cNvSpPr txBox="1">
          <a:spLocks noChangeArrowheads="1"/>
        </xdr:cNvSpPr>
      </xdr:nvSpPr>
      <xdr:spPr bwMode="auto">
        <a:xfrm>
          <a:off x="685801" y="8239125"/>
          <a:ext cx="752474" cy="209550"/>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l" rtl="0">
            <a:defRPr sz="1000"/>
          </a:pPr>
          <a:r>
            <a:rPr lang="en-US" altLang="ja-JP" sz="1000" b="0" i="0" u="none" strike="noStrike" baseline="0">
              <a:solidFill>
                <a:srgbClr val="000000"/>
              </a:solidFill>
              <a:latin typeface="ＭＳ 明朝"/>
              <a:ea typeface="ＭＳ 明朝"/>
            </a:rPr>
            <a:t>Name/</a:t>
          </a:r>
          <a:r>
            <a:rPr lang="ja-JP" altLang="en-US" sz="1000" b="0" i="0" u="none" strike="noStrike" baseline="0">
              <a:solidFill>
                <a:srgbClr val="000000"/>
              </a:solidFill>
              <a:latin typeface="ＭＳ 明朝"/>
              <a:ea typeface="ＭＳ 明朝"/>
            </a:rPr>
            <a:t>氏名</a:t>
          </a:r>
        </a:p>
      </xdr:txBody>
    </xdr:sp>
    <xdr:clientData/>
  </xdr:twoCellAnchor>
  <xdr:twoCellAnchor>
    <xdr:from>
      <xdr:col>2</xdr:col>
      <xdr:colOff>52180</xdr:colOff>
      <xdr:row>44</xdr:row>
      <xdr:rowOff>112643</xdr:rowOff>
    </xdr:from>
    <xdr:to>
      <xdr:col>6</xdr:col>
      <xdr:colOff>99805</xdr:colOff>
      <xdr:row>46</xdr:row>
      <xdr:rowOff>93593</xdr:rowOff>
    </xdr:to>
    <xdr:sp macro="" textlink="">
      <xdr:nvSpPr>
        <xdr:cNvPr id="37" name="Text Box 85">
          <a:extLst>
            <a:ext uri="{FF2B5EF4-FFF2-40B4-BE49-F238E27FC236}">
              <a16:creationId xmlns:a16="http://schemas.microsoft.com/office/drawing/2014/main" id="{00000000-0008-0000-0700-000025000000}"/>
            </a:ext>
          </a:extLst>
        </xdr:cNvPr>
        <xdr:cNvSpPr txBox="1">
          <a:spLocks noChangeArrowheads="1"/>
        </xdr:cNvSpPr>
      </xdr:nvSpPr>
      <xdr:spPr bwMode="auto">
        <a:xfrm>
          <a:off x="366505" y="5246618"/>
          <a:ext cx="485775" cy="209550"/>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ctr" rtl="0">
            <a:defRPr sz="1000"/>
          </a:pPr>
          <a:r>
            <a:rPr lang="ja-JP" altLang="en-US" sz="1000" b="0" i="0" u="none" strike="noStrike" baseline="0">
              <a:solidFill>
                <a:srgbClr val="000000"/>
              </a:solidFill>
              <a:latin typeface="ＭＳ 明朝"/>
              <a:ea typeface="ＭＳ 明朝"/>
            </a:rPr>
            <a:t>住　所</a:t>
          </a:r>
        </a:p>
      </xdr:txBody>
    </xdr:sp>
    <xdr:clientData/>
  </xdr:twoCellAnchor>
  <xdr:twoCellAnchor>
    <xdr:from>
      <xdr:col>2</xdr:col>
      <xdr:colOff>45140</xdr:colOff>
      <xdr:row>49</xdr:row>
      <xdr:rowOff>69159</xdr:rowOff>
    </xdr:from>
    <xdr:to>
      <xdr:col>6</xdr:col>
      <xdr:colOff>92765</xdr:colOff>
      <xdr:row>51</xdr:row>
      <xdr:rowOff>50109</xdr:rowOff>
    </xdr:to>
    <xdr:sp macro="" textlink="">
      <xdr:nvSpPr>
        <xdr:cNvPr id="38" name="Text Box 86">
          <a:extLst>
            <a:ext uri="{FF2B5EF4-FFF2-40B4-BE49-F238E27FC236}">
              <a16:creationId xmlns:a16="http://schemas.microsoft.com/office/drawing/2014/main" id="{00000000-0008-0000-0700-000026000000}"/>
            </a:ext>
          </a:extLst>
        </xdr:cNvPr>
        <xdr:cNvSpPr txBox="1">
          <a:spLocks noChangeArrowheads="1"/>
        </xdr:cNvSpPr>
      </xdr:nvSpPr>
      <xdr:spPr bwMode="auto">
        <a:xfrm>
          <a:off x="359465" y="5774634"/>
          <a:ext cx="485775" cy="209550"/>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ctr" rtl="0">
            <a:defRPr sz="1000"/>
          </a:pPr>
          <a:r>
            <a:rPr lang="ja-JP" altLang="en-US" sz="1000" b="0" i="0" u="none" strike="noStrike" baseline="0">
              <a:solidFill>
                <a:srgbClr val="000000"/>
              </a:solidFill>
              <a:latin typeface="ＭＳ 明朝"/>
              <a:ea typeface="ＭＳ 明朝"/>
            </a:rPr>
            <a:t>氏　名</a:t>
          </a:r>
        </a:p>
      </xdr:txBody>
    </xdr:sp>
    <xdr:clientData/>
  </xdr:twoCellAnchor>
  <xdr:twoCellAnchor>
    <xdr:from>
      <xdr:col>2</xdr:col>
      <xdr:colOff>104775</xdr:colOff>
      <xdr:row>47</xdr:row>
      <xdr:rowOff>19050</xdr:rowOff>
    </xdr:from>
    <xdr:to>
      <xdr:col>6</xdr:col>
      <xdr:colOff>85725</xdr:colOff>
      <xdr:row>48</xdr:row>
      <xdr:rowOff>38100</xdr:rowOff>
    </xdr:to>
    <xdr:sp macro="" textlink="">
      <xdr:nvSpPr>
        <xdr:cNvPr id="39" name="Text Box 87">
          <a:extLst>
            <a:ext uri="{FF2B5EF4-FFF2-40B4-BE49-F238E27FC236}">
              <a16:creationId xmlns:a16="http://schemas.microsoft.com/office/drawing/2014/main" id="{00000000-0008-0000-0700-000027000000}"/>
            </a:ext>
          </a:extLst>
        </xdr:cNvPr>
        <xdr:cNvSpPr txBox="1">
          <a:spLocks noChangeArrowheads="1"/>
        </xdr:cNvSpPr>
      </xdr:nvSpPr>
      <xdr:spPr bwMode="auto">
        <a:xfrm>
          <a:off x="419100" y="5495925"/>
          <a:ext cx="419100" cy="133350"/>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明朝"/>
              <a:ea typeface="ＭＳ 明朝"/>
            </a:rPr>
            <a:t>フリガナ</a:t>
          </a:r>
        </a:p>
      </xdr:txBody>
    </xdr:sp>
    <xdr:clientData/>
  </xdr:twoCellAnchor>
  <xdr:twoCellAnchor>
    <xdr:from>
      <xdr:col>1</xdr:col>
      <xdr:colOff>28575</xdr:colOff>
      <xdr:row>48</xdr:row>
      <xdr:rowOff>28575</xdr:rowOff>
    </xdr:from>
    <xdr:to>
      <xdr:col>40</xdr:col>
      <xdr:colOff>0</xdr:colOff>
      <xdr:row>48</xdr:row>
      <xdr:rowOff>28575</xdr:rowOff>
    </xdr:to>
    <xdr:sp macro="" textlink="">
      <xdr:nvSpPr>
        <xdr:cNvPr id="40" name="Line 88">
          <a:extLst>
            <a:ext uri="{FF2B5EF4-FFF2-40B4-BE49-F238E27FC236}">
              <a16:creationId xmlns:a16="http://schemas.microsoft.com/office/drawing/2014/main" id="{00000000-0008-0000-0700-000028000000}"/>
            </a:ext>
          </a:extLst>
        </xdr:cNvPr>
        <xdr:cNvSpPr>
          <a:spLocks noChangeShapeType="1"/>
        </xdr:cNvSpPr>
      </xdr:nvSpPr>
      <xdr:spPr bwMode="auto">
        <a:xfrm>
          <a:off x="238125" y="5619750"/>
          <a:ext cx="415290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66675</xdr:colOff>
      <xdr:row>8</xdr:row>
      <xdr:rowOff>76200</xdr:rowOff>
    </xdr:from>
    <xdr:to>
      <xdr:col>19</xdr:col>
      <xdr:colOff>19050</xdr:colOff>
      <xdr:row>8</xdr:row>
      <xdr:rowOff>247650</xdr:rowOff>
    </xdr:to>
    <xdr:sp macro="" textlink="">
      <xdr:nvSpPr>
        <xdr:cNvPr id="41" name="Text Box 89">
          <a:extLst>
            <a:ext uri="{FF2B5EF4-FFF2-40B4-BE49-F238E27FC236}">
              <a16:creationId xmlns:a16="http://schemas.microsoft.com/office/drawing/2014/main" id="{00000000-0008-0000-0700-000029000000}"/>
            </a:ext>
          </a:extLst>
        </xdr:cNvPr>
        <xdr:cNvSpPr txBox="1">
          <a:spLocks noChangeArrowheads="1"/>
        </xdr:cNvSpPr>
      </xdr:nvSpPr>
      <xdr:spPr bwMode="auto">
        <a:xfrm>
          <a:off x="171450" y="1028700"/>
          <a:ext cx="2038350" cy="171450"/>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l" rtl="0">
            <a:defRPr sz="1000"/>
          </a:pPr>
          <a:r>
            <a:rPr lang="ja-JP" altLang="en-US" sz="900" b="1" i="0" u="none" strike="noStrike" baseline="0">
              <a:solidFill>
                <a:srgbClr val="000000"/>
              </a:solidFill>
              <a:latin typeface="ＭＳ ゴシック"/>
              <a:ea typeface="ＭＳ ゴシック"/>
            </a:rPr>
            <a:t>※ 太枠の中に書いてください。</a:t>
          </a:r>
        </a:p>
      </xdr:txBody>
    </xdr:sp>
    <xdr:clientData/>
  </xdr:twoCellAnchor>
  <xdr:twoCellAnchor>
    <xdr:from>
      <xdr:col>1</xdr:col>
      <xdr:colOff>0</xdr:colOff>
      <xdr:row>11</xdr:row>
      <xdr:rowOff>8659</xdr:rowOff>
    </xdr:from>
    <xdr:to>
      <xdr:col>55</xdr:col>
      <xdr:colOff>0</xdr:colOff>
      <xdr:row>52</xdr:row>
      <xdr:rowOff>0</xdr:rowOff>
    </xdr:to>
    <xdr:sp macro="" textlink="">
      <xdr:nvSpPr>
        <xdr:cNvPr id="42" name="フレーム 41">
          <a:extLst>
            <a:ext uri="{FF2B5EF4-FFF2-40B4-BE49-F238E27FC236}">
              <a16:creationId xmlns:a16="http://schemas.microsoft.com/office/drawing/2014/main" id="{00000000-0008-0000-0700-00002A000000}"/>
            </a:ext>
          </a:extLst>
        </xdr:cNvPr>
        <xdr:cNvSpPr/>
      </xdr:nvSpPr>
      <xdr:spPr bwMode="auto">
        <a:xfrm>
          <a:off x="209550" y="1513609"/>
          <a:ext cx="5753100" cy="4534766"/>
        </a:xfrm>
        <a:prstGeom prst="frame">
          <a:avLst>
            <a:gd name="adj1" fmla="val 1598"/>
          </a:avLst>
        </a:prstGeom>
        <a:solidFill>
          <a:srgbClr xmlns:mc="http://schemas.openxmlformats.org/markup-compatibility/2006" xmlns:a14="http://schemas.microsoft.com/office/drawing/2010/main" val="FFFFFF" mc:Ignorable="a14" a14:legacySpreadsheetColorIndex="9"/>
        </a:solidFill>
        <a:ln w="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endParaRPr lang="ja-JP" altLang="en-US"/>
        </a:p>
      </xdr:txBody>
    </xdr:sp>
    <xdr:clientData/>
  </xdr:twoCellAnchor>
  <xdr:twoCellAnchor>
    <xdr:from>
      <xdr:col>1</xdr:col>
      <xdr:colOff>19050</xdr:colOff>
      <xdr:row>11</xdr:row>
      <xdr:rowOff>28575</xdr:rowOff>
    </xdr:from>
    <xdr:to>
      <xdr:col>54</xdr:col>
      <xdr:colOff>95250</xdr:colOff>
      <xdr:row>51</xdr:row>
      <xdr:rowOff>104775</xdr:rowOff>
    </xdr:to>
    <xdr:sp macro="" textlink="">
      <xdr:nvSpPr>
        <xdr:cNvPr id="43" name="正方形/長方形 2">
          <a:extLst>
            <a:ext uri="{FF2B5EF4-FFF2-40B4-BE49-F238E27FC236}">
              <a16:creationId xmlns:a16="http://schemas.microsoft.com/office/drawing/2014/main" id="{00000000-0008-0000-0700-00002B000000}"/>
            </a:ext>
          </a:extLst>
        </xdr:cNvPr>
        <xdr:cNvSpPr>
          <a:spLocks noChangeArrowheads="1"/>
        </xdr:cNvSpPr>
      </xdr:nvSpPr>
      <xdr:spPr bwMode="auto">
        <a:xfrm>
          <a:off x="228600" y="1533525"/>
          <a:ext cx="5724525" cy="4505325"/>
        </a:xfrm>
        <a:prstGeom prst="rect">
          <a:avLst/>
        </a:prstGeom>
        <a:noFill/>
        <a:ln w="44450" cap="sq" algn="ctr">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41</xdr:col>
          <xdr:colOff>28575</xdr:colOff>
          <xdr:row>40</xdr:row>
          <xdr:rowOff>104775</xdr:rowOff>
        </xdr:from>
        <xdr:to>
          <xdr:col>44</xdr:col>
          <xdr:colOff>0</xdr:colOff>
          <xdr:row>43</xdr:row>
          <xdr:rowOff>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7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40</xdr:row>
          <xdr:rowOff>95250</xdr:rowOff>
        </xdr:from>
        <xdr:to>
          <xdr:col>14</xdr:col>
          <xdr:colOff>57150</xdr:colOff>
          <xdr:row>43</xdr:row>
          <xdr:rowOff>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7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14</xdr:col>
      <xdr:colOff>14174</xdr:colOff>
      <xdr:row>12</xdr:row>
      <xdr:rowOff>9525</xdr:rowOff>
    </xdr:from>
    <xdr:ext cx="1094915" cy="220317"/>
    <xdr:sp macro="" textlink="">
      <xdr:nvSpPr>
        <xdr:cNvPr id="44" name="Text Box 2">
          <a:extLst>
            <a:ext uri="{FF2B5EF4-FFF2-40B4-BE49-F238E27FC236}">
              <a16:creationId xmlns:a16="http://schemas.microsoft.com/office/drawing/2014/main" id="{00000000-0008-0000-0700-00002C000000}"/>
            </a:ext>
          </a:extLst>
        </xdr:cNvPr>
        <xdr:cNvSpPr txBox="1">
          <a:spLocks noChangeArrowheads="1"/>
        </xdr:cNvSpPr>
      </xdr:nvSpPr>
      <xdr:spPr bwMode="auto">
        <a:xfrm>
          <a:off x="1604849" y="1628775"/>
          <a:ext cx="1094915" cy="220317"/>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18288" bIns="18288" anchor="ctr" upright="1">
          <a:spAutoFit/>
        </a:bodyPr>
        <a:lstStyle/>
        <a:p>
          <a:pPr algn="ctr" rtl="0">
            <a:defRPr sz="1000"/>
          </a:pPr>
          <a:r>
            <a:rPr lang="en-US" altLang="ja-JP" sz="1100" b="0" i="0" u="none" strike="noStrike" baseline="0">
              <a:solidFill>
                <a:srgbClr val="000000"/>
              </a:solidFill>
              <a:latin typeface="ＭＳ 明朝"/>
              <a:ea typeface="ＭＳ 明朝"/>
            </a:rPr>
            <a:t>Trade Name/Name</a:t>
          </a:r>
          <a:endParaRPr lang="ja-JP" altLang="en-US" sz="1100" b="0" i="0" u="none" strike="noStrike" baseline="0">
            <a:solidFill>
              <a:srgbClr val="000000"/>
            </a:solidFill>
            <a:latin typeface="ＭＳ 明朝"/>
            <a:ea typeface="ＭＳ 明朝"/>
          </a:endParaRPr>
        </a:p>
      </xdr:txBody>
    </xdr:sp>
    <xdr:clientData/>
  </xdr:oneCellAnchor>
  <xdr:oneCellAnchor>
    <xdr:from>
      <xdr:col>14</xdr:col>
      <xdr:colOff>41739</xdr:colOff>
      <xdr:row>16</xdr:row>
      <xdr:rowOff>114046</xdr:rowOff>
    </xdr:from>
    <xdr:ext cx="1114151" cy="170303"/>
    <xdr:sp macro="" textlink="">
      <xdr:nvSpPr>
        <xdr:cNvPr id="45" name="Text Box 2">
          <a:extLst>
            <a:ext uri="{FF2B5EF4-FFF2-40B4-BE49-F238E27FC236}">
              <a16:creationId xmlns:a16="http://schemas.microsoft.com/office/drawing/2014/main" id="{00000000-0008-0000-0700-00002D000000}"/>
            </a:ext>
          </a:extLst>
        </xdr:cNvPr>
        <xdr:cNvSpPr txBox="1">
          <a:spLocks noChangeArrowheads="1"/>
        </xdr:cNvSpPr>
      </xdr:nvSpPr>
      <xdr:spPr bwMode="auto">
        <a:xfrm>
          <a:off x="1632414" y="2238121"/>
          <a:ext cx="1114151" cy="170303"/>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18288" bIns="18288" anchor="ctr" upright="1">
          <a:spAutoFit/>
        </a:bodyPr>
        <a:lstStyle/>
        <a:p>
          <a:pPr algn="ctr" rtl="0">
            <a:defRPr sz="1000"/>
          </a:pPr>
          <a:r>
            <a:rPr lang="en-US" altLang="ja-JP" sz="800" b="0" i="0" u="none" strike="noStrike" baseline="0">
              <a:solidFill>
                <a:srgbClr val="000000"/>
              </a:solidFill>
              <a:latin typeface="ＭＳ 明朝"/>
              <a:ea typeface="ＭＳ 明朝"/>
            </a:rPr>
            <a:t>Head/Principal Office</a:t>
          </a:r>
          <a:endParaRPr lang="ja-JP" altLang="en-US" sz="800" b="0" i="0" u="none" strike="noStrike" baseline="0">
            <a:solidFill>
              <a:srgbClr val="000000"/>
            </a:solidFill>
            <a:latin typeface="ＭＳ 明朝"/>
            <a:ea typeface="ＭＳ 明朝"/>
          </a:endParaRPr>
        </a:p>
      </xdr:txBody>
    </xdr:sp>
    <xdr:clientData/>
  </xdr:oneCellAnchor>
  <xdr:oneCellAnchor>
    <xdr:from>
      <xdr:col>17</xdr:col>
      <xdr:colOff>37407</xdr:colOff>
      <xdr:row>21</xdr:row>
      <xdr:rowOff>34372</xdr:rowOff>
    </xdr:from>
    <xdr:ext cx="601191" cy="220317"/>
    <xdr:sp macro="" textlink="">
      <xdr:nvSpPr>
        <xdr:cNvPr id="46" name="Text Box 2">
          <a:extLst>
            <a:ext uri="{FF2B5EF4-FFF2-40B4-BE49-F238E27FC236}">
              <a16:creationId xmlns:a16="http://schemas.microsoft.com/office/drawing/2014/main" id="{00000000-0008-0000-0700-00002E000000}"/>
            </a:ext>
          </a:extLst>
        </xdr:cNvPr>
        <xdr:cNvSpPr txBox="1">
          <a:spLocks noChangeArrowheads="1"/>
        </xdr:cNvSpPr>
      </xdr:nvSpPr>
      <xdr:spPr bwMode="auto">
        <a:xfrm>
          <a:off x="2018607" y="2748997"/>
          <a:ext cx="601191" cy="220317"/>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18288" bIns="18288" anchor="ctr" upright="1">
          <a:spAutoFit/>
        </a:bodyPr>
        <a:lstStyle/>
        <a:p>
          <a:pPr algn="ctr" rtl="0">
            <a:defRPr sz="1000"/>
          </a:pPr>
          <a:r>
            <a:rPr lang="en-US" altLang="ja-JP" sz="1100" b="0" i="0" u="none" strike="noStrike" baseline="0">
              <a:solidFill>
                <a:srgbClr val="000000"/>
              </a:solidFill>
              <a:latin typeface="ＭＳ 明朝"/>
              <a:ea typeface="ＭＳ 明朝"/>
            </a:rPr>
            <a:t>Position</a:t>
          </a:r>
          <a:endParaRPr lang="ja-JP" altLang="en-US" sz="1100" b="0" i="0" u="none" strike="noStrike" baseline="0">
            <a:solidFill>
              <a:srgbClr val="000000"/>
            </a:solidFill>
            <a:latin typeface="ＭＳ 明朝"/>
            <a:ea typeface="ＭＳ 明朝"/>
          </a:endParaRPr>
        </a:p>
      </xdr:txBody>
    </xdr:sp>
    <xdr:clientData/>
  </xdr:oneCellAnchor>
  <xdr:oneCellAnchor>
    <xdr:from>
      <xdr:col>16</xdr:col>
      <xdr:colOff>11425</xdr:colOff>
      <xdr:row>25</xdr:row>
      <xdr:rowOff>55917</xdr:rowOff>
    </xdr:from>
    <xdr:ext cx="799963" cy="270330"/>
    <xdr:sp macro="" textlink="">
      <xdr:nvSpPr>
        <xdr:cNvPr id="47" name="Text Box 2">
          <a:extLst>
            <a:ext uri="{FF2B5EF4-FFF2-40B4-BE49-F238E27FC236}">
              <a16:creationId xmlns:a16="http://schemas.microsoft.com/office/drawing/2014/main" id="{00000000-0008-0000-0700-00002F000000}"/>
            </a:ext>
          </a:extLst>
        </xdr:cNvPr>
        <xdr:cNvSpPr txBox="1">
          <a:spLocks noChangeArrowheads="1"/>
        </xdr:cNvSpPr>
      </xdr:nvSpPr>
      <xdr:spPr bwMode="auto">
        <a:xfrm>
          <a:off x="1887850" y="3227742"/>
          <a:ext cx="799963" cy="270330"/>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18288" bIns="18288" anchor="ctr" upright="1">
          <a:spAutoFit/>
        </a:bodyPr>
        <a:lstStyle/>
        <a:p>
          <a:pPr algn="ctr" rtl="0">
            <a:defRPr sz="1000"/>
          </a:pPr>
          <a:r>
            <a:rPr lang="en-US" altLang="ja-JP" sz="700" b="0" i="0" u="none" strike="noStrike" baseline="0">
              <a:solidFill>
                <a:srgbClr val="000000"/>
              </a:solidFill>
              <a:latin typeface="ＭＳ 明朝"/>
              <a:ea typeface="ＭＳ 明朝"/>
            </a:rPr>
            <a:t>Name (Family name</a:t>
          </a:r>
        </a:p>
        <a:p>
          <a:pPr algn="ctr" rtl="0">
            <a:defRPr sz="1000"/>
          </a:pPr>
          <a:r>
            <a:rPr lang="en-US" altLang="ja-JP" sz="700" b="0" i="0" u="none" strike="noStrike" baseline="0">
              <a:solidFill>
                <a:srgbClr val="000000"/>
              </a:solidFill>
              <a:latin typeface="ＭＳ 明朝"/>
              <a:ea typeface="ＭＳ 明朝"/>
            </a:rPr>
            <a:t>/First name)</a:t>
          </a:r>
          <a:endParaRPr lang="ja-JP" altLang="en-US" sz="700" b="0" i="0" u="none" strike="noStrike" baseline="0">
            <a:solidFill>
              <a:srgbClr val="000000"/>
            </a:solidFill>
            <a:latin typeface="ＭＳ 明朝"/>
            <a:ea typeface="ＭＳ 明朝"/>
          </a:endParaRPr>
        </a:p>
      </xdr:txBody>
    </xdr:sp>
    <xdr:clientData/>
  </xdr:oneCellAnchor>
  <xdr:oneCellAnchor>
    <xdr:from>
      <xdr:col>17</xdr:col>
      <xdr:colOff>2140</xdr:colOff>
      <xdr:row>30</xdr:row>
      <xdr:rowOff>92349</xdr:rowOff>
    </xdr:from>
    <xdr:ext cx="671722" cy="220317"/>
    <xdr:sp macro="" textlink="">
      <xdr:nvSpPr>
        <xdr:cNvPr id="48" name="Text Box 2">
          <a:extLst>
            <a:ext uri="{FF2B5EF4-FFF2-40B4-BE49-F238E27FC236}">
              <a16:creationId xmlns:a16="http://schemas.microsoft.com/office/drawing/2014/main" id="{00000000-0008-0000-0700-000030000000}"/>
            </a:ext>
          </a:extLst>
        </xdr:cNvPr>
        <xdr:cNvSpPr txBox="1">
          <a:spLocks noChangeArrowheads="1"/>
        </xdr:cNvSpPr>
      </xdr:nvSpPr>
      <xdr:spPr bwMode="auto">
        <a:xfrm>
          <a:off x="1983340" y="3788049"/>
          <a:ext cx="671722" cy="220317"/>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18288" bIns="18288" anchor="ctr" upright="1">
          <a:spAutoFit/>
        </a:bodyPr>
        <a:lstStyle/>
        <a:p>
          <a:pPr algn="ctr" rtl="0">
            <a:defRPr sz="1000"/>
          </a:pPr>
          <a:r>
            <a:rPr lang="en-US" altLang="ja-JP" sz="1100" b="0" i="0" u="none" strike="noStrike" baseline="0">
              <a:solidFill>
                <a:srgbClr val="000000"/>
              </a:solidFill>
              <a:latin typeface="ＭＳ 明朝"/>
              <a:ea typeface="ＭＳ 明朝"/>
            </a:rPr>
            <a:t>Birthdate</a:t>
          </a:r>
          <a:endParaRPr lang="ja-JP" altLang="en-US" sz="1100" b="0" i="0" u="none" strike="noStrike" baseline="0">
            <a:solidFill>
              <a:srgbClr val="000000"/>
            </a:solidFill>
            <a:latin typeface="ＭＳ 明朝"/>
            <a:ea typeface="ＭＳ 明朝"/>
          </a:endParaRPr>
        </a:p>
      </xdr:txBody>
    </xdr:sp>
    <xdr:clientData/>
  </xdr:oneCellAnchor>
  <xdr:oneCellAnchor>
    <xdr:from>
      <xdr:col>2</xdr:col>
      <xdr:colOff>83091</xdr:colOff>
      <xdr:row>43</xdr:row>
      <xdr:rowOff>34371</xdr:rowOff>
    </xdr:from>
    <xdr:ext cx="460126" cy="220317"/>
    <xdr:sp macro="" textlink="">
      <xdr:nvSpPr>
        <xdr:cNvPr id="49" name="Text Box 2">
          <a:extLst>
            <a:ext uri="{FF2B5EF4-FFF2-40B4-BE49-F238E27FC236}">
              <a16:creationId xmlns:a16="http://schemas.microsoft.com/office/drawing/2014/main" id="{00000000-0008-0000-0700-000031000000}"/>
            </a:ext>
          </a:extLst>
        </xdr:cNvPr>
        <xdr:cNvSpPr txBox="1">
          <a:spLocks noChangeArrowheads="1"/>
        </xdr:cNvSpPr>
      </xdr:nvSpPr>
      <xdr:spPr bwMode="auto">
        <a:xfrm>
          <a:off x="397416" y="5054046"/>
          <a:ext cx="460126" cy="220317"/>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18288" bIns="18288" anchor="ctr" upright="1">
          <a:spAutoFit/>
        </a:bodyPr>
        <a:lstStyle/>
        <a:p>
          <a:pPr algn="ctr" rtl="0">
            <a:defRPr sz="1000"/>
          </a:pPr>
          <a:r>
            <a:rPr lang="en-US" altLang="ja-JP" sz="1100" b="0" i="0" u="none" strike="noStrike" baseline="0">
              <a:solidFill>
                <a:srgbClr val="000000"/>
              </a:solidFill>
              <a:latin typeface="ＭＳ 明朝"/>
              <a:ea typeface="ＭＳ 明朝"/>
            </a:rPr>
            <a:t>Adress</a:t>
          </a:r>
          <a:endParaRPr lang="ja-JP" altLang="en-US" sz="1100" b="0" i="0" u="none" strike="noStrike" baseline="0">
            <a:solidFill>
              <a:srgbClr val="000000"/>
            </a:solidFill>
            <a:latin typeface="ＭＳ 明朝"/>
            <a:ea typeface="ＭＳ 明朝"/>
          </a:endParaRPr>
        </a:p>
      </xdr:txBody>
    </xdr:sp>
    <xdr:clientData/>
  </xdr:oneCellAnchor>
  <xdr:oneCellAnchor>
    <xdr:from>
      <xdr:col>3</xdr:col>
      <xdr:colOff>37667</xdr:colOff>
      <xdr:row>48</xdr:row>
      <xdr:rowOff>34371</xdr:rowOff>
    </xdr:from>
    <xdr:ext cx="319063" cy="220317"/>
    <xdr:sp macro="" textlink="">
      <xdr:nvSpPr>
        <xdr:cNvPr id="50" name="Text Box 2">
          <a:extLst>
            <a:ext uri="{FF2B5EF4-FFF2-40B4-BE49-F238E27FC236}">
              <a16:creationId xmlns:a16="http://schemas.microsoft.com/office/drawing/2014/main" id="{00000000-0008-0000-0700-000032000000}"/>
            </a:ext>
          </a:extLst>
        </xdr:cNvPr>
        <xdr:cNvSpPr txBox="1">
          <a:spLocks noChangeArrowheads="1"/>
        </xdr:cNvSpPr>
      </xdr:nvSpPr>
      <xdr:spPr bwMode="auto">
        <a:xfrm>
          <a:off x="456767" y="5625546"/>
          <a:ext cx="319063" cy="220317"/>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18288" bIns="18288" anchor="ctr" upright="1">
          <a:spAutoFit/>
        </a:bodyPr>
        <a:lstStyle/>
        <a:p>
          <a:pPr algn="ctr" rtl="0">
            <a:defRPr sz="1000"/>
          </a:pPr>
          <a:r>
            <a:rPr lang="en-US" altLang="ja-JP" sz="1100" b="0" i="0" u="none" strike="noStrike" baseline="0">
              <a:solidFill>
                <a:srgbClr val="000000"/>
              </a:solidFill>
              <a:latin typeface="ＭＳ 明朝"/>
              <a:ea typeface="ＭＳ 明朝"/>
            </a:rPr>
            <a:t>Name</a:t>
          </a:r>
          <a:endParaRPr lang="ja-JP" altLang="en-US" sz="1100" b="0" i="0" u="none" strike="noStrike" baseline="0">
            <a:solidFill>
              <a:srgbClr val="000000"/>
            </a:solidFill>
            <a:latin typeface="ＭＳ 明朝"/>
            <a:ea typeface="ＭＳ 明朝"/>
          </a:endParaRPr>
        </a:p>
      </xdr:txBody>
    </xdr:sp>
    <xdr:clientData/>
  </xdr:oneCellAnchor>
  <xdr:oneCellAnchor>
    <xdr:from>
      <xdr:col>2</xdr:col>
      <xdr:colOff>41413</xdr:colOff>
      <xdr:row>29</xdr:row>
      <xdr:rowOff>55546</xdr:rowOff>
    </xdr:from>
    <xdr:ext cx="1225826" cy="330009"/>
    <xdr:sp macro="" textlink="">
      <xdr:nvSpPr>
        <xdr:cNvPr id="51" name="Text Box 2">
          <a:extLst>
            <a:ext uri="{FF2B5EF4-FFF2-40B4-BE49-F238E27FC236}">
              <a16:creationId xmlns:a16="http://schemas.microsoft.com/office/drawing/2014/main" id="{00000000-0008-0000-0700-000033000000}"/>
            </a:ext>
          </a:extLst>
        </xdr:cNvPr>
        <xdr:cNvSpPr txBox="1">
          <a:spLocks noChangeArrowheads="1"/>
        </xdr:cNvSpPr>
      </xdr:nvSpPr>
      <xdr:spPr bwMode="auto">
        <a:xfrm>
          <a:off x="355738" y="3636946"/>
          <a:ext cx="1225826" cy="330009"/>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18288" bIns="18288" anchor="ctr" upright="1">
          <a:noAutofit/>
        </a:bodyPr>
        <a:lstStyle/>
        <a:p>
          <a:pPr algn="ctr" rtl="0">
            <a:defRPr sz="1000"/>
          </a:pPr>
          <a:r>
            <a:rPr lang="en-US" altLang="ja-JP" sz="1000" b="0" i="0" u="none" strike="noStrike" baseline="0">
              <a:solidFill>
                <a:srgbClr val="000000"/>
              </a:solidFill>
              <a:latin typeface="ＭＳ 明朝"/>
              <a:ea typeface="ＭＳ 明朝"/>
            </a:rPr>
            <a:t>(Please affix your</a:t>
          </a:r>
        </a:p>
        <a:p>
          <a:pPr algn="ctr" rtl="0">
            <a:defRPr sz="1000"/>
          </a:pPr>
          <a:r>
            <a:rPr lang="en-US" altLang="ja-JP" sz="1000" b="0" i="0" u="none" strike="noStrike" baseline="0">
              <a:solidFill>
                <a:srgbClr val="000000"/>
              </a:solidFill>
              <a:latin typeface="ＭＳ 明朝"/>
              <a:ea typeface="ＭＳ 明朝"/>
            </a:rPr>
            <a:t> seal clearly.)</a:t>
          </a:r>
        </a:p>
      </xdr:txBody>
    </xdr:sp>
    <xdr:clientData/>
  </xdr:oneCellAnchor>
  <xdr:oneCellAnchor>
    <xdr:from>
      <xdr:col>17</xdr:col>
      <xdr:colOff>26089</xdr:colOff>
      <xdr:row>53</xdr:row>
      <xdr:rowOff>62948</xdr:rowOff>
    </xdr:from>
    <xdr:ext cx="1100345" cy="177248"/>
    <xdr:sp macro="" textlink="">
      <xdr:nvSpPr>
        <xdr:cNvPr id="52" name="Text Box 60">
          <a:extLst>
            <a:ext uri="{FF2B5EF4-FFF2-40B4-BE49-F238E27FC236}">
              <a16:creationId xmlns:a16="http://schemas.microsoft.com/office/drawing/2014/main" id="{00000000-0008-0000-0700-000034000000}"/>
            </a:ext>
          </a:extLst>
        </xdr:cNvPr>
        <xdr:cNvSpPr txBox="1">
          <a:spLocks noChangeArrowheads="1"/>
        </xdr:cNvSpPr>
      </xdr:nvSpPr>
      <xdr:spPr bwMode="auto">
        <a:xfrm>
          <a:off x="2007289" y="6225623"/>
          <a:ext cx="1100345" cy="177248"/>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l" rtl="0">
            <a:defRPr sz="1000"/>
          </a:pPr>
          <a:r>
            <a:rPr lang="en-US" altLang="ja-JP" sz="1000" b="0" i="0" u="none" strike="noStrike" baseline="0">
              <a:solidFill>
                <a:srgbClr val="000000"/>
              </a:solidFill>
              <a:latin typeface="ＭＳ 明朝"/>
              <a:ea typeface="ＭＳ 明朝"/>
            </a:rPr>
            <a:t>Power of Attorney</a:t>
          </a:r>
          <a:endParaRPr lang="ja-JP" altLang="en-US" sz="1000" b="0" i="0" u="none" strike="noStrike" baseline="0">
            <a:solidFill>
              <a:srgbClr val="000000"/>
            </a:solidFill>
            <a:latin typeface="ＭＳ 明朝"/>
            <a:ea typeface="ＭＳ 明朝"/>
          </a:endParaRPr>
        </a:p>
      </xdr:txBody>
    </xdr:sp>
    <xdr:clientData/>
  </xdr:oneCellAnchor>
  <xdr:oneCellAnchor>
    <xdr:from>
      <xdr:col>3</xdr:col>
      <xdr:colOff>24848</xdr:colOff>
      <xdr:row>55</xdr:row>
      <xdr:rowOff>124239</xdr:rowOff>
    </xdr:from>
    <xdr:ext cx="1432891" cy="149086"/>
    <xdr:sp macro="" textlink="">
      <xdr:nvSpPr>
        <xdr:cNvPr id="53" name="Text Box 62">
          <a:extLst>
            <a:ext uri="{FF2B5EF4-FFF2-40B4-BE49-F238E27FC236}">
              <a16:creationId xmlns:a16="http://schemas.microsoft.com/office/drawing/2014/main" id="{00000000-0008-0000-0700-000035000000}"/>
            </a:ext>
          </a:extLst>
        </xdr:cNvPr>
        <xdr:cNvSpPr txBox="1">
          <a:spLocks noChangeArrowheads="1"/>
        </xdr:cNvSpPr>
      </xdr:nvSpPr>
      <xdr:spPr bwMode="auto">
        <a:xfrm>
          <a:off x="443948" y="6534564"/>
          <a:ext cx="1432891" cy="149086"/>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ctr" rtl="0">
            <a:defRPr sz="1000"/>
          </a:pPr>
          <a:r>
            <a:rPr lang="en-US" altLang="ja-JP" sz="900" b="0" i="0" u="none" strike="noStrike" baseline="0">
              <a:solidFill>
                <a:srgbClr val="000000"/>
              </a:solidFill>
              <a:latin typeface="ＭＳ Ｐ明朝"/>
              <a:ea typeface="ＭＳ Ｐ明朝"/>
            </a:rPr>
            <a:t>I hereby appoint (Address)</a:t>
          </a:r>
          <a:endParaRPr lang="ja-JP" altLang="en-US" sz="900" b="0" i="0" u="none" strike="noStrike" baseline="0">
            <a:solidFill>
              <a:srgbClr val="000000"/>
            </a:solidFill>
            <a:latin typeface="ＭＳ Ｐ明朝"/>
            <a:ea typeface="ＭＳ Ｐ明朝"/>
          </a:endParaRPr>
        </a:p>
      </xdr:txBody>
    </xdr:sp>
    <xdr:clientData/>
  </xdr:oneCellAnchor>
  <xdr:oneCellAnchor>
    <xdr:from>
      <xdr:col>9</xdr:col>
      <xdr:colOff>67091</xdr:colOff>
      <xdr:row>55</xdr:row>
      <xdr:rowOff>277881</xdr:rowOff>
    </xdr:from>
    <xdr:ext cx="808382" cy="207066"/>
    <xdr:sp macro="" textlink="">
      <xdr:nvSpPr>
        <xdr:cNvPr id="54" name="Text Box 62">
          <a:extLst>
            <a:ext uri="{FF2B5EF4-FFF2-40B4-BE49-F238E27FC236}">
              <a16:creationId xmlns:a16="http://schemas.microsoft.com/office/drawing/2014/main" id="{00000000-0008-0000-0700-000036000000}"/>
            </a:ext>
          </a:extLst>
        </xdr:cNvPr>
        <xdr:cNvSpPr txBox="1">
          <a:spLocks noChangeArrowheads="1"/>
        </xdr:cNvSpPr>
      </xdr:nvSpPr>
      <xdr:spPr bwMode="auto">
        <a:xfrm>
          <a:off x="1133891" y="6688206"/>
          <a:ext cx="808382" cy="207066"/>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ctr" rtl="0">
            <a:defRPr sz="1000"/>
          </a:pPr>
          <a:r>
            <a:rPr lang="en-US" altLang="ja-JP" sz="900" b="0" i="0" u="none" strike="noStrike" baseline="0">
              <a:solidFill>
                <a:srgbClr val="000000"/>
              </a:solidFill>
              <a:latin typeface="ＭＳ Ｐ明朝"/>
              <a:ea typeface="ＭＳ Ｐ明朝"/>
            </a:rPr>
            <a:t>(Name)</a:t>
          </a:r>
          <a:endParaRPr lang="ja-JP" altLang="en-US" sz="900" b="0" i="0" u="none" strike="noStrike" baseline="0">
            <a:solidFill>
              <a:srgbClr val="000000"/>
            </a:solidFill>
            <a:latin typeface="ＭＳ Ｐ明朝"/>
            <a:ea typeface="ＭＳ Ｐ明朝"/>
          </a:endParaRPr>
        </a:p>
      </xdr:txBody>
    </xdr:sp>
    <xdr:clientData/>
  </xdr:oneCellAnchor>
  <xdr:oneCellAnchor>
    <xdr:from>
      <xdr:col>11</xdr:col>
      <xdr:colOff>1722</xdr:colOff>
      <xdr:row>61</xdr:row>
      <xdr:rowOff>22505</xdr:rowOff>
    </xdr:from>
    <xdr:ext cx="4711083" cy="150041"/>
    <xdr:sp macro="" textlink="">
      <xdr:nvSpPr>
        <xdr:cNvPr id="55" name="Text Box 66">
          <a:extLst>
            <a:ext uri="{FF2B5EF4-FFF2-40B4-BE49-F238E27FC236}">
              <a16:creationId xmlns:a16="http://schemas.microsoft.com/office/drawing/2014/main" id="{00000000-0008-0000-0700-000037000000}"/>
            </a:ext>
          </a:extLst>
        </xdr:cNvPr>
        <xdr:cNvSpPr txBox="1">
          <a:spLocks noChangeArrowheads="1"/>
        </xdr:cNvSpPr>
      </xdr:nvSpPr>
      <xdr:spPr bwMode="auto">
        <a:xfrm flipH="1">
          <a:off x="1278072" y="7328180"/>
          <a:ext cx="4711083" cy="150041"/>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square" lIns="0" tIns="0" rIns="0" bIns="0" anchor="ctr" upright="1">
          <a:spAutoFit/>
        </a:bodyPr>
        <a:lstStyle/>
        <a:p>
          <a:pPr algn="l" rtl="0">
            <a:defRPr sz="1000"/>
          </a:pPr>
          <a:r>
            <a:rPr lang="en-US" altLang="ja-JP" sz="900" b="0" i="0" u="none" strike="noStrike" baseline="0">
              <a:solidFill>
                <a:srgbClr val="000000"/>
              </a:solidFill>
              <a:latin typeface="ＭＳ 明朝"/>
              <a:ea typeface="ＭＳ 明朝"/>
            </a:rPr>
            <a:t>as my agency and delegate the authority to apply and receive the seal card.</a:t>
          </a:r>
        </a:p>
      </xdr:txBody>
    </xdr:sp>
    <xdr:clientData/>
  </xdr:oneCellAnchor>
  <xdr:twoCellAnchor>
    <xdr:from>
      <xdr:col>15</xdr:col>
      <xdr:colOff>28575</xdr:colOff>
      <xdr:row>2</xdr:row>
      <xdr:rowOff>9525</xdr:rowOff>
    </xdr:from>
    <xdr:to>
      <xdr:col>42</xdr:col>
      <xdr:colOff>82550</xdr:colOff>
      <xdr:row>5</xdr:row>
      <xdr:rowOff>0</xdr:rowOff>
    </xdr:to>
    <xdr:sp macro="" textlink="">
      <xdr:nvSpPr>
        <xdr:cNvPr id="56" name="Text Box 25">
          <a:extLst>
            <a:ext uri="{FF2B5EF4-FFF2-40B4-BE49-F238E27FC236}">
              <a16:creationId xmlns:a16="http://schemas.microsoft.com/office/drawing/2014/main" id="{00000000-0008-0000-0700-000038000000}"/>
            </a:ext>
          </a:extLst>
        </xdr:cNvPr>
        <xdr:cNvSpPr txBox="1">
          <a:spLocks noChangeArrowheads="1"/>
        </xdr:cNvSpPr>
      </xdr:nvSpPr>
      <xdr:spPr bwMode="auto">
        <a:xfrm>
          <a:off x="1762125" y="238125"/>
          <a:ext cx="2921000" cy="333375"/>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l" rtl="0">
            <a:defRPr sz="1000"/>
          </a:pPr>
          <a:r>
            <a:rPr lang="en-US" altLang="ja-JP" sz="1800" b="1" i="0" u="none" strike="noStrike" baseline="0">
              <a:solidFill>
                <a:srgbClr val="000000"/>
              </a:solidFill>
              <a:latin typeface="ＭＳ 明朝"/>
              <a:ea typeface="ＭＳ 明朝"/>
            </a:rPr>
            <a:t>Seal Card Application form</a:t>
          </a:r>
          <a:endParaRPr lang="ja-JP" altLang="en-US" sz="1800" b="1" i="0" u="none" strike="noStrike" baseline="0">
            <a:solidFill>
              <a:srgbClr val="000000"/>
            </a:solidFill>
            <a:latin typeface="ＭＳ 明朝"/>
            <a:ea typeface="ＭＳ 明朝"/>
          </a:endParaRPr>
        </a:p>
      </xdr:txBody>
    </xdr:sp>
    <xdr:clientData/>
  </xdr:twoCellAnchor>
  <xdr:twoCellAnchor>
    <xdr:from>
      <xdr:col>0</xdr:col>
      <xdr:colOff>76200</xdr:colOff>
      <xdr:row>7</xdr:row>
      <xdr:rowOff>102577</xdr:rowOff>
    </xdr:from>
    <xdr:to>
      <xdr:col>19</xdr:col>
      <xdr:colOff>28575</xdr:colOff>
      <xdr:row>8</xdr:row>
      <xdr:rowOff>85725</xdr:rowOff>
    </xdr:to>
    <xdr:sp macro="" textlink="">
      <xdr:nvSpPr>
        <xdr:cNvPr id="57" name="Text Box 89">
          <a:extLst>
            <a:ext uri="{FF2B5EF4-FFF2-40B4-BE49-F238E27FC236}">
              <a16:creationId xmlns:a16="http://schemas.microsoft.com/office/drawing/2014/main" id="{00000000-0008-0000-0700-000039000000}"/>
            </a:ext>
          </a:extLst>
        </xdr:cNvPr>
        <xdr:cNvSpPr txBox="1">
          <a:spLocks noChangeArrowheads="1"/>
        </xdr:cNvSpPr>
      </xdr:nvSpPr>
      <xdr:spPr bwMode="auto">
        <a:xfrm>
          <a:off x="180975" y="902677"/>
          <a:ext cx="2038350" cy="135548"/>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l" rtl="0">
            <a:defRPr sz="1000"/>
          </a:pPr>
          <a:r>
            <a:rPr lang="en-US" altLang="ja-JP" sz="900" b="1" i="0" u="none" strike="noStrike" baseline="0">
              <a:solidFill>
                <a:srgbClr val="000000"/>
              </a:solidFill>
              <a:latin typeface="ＭＳ ゴシック"/>
              <a:ea typeface="ＭＳ ゴシック"/>
            </a:rPr>
            <a:t>*Please write in the bold frame.</a:t>
          </a:r>
          <a:endParaRPr lang="ja-JP" altLang="en-US" sz="900" b="1" i="0" u="none" strike="noStrike" baseline="0">
            <a:solidFill>
              <a:srgbClr val="000000"/>
            </a:solidFill>
            <a:latin typeface="ＭＳ ゴシック"/>
            <a:ea typeface="ＭＳ ゴシック"/>
          </a:endParaRPr>
        </a:p>
      </xdr:txBody>
    </xdr:sp>
    <xdr:clientData/>
  </xdr:twoCellAnchor>
  <xdr:oneCellAnchor>
    <xdr:from>
      <xdr:col>14</xdr:col>
      <xdr:colOff>63938</xdr:colOff>
      <xdr:row>35</xdr:row>
      <xdr:rowOff>25674</xdr:rowOff>
    </xdr:from>
    <xdr:ext cx="1024384" cy="220317"/>
    <xdr:sp macro="" textlink="">
      <xdr:nvSpPr>
        <xdr:cNvPr id="58" name="Text Box 2">
          <a:extLst>
            <a:ext uri="{FF2B5EF4-FFF2-40B4-BE49-F238E27FC236}">
              <a16:creationId xmlns:a16="http://schemas.microsoft.com/office/drawing/2014/main" id="{00000000-0008-0000-0700-00003A000000}"/>
            </a:ext>
          </a:extLst>
        </xdr:cNvPr>
        <xdr:cNvSpPr txBox="1">
          <a:spLocks noChangeArrowheads="1"/>
        </xdr:cNvSpPr>
      </xdr:nvSpPr>
      <xdr:spPr bwMode="auto">
        <a:xfrm>
          <a:off x="1654613" y="4226199"/>
          <a:ext cx="1024384" cy="220317"/>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18288" bIns="18288" anchor="ctr" upright="1">
          <a:spAutoFit/>
        </a:bodyPr>
        <a:lstStyle/>
        <a:p>
          <a:pPr algn="ctr" rtl="0">
            <a:defRPr sz="1000"/>
          </a:pPr>
          <a:r>
            <a:rPr lang="en-US" altLang="ja-JP" sz="1100" b="0" i="0" u="none" strike="noStrike" baseline="0">
              <a:solidFill>
                <a:srgbClr val="000000"/>
              </a:solidFill>
              <a:latin typeface="ＭＳ 明朝"/>
              <a:ea typeface="ＭＳ 明朝"/>
            </a:rPr>
            <a:t>Company number</a:t>
          </a:r>
          <a:endParaRPr lang="ja-JP" altLang="en-US" sz="1100" b="0" i="0" u="none" strike="noStrike" baseline="0">
            <a:solidFill>
              <a:srgbClr val="000000"/>
            </a:solidFill>
            <a:latin typeface="ＭＳ 明朝"/>
            <a:ea typeface="ＭＳ 明朝"/>
          </a:endParaRPr>
        </a:p>
      </xdr:txBody>
    </xdr:sp>
    <xdr:clientData/>
  </xdr:oneCellAnchor>
  <xdr:oneCellAnchor>
    <xdr:from>
      <xdr:col>13</xdr:col>
      <xdr:colOff>36823</xdr:colOff>
      <xdr:row>62</xdr:row>
      <xdr:rowOff>251158</xdr:rowOff>
    </xdr:from>
    <xdr:ext cx="668027" cy="203645"/>
    <xdr:sp macro="" textlink="">
      <xdr:nvSpPr>
        <xdr:cNvPr id="59" name="Text Box 83">
          <a:extLst>
            <a:ext uri="{FF2B5EF4-FFF2-40B4-BE49-F238E27FC236}">
              <a16:creationId xmlns:a16="http://schemas.microsoft.com/office/drawing/2014/main" id="{00000000-0008-0000-0700-00003B000000}"/>
            </a:ext>
          </a:extLst>
        </xdr:cNvPr>
        <xdr:cNvSpPr txBox="1">
          <a:spLocks noChangeArrowheads="1"/>
        </xdr:cNvSpPr>
      </xdr:nvSpPr>
      <xdr:spPr bwMode="auto">
        <a:xfrm>
          <a:off x="1522723" y="7785433"/>
          <a:ext cx="668027" cy="203645"/>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square" lIns="18288" tIns="18288" rIns="18288" bIns="18288" anchor="ctr" upright="1">
          <a:spAutoFit/>
        </a:bodyPr>
        <a:lstStyle/>
        <a:p>
          <a:pPr algn="ctr" rtl="0">
            <a:defRPr sz="1000"/>
          </a:pPr>
          <a:r>
            <a:rPr lang="en-US" altLang="ja-JP" sz="1000" b="0" i="0" u="none" strike="noStrike" baseline="0">
              <a:solidFill>
                <a:srgbClr val="000000"/>
              </a:solidFill>
              <a:latin typeface="ＭＳ 明朝"/>
              <a:ea typeface="ＭＳ 明朝"/>
            </a:rPr>
            <a:t>year/</a:t>
          </a:r>
          <a:r>
            <a:rPr lang="ja-JP" altLang="en-US" sz="1000" b="0" i="0" u="none" strike="noStrike" baseline="0">
              <a:solidFill>
                <a:srgbClr val="000000"/>
              </a:solidFill>
              <a:latin typeface="ＭＳ 明朝"/>
              <a:ea typeface="ＭＳ 明朝"/>
            </a:rPr>
            <a:t>年</a:t>
          </a:r>
          <a:endParaRPr lang="en-US" altLang="ja-JP" sz="1000" b="0" i="0" u="none" strike="noStrike" baseline="0">
            <a:solidFill>
              <a:srgbClr val="000000"/>
            </a:solidFill>
            <a:latin typeface="ＭＳ 明朝"/>
            <a:ea typeface="ＭＳ 明朝"/>
          </a:endParaRPr>
        </a:p>
      </xdr:txBody>
    </xdr:sp>
    <xdr:clientData/>
  </xdr:oneCellAnchor>
  <xdr:oneCellAnchor>
    <xdr:from>
      <xdr:col>22</xdr:col>
      <xdr:colOff>65398</xdr:colOff>
      <xdr:row>62</xdr:row>
      <xdr:rowOff>251158</xdr:rowOff>
    </xdr:from>
    <xdr:ext cx="668027" cy="203645"/>
    <xdr:sp macro="" textlink="">
      <xdr:nvSpPr>
        <xdr:cNvPr id="60" name="Text Box 83">
          <a:extLst>
            <a:ext uri="{FF2B5EF4-FFF2-40B4-BE49-F238E27FC236}">
              <a16:creationId xmlns:a16="http://schemas.microsoft.com/office/drawing/2014/main" id="{00000000-0008-0000-0700-00003C000000}"/>
            </a:ext>
          </a:extLst>
        </xdr:cNvPr>
        <xdr:cNvSpPr txBox="1">
          <a:spLocks noChangeArrowheads="1"/>
        </xdr:cNvSpPr>
      </xdr:nvSpPr>
      <xdr:spPr bwMode="auto">
        <a:xfrm>
          <a:off x="2570473" y="7785433"/>
          <a:ext cx="668027" cy="203645"/>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square" lIns="18288" tIns="18288" rIns="18288" bIns="18288" anchor="ctr" upright="1">
          <a:spAutoFit/>
        </a:bodyPr>
        <a:lstStyle/>
        <a:p>
          <a:pPr algn="ctr" rtl="0">
            <a:defRPr sz="1000"/>
          </a:pPr>
          <a:r>
            <a:rPr lang="en-US" altLang="ja-JP" sz="1000" b="0" i="0" u="none" strike="noStrike" baseline="0">
              <a:solidFill>
                <a:srgbClr val="000000"/>
              </a:solidFill>
              <a:latin typeface="ＭＳ 明朝"/>
              <a:ea typeface="ＭＳ 明朝"/>
            </a:rPr>
            <a:t>month/</a:t>
          </a:r>
          <a:r>
            <a:rPr lang="ja-JP" altLang="en-US" sz="1000" b="0" i="0" u="none" strike="noStrike" baseline="0">
              <a:solidFill>
                <a:srgbClr val="000000"/>
              </a:solidFill>
              <a:latin typeface="ＭＳ 明朝"/>
              <a:ea typeface="ＭＳ 明朝"/>
            </a:rPr>
            <a:t>月</a:t>
          </a:r>
          <a:endParaRPr lang="en-US" altLang="ja-JP" sz="1000" b="0" i="0" u="none" strike="noStrike" baseline="0">
            <a:solidFill>
              <a:srgbClr val="000000"/>
            </a:solidFill>
            <a:latin typeface="ＭＳ 明朝"/>
            <a:ea typeface="ＭＳ 明朝"/>
          </a:endParaRPr>
        </a:p>
      </xdr:txBody>
    </xdr:sp>
    <xdr:clientData/>
  </xdr:oneCellAnchor>
  <xdr:oneCellAnchor>
    <xdr:from>
      <xdr:col>30</xdr:col>
      <xdr:colOff>93973</xdr:colOff>
      <xdr:row>62</xdr:row>
      <xdr:rowOff>251158</xdr:rowOff>
    </xdr:from>
    <xdr:ext cx="668027" cy="203645"/>
    <xdr:sp macro="" textlink="">
      <xdr:nvSpPr>
        <xdr:cNvPr id="61" name="Text Box 83">
          <a:extLst>
            <a:ext uri="{FF2B5EF4-FFF2-40B4-BE49-F238E27FC236}">
              <a16:creationId xmlns:a16="http://schemas.microsoft.com/office/drawing/2014/main" id="{00000000-0008-0000-0700-00003D000000}"/>
            </a:ext>
          </a:extLst>
        </xdr:cNvPr>
        <xdr:cNvSpPr txBox="1">
          <a:spLocks noChangeArrowheads="1"/>
        </xdr:cNvSpPr>
      </xdr:nvSpPr>
      <xdr:spPr bwMode="auto">
        <a:xfrm>
          <a:off x="3437248" y="7785433"/>
          <a:ext cx="668027" cy="203645"/>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square" lIns="18288" tIns="18288" rIns="18288" bIns="18288" anchor="ctr" upright="1">
          <a:spAutoFit/>
        </a:bodyPr>
        <a:lstStyle/>
        <a:p>
          <a:pPr algn="ctr" rtl="0">
            <a:defRPr sz="1000"/>
          </a:pPr>
          <a:r>
            <a:rPr lang="en-US" altLang="ja-JP" sz="1000" b="0" i="0" u="none" strike="noStrike" baseline="0">
              <a:solidFill>
                <a:srgbClr val="000000"/>
              </a:solidFill>
              <a:latin typeface="ＭＳ 明朝"/>
              <a:ea typeface="ＭＳ 明朝"/>
            </a:rPr>
            <a:t>day/</a:t>
          </a:r>
          <a:r>
            <a:rPr lang="ja-JP" altLang="en-US" sz="1000" b="0" i="0" u="none" strike="noStrike" baseline="0">
              <a:solidFill>
                <a:srgbClr val="000000"/>
              </a:solidFill>
              <a:latin typeface="ＭＳ 明朝"/>
              <a:ea typeface="ＭＳ 明朝"/>
            </a:rPr>
            <a:t>日</a:t>
          </a:r>
          <a:endParaRPr lang="en-US" altLang="ja-JP" sz="1000" b="0" i="0" u="none" strike="noStrike" baseline="0">
            <a:solidFill>
              <a:srgbClr val="000000"/>
            </a:solidFill>
            <a:latin typeface="ＭＳ 明朝"/>
            <a:ea typeface="ＭＳ 明朝"/>
          </a:endParaRPr>
        </a:p>
      </xdr:txBody>
    </xdr:sp>
    <xdr:clientData/>
  </xdr:oneCellAnchor>
  <xdr:twoCellAnchor>
    <xdr:from>
      <xdr:col>14</xdr:col>
      <xdr:colOff>19046</xdr:colOff>
      <xdr:row>21</xdr:row>
      <xdr:rowOff>13921</xdr:rowOff>
    </xdr:from>
    <xdr:to>
      <xdr:col>15</xdr:col>
      <xdr:colOff>142873</xdr:colOff>
      <xdr:row>29</xdr:row>
      <xdr:rowOff>87923</xdr:rowOff>
    </xdr:to>
    <xdr:sp macro="" textlink="">
      <xdr:nvSpPr>
        <xdr:cNvPr id="62" name="Text Box 36">
          <a:extLst>
            <a:ext uri="{FF2B5EF4-FFF2-40B4-BE49-F238E27FC236}">
              <a16:creationId xmlns:a16="http://schemas.microsoft.com/office/drawing/2014/main" id="{00000000-0008-0000-0700-00003E000000}"/>
            </a:ext>
          </a:extLst>
        </xdr:cNvPr>
        <xdr:cNvSpPr txBox="1">
          <a:spLocks noChangeArrowheads="1"/>
        </xdr:cNvSpPr>
      </xdr:nvSpPr>
      <xdr:spPr bwMode="auto">
        <a:xfrm flipH="1">
          <a:off x="1609721" y="2728546"/>
          <a:ext cx="266702" cy="940777"/>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vert="horz" wrap="square" lIns="0" tIns="0" rIns="0" bIns="0" anchor="t" anchorCtr="1" upright="1"/>
        <a:lstStyle/>
        <a:p>
          <a:pPr algn="ctr" rtl="0">
            <a:defRPr sz="1000"/>
          </a:pPr>
          <a:r>
            <a:rPr lang="en-US" altLang="ja-JP" sz="700" b="0" i="0" u="none" strike="noStrike" baseline="0">
              <a:solidFill>
                <a:srgbClr val="000000"/>
              </a:solidFill>
              <a:latin typeface="ＭＳ 明朝"/>
              <a:ea typeface="ＭＳ 明朝"/>
            </a:rPr>
            <a:t>A Person Sbmitting Seal Impression</a:t>
          </a:r>
          <a:endParaRPr lang="ja-JP" altLang="en-US" sz="700" b="0" i="0" u="none" strike="noStrike" baseline="0">
            <a:solidFill>
              <a:srgbClr val="000000"/>
            </a:solidFill>
            <a:latin typeface="ＭＳ 明朝"/>
            <a:ea typeface="ＭＳ 明朝"/>
          </a:endParaRPr>
        </a:p>
      </xdr:txBody>
    </xdr:sp>
    <xdr:clientData/>
  </xdr:twoCellAnchor>
  <xdr:oneCellAnchor>
    <xdr:from>
      <xdr:col>1</xdr:col>
      <xdr:colOff>79610</xdr:colOff>
      <xdr:row>70</xdr:row>
      <xdr:rowOff>68637</xdr:rowOff>
    </xdr:from>
    <xdr:ext cx="5321971" cy="166712"/>
    <xdr:sp macro="" textlink="">
      <xdr:nvSpPr>
        <xdr:cNvPr id="28681" name="Text Box 76">
          <a:extLst>
            <a:ext uri="{FF2B5EF4-FFF2-40B4-BE49-F238E27FC236}">
              <a16:creationId xmlns:a16="http://schemas.microsoft.com/office/drawing/2014/main" id="{00000000-0008-0000-0700-000009700000}"/>
            </a:ext>
          </a:extLst>
        </xdr:cNvPr>
        <xdr:cNvSpPr txBox="1">
          <a:spLocks noChangeArrowheads="1"/>
        </xdr:cNvSpPr>
      </xdr:nvSpPr>
      <xdr:spPr bwMode="auto">
        <a:xfrm>
          <a:off x="289160" y="8717337"/>
          <a:ext cx="5321971" cy="166712"/>
        </a:xfrm>
        <a:prstGeom prst="rect">
          <a:avLst/>
        </a:prstGeom>
        <a:solidFill>
          <a:srgbClr xmlns:mc="http://schemas.openxmlformats.org/markup-compatibility/2006" xmlns:a14="http://schemas.microsoft.com/office/drawing/2010/main" val="FFFFFF" mc:Ignorable="a14" a14:legacySpreadsheetColorIndex="9">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0" tIns="0" rIns="0" bIns="0" anchor="ctr" upright="1">
          <a:spAutoFit/>
        </a:bodyPr>
        <a:lstStyle/>
        <a:p>
          <a:pPr algn="ctr" rtl="0">
            <a:defRPr sz="1000"/>
          </a:pPr>
          <a:r>
            <a:rPr lang="en-US" altLang="ja-JP" sz="1000" b="0" i="0" u="none" strike="noStrike" baseline="0">
              <a:solidFill>
                <a:srgbClr val="000000"/>
              </a:solidFill>
              <a:latin typeface="ＭＳ 明朝"/>
              <a:ea typeface="ＭＳ 明朝"/>
            </a:rPr>
            <a:t>(Note 1) In the seal field, please affix the seal submitted to the registry office.</a:t>
          </a:r>
          <a:endParaRPr lang="ja-JP" altLang="en-US" sz="1000" b="0" i="0" u="none" strike="noStrike" baseline="0">
            <a:solidFill>
              <a:srgbClr val="000000"/>
            </a:solidFill>
            <a:latin typeface="ＭＳ 明朝"/>
            <a:ea typeface="ＭＳ 明朝"/>
          </a:endParaRPr>
        </a:p>
      </xdr:txBody>
    </xdr:sp>
    <xdr:clientData/>
  </xdr:oneCellAnchor>
  <xdr:twoCellAnchor>
    <xdr:from>
      <xdr:col>46</xdr:col>
      <xdr:colOff>43963</xdr:colOff>
      <xdr:row>6</xdr:row>
      <xdr:rowOff>21980</xdr:rowOff>
    </xdr:from>
    <xdr:to>
      <xdr:col>54</xdr:col>
      <xdr:colOff>81644</xdr:colOff>
      <xdr:row>7</xdr:row>
      <xdr:rowOff>27214</xdr:rowOff>
    </xdr:to>
    <xdr:sp macro="" textlink="">
      <xdr:nvSpPr>
        <xdr:cNvPr id="28682" name="Text Box 50">
          <a:extLst>
            <a:ext uri="{FF2B5EF4-FFF2-40B4-BE49-F238E27FC236}">
              <a16:creationId xmlns:a16="http://schemas.microsoft.com/office/drawing/2014/main" id="{00000000-0008-0000-0700-00000A700000}"/>
            </a:ext>
          </a:extLst>
        </xdr:cNvPr>
        <xdr:cNvSpPr txBox="1">
          <a:spLocks noChangeArrowheads="1"/>
        </xdr:cNvSpPr>
      </xdr:nvSpPr>
      <xdr:spPr bwMode="auto">
        <a:xfrm>
          <a:off x="5359820" y="702337"/>
          <a:ext cx="944824" cy="118627"/>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vert="horz" wrap="square" lIns="0" tIns="0" rIns="0" bIns="0" anchor="ctr" upright="1"/>
        <a:lstStyle/>
        <a:p>
          <a:pPr algn="ctr" rtl="0">
            <a:defRPr sz="1000"/>
          </a:pPr>
          <a:r>
            <a:rPr lang="en-US" altLang="ja-JP" sz="700" b="0" i="0" u="none" strike="noStrike" baseline="0">
              <a:solidFill>
                <a:srgbClr val="000000"/>
              </a:solidFill>
              <a:latin typeface="ＭＳ 明朝"/>
              <a:ea typeface="ＭＳ 明朝"/>
            </a:rPr>
            <a:t>Verification stamp</a:t>
          </a:r>
        </a:p>
      </xdr:txBody>
    </xdr:sp>
    <xdr:clientData/>
  </xdr:twoCellAnchor>
  <xdr:twoCellAnchor>
    <xdr:from>
      <xdr:col>39</xdr:col>
      <xdr:colOff>52754</xdr:colOff>
      <xdr:row>67</xdr:row>
      <xdr:rowOff>14653</xdr:rowOff>
    </xdr:from>
    <xdr:to>
      <xdr:col>40</xdr:col>
      <xdr:colOff>90853</xdr:colOff>
      <xdr:row>68</xdr:row>
      <xdr:rowOff>71803</xdr:rowOff>
    </xdr:to>
    <xdr:sp macro="" textlink="">
      <xdr:nvSpPr>
        <xdr:cNvPr id="28683" name="Text Box 72">
          <a:extLst>
            <a:ext uri="{FF2B5EF4-FFF2-40B4-BE49-F238E27FC236}">
              <a16:creationId xmlns:a16="http://schemas.microsoft.com/office/drawing/2014/main" id="{00000000-0008-0000-0700-00000B700000}"/>
            </a:ext>
          </a:extLst>
        </xdr:cNvPr>
        <xdr:cNvSpPr txBox="1">
          <a:spLocks noChangeArrowheads="1"/>
        </xdr:cNvSpPr>
      </xdr:nvSpPr>
      <xdr:spPr bwMode="auto">
        <a:xfrm>
          <a:off x="4339004" y="8320453"/>
          <a:ext cx="142874" cy="171450"/>
        </a:xfrm>
        <a:prstGeom prst="rect">
          <a:avLst/>
        </a:prstGeom>
        <a:solidFill>
          <a:srgbClr xmlns:mc="http://schemas.openxmlformats.org/markup-compatibility/2006" xmlns:a14="http://schemas.microsoft.com/office/drawing/2010/main" val="FFFFFF" mc:Ignorable="a14" a14:legacySpreadsheetColorIndex="65">
            <a:alpha val="50000"/>
          </a:srgbClr>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l" rtl="0">
            <a:defRPr sz="1000"/>
          </a:pPr>
          <a:r>
            <a:rPr lang="ja-JP" altLang="en-US" sz="1000" b="0" i="0" u="none" strike="noStrike" baseline="0">
              <a:solidFill>
                <a:srgbClr val="000000"/>
              </a:solidFill>
              <a:latin typeface="ＭＳ 明朝"/>
              <a:ea typeface="ＭＳ 明朝"/>
            </a:rPr>
            <a:t>印</a:t>
          </a:r>
        </a:p>
      </xdr:txBody>
    </xdr:sp>
    <xdr:clientData/>
  </xdr:twoCellAnchor>
  <xdr:twoCellAnchor>
    <xdr:from>
      <xdr:col>2</xdr:col>
      <xdr:colOff>52753</xdr:colOff>
      <xdr:row>72</xdr:row>
      <xdr:rowOff>51288</xdr:rowOff>
    </xdr:from>
    <xdr:to>
      <xdr:col>11</xdr:col>
      <xdr:colOff>65941</xdr:colOff>
      <xdr:row>73</xdr:row>
      <xdr:rowOff>65942</xdr:rowOff>
    </xdr:to>
    <xdr:sp macro="" textlink="">
      <xdr:nvSpPr>
        <xdr:cNvPr id="28684" name="Text Box 15">
          <a:extLst>
            <a:ext uri="{FF2B5EF4-FFF2-40B4-BE49-F238E27FC236}">
              <a16:creationId xmlns:a16="http://schemas.microsoft.com/office/drawing/2014/main" id="{00000000-0008-0000-0700-00000C700000}"/>
            </a:ext>
          </a:extLst>
        </xdr:cNvPr>
        <xdr:cNvSpPr txBox="1">
          <a:spLocks noChangeArrowheads="1"/>
        </xdr:cNvSpPr>
      </xdr:nvSpPr>
      <xdr:spPr bwMode="auto">
        <a:xfrm>
          <a:off x="367078" y="9233388"/>
          <a:ext cx="975213" cy="128954"/>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anchorCtr="0" upright="1"/>
        <a:lstStyle/>
        <a:p>
          <a:pPr algn="dist" rtl="0">
            <a:defRPr sz="1000"/>
          </a:pPr>
          <a:r>
            <a:rPr lang="en-US" altLang="ja-JP" sz="900" b="0" i="0" u="none" strike="noStrike" baseline="0">
              <a:solidFill>
                <a:srgbClr val="000000"/>
              </a:solidFill>
              <a:latin typeface="ＭＳ Ｐ明朝"/>
              <a:ea typeface="ＭＳ Ｐ明朝"/>
            </a:rPr>
            <a:t>Date of issuance</a:t>
          </a:r>
        </a:p>
      </xdr:txBody>
    </xdr:sp>
    <xdr:clientData/>
  </xdr:twoCellAnchor>
  <xdr:twoCellAnchor>
    <xdr:from>
      <xdr:col>21</xdr:col>
      <xdr:colOff>89386</xdr:colOff>
      <xdr:row>72</xdr:row>
      <xdr:rowOff>65942</xdr:rowOff>
    </xdr:from>
    <xdr:to>
      <xdr:col>30</xdr:col>
      <xdr:colOff>117228</xdr:colOff>
      <xdr:row>73</xdr:row>
      <xdr:rowOff>80596</xdr:rowOff>
    </xdr:to>
    <xdr:sp macro="" textlink="">
      <xdr:nvSpPr>
        <xdr:cNvPr id="28685" name="Text Box 15">
          <a:extLst>
            <a:ext uri="{FF2B5EF4-FFF2-40B4-BE49-F238E27FC236}">
              <a16:creationId xmlns:a16="http://schemas.microsoft.com/office/drawing/2014/main" id="{00000000-0008-0000-0700-00000D700000}"/>
            </a:ext>
          </a:extLst>
        </xdr:cNvPr>
        <xdr:cNvSpPr txBox="1">
          <a:spLocks noChangeArrowheads="1"/>
        </xdr:cNvSpPr>
      </xdr:nvSpPr>
      <xdr:spPr bwMode="auto">
        <a:xfrm>
          <a:off x="2489686" y="9248042"/>
          <a:ext cx="961292" cy="128954"/>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anchorCtr="0" upright="1"/>
        <a:lstStyle/>
        <a:p>
          <a:pPr algn="dist" rtl="0">
            <a:defRPr sz="1000"/>
          </a:pPr>
          <a:r>
            <a:rPr lang="en-US" altLang="ja-JP" sz="900" b="0" i="0" u="none" strike="noStrike" baseline="0">
              <a:solidFill>
                <a:srgbClr val="000000"/>
              </a:solidFill>
              <a:latin typeface="ＭＳ Ｐ明朝"/>
              <a:ea typeface="ＭＳ Ｐ明朝"/>
            </a:rPr>
            <a:t>Seal Card Number</a:t>
          </a:r>
        </a:p>
      </xdr:txBody>
    </xdr:sp>
    <xdr:clientData/>
  </xdr:twoCellAnchor>
  <xdr:twoCellAnchor>
    <xdr:from>
      <xdr:col>41</xdr:col>
      <xdr:colOff>96714</xdr:colOff>
      <xdr:row>72</xdr:row>
      <xdr:rowOff>43962</xdr:rowOff>
    </xdr:from>
    <xdr:to>
      <xdr:col>47</xdr:col>
      <xdr:colOff>29308</xdr:colOff>
      <xdr:row>72</xdr:row>
      <xdr:rowOff>102578</xdr:rowOff>
    </xdr:to>
    <xdr:sp macro="" textlink="">
      <xdr:nvSpPr>
        <xdr:cNvPr id="28686" name="Text Box 15">
          <a:extLst>
            <a:ext uri="{FF2B5EF4-FFF2-40B4-BE49-F238E27FC236}">
              <a16:creationId xmlns:a16="http://schemas.microsoft.com/office/drawing/2014/main" id="{00000000-0008-0000-0700-00000E700000}"/>
            </a:ext>
          </a:extLst>
        </xdr:cNvPr>
        <xdr:cNvSpPr txBox="1">
          <a:spLocks noChangeArrowheads="1"/>
        </xdr:cNvSpPr>
      </xdr:nvSpPr>
      <xdr:spPr bwMode="auto">
        <a:xfrm>
          <a:off x="4592514" y="9226062"/>
          <a:ext cx="561244" cy="58616"/>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anchorCtr="0" upright="1"/>
        <a:lstStyle/>
        <a:p>
          <a:pPr algn="dist" rtl="0">
            <a:defRPr sz="1000"/>
          </a:pPr>
          <a:r>
            <a:rPr lang="en-US" altLang="ja-JP" sz="600" b="0" i="0" u="none" strike="noStrike" baseline="0">
              <a:solidFill>
                <a:srgbClr val="000000"/>
              </a:solidFill>
              <a:latin typeface="ＭＳ Ｐ明朝"/>
              <a:ea typeface="ＭＳ Ｐ明朝"/>
            </a:rPr>
            <a:t>Person in charge</a:t>
          </a:r>
        </a:p>
      </xdr:txBody>
    </xdr:sp>
    <xdr:clientData/>
  </xdr:twoCellAnchor>
  <xdr:twoCellAnchor>
    <xdr:from>
      <xdr:col>49</xdr:col>
      <xdr:colOff>67407</xdr:colOff>
      <xdr:row>72</xdr:row>
      <xdr:rowOff>29306</xdr:rowOff>
    </xdr:from>
    <xdr:to>
      <xdr:col>53</xdr:col>
      <xdr:colOff>87924</xdr:colOff>
      <xdr:row>72</xdr:row>
      <xdr:rowOff>109903</xdr:rowOff>
    </xdr:to>
    <xdr:sp macro="" textlink="">
      <xdr:nvSpPr>
        <xdr:cNvPr id="28687" name="Text Box 15">
          <a:extLst>
            <a:ext uri="{FF2B5EF4-FFF2-40B4-BE49-F238E27FC236}">
              <a16:creationId xmlns:a16="http://schemas.microsoft.com/office/drawing/2014/main" id="{00000000-0008-0000-0700-00000F700000}"/>
            </a:ext>
          </a:extLst>
        </xdr:cNvPr>
        <xdr:cNvSpPr txBox="1">
          <a:spLocks noChangeArrowheads="1"/>
        </xdr:cNvSpPr>
      </xdr:nvSpPr>
      <xdr:spPr bwMode="auto">
        <a:xfrm>
          <a:off x="5401407" y="9211406"/>
          <a:ext cx="439617" cy="80597"/>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anchorCtr="0" upright="1"/>
        <a:lstStyle/>
        <a:p>
          <a:pPr algn="dist" rtl="0">
            <a:defRPr sz="1000"/>
          </a:pPr>
          <a:r>
            <a:rPr lang="en-US" altLang="ja-JP" sz="600" b="0" i="0" u="none" strike="noStrike" baseline="0">
              <a:solidFill>
                <a:srgbClr val="000000"/>
              </a:solidFill>
              <a:latin typeface="ＭＳ Ｐ明朝"/>
              <a:ea typeface="ＭＳ Ｐ明朝"/>
            </a:rPr>
            <a:t>Reception</a:t>
          </a:r>
        </a:p>
      </xdr:txBody>
    </xdr:sp>
    <xdr:clientData/>
  </xdr:twoCellAnchor>
  <xdr:oneCellAnchor>
    <xdr:from>
      <xdr:col>1</xdr:col>
      <xdr:colOff>96656</xdr:colOff>
      <xdr:row>13</xdr:row>
      <xdr:rowOff>103797</xdr:rowOff>
    </xdr:from>
    <xdr:ext cx="1243413" cy="291857"/>
    <xdr:sp macro="" textlink="">
      <xdr:nvSpPr>
        <xdr:cNvPr id="28688" name="Text Box 54">
          <a:extLst>
            <a:ext uri="{FF2B5EF4-FFF2-40B4-BE49-F238E27FC236}">
              <a16:creationId xmlns:a16="http://schemas.microsoft.com/office/drawing/2014/main" id="{00000000-0008-0000-0700-000010700000}"/>
            </a:ext>
          </a:extLst>
        </xdr:cNvPr>
        <xdr:cNvSpPr txBox="1">
          <a:spLocks noChangeArrowheads="1"/>
        </xdr:cNvSpPr>
      </xdr:nvSpPr>
      <xdr:spPr bwMode="auto">
        <a:xfrm>
          <a:off x="306206" y="1837347"/>
          <a:ext cx="1243413" cy="291857"/>
        </a:xfrm>
        <a:prstGeom prst="rect">
          <a:avLst/>
        </a:prstGeom>
        <a:noFill/>
        <a:ln>
          <a:noFill/>
        </a:ln>
        <a:effectLst/>
      </xdr:spPr>
      <xdr:txBody>
        <a:bodyPr vertOverflow="clip" wrap="square" lIns="0" tIns="0" rIns="0" bIns="0" anchor="ctr" upright="1"/>
        <a:lstStyle/>
        <a:p>
          <a:pPr algn="dist" rtl="0">
            <a:lnSpc>
              <a:spcPts val="1100"/>
            </a:lnSpc>
            <a:defRPr sz="1000"/>
          </a:pPr>
          <a:r>
            <a:rPr lang="en-US" altLang="ja-JP" sz="600" b="0" i="0" u="none" strike="noStrike" baseline="0">
              <a:solidFill>
                <a:srgbClr val="000000"/>
              </a:solidFill>
              <a:latin typeface="ＭＳ Ｐ明朝"/>
              <a:ea typeface="ＭＳ Ｐ明朝"/>
            </a:rPr>
            <a:t>Seal field of the seal registered at the registry company</a:t>
          </a:r>
          <a:endParaRPr lang="ja-JP" altLang="en-US" sz="600" b="0" i="0" u="none" strike="noStrike" baseline="0">
            <a:solidFill>
              <a:srgbClr val="000000"/>
            </a:solidFill>
            <a:latin typeface="ＭＳ Ｐ明朝"/>
            <a:ea typeface="ＭＳ Ｐ明朝"/>
          </a:endParaRPr>
        </a:p>
      </xdr:txBody>
    </xdr:sp>
    <xdr:clientData/>
  </xdr:oneCellAnchor>
  <xdr:twoCellAnchor>
    <xdr:from>
      <xdr:col>44</xdr:col>
      <xdr:colOff>38098</xdr:colOff>
      <xdr:row>64</xdr:row>
      <xdr:rowOff>21983</xdr:rowOff>
    </xdr:from>
    <xdr:to>
      <xdr:col>52</xdr:col>
      <xdr:colOff>109904</xdr:colOff>
      <xdr:row>68</xdr:row>
      <xdr:rowOff>1</xdr:rowOff>
    </xdr:to>
    <xdr:sp macro="" textlink="">
      <xdr:nvSpPr>
        <xdr:cNvPr id="28689" name="Text Box 15">
          <a:extLst>
            <a:ext uri="{FF2B5EF4-FFF2-40B4-BE49-F238E27FC236}">
              <a16:creationId xmlns:a16="http://schemas.microsoft.com/office/drawing/2014/main" id="{00000000-0008-0000-0700-000011700000}"/>
            </a:ext>
          </a:extLst>
        </xdr:cNvPr>
        <xdr:cNvSpPr txBox="1">
          <a:spLocks noChangeArrowheads="1"/>
        </xdr:cNvSpPr>
      </xdr:nvSpPr>
      <xdr:spPr bwMode="auto">
        <a:xfrm>
          <a:off x="4848223" y="7984883"/>
          <a:ext cx="900481" cy="435218"/>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anchorCtr="0" upright="1"/>
        <a:lstStyle/>
        <a:p>
          <a:pPr algn="dist" rtl="0">
            <a:defRPr sz="1000"/>
          </a:pPr>
          <a:r>
            <a:rPr lang="en-US" altLang="ja-JP" sz="800" b="0" i="0" u="none" strike="noStrike" baseline="0">
              <a:solidFill>
                <a:srgbClr val="000000"/>
              </a:solidFill>
              <a:latin typeface="ＭＳ Ｐ明朝"/>
              <a:ea typeface="ＭＳ Ｐ明朝"/>
            </a:rPr>
            <a:t>A seal impression registered at the registry office</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C6BB6C6F-DDEC-4DE6-99C6-C087586CA903}">
  <we:reference id="wa104381504" version="1.0.0.0" store="ja-JP" storeType="OMEX"/>
  <we:alternateReferences>
    <we:reference id="WA104381504" version="1.0.0.0" store=""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6" Type="http://schemas.openxmlformats.org/officeDocument/2006/relationships/image" Target="../media/image11.emf"/><Relationship Id="rId117" Type="http://schemas.openxmlformats.org/officeDocument/2006/relationships/image" Target="../media/image55.emf"/><Relationship Id="rId21" Type="http://schemas.openxmlformats.org/officeDocument/2006/relationships/control" Target="../activeX/activeX9.xml"/><Relationship Id="rId42" Type="http://schemas.openxmlformats.org/officeDocument/2006/relationships/image" Target="../media/image19.emf"/><Relationship Id="rId47" Type="http://schemas.openxmlformats.org/officeDocument/2006/relationships/control" Target="../activeX/activeX22.xml"/><Relationship Id="rId63" Type="http://schemas.openxmlformats.org/officeDocument/2006/relationships/control" Target="../activeX/activeX30.xml"/><Relationship Id="rId68" Type="http://schemas.openxmlformats.org/officeDocument/2006/relationships/image" Target="../media/image32.emf"/><Relationship Id="rId84" Type="http://schemas.openxmlformats.org/officeDocument/2006/relationships/control" Target="../activeX/activeX41.xml"/><Relationship Id="rId89" Type="http://schemas.openxmlformats.org/officeDocument/2006/relationships/control" Target="../activeX/activeX44.xml"/><Relationship Id="rId112" Type="http://schemas.openxmlformats.org/officeDocument/2006/relationships/control" Target="../activeX/activeX56.xml"/><Relationship Id="rId133" Type="http://schemas.openxmlformats.org/officeDocument/2006/relationships/image" Target="../media/image63.emf"/><Relationship Id="rId138" Type="http://schemas.openxmlformats.org/officeDocument/2006/relationships/image" Target="../media/image65.emf"/><Relationship Id="rId154" Type="http://schemas.openxmlformats.org/officeDocument/2006/relationships/image" Target="../media/image70.emf"/><Relationship Id="rId159" Type="http://schemas.openxmlformats.org/officeDocument/2006/relationships/control" Target="../activeX/activeX83.xml"/><Relationship Id="rId175" Type="http://schemas.openxmlformats.org/officeDocument/2006/relationships/control" Target="../activeX/activeX92.xml"/><Relationship Id="rId170" Type="http://schemas.openxmlformats.org/officeDocument/2006/relationships/image" Target="../media/image77.emf"/><Relationship Id="rId16" Type="http://schemas.openxmlformats.org/officeDocument/2006/relationships/image" Target="../media/image6.emf"/><Relationship Id="rId107" Type="http://schemas.openxmlformats.org/officeDocument/2006/relationships/image" Target="../media/image50.emf"/><Relationship Id="rId11" Type="http://schemas.openxmlformats.org/officeDocument/2006/relationships/control" Target="../activeX/activeX4.xml"/><Relationship Id="rId32" Type="http://schemas.openxmlformats.org/officeDocument/2006/relationships/image" Target="../media/image14.emf"/><Relationship Id="rId37" Type="http://schemas.openxmlformats.org/officeDocument/2006/relationships/control" Target="../activeX/activeX17.xml"/><Relationship Id="rId53" Type="http://schemas.openxmlformats.org/officeDocument/2006/relationships/control" Target="../activeX/activeX25.xml"/><Relationship Id="rId58" Type="http://schemas.openxmlformats.org/officeDocument/2006/relationships/image" Target="../media/image27.emf"/><Relationship Id="rId74" Type="http://schemas.openxmlformats.org/officeDocument/2006/relationships/control" Target="../activeX/activeX36.xml"/><Relationship Id="rId79" Type="http://schemas.openxmlformats.org/officeDocument/2006/relationships/image" Target="../media/image37.emf"/><Relationship Id="rId102" Type="http://schemas.openxmlformats.org/officeDocument/2006/relationships/control" Target="../activeX/activeX51.xml"/><Relationship Id="rId123" Type="http://schemas.openxmlformats.org/officeDocument/2006/relationships/image" Target="../media/image58.emf"/><Relationship Id="rId128" Type="http://schemas.openxmlformats.org/officeDocument/2006/relationships/control" Target="../activeX/activeX64.xml"/><Relationship Id="rId144" Type="http://schemas.openxmlformats.org/officeDocument/2006/relationships/control" Target="../activeX/activeX74.xml"/><Relationship Id="rId149" Type="http://schemas.openxmlformats.org/officeDocument/2006/relationships/image" Target="../media/image68.emf"/><Relationship Id="rId5" Type="http://schemas.openxmlformats.org/officeDocument/2006/relationships/control" Target="../activeX/activeX1.xml"/><Relationship Id="rId90" Type="http://schemas.openxmlformats.org/officeDocument/2006/relationships/control" Target="../activeX/activeX45.xml"/><Relationship Id="rId95" Type="http://schemas.openxmlformats.org/officeDocument/2006/relationships/image" Target="../media/image44.emf"/><Relationship Id="rId160" Type="http://schemas.openxmlformats.org/officeDocument/2006/relationships/image" Target="../media/image73.emf"/><Relationship Id="rId165" Type="http://schemas.openxmlformats.org/officeDocument/2006/relationships/control" Target="../activeX/activeX86.xml"/><Relationship Id="rId181" Type="http://schemas.openxmlformats.org/officeDocument/2006/relationships/control" Target="../activeX/activeX95.xml"/><Relationship Id="rId186" Type="http://schemas.openxmlformats.org/officeDocument/2006/relationships/image" Target="../media/image85.emf"/><Relationship Id="rId22" Type="http://schemas.openxmlformats.org/officeDocument/2006/relationships/image" Target="../media/image9.emf"/><Relationship Id="rId27" Type="http://schemas.openxmlformats.org/officeDocument/2006/relationships/control" Target="../activeX/activeX12.xml"/><Relationship Id="rId43" Type="http://schemas.openxmlformats.org/officeDocument/2006/relationships/control" Target="../activeX/activeX20.xml"/><Relationship Id="rId48" Type="http://schemas.openxmlformats.org/officeDocument/2006/relationships/image" Target="../media/image22.emf"/><Relationship Id="rId64" Type="http://schemas.openxmlformats.org/officeDocument/2006/relationships/image" Target="../media/image30.emf"/><Relationship Id="rId69" Type="http://schemas.openxmlformats.org/officeDocument/2006/relationships/control" Target="../activeX/activeX33.xml"/><Relationship Id="rId113" Type="http://schemas.openxmlformats.org/officeDocument/2006/relationships/image" Target="../media/image53.emf"/><Relationship Id="rId118" Type="http://schemas.openxmlformats.org/officeDocument/2006/relationships/control" Target="../activeX/activeX59.xml"/><Relationship Id="rId134" Type="http://schemas.openxmlformats.org/officeDocument/2006/relationships/control" Target="../activeX/activeX67.xml"/><Relationship Id="rId139" Type="http://schemas.openxmlformats.org/officeDocument/2006/relationships/control" Target="../activeX/activeX70.xml"/><Relationship Id="rId80" Type="http://schemas.openxmlformats.org/officeDocument/2006/relationships/control" Target="../activeX/activeX39.xml"/><Relationship Id="rId85" Type="http://schemas.openxmlformats.org/officeDocument/2006/relationships/image" Target="../media/image40.emf"/><Relationship Id="rId150" Type="http://schemas.openxmlformats.org/officeDocument/2006/relationships/control" Target="../activeX/activeX78.xml"/><Relationship Id="rId155" Type="http://schemas.openxmlformats.org/officeDocument/2006/relationships/control" Target="../activeX/activeX81.xml"/><Relationship Id="rId171" Type="http://schemas.openxmlformats.org/officeDocument/2006/relationships/control" Target="../activeX/activeX90.xml"/><Relationship Id="rId176" Type="http://schemas.openxmlformats.org/officeDocument/2006/relationships/image" Target="../media/image80.emf"/><Relationship Id="rId12" Type="http://schemas.openxmlformats.org/officeDocument/2006/relationships/image" Target="../media/image4.emf"/><Relationship Id="rId17" Type="http://schemas.openxmlformats.org/officeDocument/2006/relationships/control" Target="../activeX/activeX7.xml"/><Relationship Id="rId33" Type="http://schemas.openxmlformats.org/officeDocument/2006/relationships/control" Target="../activeX/activeX15.xml"/><Relationship Id="rId38" Type="http://schemas.openxmlformats.org/officeDocument/2006/relationships/image" Target="../media/image17.emf"/><Relationship Id="rId59" Type="http://schemas.openxmlformats.org/officeDocument/2006/relationships/control" Target="../activeX/activeX28.xml"/><Relationship Id="rId103" Type="http://schemas.openxmlformats.org/officeDocument/2006/relationships/image" Target="../media/image48.emf"/><Relationship Id="rId108" Type="http://schemas.openxmlformats.org/officeDocument/2006/relationships/control" Target="../activeX/activeX54.xml"/><Relationship Id="rId124" Type="http://schemas.openxmlformats.org/officeDocument/2006/relationships/control" Target="../activeX/activeX62.xml"/><Relationship Id="rId129" Type="http://schemas.openxmlformats.org/officeDocument/2006/relationships/image" Target="../media/image61.emf"/><Relationship Id="rId54" Type="http://schemas.openxmlformats.org/officeDocument/2006/relationships/image" Target="../media/image25.emf"/><Relationship Id="rId70" Type="http://schemas.openxmlformats.org/officeDocument/2006/relationships/image" Target="../media/image33.emf"/><Relationship Id="rId75" Type="http://schemas.openxmlformats.org/officeDocument/2006/relationships/image" Target="../media/image35.emf"/><Relationship Id="rId91" Type="http://schemas.openxmlformats.org/officeDocument/2006/relationships/image" Target="../media/image42.emf"/><Relationship Id="rId96" Type="http://schemas.openxmlformats.org/officeDocument/2006/relationships/control" Target="../activeX/activeX48.xml"/><Relationship Id="rId140" Type="http://schemas.openxmlformats.org/officeDocument/2006/relationships/control" Target="../activeX/activeX71.xml"/><Relationship Id="rId145" Type="http://schemas.openxmlformats.org/officeDocument/2006/relationships/control" Target="../activeX/activeX75.xml"/><Relationship Id="rId161" Type="http://schemas.openxmlformats.org/officeDocument/2006/relationships/control" Target="../activeX/activeX84.xml"/><Relationship Id="rId166" Type="http://schemas.openxmlformats.org/officeDocument/2006/relationships/control" Target="../activeX/activeX87.xml"/><Relationship Id="rId182" Type="http://schemas.openxmlformats.org/officeDocument/2006/relationships/image" Target="../media/image83.emf"/><Relationship Id="rId187" Type="http://schemas.openxmlformats.org/officeDocument/2006/relationships/control" Target="../activeX/activeX98.xml"/><Relationship Id="rId1" Type="http://schemas.openxmlformats.org/officeDocument/2006/relationships/hyperlink" Target="mailto:test01@hotmail.com" TargetMode="External"/><Relationship Id="rId6" Type="http://schemas.openxmlformats.org/officeDocument/2006/relationships/image" Target="../media/image1.emf"/><Relationship Id="rId23" Type="http://schemas.openxmlformats.org/officeDocument/2006/relationships/control" Target="../activeX/activeX10.xml"/><Relationship Id="rId28" Type="http://schemas.openxmlformats.org/officeDocument/2006/relationships/image" Target="../media/image12.emf"/><Relationship Id="rId49" Type="http://schemas.openxmlformats.org/officeDocument/2006/relationships/control" Target="../activeX/activeX23.xml"/><Relationship Id="rId114" Type="http://schemas.openxmlformats.org/officeDocument/2006/relationships/control" Target="../activeX/activeX57.xml"/><Relationship Id="rId119" Type="http://schemas.openxmlformats.org/officeDocument/2006/relationships/image" Target="../media/image56.emf"/><Relationship Id="rId44" Type="http://schemas.openxmlformats.org/officeDocument/2006/relationships/image" Target="../media/image20.emf"/><Relationship Id="rId60" Type="http://schemas.openxmlformats.org/officeDocument/2006/relationships/image" Target="../media/image28.emf"/><Relationship Id="rId65" Type="http://schemas.openxmlformats.org/officeDocument/2006/relationships/control" Target="../activeX/activeX31.xml"/><Relationship Id="rId81" Type="http://schemas.openxmlformats.org/officeDocument/2006/relationships/image" Target="../media/image38.emf"/><Relationship Id="rId86" Type="http://schemas.openxmlformats.org/officeDocument/2006/relationships/control" Target="../activeX/activeX42.xml"/><Relationship Id="rId130" Type="http://schemas.openxmlformats.org/officeDocument/2006/relationships/control" Target="../activeX/activeX65.xml"/><Relationship Id="rId135" Type="http://schemas.openxmlformats.org/officeDocument/2006/relationships/control" Target="../activeX/activeX68.xml"/><Relationship Id="rId151" Type="http://schemas.openxmlformats.org/officeDocument/2006/relationships/image" Target="../media/image69.emf"/><Relationship Id="rId156" Type="http://schemas.openxmlformats.org/officeDocument/2006/relationships/image" Target="../media/image71.emf"/><Relationship Id="rId177" Type="http://schemas.openxmlformats.org/officeDocument/2006/relationships/control" Target="../activeX/activeX93.xml"/><Relationship Id="rId172" Type="http://schemas.openxmlformats.org/officeDocument/2006/relationships/image" Target="../media/image78.emf"/><Relationship Id="rId13" Type="http://schemas.openxmlformats.org/officeDocument/2006/relationships/control" Target="../activeX/activeX5.xml"/><Relationship Id="rId18" Type="http://schemas.openxmlformats.org/officeDocument/2006/relationships/image" Target="../media/image7.emf"/><Relationship Id="rId39" Type="http://schemas.openxmlformats.org/officeDocument/2006/relationships/control" Target="../activeX/activeX18.xml"/><Relationship Id="rId109" Type="http://schemas.openxmlformats.org/officeDocument/2006/relationships/image" Target="../media/image51.emf"/><Relationship Id="rId34" Type="http://schemas.openxmlformats.org/officeDocument/2006/relationships/image" Target="../media/image15.emf"/><Relationship Id="rId50" Type="http://schemas.openxmlformats.org/officeDocument/2006/relationships/image" Target="../media/image23.emf"/><Relationship Id="rId55" Type="http://schemas.openxmlformats.org/officeDocument/2006/relationships/control" Target="../activeX/activeX26.xml"/><Relationship Id="rId76" Type="http://schemas.openxmlformats.org/officeDocument/2006/relationships/control" Target="../activeX/activeX37.xml"/><Relationship Id="rId97" Type="http://schemas.openxmlformats.org/officeDocument/2006/relationships/image" Target="../media/image45.emf"/><Relationship Id="rId104" Type="http://schemas.openxmlformats.org/officeDocument/2006/relationships/control" Target="../activeX/activeX52.xml"/><Relationship Id="rId120" Type="http://schemas.openxmlformats.org/officeDocument/2006/relationships/control" Target="../activeX/activeX60.xml"/><Relationship Id="rId125" Type="http://schemas.openxmlformats.org/officeDocument/2006/relationships/image" Target="../media/image59.emf"/><Relationship Id="rId141" Type="http://schemas.openxmlformats.org/officeDocument/2006/relationships/control" Target="../activeX/activeX72.xml"/><Relationship Id="rId146" Type="http://schemas.openxmlformats.org/officeDocument/2006/relationships/control" Target="../activeX/activeX76.xml"/><Relationship Id="rId167" Type="http://schemas.openxmlformats.org/officeDocument/2006/relationships/image" Target="../media/image76.emf"/><Relationship Id="rId188" Type="http://schemas.openxmlformats.org/officeDocument/2006/relationships/image" Target="../media/image86.emf"/><Relationship Id="rId7" Type="http://schemas.openxmlformats.org/officeDocument/2006/relationships/control" Target="../activeX/activeX2.xml"/><Relationship Id="rId71" Type="http://schemas.openxmlformats.org/officeDocument/2006/relationships/control" Target="../activeX/activeX34.xml"/><Relationship Id="rId92" Type="http://schemas.openxmlformats.org/officeDocument/2006/relationships/control" Target="../activeX/activeX46.xml"/><Relationship Id="rId162" Type="http://schemas.openxmlformats.org/officeDocument/2006/relationships/image" Target="../media/image74.emf"/><Relationship Id="rId183" Type="http://schemas.openxmlformats.org/officeDocument/2006/relationships/control" Target="../activeX/activeX96.xml"/><Relationship Id="rId2" Type="http://schemas.openxmlformats.org/officeDocument/2006/relationships/printerSettings" Target="../printerSettings/printerSettings1.bin"/><Relationship Id="rId29" Type="http://schemas.openxmlformats.org/officeDocument/2006/relationships/control" Target="../activeX/activeX13.xml"/><Relationship Id="rId24" Type="http://schemas.openxmlformats.org/officeDocument/2006/relationships/image" Target="../media/image10.emf"/><Relationship Id="rId40" Type="http://schemas.openxmlformats.org/officeDocument/2006/relationships/image" Target="../media/image18.emf"/><Relationship Id="rId45" Type="http://schemas.openxmlformats.org/officeDocument/2006/relationships/control" Target="../activeX/activeX21.xml"/><Relationship Id="rId66" Type="http://schemas.openxmlformats.org/officeDocument/2006/relationships/image" Target="../media/image31.emf"/><Relationship Id="rId87" Type="http://schemas.openxmlformats.org/officeDocument/2006/relationships/image" Target="../media/image41.emf"/><Relationship Id="rId110" Type="http://schemas.openxmlformats.org/officeDocument/2006/relationships/control" Target="../activeX/activeX55.xml"/><Relationship Id="rId115" Type="http://schemas.openxmlformats.org/officeDocument/2006/relationships/image" Target="../media/image54.emf"/><Relationship Id="rId131" Type="http://schemas.openxmlformats.org/officeDocument/2006/relationships/image" Target="../media/image62.emf"/><Relationship Id="rId136" Type="http://schemas.openxmlformats.org/officeDocument/2006/relationships/image" Target="../media/image64.emf"/><Relationship Id="rId157" Type="http://schemas.openxmlformats.org/officeDocument/2006/relationships/control" Target="../activeX/activeX82.xml"/><Relationship Id="rId178" Type="http://schemas.openxmlformats.org/officeDocument/2006/relationships/image" Target="../media/image81.emf"/><Relationship Id="rId61" Type="http://schemas.openxmlformats.org/officeDocument/2006/relationships/control" Target="../activeX/activeX29.xml"/><Relationship Id="rId82" Type="http://schemas.openxmlformats.org/officeDocument/2006/relationships/control" Target="../activeX/activeX40.xml"/><Relationship Id="rId152" Type="http://schemas.openxmlformats.org/officeDocument/2006/relationships/control" Target="../activeX/activeX79.xml"/><Relationship Id="rId173" Type="http://schemas.openxmlformats.org/officeDocument/2006/relationships/control" Target="../activeX/activeX91.xml"/><Relationship Id="rId19" Type="http://schemas.openxmlformats.org/officeDocument/2006/relationships/control" Target="../activeX/activeX8.xml"/><Relationship Id="rId14" Type="http://schemas.openxmlformats.org/officeDocument/2006/relationships/image" Target="../media/image5.emf"/><Relationship Id="rId30" Type="http://schemas.openxmlformats.org/officeDocument/2006/relationships/image" Target="../media/image13.emf"/><Relationship Id="rId35" Type="http://schemas.openxmlformats.org/officeDocument/2006/relationships/control" Target="../activeX/activeX16.xml"/><Relationship Id="rId56" Type="http://schemas.openxmlformats.org/officeDocument/2006/relationships/image" Target="../media/image26.emf"/><Relationship Id="rId77" Type="http://schemas.openxmlformats.org/officeDocument/2006/relationships/image" Target="../media/image36.emf"/><Relationship Id="rId100" Type="http://schemas.openxmlformats.org/officeDocument/2006/relationships/control" Target="../activeX/activeX50.xml"/><Relationship Id="rId105" Type="http://schemas.openxmlformats.org/officeDocument/2006/relationships/image" Target="../media/image49.emf"/><Relationship Id="rId126" Type="http://schemas.openxmlformats.org/officeDocument/2006/relationships/control" Target="../activeX/activeX63.xml"/><Relationship Id="rId147" Type="http://schemas.openxmlformats.org/officeDocument/2006/relationships/image" Target="../media/image67.emf"/><Relationship Id="rId168" Type="http://schemas.openxmlformats.org/officeDocument/2006/relationships/control" Target="../activeX/activeX88.xml"/><Relationship Id="rId8" Type="http://schemas.openxmlformats.org/officeDocument/2006/relationships/image" Target="../media/image2.emf"/><Relationship Id="rId51" Type="http://schemas.openxmlformats.org/officeDocument/2006/relationships/control" Target="../activeX/activeX24.xml"/><Relationship Id="rId72" Type="http://schemas.openxmlformats.org/officeDocument/2006/relationships/control" Target="../activeX/activeX35.xml"/><Relationship Id="rId93" Type="http://schemas.openxmlformats.org/officeDocument/2006/relationships/image" Target="../media/image43.emf"/><Relationship Id="rId98" Type="http://schemas.openxmlformats.org/officeDocument/2006/relationships/control" Target="../activeX/activeX49.xml"/><Relationship Id="rId121" Type="http://schemas.openxmlformats.org/officeDocument/2006/relationships/image" Target="../media/image57.emf"/><Relationship Id="rId142" Type="http://schemas.openxmlformats.org/officeDocument/2006/relationships/image" Target="../media/image66.emf"/><Relationship Id="rId163" Type="http://schemas.openxmlformats.org/officeDocument/2006/relationships/control" Target="../activeX/activeX85.xml"/><Relationship Id="rId184" Type="http://schemas.openxmlformats.org/officeDocument/2006/relationships/image" Target="../media/image84.emf"/><Relationship Id="rId189" Type="http://schemas.openxmlformats.org/officeDocument/2006/relationships/control" Target="../activeX/activeX99.xml"/><Relationship Id="rId3" Type="http://schemas.openxmlformats.org/officeDocument/2006/relationships/drawing" Target="../drawings/drawing1.xml"/><Relationship Id="rId25" Type="http://schemas.openxmlformats.org/officeDocument/2006/relationships/control" Target="../activeX/activeX11.xml"/><Relationship Id="rId46" Type="http://schemas.openxmlformats.org/officeDocument/2006/relationships/image" Target="../media/image21.emf"/><Relationship Id="rId67" Type="http://schemas.openxmlformats.org/officeDocument/2006/relationships/control" Target="../activeX/activeX32.xml"/><Relationship Id="rId116" Type="http://schemas.openxmlformats.org/officeDocument/2006/relationships/control" Target="../activeX/activeX58.xml"/><Relationship Id="rId137" Type="http://schemas.openxmlformats.org/officeDocument/2006/relationships/control" Target="../activeX/activeX69.xml"/><Relationship Id="rId158" Type="http://schemas.openxmlformats.org/officeDocument/2006/relationships/image" Target="../media/image72.emf"/><Relationship Id="rId20" Type="http://schemas.openxmlformats.org/officeDocument/2006/relationships/image" Target="../media/image8.emf"/><Relationship Id="rId41" Type="http://schemas.openxmlformats.org/officeDocument/2006/relationships/control" Target="../activeX/activeX19.xml"/><Relationship Id="rId62" Type="http://schemas.openxmlformats.org/officeDocument/2006/relationships/image" Target="../media/image29.emf"/><Relationship Id="rId83" Type="http://schemas.openxmlformats.org/officeDocument/2006/relationships/image" Target="../media/image39.emf"/><Relationship Id="rId88" Type="http://schemas.openxmlformats.org/officeDocument/2006/relationships/control" Target="../activeX/activeX43.xml"/><Relationship Id="rId111" Type="http://schemas.openxmlformats.org/officeDocument/2006/relationships/image" Target="../media/image52.emf"/><Relationship Id="rId132" Type="http://schemas.openxmlformats.org/officeDocument/2006/relationships/control" Target="../activeX/activeX66.xml"/><Relationship Id="rId153" Type="http://schemas.openxmlformats.org/officeDocument/2006/relationships/control" Target="../activeX/activeX80.xml"/><Relationship Id="rId174" Type="http://schemas.openxmlformats.org/officeDocument/2006/relationships/image" Target="../media/image79.emf"/><Relationship Id="rId179" Type="http://schemas.openxmlformats.org/officeDocument/2006/relationships/control" Target="../activeX/activeX94.xml"/><Relationship Id="rId190" Type="http://schemas.openxmlformats.org/officeDocument/2006/relationships/control" Target="../activeX/activeX100.xml"/><Relationship Id="rId15" Type="http://schemas.openxmlformats.org/officeDocument/2006/relationships/control" Target="../activeX/activeX6.xml"/><Relationship Id="rId36" Type="http://schemas.openxmlformats.org/officeDocument/2006/relationships/image" Target="../media/image16.emf"/><Relationship Id="rId57" Type="http://schemas.openxmlformats.org/officeDocument/2006/relationships/control" Target="../activeX/activeX27.xml"/><Relationship Id="rId106" Type="http://schemas.openxmlformats.org/officeDocument/2006/relationships/control" Target="../activeX/activeX53.xml"/><Relationship Id="rId127" Type="http://schemas.openxmlformats.org/officeDocument/2006/relationships/image" Target="../media/image60.emf"/><Relationship Id="rId10" Type="http://schemas.openxmlformats.org/officeDocument/2006/relationships/image" Target="../media/image3.emf"/><Relationship Id="rId31" Type="http://schemas.openxmlformats.org/officeDocument/2006/relationships/control" Target="../activeX/activeX14.xml"/><Relationship Id="rId52" Type="http://schemas.openxmlformats.org/officeDocument/2006/relationships/image" Target="../media/image24.emf"/><Relationship Id="rId73" Type="http://schemas.openxmlformats.org/officeDocument/2006/relationships/image" Target="../media/image34.emf"/><Relationship Id="rId78" Type="http://schemas.openxmlformats.org/officeDocument/2006/relationships/control" Target="../activeX/activeX38.xml"/><Relationship Id="rId94" Type="http://schemas.openxmlformats.org/officeDocument/2006/relationships/control" Target="../activeX/activeX47.xml"/><Relationship Id="rId99" Type="http://schemas.openxmlformats.org/officeDocument/2006/relationships/image" Target="../media/image46.emf"/><Relationship Id="rId101" Type="http://schemas.openxmlformats.org/officeDocument/2006/relationships/image" Target="../media/image47.emf"/><Relationship Id="rId122" Type="http://schemas.openxmlformats.org/officeDocument/2006/relationships/control" Target="../activeX/activeX61.xml"/><Relationship Id="rId143" Type="http://schemas.openxmlformats.org/officeDocument/2006/relationships/control" Target="../activeX/activeX73.xml"/><Relationship Id="rId148" Type="http://schemas.openxmlformats.org/officeDocument/2006/relationships/control" Target="../activeX/activeX77.xml"/><Relationship Id="rId164" Type="http://schemas.openxmlformats.org/officeDocument/2006/relationships/image" Target="../media/image75.emf"/><Relationship Id="rId169" Type="http://schemas.openxmlformats.org/officeDocument/2006/relationships/control" Target="../activeX/activeX89.xml"/><Relationship Id="rId185" Type="http://schemas.openxmlformats.org/officeDocument/2006/relationships/control" Target="../activeX/activeX97.xml"/><Relationship Id="rId4" Type="http://schemas.openxmlformats.org/officeDocument/2006/relationships/vmlDrawing" Target="../drawings/vmlDrawing1.vml"/><Relationship Id="rId9" Type="http://schemas.openxmlformats.org/officeDocument/2006/relationships/control" Target="../activeX/activeX3.xml"/><Relationship Id="rId180" Type="http://schemas.openxmlformats.org/officeDocument/2006/relationships/image" Target="../media/image82.emf"/></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8.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theme="5" tint="0.79998168889431442"/>
    <pageSetUpPr fitToPage="1"/>
  </sheetPr>
  <dimension ref="A1:H843"/>
  <sheetViews>
    <sheetView showGridLines="0" tabSelected="1" zoomScale="70" zoomScaleNormal="70" workbookViewId="0">
      <selection activeCell="H632" sqref="H632"/>
    </sheetView>
  </sheetViews>
  <sheetFormatPr defaultColWidth="22.25" defaultRowHeight="24" x14ac:dyDescent="0.4"/>
  <cols>
    <col min="1" max="1" width="9.875" style="101" customWidth="1"/>
    <col min="2" max="2" width="6.75" style="101" customWidth="1"/>
    <col min="3" max="3" width="54.875" style="102" customWidth="1" collapsed="1"/>
    <col min="4" max="4" width="9.125" style="102" customWidth="1"/>
    <col min="5" max="5" width="29.75" style="103" customWidth="1"/>
    <col min="6" max="6" width="48.375" style="103" customWidth="1"/>
    <col min="7" max="7" width="27.75" style="103" hidden="1" customWidth="1"/>
    <col min="8" max="8" width="74.5" style="139" customWidth="1"/>
    <col min="9" max="16384" width="22.25" style="103"/>
  </cols>
  <sheetData>
    <row r="1" spans="1:8" ht="22.5" customHeight="1" x14ac:dyDescent="0.4">
      <c r="A1" s="198"/>
      <c r="B1" s="202" t="s">
        <v>7209</v>
      </c>
      <c r="C1"/>
      <c r="D1"/>
      <c r="E1"/>
      <c r="F1"/>
      <c r="G1"/>
      <c r="H1"/>
    </row>
    <row r="2" spans="1:8" ht="22.5" customHeight="1" x14ac:dyDescent="0.4">
      <c r="B2" s="101" t="s">
        <v>7163</v>
      </c>
    </row>
    <row r="3" spans="1:8" ht="71.099999999999994" customHeight="1" x14ac:dyDescent="0.4"/>
    <row r="4" spans="1:8" ht="19.5" customHeight="1" thickBot="1" x14ac:dyDescent="0.45">
      <c r="A4" s="103"/>
      <c r="B4" s="101" t="s">
        <v>6235</v>
      </c>
      <c r="C4" s="104"/>
      <c r="D4" s="104"/>
      <c r="E4" s="105"/>
      <c r="F4" s="105"/>
      <c r="G4" s="105"/>
      <c r="H4" s="140"/>
    </row>
    <row r="5" spans="1:8" s="102" customFormat="1" x14ac:dyDescent="0.4">
      <c r="A5" s="101"/>
      <c r="B5" s="101"/>
      <c r="C5" s="203" t="s">
        <v>6187</v>
      </c>
      <c r="D5" s="204"/>
      <c r="E5" s="290" t="s">
        <v>6188</v>
      </c>
      <c r="F5" s="290"/>
      <c r="G5" s="205"/>
      <c r="H5" s="206" t="s">
        <v>6561</v>
      </c>
    </row>
    <row r="6" spans="1:8" ht="43.5" customHeight="1" x14ac:dyDescent="0.4">
      <c r="C6" s="207" t="s">
        <v>6237</v>
      </c>
      <c r="D6" s="151" t="s">
        <v>6560</v>
      </c>
      <c r="E6" s="377" t="s">
        <v>7164</v>
      </c>
      <c r="F6" s="378"/>
      <c r="G6" s="107"/>
      <c r="H6" s="208" t="s">
        <v>7076</v>
      </c>
    </row>
    <row r="7" spans="1:8" ht="60.75" customHeight="1" thickBot="1" x14ac:dyDescent="0.45">
      <c r="C7" s="209" t="s">
        <v>7077</v>
      </c>
      <c r="D7" s="210" t="s">
        <v>6055</v>
      </c>
      <c r="E7" s="331" t="s">
        <v>7165</v>
      </c>
      <c r="F7" s="332"/>
      <c r="G7" s="211"/>
      <c r="H7" s="212" t="s">
        <v>7166</v>
      </c>
    </row>
    <row r="8" spans="1:8" ht="23.1" customHeight="1" x14ac:dyDescent="0.4"/>
    <row r="9" spans="1:8" ht="47.25" customHeight="1" x14ac:dyDescent="0.4">
      <c r="B9" s="380" t="s">
        <v>7167</v>
      </c>
      <c r="C9" s="380"/>
      <c r="D9" s="380"/>
      <c r="E9" s="380"/>
      <c r="F9" s="380"/>
      <c r="G9" s="281"/>
      <c r="H9" s="281"/>
    </row>
    <row r="10" spans="1:8" ht="19.5" customHeight="1" thickBot="1" x14ac:dyDescent="0.45">
      <c r="B10" s="101" t="s">
        <v>7168</v>
      </c>
      <c r="C10" s="104"/>
      <c r="D10" s="104"/>
      <c r="E10" s="105"/>
      <c r="F10" s="105"/>
      <c r="G10" s="105"/>
      <c r="H10" s="140"/>
    </row>
    <row r="11" spans="1:8" s="102" customFormat="1" x14ac:dyDescent="0.4">
      <c r="A11" s="101"/>
      <c r="B11" s="101"/>
      <c r="C11" s="203" t="s">
        <v>6187</v>
      </c>
      <c r="D11" s="204"/>
      <c r="E11" s="290" t="s">
        <v>6188</v>
      </c>
      <c r="F11" s="290"/>
      <c r="G11" s="205"/>
      <c r="H11" s="206" t="s">
        <v>6561</v>
      </c>
    </row>
    <row r="12" spans="1:8" ht="78" x14ac:dyDescent="0.4">
      <c r="C12" s="379" t="s">
        <v>7139</v>
      </c>
      <c r="D12" s="148" t="s">
        <v>6560</v>
      </c>
      <c r="E12" s="349" t="s">
        <v>7078</v>
      </c>
      <c r="F12" s="350"/>
      <c r="G12" s="108"/>
      <c r="H12" s="208" t="s">
        <v>7420</v>
      </c>
    </row>
    <row r="13" spans="1:8" ht="58.5" x14ac:dyDescent="0.4">
      <c r="C13" s="344"/>
      <c r="D13" s="148" t="s">
        <v>6055</v>
      </c>
      <c r="E13" s="323" t="s">
        <v>7699</v>
      </c>
      <c r="F13" s="324"/>
      <c r="G13" s="108"/>
      <c r="H13" s="208" t="s">
        <v>7169</v>
      </c>
    </row>
    <row r="14" spans="1:8" ht="39" x14ac:dyDescent="0.4">
      <c r="C14" s="301" t="s">
        <v>7147</v>
      </c>
      <c r="D14" s="302"/>
      <c r="E14" s="295">
        <v>1000000</v>
      </c>
      <c r="F14" s="296"/>
      <c r="G14" s="108"/>
      <c r="H14" s="208" t="s">
        <v>7158</v>
      </c>
    </row>
    <row r="15" spans="1:8" ht="39" x14ac:dyDescent="0.4">
      <c r="C15" s="213" t="s">
        <v>7137</v>
      </c>
      <c r="D15" s="150"/>
      <c r="E15" s="387">
        <v>20121</v>
      </c>
      <c r="F15" s="388"/>
      <c r="G15" s="108"/>
      <c r="H15" s="208" t="s">
        <v>7210</v>
      </c>
    </row>
    <row r="16" spans="1:8" ht="39" x14ac:dyDescent="0.4">
      <c r="C16" s="213" t="s">
        <v>7211</v>
      </c>
      <c r="D16" s="150"/>
      <c r="E16" s="109">
        <v>14</v>
      </c>
      <c r="F16" s="110" t="s">
        <v>208</v>
      </c>
      <c r="G16" s="111" t="str">
        <f>TEXT(E16,"000")&amp;TEXT(F16,"0000")</f>
        <v>0140015</v>
      </c>
      <c r="H16" s="208" t="s">
        <v>7421</v>
      </c>
    </row>
    <row r="17" spans="1:8" ht="39" x14ac:dyDescent="0.4">
      <c r="C17" s="321" t="s">
        <v>7083</v>
      </c>
      <c r="D17" s="148" t="s">
        <v>6560</v>
      </c>
      <c r="E17" s="327" t="str">
        <f>IF(E16="","",IF(F16="","",work!D12&amp;" "&amp;work!E12&amp;" "&amp;work!F12))</f>
        <v>Akitaken Daisenshi Omagarishiroganecho</v>
      </c>
      <c r="F17" s="328"/>
      <c r="G17" s="143"/>
      <c r="H17" s="208" t="s">
        <v>6563</v>
      </c>
    </row>
    <row r="18" spans="1:8" ht="39" x14ac:dyDescent="0.4">
      <c r="C18" s="322"/>
      <c r="D18" s="148" t="s">
        <v>6055</v>
      </c>
      <c r="E18" s="327" t="str">
        <f>IF(E16="","",IF(F16="","",work!D11&amp;" "&amp;work!E11&amp;" "&amp;work!F11))</f>
        <v>秋田県 大仙市 大曲白金町</v>
      </c>
      <c r="F18" s="328"/>
      <c r="G18" s="143"/>
      <c r="H18" s="208" t="s">
        <v>6563</v>
      </c>
    </row>
    <row r="19" spans="1:8" ht="39" x14ac:dyDescent="0.4">
      <c r="C19" s="213" t="s">
        <v>7212</v>
      </c>
      <c r="D19" s="150"/>
      <c r="E19" s="333" t="s">
        <v>7079</v>
      </c>
      <c r="F19" s="334"/>
      <c r="G19" s="108"/>
      <c r="H19" s="208" t="s">
        <v>7422</v>
      </c>
    </row>
    <row r="20" spans="1:8" ht="39" x14ac:dyDescent="0.4">
      <c r="C20" s="321" t="s">
        <v>7213</v>
      </c>
      <c r="D20" s="148" t="s">
        <v>6560</v>
      </c>
      <c r="E20" s="333" t="s">
        <v>6562</v>
      </c>
      <c r="F20" s="334"/>
      <c r="G20" s="112"/>
      <c r="H20" s="208" t="s">
        <v>7214</v>
      </c>
    </row>
    <row r="21" spans="1:8" ht="58.5" x14ac:dyDescent="0.4">
      <c r="C21" s="322"/>
      <c r="D21" s="148" t="s">
        <v>6055</v>
      </c>
      <c r="E21" s="323" t="s">
        <v>7080</v>
      </c>
      <c r="F21" s="324"/>
      <c r="G21" s="112"/>
      <c r="H21" s="216" t="s">
        <v>7169</v>
      </c>
    </row>
    <row r="22" spans="1:8" ht="39" hidden="1" x14ac:dyDescent="0.4">
      <c r="C22" s="321" t="s">
        <v>7419</v>
      </c>
      <c r="D22" s="148" t="s">
        <v>6560</v>
      </c>
      <c r="E22" s="349"/>
      <c r="F22" s="350"/>
      <c r="G22" s="108"/>
      <c r="H22" s="208" t="s">
        <v>7423</v>
      </c>
    </row>
    <row r="23" spans="1:8" ht="59.25" hidden="1" thickBot="1" x14ac:dyDescent="0.45">
      <c r="C23" s="338"/>
      <c r="D23" s="214" t="s">
        <v>6055</v>
      </c>
      <c r="E23" s="331"/>
      <c r="F23" s="332"/>
      <c r="G23" s="215"/>
      <c r="H23" s="212" t="s">
        <v>7169</v>
      </c>
    </row>
    <row r="24" spans="1:8" ht="48" customHeight="1" thickBot="1" x14ac:dyDescent="0.55000000000000004">
      <c r="B24" s="381" t="s">
        <v>7170</v>
      </c>
      <c r="C24" s="382"/>
      <c r="D24" s="382"/>
      <c r="E24" s="382"/>
      <c r="F24" s="382"/>
      <c r="G24" s="105"/>
      <c r="H24" s="140"/>
    </row>
    <row r="25" spans="1:8" s="102" customFormat="1" x14ac:dyDescent="0.4">
      <c r="A25" s="101"/>
      <c r="B25" s="101"/>
      <c r="C25" s="203" t="s">
        <v>6187</v>
      </c>
      <c r="D25" s="204"/>
      <c r="E25" s="290" t="s">
        <v>6188</v>
      </c>
      <c r="F25" s="290"/>
      <c r="G25" s="205"/>
      <c r="H25" s="206" t="s">
        <v>6561</v>
      </c>
    </row>
    <row r="26" spans="1:8" ht="44.25" customHeight="1" thickBot="1" x14ac:dyDescent="0.45">
      <c r="C26" s="217" t="s">
        <v>7084</v>
      </c>
      <c r="D26" s="218"/>
      <c r="E26" s="286">
        <v>2</v>
      </c>
      <c r="F26" s="287"/>
      <c r="G26" s="219"/>
      <c r="H26" s="212" t="s">
        <v>7215</v>
      </c>
    </row>
    <row r="27" spans="1:8" ht="8.25" customHeight="1" thickBot="1" x14ac:dyDescent="0.45">
      <c r="C27" s="113"/>
      <c r="D27" s="113"/>
    </row>
    <row r="28" spans="1:8" ht="46.5" customHeight="1" x14ac:dyDescent="0.4">
      <c r="C28" s="343" t="s">
        <v>7143</v>
      </c>
      <c r="D28" s="225" t="s">
        <v>6560</v>
      </c>
      <c r="E28" s="383" t="str">
        <f>IF(E12="","",E12)</f>
        <v>Mary Smith</v>
      </c>
      <c r="F28" s="384"/>
      <c r="G28" s="221"/>
      <c r="H28" s="222" t="s">
        <v>7138</v>
      </c>
    </row>
    <row r="29" spans="1:8" ht="41.25" customHeight="1" x14ac:dyDescent="0.4">
      <c r="C29" s="344"/>
      <c r="D29" s="148" t="s">
        <v>6055</v>
      </c>
      <c r="E29" s="385" t="str">
        <f>IF(E13="","",E13)</f>
        <v xml:space="preserve">メアリー　スミス </v>
      </c>
      <c r="F29" s="386"/>
      <c r="G29" s="108"/>
      <c r="H29" s="208" t="s">
        <v>6245</v>
      </c>
    </row>
    <row r="30" spans="1:8" ht="35.25" customHeight="1" x14ac:dyDescent="0.4">
      <c r="C30" s="213" t="s">
        <v>6624</v>
      </c>
      <c r="D30" s="150"/>
      <c r="E30" s="288">
        <f>IF(E14="","",E14)</f>
        <v>1000000</v>
      </c>
      <c r="F30" s="289"/>
      <c r="G30" s="108"/>
      <c r="H30" s="208" t="s">
        <v>6245</v>
      </c>
    </row>
    <row r="31" spans="1:8" ht="39" customHeight="1" x14ac:dyDescent="0.4">
      <c r="C31" s="213" t="s">
        <v>7216</v>
      </c>
      <c r="D31" s="150"/>
      <c r="E31" s="179">
        <f>IF(E16="","",E16)</f>
        <v>14</v>
      </c>
      <c r="F31" s="180" t="str">
        <f>IF(F16="","",F16)</f>
        <v>0015</v>
      </c>
      <c r="G31" s="111" t="str">
        <f>TEXT(E31,"000")&amp;TEXT(F31,"0000")</f>
        <v>0140015</v>
      </c>
      <c r="H31" s="208" t="s">
        <v>6245</v>
      </c>
    </row>
    <row r="32" spans="1:8" ht="45.75" customHeight="1" x14ac:dyDescent="0.4">
      <c r="C32" s="321" t="s">
        <v>7085</v>
      </c>
      <c r="D32" s="148" t="s">
        <v>6560</v>
      </c>
      <c r="E32" s="327" t="str">
        <f t="shared" ref="E32:E38" si="0">IF(E17="","",E17)</f>
        <v>Akitaken Daisenshi Omagarishiroganecho</v>
      </c>
      <c r="F32" s="328"/>
      <c r="G32" s="143"/>
      <c r="H32" s="208" t="s">
        <v>6245</v>
      </c>
    </row>
    <row r="33" spans="3:8" ht="45.75" customHeight="1" x14ac:dyDescent="0.4">
      <c r="C33" s="322"/>
      <c r="D33" s="148" t="s">
        <v>6055</v>
      </c>
      <c r="E33" s="327" t="str">
        <f t="shared" si="0"/>
        <v>秋田県 大仙市 大曲白金町</v>
      </c>
      <c r="F33" s="328"/>
      <c r="G33" s="143"/>
      <c r="H33" s="208" t="s">
        <v>6245</v>
      </c>
    </row>
    <row r="34" spans="3:8" ht="38.25" customHeight="1" x14ac:dyDescent="0.4">
      <c r="C34" s="213" t="s">
        <v>7217</v>
      </c>
      <c r="D34" s="150"/>
      <c r="E34" s="327" t="str">
        <f t="shared" si="0"/>
        <v>1-1-11</v>
      </c>
      <c r="F34" s="328"/>
      <c r="G34" s="108"/>
      <c r="H34" s="208" t="s">
        <v>6245</v>
      </c>
    </row>
    <row r="35" spans="3:8" ht="35.1" customHeight="1" x14ac:dyDescent="0.4">
      <c r="C35" s="321" t="s">
        <v>7218</v>
      </c>
      <c r="D35" s="148" t="s">
        <v>6560</v>
      </c>
      <c r="E35" s="369" t="str">
        <f t="shared" si="0"/>
        <v>Shinsekai Building Room 99</v>
      </c>
      <c r="F35" s="328"/>
      <c r="G35" s="112"/>
      <c r="H35" s="208" t="s">
        <v>6245</v>
      </c>
    </row>
    <row r="36" spans="3:8" ht="35.1" customHeight="1" x14ac:dyDescent="0.4">
      <c r="C36" s="337"/>
      <c r="D36" s="201" t="s">
        <v>6055</v>
      </c>
      <c r="E36" s="370" t="str">
        <f t="shared" si="0"/>
        <v>新世界ビル99号室</v>
      </c>
      <c r="F36" s="371"/>
      <c r="G36" s="242"/>
      <c r="H36" s="216" t="s">
        <v>6245</v>
      </c>
    </row>
    <row r="37" spans="3:8" ht="44.25" hidden="1" customHeight="1" x14ac:dyDescent="0.4">
      <c r="C37" s="337" t="s">
        <v>7086</v>
      </c>
      <c r="D37" s="197" t="s">
        <v>6560</v>
      </c>
      <c r="E37" s="373" t="str">
        <f t="shared" si="0"/>
        <v/>
      </c>
      <c r="F37" s="374"/>
      <c r="G37" s="224"/>
      <c r="H37" s="243" t="s">
        <v>6245</v>
      </c>
    </row>
    <row r="38" spans="3:8" ht="44.25" hidden="1" customHeight="1" thickBot="1" x14ac:dyDescent="0.45">
      <c r="C38" s="338"/>
      <c r="D38" s="214" t="s">
        <v>6055</v>
      </c>
      <c r="E38" s="375" t="str">
        <f t="shared" si="0"/>
        <v/>
      </c>
      <c r="F38" s="376"/>
      <c r="G38" s="215"/>
      <c r="H38" s="212" t="s">
        <v>6245</v>
      </c>
    </row>
    <row r="39" spans="3:8" ht="6.75" customHeight="1" thickBot="1" x14ac:dyDescent="0.45">
      <c r="C39" s="113"/>
      <c r="D39" s="113"/>
    </row>
    <row r="40" spans="3:8" ht="78" x14ac:dyDescent="0.4">
      <c r="C40" s="339" t="s">
        <v>7144</v>
      </c>
      <c r="D40" s="220" t="s">
        <v>6560</v>
      </c>
      <c r="E40" s="341" t="s">
        <v>7700</v>
      </c>
      <c r="F40" s="342"/>
      <c r="G40" s="221"/>
      <c r="H40" s="222" t="s">
        <v>7219</v>
      </c>
    </row>
    <row r="41" spans="3:8" ht="58.5" x14ac:dyDescent="0.4">
      <c r="C41" s="340"/>
      <c r="D41" s="151" t="s">
        <v>6055</v>
      </c>
      <c r="E41" s="323" t="s">
        <v>7701</v>
      </c>
      <c r="F41" s="324"/>
      <c r="G41" s="108"/>
      <c r="H41" s="208" t="s">
        <v>7169</v>
      </c>
    </row>
    <row r="42" spans="3:8" ht="39" x14ac:dyDescent="0.4">
      <c r="C42" s="223" t="s">
        <v>6669</v>
      </c>
      <c r="D42" s="153"/>
      <c r="E42" s="295">
        <v>1000000</v>
      </c>
      <c r="F42" s="296"/>
      <c r="G42" s="108"/>
      <c r="H42" s="208" t="s">
        <v>7224</v>
      </c>
    </row>
    <row r="43" spans="3:8" ht="39" hidden="1" x14ac:dyDescent="0.4">
      <c r="C43" s="223" t="s">
        <v>7220</v>
      </c>
      <c r="D43" s="153"/>
      <c r="E43" s="109"/>
      <c r="F43" s="110"/>
      <c r="G43" s="111" t="str">
        <f>TEXT(E43,"000")&amp;TEXT(F43,"0000")</f>
        <v>0000000</v>
      </c>
      <c r="H43" s="208" t="s">
        <v>7221</v>
      </c>
    </row>
    <row r="44" spans="3:8" ht="39" hidden="1" x14ac:dyDescent="0.4">
      <c r="C44" s="299" t="s">
        <v>7087</v>
      </c>
      <c r="D44" s="151" t="s">
        <v>6560</v>
      </c>
      <c r="E44" s="327" t="str">
        <f>IF(E43="", "", IF(F43="", "", work!D24&amp;" "&amp;work!E24&amp;" "&amp;work!F24))</f>
        <v/>
      </c>
      <c r="F44" s="328"/>
      <c r="G44" s="143"/>
      <c r="H44" s="208" t="s">
        <v>6563</v>
      </c>
    </row>
    <row r="45" spans="3:8" ht="39" hidden="1" x14ac:dyDescent="0.4">
      <c r="C45" s="300"/>
      <c r="D45" s="151" t="s">
        <v>6055</v>
      </c>
      <c r="E45" s="327" t="str">
        <f>IF(E43="", "", IF(F43="", "", work!D23&amp;" "&amp;work!E23&amp;" "&amp;work!F23))</f>
        <v/>
      </c>
      <c r="F45" s="328"/>
      <c r="G45" s="143"/>
      <c r="H45" s="208" t="s">
        <v>6563</v>
      </c>
    </row>
    <row r="46" spans="3:8" ht="39" hidden="1" x14ac:dyDescent="0.4">
      <c r="C46" s="223" t="s">
        <v>7222</v>
      </c>
      <c r="D46" s="153"/>
      <c r="E46" s="333"/>
      <c r="F46" s="334"/>
      <c r="G46" s="108"/>
      <c r="H46" s="208" t="s">
        <v>7223</v>
      </c>
    </row>
    <row r="47" spans="3:8" ht="39" hidden="1" x14ac:dyDescent="0.4">
      <c r="C47" s="299" t="s">
        <v>7227</v>
      </c>
      <c r="D47" s="151" t="s">
        <v>6560</v>
      </c>
      <c r="E47" s="333" t="s">
        <v>6691</v>
      </c>
      <c r="F47" s="334"/>
      <c r="G47" s="112"/>
      <c r="H47" s="208" t="s">
        <v>7214</v>
      </c>
    </row>
    <row r="48" spans="3:8" ht="58.5" hidden="1" x14ac:dyDescent="0.4">
      <c r="C48" s="300"/>
      <c r="D48" s="151" t="s">
        <v>6055</v>
      </c>
      <c r="E48" s="323" t="s">
        <v>6692</v>
      </c>
      <c r="F48" s="324"/>
      <c r="G48" s="112"/>
      <c r="H48" s="208" t="s">
        <v>7169</v>
      </c>
    </row>
    <row r="49" spans="3:8" ht="40.5" customHeight="1" x14ac:dyDescent="0.4">
      <c r="C49" s="299" t="s">
        <v>7225</v>
      </c>
      <c r="D49" s="151" t="s">
        <v>6560</v>
      </c>
      <c r="E49" s="349" t="s">
        <v>7697</v>
      </c>
      <c r="F49" s="350"/>
      <c r="G49" s="108"/>
      <c r="H49" s="208" t="s">
        <v>7226</v>
      </c>
    </row>
    <row r="50" spans="3:8" ht="59.25" thickBot="1" x14ac:dyDescent="0.45">
      <c r="C50" s="306"/>
      <c r="D50" s="210" t="s">
        <v>6055</v>
      </c>
      <c r="E50" s="372" t="s">
        <v>7698</v>
      </c>
      <c r="F50" s="332"/>
      <c r="G50" s="215"/>
      <c r="H50" s="212" t="s">
        <v>7169</v>
      </c>
    </row>
    <row r="51" spans="3:8" ht="6.75" hidden="1" customHeight="1" thickBot="1" x14ac:dyDescent="0.45">
      <c r="C51" s="113"/>
      <c r="D51" s="113"/>
    </row>
    <row r="52" spans="3:8" ht="78" hidden="1" x14ac:dyDescent="0.4">
      <c r="C52" s="363" t="s">
        <v>7145</v>
      </c>
      <c r="D52" s="226" t="s">
        <v>6560</v>
      </c>
      <c r="E52" s="365"/>
      <c r="F52" s="366"/>
      <c r="G52" s="221"/>
      <c r="H52" s="222" t="s">
        <v>7424</v>
      </c>
    </row>
    <row r="53" spans="3:8" ht="58.5" hidden="1" x14ac:dyDescent="0.4">
      <c r="C53" s="364"/>
      <c r="D53" s="181" t="s">
        <v>6055</v>
      </c>
      <c r="E53" s="367"/>
      <c r="F53" s="368"/>
      <c r="G53" s="108"/>
      <c r="H53" s="208" t="s">
        <v>7169</v>
      </c>
    </row>
    <row r="54" spans="3:8" ht="39" hidden="1" x14ac:dyDescent="0.4">
      <c r="C54" s="227" t="s">
        <v>6668</v>
      </c>
      <c r="D54" s="192"/>
      <c r="E54" s="295"/>
      <c r="F54" s="296"/>
      <c r="G54" s="108"/>
      <c r="H54" s="208" t="s">
        <v>7427</v>
      </c>
    </row>
    <row r="55" spans="3:8" ht="35.1" hidden="1" customHeight="1" x14ac:dyDescent="0.4">
      <c r="C55" s="227" t="s">
        <v>7228</v>
      </c>
      <c r="D55" s="192"/>
      <c r="E55" s="109"/>
      <c r="F55" s="110"/>
      <c r="G55" s="111" t="str">
        <f>TEXT(E55,"000")&amp;TEXT(F55,"0000")</f>
        <v>0000000</v>
      </c>
      <c r="H55" s="208" t="s">
        <v>7428</v>
      </c>
    </row>
    <row r="56" spans="3:8" ht="39" hidden="1" x14ac:dyDescent="0.4">
      <c r="C56" s="321" t="s">
        <v>7088</v>
      </c>
      <c r="D56" s="148" t="s">
        <v>6560</v>
      </c>
      <c r="E56" s="327" t="str">
        <f>IF(E55="", "", IF(F55="", "", work!D30&amp;" "&amp;work!E30&amp;" "&amp;work!F30))</f>
        <v/>
      </c>
      <c r="F56" s="328"/>
      <c r="G56" s="143"/>
      <c r="H56" s="208" t="s">
        <v>6563</v>
      </c>
    </row>
    <row r="57" spans="3:8" ht="45.75" hidden="1" customHeight="1" x14ac:dyDescent="0.4">
      <c r="C57" s="322"/>
      <c r="D57" s="148" t="s">
        <v>6055</v>
      </c>
      <c r="E57" s="327" t="str">
        <f>IF(E55="", "", IF(F55="", "", work!D29&amp;" "&amp;work!E29&amp;" "&amp;work!F29))</f>
        <v/>
      </c>
      <c r="F57" s="328"/>
      <c r="G57" s="143"/>
      <c r="H57" s="208" t="s">
        <v>6563</v>
      </c>
    </row>
    <row r="58" spans="3:8" ht="39" hidden="1" x14ac:dyDescent="0.4">
      <c r="C58" s="213" t="s">
        <v>7229</v>
      </c>
      <c r="D58" s="150"/>
      <c r="E58" s="333"/>
      <c r="F58" s="334"/>
      <c r="G58" s="108"/>
      <c r="H58" s="208" t="s">
        <v>7426</v>
      </c>
    </row>
    <row r="59" spans="3:8" ht="39" hidden="1" x14ac:dyDescent="0.4">
      <c r="C59" s="321" t="s">
        <v>7230</v>
      </c>
      <c r="D59" s="148" t="s">
        <v>6560</v>
      </c>
      <c r="E59" s="333"/>
      <c r="F59" s="334"/>
      <c r="G59" s="112"/>
      <c r="H59" s="208" t="s">
        <v>7214</v>
      </c>
    </row>
    <row r="60" spans="3:8" ht="58.5" hidden="1" x14ac:dyDescent="0.4">
      <c r="C60" s="322"/>
      <c r="D60" s="148" t="s">
        <v>6055</v>
      </c>
      <c r="E60" s="323"/>
      <c r="F60" s="324"/>
      <c r="G60" s="112"/>
      <c r="H60" s="208" t="s">
        <v>7169</v>
      </c>
    </row>
    <row r="61" spans="3:8" ht="35.1" hidden="1" customHeight="1" x14ac:dyDescent="0.4">
      <c r="C61" s="321" t="s">
        <v>7089</v>
      </c>
      <c r="D61" s="148" t="s">
        <v>6560</v>
      </c>
      <c r="E61" s="349" t="s">
        <v>6693</v>
      </c>
      <c r="F61" s="350"/>
      <c r="G61" s="108"/>
      <c r="H61" s="208" t="s">
        <v>7425</v>
      </c>
    </row>
    <row r="62" spans="3:8" ht="59.25" hidden="1" thickBot="1" x14ac:dyDescent="0.45">
      <c r="C62" s="338"/>
      <c r="D62" s="214" t="s">
        <v>6055</v>
      </c>
      <c r="E62" s="331" t="s">
        <v>6694</v>
      </c>
      <c r="F62" s="332"/>
      <c r="G62" s="215"/>
      <c r="H62" s="212" t="s">
        <v>7169</v>
      </c>
    </row>
    <row r="63" spans="3:8" ht="6.75" hidden="1" customHeight="1" thickBot="1" x14ac:dyDescent="0.45">
      <c r="C63" s="113"/>
      <c r="D63" s="113"/>
    </row>
    <row r="64" spans="3:8" ht="78" hidden="1" x14ac:dyDescent="0.4">
      <c r="C64" s="339" t="s">
        <v>7146</v>
      </c>
      <c r="D64" s="220" t="s">
        <v>6560</v>
      </c>
      <c r="E64" s="341"/>
      <c r="F64" s="342"/>
      <c r="G64" s="221"/>
      <c r="H64" s="222" t="s">
        <v>7429</v>
      </c>
    </row>
    <row r="65" spans="3:8" ht="58.5" hidden="1" x14ac:dyDescent="0.4">
      <c r="C65" s="340"/>
      <c r="D65" s="151" t="s">
        <v>6055</v>
      </c>
      <c r="E65" s="323"/>
      <c r="F65" s="324"/>
      <c r="G65" s="108"/>
      <c r="H65" s="208" t="s">
        <v>7169</v>
      </c>
    </row>
    <row r="66" spans="3:8" ht="39" hidden="1" x14ac:dyDescent="0.4">
      <c r="C66" s="223" t="s">
        <v>6667</v>
      </c>
      <c r="D66" s="153"/>
      <c r="E66" s="295"/>
      <c r="F66" s="296"/>
      <c r="G66" s="108"/>
      <c r="H66" s="208" t="s">
        <v>7430</v>
      </c>
    </row>
    <row r="67" spans="3:8" ht="39" hidden="1" x14ac:dyDescent="0.4">
      <c r="C67" s="223" t="s">
        <v>7231</v>
      </c>
      <c r="D67" s="153"/>
      <c r="E67" s="109"/>
      <c r="F67" s="110"/>
      <c r="G67" s="111" t="str">
        <f>TEXT(E67,"000")&amp;TEXT(F67,"0000")</f>
        <v>0000000</v>
      </c>
      <c r="H67" s="208" t="s">
        <v>7431</v>
      </c>
    </row>
    <row r="68" spans="3:8" ht="39" hidden="1" x14ac:dyDescent="0.4">
      <c r="C68" s="299" t="s">
        <v>7090</v>
      </c>
      <c r="D68" s="151" t="s">
        <v>6560</v>
      </c>
      <c r="E68" s="327" t="str">
        <f>IF(E67="", "", IF(F67="", "", work!D36&amp;" "&amp;work!E36&amp;" "&amp;work!F36))</f>
        <v/>
      </c>
      <c r="F68" s="328"/>
      <c r="G68" s="111"/>
      <c r="H68" s="208" t="s">
        <v>6563</v>
      </c>
    </row>
    <row r="69" spans="3:8" ht="39" hidden="1" x14ac:dyDescent="0.4">
      <c r="C69" s="300"/>
      <c r="D69" s="151" t="s">
        <v>6055</v>
      </c>
      <c r="E69" s="327" t="str">
        <f>IF(E67="", "", IF(F67="", "", work!D35&amp;" "&amp;work!E35&amp;" "&amp;work!F35))</f>
        <v/>
      </c>
      <c r="F69" s="328"/>
      <c r="G69" s="111"/>
      <c r="H69" s="208" t="s">
        <v>6563</v>
      </c>
    </row>
    <row r="70" spans="3:8" ht="39" hidden="1" x14ac:dyDescent="0.4">
      <c r="C70" s="223" t="s">
        <v>7232</v>
      </c>
      <c r="D70" s="153"/>
      <c r="E70" s="333"/>
      <c r="F70" s="334"/>
      <c r="G70" s="108"/>
      <c r="H70" s="208" t="s">
        <v>7432</v>
      </c>
    </row>
    <row r="71" spans="3:8" ht="39" hidden="1" x14ac:dyDescent="0.4">
      <c r="C71" s="299" t="s">
        <v>7233</v>
      </c>
      <c r="D71" s="151" t="s">
        <v>6560</v>
      </c>
      <c r="E71" s="333"/>
      <c r="F71" s="334"/>
      <c r="G71" s="112"/>
      <c r="H71" s="208" t="s">
        <v>7214</v>
      </c>
    </row>
    <row r="72" spans="3:8" ht="58.5" hidden="1" x14ac:dyDescent="0.4">
      <c r="C72" s="300"/>
      <c r="D72" s="151" t="s">
        <v>6055</v>
      </c>
      <c r="E72" s="323"/>
      <c r="F72" s="324"/>
      <c r="G72" s="112"/>
      <c r="H72" s="208" t="s">
        <v>7169</v>
      </c>
    </row>
    <row r="73" spans="3:8" ht="39" hidden="1" x14ac:dyDescent="0.4">
      <c r="C73" s="299" t="s">
        <v>7234</v>
      </c>
      <c r="D73" s="151" t="s">
        <v>6560</v>
      </c>
      <c r="E73" s="349"/>
      <c r="F73" s="350"/>
      <c r="G73" s="108"/>
      <c r="H73" s="208" t="s">
        <v>7433</v>
      </c>
    </row>
    <row r="74" spans="3:8" ht="59.25" hidden="1" thickBot="1" x14ac:dyDescent="0.45">
      <c r="C74" s="306"/>
      <c r="D74" s="210" t="s">
        <v>6055</v>
      </c>
      <c r="E74" s="331"/>
      <c r="F74" s="332"/>
      <c r="G74" s="215"/>
      <c r="H74" s="212" t="s">
        <v>7169</v>
      </c>
    </row>
    <row r="75" spans="3:8" ht="6.75" hidden="1" customHeight="1" thickBot="1" x14ac:dyDescent="0.45">
      <c r="C75" s="113"/>
      <c r="D75" s="113"/>
    </row>
    <row r="76" spans="3:8" ht="78" hidden="1" x14ac:dyDescent="0.4">
      <c r="C76" s="343" t="s">
        <v>6564</v>
      </c>
      <c r="D76" s="225" t="s">
        <v>6560</v>
      </c>
      <c r="E76" s="341"/>
      <c r="F76" s="342"/>
      <c r="G76" s="221"/>
      <c r="H76" s="222" t="s">
        <v>7434</v>
      </c>
    </row>
    <row r="77" spans="3:8" ht="58.5" hidden="1" x14ac:dyDescent="0.4">
      <c r="C77" s="344"/>
      <c r="D77" s="148" t="s">
        <v>6055</v>
      </c>
      <c r="E77" s="323"/>
      <c r="F77" s="324"/>
      <c r="G77" s="108"/>
      <c r="H77" s="208" t="s">
        <v>7169</v>
      </c>
    </row>
    <row r="78" spans="3:8" ht="39" hidden="1" x14ac:dyDescent="0.4">
      <c r="C78" s="213" t="s">
        <v>6666</v>
      </c>
      <c r="D78" s="150"/>
      <c r="E78" s="295"/>
      <c r="F78" s="296"/>
      <c r="G78" s="108"/>
      <c r="H78" s="208" t="s">
        <v>7435</v>
      </c>
    </row>
    <row r="79" spans="3:8" ht="39" hidden="1" x14ac:dyDescent="0.4">
      <c r="C79" s="213" t="s">
        <v>7235</v>
      </c>
      <c r="D79" s="150"/>
      <c r="E79" s="109"/>
      <c r="F79" s="110"/>
      <c r="G79" s="111" t="str">
        <f>TEXT(E79,"000")&amp;TEXT(F79,"0000")</f>
        <v>0000000</v>
      </c>
      <c r="H79" s="208" t="s">
        <v>7436</v>
      </c>
    </row>
    <row r="80" spans="3:8" ht="39" hidden="1" x14ac:dyDescent="0.4">
      <c r="C80" s="321" t="s">
        <v>7091</v>
      </c>
      <c r="D80" s="148" t="s">
        <v>6560</v>
      </c>
      <c r="E80" s="327" t="str">
        <f>IF(E79="", "", IF(F79="", "", work!D42&amp;" "&amp;work!E42&amp;" "&amp;work!F42))</f>
        <v/>
      </c>
      <c r="F80" s="328"/>
      <c r="G80" s="111"/>
      <c r="H80" s="208" t="s">
        <v>6563</v>
      </c>
    </row>
    <row r="81" spans="3:8" ht="39" hidden="1" x14ac:dyDescent="0.4">
      <c r="C81" s="322"/>
      <c r="D81" s="148" t="s">
        <v>6055</v>
      </c>
      <c r="E81" s="327" t="str">
        <f>IF(E79="", "", IF(F79="", "", work!D41&amp;" "&amp;work!E41&amp;" "&amp;work!F41))</f>
        <v/>
      </c>
      <c r="F81" s="328"/>
      <c r="G81" s="111"/>
      <c r="H81" s="208" t="s">
        <v>6563</v>
      </c>
    </row>
    <row r="82" spans="3:8" ht="39" hidden="1" x14ac:dyDescent="0.4">
      <c r="C82" s="213" t="s">
        <v>7236</v>
      </c>
      <c r="D82" s="150"/>
      <c r="E82" s="333"/>
      <c r="F82" s="334"/>
      <c r="G82" s="108"/>
      <c r="H82" s="208" t="s">
        <v>7437</v>
      </c>
    </row>
    <row r="83" spans="3:8" ht="39" hidden="1" x14ac:dyDescent="0.4">
      <c r="C83" s="321" t="s">
        <v>7237</v>
      </c>
      <c r="D83" s="148" t="s">
        <v>6560</v>
      </c>
      <c r="E83" s="333"/>
      <c r="F83" s="334"/>
      <c r="G83" s="112"/>
      <c r="H83" s="208" t="s">
        <v>7214</v>
      </c>
    </row>
    <row r="84" spans="3:8" ht="58.5" hidden="1" x14ac:dyDescent="0.4">
      <c r="C84" s="322"/>
      <c r="D84" s="148" t="s">
        <v>6055</v>
      </c>
      <c r="E84" s="323"/>
      <c r="F84" s="324"/>
      <c r="G84" s="112"/>
      <c r="H84" s="208" t="s">
        <v>7169</v>
      </c>
    </row>
    <row r="85" spans="3:8" ht="39" hidden="1" x14ac:dyDescent="0.4">
      <c r="C85" s="321" t="s">
        <v>7238</v>
      </c>
      <c r="D85" s="148" t="s">
        <v>6560</v>
      </c>
      <c r="E85" s="349"/>
      <c r="F85" s="350"/>
      <c r="G85" s="108"/>
      <c r="H85" s="208" t="s">
        <v>7438</v>
      </c>
    </row>
    <row r="86" spans="3:8" ht="59.25" hidden="1" thickBot="1" x14ac:dyDescent="0.45">
      <c r="C86" s="338"/>
      <c r="D86" s="214" t="s">
        <v>6055</v>
      </c>
      <c r="E86" s="331"/>
      <c r="F86" s="332"/>
      <c r="G86" s="215"/>
      <c r="H86" s="212" t="s">
        <v>7169</v>
      </c>
    </row>
    <row r="87" spans="3:8" ht="6.75" hidden="1" customHeight="1" thickBot="1" x14ac:dyDescent="0.45">
      <c r="C87" s="113"/>
      <c r="D87" s="113"/>
    </row>
    <row r="88" spans="3:8" ht="78" hidden="1" x14ac:dyDescent="0.4">
      <c r="C88" s="339" t="s">
        <v>6565</v>
      </c>
      <c r="D88" s="220" t="s">
        <v>6560</v>
      </c>
      <c r="E88" s="341"/>
      <c r="F88" s="342"/>
      <c r="G88" s="221"/>
      <c r="H88" s="222" t="s">
        <v>7439</v>
      </c>
    </row>
    <row r="89" spans="3:8" ht="58.5" hidden="1" x14ac:dyDescent="0.4">
      <c r="C89" s="340"/>
      <c r="D89" s="151" t="s">
        <v>6055</v>
      </c>
      <c r="E89" s="323"/>
      <c r="F89" s="324"/>
      <c r="G89" s="108"/>
      <c r="H89" s="208" t="s">
        <v>7169</v>
      </c>
    </row>
    <row r="90" spans="3:8" ht="39" hidden="1" x14ac:dyDescent="0.4">
      <c r="C90" s="223" t="s">
        <v>6665</v>
      </c>
      <c r="D90" s="153"/>
      <c r="E90" s="295"/>
      <c r="F90" s="296"/>
      <c r="G90" s="108"/>
      <c r="H90" s="208" t="s">
        <v>7440</v>
      </c>
    </row>
    <row r="91" spans="3:8" ht="39" hidden="1" x14ac:dyDescent="0.4">
      <c r="C91" s="223" t="s">
        <v>7239</v>
      </c>
      <c r="D91" s="153"/>
      <c r="E91" s="109"/>
      <c r="F91" s="110"/>
      <c r="G91" s="111" t="str">
        <f>TEXT(E91,"000")&amp;TEXT(F91,"0000")</f>
        <v>0000000</v>
      </c>
      <c r="H91" s="208" t="s">
        <v>7441</v>
      </c>
    </row>
    <row r="92" spans="3:8" ht="39" hidden="1" x14ac:dyDescent="0.4">
      <c r="C92" s="299" t="s">
        <v>7092</v>
      </c>
      <c r="D92" s="151" t="s">
        <v>6560</v>
      </c>
      <c r="E92" s="327" t="str">
        <f>IF(E91="", "", IF(F91="", "", work!D48&amp;" "&amp;work!E48&amp;" "&amp;work!F48))</f>
        <v/>
      </c>
      <c r="F92" s="328"/>
      <c r="G92" s="111"/>
      <c r="H92" s="208" t="s">
        <v>6563</v>
      </c>
    </row>
    <row r="93" spans="3:8" ht="39" hidden="1" x14ac:dyDescent="0.4">
      <c r="C93" s="300"/>
      <c r="D93" s="151" t="s">
        <v>6055</v>
      </c>
      <c r="E93" s="327" t="str">
        <f>IF(E91="", "", IF(F91="", "", work!D47&amp;" "&amp;work!E47&amp;" "&amp;work!F47))</f>
        <v/>
      </c>
      <c r="F93" s="328"/>
      <c r="G93" s="111"/>
      <c r="H93" s="208" t="s">
        <v>6563</v>
      </c>
    </row>
    <row r="94" spans="3:8" ht="39" hidden="1" x14ac:dyDescent="0.4">
      <c r="C94" s="223" t="s">
        <v>7240</v>
      </c>
      <c r="D94" s="153"/>
      <c r="E94" s="333"/>
      <c r="F94" s="334"/>
      <c r="G94" s="108"/>
      <c r="H94" s="208" t="s">
        <v>7442</v>
      </c>
    </row>
    <row r="95" spans="3:8" ht="39" hidden="1" x14ac:dyDescent="0.4">
      <c r="C95" s="299" t="s">
        <v>7241</v>
      </c>
      <c r="D95" s="151" t="s">
        <v>6560</v>
      </c>
      <c r="E95" s="333"/>
      <c r="F95" s="334"/>
      <c r="G95" s="112"/>
      <c r="H95" s="208" t="s">
        <v>7214</v>
      </c>
    </row>
    <row r="96" spans="3:8" ht="58.5" hidden="1" x14ac:dyDescent="0.4">
      <c r="C96" s="300"/>
      <c r="D96" s="151" t="s">
        <v>6055</v>
      </c>
      <c r="E96" s="323"/>
      <c r="F96" s="324"/>
      <c r="G96" s="112"/>
      <c r="H96" s="208" t="s">
        <v>7169</v>
      </c>
    </row>
    <row r="97" spans="3:8" ht="39" hidden="1" x14ac:dyDescent="0.4">
      <c r="C97" s="299" t="s">
        <v>7242</v>
      </c>
      <c r="D97" s="151" t="s">
        <v>6560</v>
      </c>
      <c r="E97" s="349"/>
      <c r="F97" s="350"/>
      <c r="G97" s="108"/>
      <c r="H97" s="208" t="s">
        <v>7443</v>
      </c>
    </row>
    <row r="98" spans="3:8" ht="59.25" hidden="1" thickBot="1" x14ac:dyDescent="0.45">
      <c r="C98" s="306"/>
      <c r="D98" s="210" t="s">
        <v>6055</v>
      </c>
      <c r="E98" s="331"/>
      <c r="F98" s="332"/>
      <c r="G98" s="215"/>
      <c r="H98" s="212" t="s">
        <v>7169</v>
      </c>
    </row>
    <row r="99" spans="3:8" ht="6.75" hidden="1" customHeight="1" thickBot="1" x14ac:dyDescent="0.45">
      <c r="C99" s="113"/>
      <c r="D99" s="113"/>
    </row>
    <row r="100" spans="3:8" ht="78" hidden="1" x14ac:dyDescent="0.4">
      <c r="C100" s="343" t="s">
        <v>6566</v>
      </c>
      <c r="D100" s="225" t="s">
        <v>6560</v>
      </c>
      <c r="E100" s="341"/>
      <c r="F100" s="342"/>
      <c r="G100" s="221"/>
      <c r="H100" s="222" t="s">
        <v>7444</v>
      </c>
    </row>
    <row r="101" spans="3:8" ht="58.5" hidden="1" x14ac:dyDescent="0.4">
      <c r="C101" s="344"/>
      <c r="D101" s="148" t="s">
        <v>6055</v>
      </c>
      <c r="E101" s="323"/>
      <c r="F101" s="324"/>
      <c r="G101" s="108"/>
      <c r="H101" s="208" t="s">
        <v>7169</v>
      </c>
    </row>
    <row r="102" spans="3:8" ht="39" hidden="1" x14ac:dyDescent="0.4">
      <c r="C102" s="213" t="s">
        <v>6664</v>
      </c>
      <c r="D102" s="150"/>
      <c r="E102" s="295"/>
      <c r="F102" s="296"/>
      <c r="G102" s="108"/>
      <c r="H102" s="208" t="s">
        <v>7445</v>
      </c>
    </row>
    <row r="103" spans="3:8" ht="39" hidden="1" x14ac:dyDescent="0.4">
      <c r="C103" s="213" t="s">
        <v>7243</v>
      </c>
      <c r="D103" s="150"/>
      <c r="E103" s="109"/>
      <c r="F103" s="110"/>
      <c r="G103" s="111" t="str">
        <f>TEXT(E103,"000")&amp;TEXT(F103,"0000")</f>
        <v>0000000</v>
      </c>
      <c r="H103" s="208" t="s">
        <v>7446</v>
      </c>
    </row>
    <row r="104" spans="3:8" ht="39" hidden="1" x14ac:dyDescent="0.4">
      <c r="C104" s="321" t="s">
        <v>7093</v>
      </c>
      <c r="D104" s="148" t="s">
        <v>6560</v>
      </c>
      <c r="E104" s="327" t="str">
        <f>IF(E103="", "", IF(F103="", "", work!D54&amp;" "&amp;work!E54&amp;" "&amp;work!F54))</f>
        <v/>
      </c>
      <c r="F104" s="328"/>
      <c r="G104" s="111"/>
      <c r="H104" s="208" t="s">
        <v>6563</v>
      </c>
    </row>
    <row r="105" spans="3:8" ht="39" hidden="1" x14ac:dyDescent="0.4">
      <c r="C105" s="322"/>
      <c r="D105" s="148" t="s">
        <v>6055</v>
      </c>
      <c r="E105" s="327" t="str">
        <f>IF(E103="", "", IF(F103="", "", work!D53&amp;" "&amp;work!E53&amp;" "&amp;work!F53))</f>
        <v/>
      </c>
      <c r="F105" s="328"/>
      <c r="G105" s="111"/>
      <c r="H105" s="208" t="s">
        <v>6563</v>
      </c>
    </row>
    <row r="106" spans="3:8" ht="39" hidden="1" x14ac:dyDescent="0.4">
      <c r="C106" s="213" t="s">
        <v>7244</v>
      </c>
      <c r="D106" s="150"/>
      <c r="E106" s="333"/>
      <c r="F106" s="334"/>
      <c r="G106" s="108"/>
      <c r="H106" s="208" t="s">
        <v>7447</v>
      </c>
    </row>
    <row r="107" spans="3:8" ht="39" hidden="1" x14ac:dyDescent="0.4">
      <c r="C107" s="321" t="s">
        <v>7245</v>
      </c>
      <c r="D107" s="148" t="s">
        <v>6560</v>
      </c>
      <c r="E107" s="333"/>
      <c r="F107" s="334"/>
      <c r="G107" s="112"/>
      <c r="H107" s="208" t="s">
        <v>7214</v>
      </c>
    </row>
    <row r="108" spans="3:8" ht="58.5" hidden="1" x14ac:dyDescent="0.4">
      <c r="C108" s="322"/>
      <c r="D108" s="148" t="s">
        <v>6055</v>
      </c>
      <c r="E108" s="323"/>
      <c r="F108" s="324"/>
      <c r="G108" s="112"/>
      <c r="H108" s="208" t="s">
        <v>7169</v>
      </c>
    </row>
    <row r="109" spans="3:8" ht="39" hidden="1" x14ac:dyDescent="0.4">
      <c r="C109" s="321" t="s">
        <v>7246</v>
      </c>
      <c r="D109" s="148" t="s">
        <v>6560</v>
      </c>
      <c r="E109" s="349"/>
      <c r="F109" s="350"/>
      <c r="G109" s="108"/>
      <c r="H109" s="208" t="s">
        <v>7448</v>
      </c>
    </row>
    <row r="110" spans="3:8" ht="59.25" hidden="1" thickBot="1" x14ac:dyDescent="0.45">
      <c r="C110" s="338"/>
      <c r="D110" s="214" t="s">
        <v>6055</v>
      </c>
      <c r="E110" s="331"/>
      <c r="F110" s="332"/>
      <c r="G110" s="215"/>
      <c r="H110" s="212" t="s">
        <v>7169</v>
      </c>
    </row>
    <row r="111" spans="3:8" ht="6.75" hidden="1" customHeight="1" thickBot="1" x14ac:dyDescent="0.45">
      <c r="C111" s="113"/>
      <c r="D111" s="113"/>
    </row>
    <row r="112" spans="3:8" ht="78" hidden="1" x14ac:dyDescent="0.4">
      <c r="C112" s="339" t="s">
        <v>6567</v>
      </c>
      <c r="D112" s="220" t="s">
        <v>6560</v>
      </c>
      <c r="E112" s="341"/>
      <c r="F112" s="342"/>
      <c r="G112" s="221"/>
      <c r="H112" s="222" t="s">
        <v>7449</v>
      </c>
    </row>
    <row r="113" spans="3:8" ht="58.5" hidden="1" x14ac:dyDescent="0.4">
      <c r="C113" s="340"/>
      <c r="D113" s="151" t="s">
        <v>6055</v>
      </c>
      <c r="E113" s="323"/>
      <c r="F113" s="324"/>
      <c r="G113" s="108"/>
      <c r="H113" s="208" t="s">
        <v>7169</v>
      </c>
    </row>
    <row r="114" spans="3:8" ht="39" hidden="1" x14ac:dyDescent="0.4">
      <c r="C114" s="223" t="s">
        <v>6663</v>
      </c>
      <c r="D114" s="153"/>
      <c r="E114" s="295"/>
      <c r="F114" s="296"/>
      <c r="G114" s="108"/>
      <c r="H114" s="208" t="s">
        <v>7450</v>
      </c>
    </row>
    <row r="115" spans="3:8" ht="39" hidden="1" x14ac:dyDescent="0.4">
      <c r="C115" s="223" t="s">
        <v>7247</v>
      </c>
      <c r="D115" s="153"/>
      <c r="E115" s="109"/>
      <c r="F115" s="110"/>
      <c r="G115" s="111" t="str">
        <f>TEXT(E115,"000")&amp;TEXT(F115,"0000")</f>
        <v>0000000</v>
      </c>
      <c r="H115" s="208" t="s">
        <v>7451</v>
      </c>
    </row>
    <row r="116" spans="3:8" ht="39" hidden="1" x14ac:dyDescent="0.4">
      <c r="C116" s="299" t="s">
        <v>7094</v>
      </c>
      <c r="D116" s="151" t="s">
        <v>6560</v>
      </c>
      <c r="E116" s="327" t="str">
        <f>IF(E115="", "", IF(F115="", "", work!D60&amp;" "&amp;work!E60&amp;" "&amp;work!F60))</f>
        <v/>
      </c>
      <c r="F116" s="328"/>
      <c r="G116" s="111"/>
      <c r="H116" s="208" t="s">
        <v>6563</v>
      </c>
    </row>
    <row r="117" spans="3:8" ht="39" hidden="1" x14ac:dyDescent="0.4">
      <c r="C117" s="300"/>
      <c r="D117" s="151" t="s">
        <v>6055</v>
      </c>
      <c r="E117" s="327" t="str">
        <f>IF(E115="", "", IF(F115="", "", work!D59&amp;" "&amp;work!E59&amp;" "&amp;work!F59))</f>
        <v/>
      </c>
      <c r="F117" s="328"/>
      <c r="G117" s="111"/>
      <c r="H117" s="208" t="s">
        <v>6563</v>
      </c>
    </row>
    <row r="118" spans="3:8" ht="39" hidden="1" x14ac:dyDescent="0.4">
      <c r="C118" s="223" t="s">
        <v>7248</v>
      </c>
      <c r="D118" s="153"/>
      <c r="E118" s="333"/>
      <c r="F118" s="334"/>
      <c r="G118" s="108"/>
      <c r="H118" s="208" t="s">
        <v>7452</v>
      </c>
    </row>
    <row r="119" spans="3:8" ht="39" hidden="1" x14ac:dyDescent="0.4">
      <c r="C119" s="299" t="s">
        <v>7249</v>
      </c>
      <c r="D119" s="151" t="s">
        <v>6560</v>
      </c>
      <c r="E119" s="333"/>
      <c r="F119" s="334"/>
      <c r="G119" s="112"/>
      <c r="H119" s="208" t="s">
        <v>7214</v>
      </c>
    </row>
    <row r="120" spans="3:8" ht="58.5" hidden="1" x14ac:dyDescent="0.4">
      <c r="C120" s="300"/>
      <c r="D120" s="151" t="s">
        <v>6055</v>
      </c>
      <c r="E120" s="323"/>
      <c r="F120" s="324"/>
      <c r="G120" s="112"/>
      <c r="H120" s="208" t="s">
        <v>7169</v>
      </c>
    </row>
    <row r="121" spans="3:8" ht="39" hidden="1" x14ac:dyDescent="0.4">
      <c r="C121" s="299" t="s">
        <v>7250</v>
      </c>
      <c r="D121" s="151" t="s">
        <v>6560</v>
      </c>
      <c r="E121" s="349"/>
      <c r="F121" s="350"/>
      <c r="G121" s="108"/>
      <c r="H121" s="208" t="s">
        <v>7453</v>
      </c>
    </row>
    <row r="122" spans="3:8" ht="59.25" hidden="1" thickBot="1" x14ac:dyDescent="0.45">
      <c r="C122" s="306"/>
      <c r="D122" s="210" t="s">
        <v>6055</v>
      </c>
      <c r="E122" s="331"/>
      <c r="F122" s="332"/>
      <c r="G122" s="215"/>
      <c r="H122" s="212" t="s">
        <v>7169</v>
      </c>
    </row>
    <row r="123" spans="3:8" ht="6.75" hidden="1" customHeight="1" thickBot="1" x14ac:dyDescent="0.45">
      <c r="C123" s="113"/>
      <c r="D123" s="113"/>
    </row>
    <row r="124" spans="3:8" ht="78" hidden="1" x14ac:dyDescent="0.4">
      <c r="C124" s="343" t="s">
        <v>6568</v>
      </c>
      <c r="D124" s="225" t="s">
        <v>6560</v>
      </c>
      <c r="E124" s="341"/>
      <c r="F124" s="342"/>
      <c r="G124" s="221"/>
      <c r="H124" s="222" t="s">
        <v>7454</v>
      </c>
    </row>
    <row r="125" spans="3:8" ht="58.5" hidden="1" x14ac:dyDescent="0.4">
      <c r="C125" s="344"/>
      <c r="D125" s="148" t="s">
        <v>6055</v>
      </c>
      <c r="E125" s="323"/>
      <c r="F125" s="324"/>
      <c r="G125" s="108"/>
      <c r="H125" s="208" t="s">
        <v>7169</v>
      </c>
    </row>
    <row r="126" spans="3:8" ht="39" hidden="1" x14ac:dyDescent="0.4">
      <c r="C126" s="213" t="s">
        <v>6662</v>
      </c>
      <c r="D126" s="150"/>
      <c r="E126" s="295"/>
      <c r="F126" s="296"/>
      <c r="G126" s="108"/>
      <c r="H126" s="208" t="s">
        <v>7455</v>
      </c>
    </row>
    <row r="127" spans="3:8" ht="39" hidden="1" x14ac:dyDescent="0.4">
      <c r="C127" s="213" t="s">
        <v>7251</v>
      </c>
      <c r="D127" s="150"/>
      <c r="E127" s="109"/>
      <c r="F127" s="110"/>
      <c r="G127" s="111" t="str">
        <f>TEXT(E127,"000")&amp;TEXT(F127,"0000")</f>
        <v>0000000</v>
      </c>
      <c r="H127" s="208" t="s">
        <v>7456</v>
      </c>
    </row>
    <row r="128" spans="3:8" ht="39" hidden="1" x14ac:dyDescent="0.4">
      <c r="C128" s="321" t="s">
        <v>7095</v>
      </c>
      <c r="D128" s="148" t="s">
        <v>6560</v>
      </c>
      <c r="E128" s="327" t="str">
        <f>IF(E127="", "", IF(F127="", "", work!D66&amp;" "&amp;work!E66&amp;" "&amp;work!F66))</f>
        <v/>
      </c>
      <c r="F128" s="328"/>
      <c r="G128" s="111"/>
      <c r="H128" s="208" t="s">
        <v>6563</v>
      </c>
    </row>
    <row r="129" spans="3:8" ht="39" hidden="1" x14ac:dyDescent="0.4">
      <c r="C129" s="322"/>
      <c r="D129" s="148" t="s">
        <v>6055</v>
      </c>
      <c r="E129" s="327" t="str">
        <f>IF(E127="", "", IF(F127="", "", work!D65&amp;" "&amp;work!E65&amp;" "&amp;work!F65))</f>
        <v/>
      </c>
      <c r="F129" s="328"/>
      <c r="G129" s="111"/>
      <c r="H129" s="208" t="s">
        <v>6563</v>
      </c>
    </row>
    <row r="130" spans="3:8" ht="39" hidden="1" x14ac:dyDescent="0.4">
      <c r="C130" s="213" t="s">
        <v>7252</v>
      </c>
      <c r="D130" s="150"/>
      <c r="E130" s="333"/>
      <c r="F130" s="334"/>
      <c r="G130" s="108"/>
      <c r="H130" s="208" t="s">
        <v>7457</v>
      </c>
    </row>
    <row r="131" spans="3:8" ht="39" hidden="1" x14ac:dyDescent="0.4">
      <c r="C131" s="321" t="s">
        <v>7253</v>
      </c>
      <c r="D131" s="148" t="s">
        <v>6560</v>
      </c>
      <c r="E131" s="333"/>
      <c r="F131" s="334"/>
      <c r="G131" s="112"/>
      <c r="H131" s="208" t="s">
        <v>7214</v>
      </c>
    </row>
    <row r="132" spans="3:8" ht="58.5" hidden="1" x14ac:dyDescent="0.4">
      <c r="C132" s="322"/>
      <c r="D132" s="148" t="s">
        <v>6055</v>
      </c>
      <c r="E132" s="323"/>
      <c r="F132" s="324"/>
      <c r="G132" s="112"/>
      <c r="H132" s="208" t="s">
        <v>7169</v>
      </c>
    </row>
    <row r="133" spans="3:8" ht="39" hidden="1" x14ac:dyDescent="0.4">
      <c r="C133" s="321" t="s">
        <v>7254</v>
      </c>
      <c r="D133" s="148" t="s">
        <v>6560</v>
      </c>
      <c r="E133" s="349"/>
      <c r="F133" s="350"/>
      <c r="G133" s="108"/>
      <c r="H133" s="208" t="s">
        <v>7458</v>
      </c>
    </row>
    <row r="134" spans="3:8" ht="59.25" hidden="1" thickBot="1" x14ac:dyDescent="0.45">
      <c r="C134" s="338"/>
      <c r="D134" s="214" t="s">
        <v>6055</v>
      </c>
      <c r="E134" s="331"/>
      <c r="F134" s="332"/>
      <c r="G134" s="215"/>
      <c r="H134" s="212" t="s">
        <v>7169</v>
      </c>
    </row>
    <row r="135" spans="3:8" ht="6.75" hidden="1" customHeight="1" thickBot="1" x14ac:dyDescent="0.45">
      <c r="C135" s="113"/>
      <c r="D135" s="113"/>
    </row>
    <row r="136" spans="3:8" ht="78" hidden="1" x14ac:dyDescent="0.4">
      <c r="C136" s="339" t="s">
        <v>6569</v>
      </c>
      <c r="D136" s="220" t="s">
        <v>6560</v>
      </c>
      <c r="E136" s="341"/>
      <c r="F136" s="342"/>
      <c r="G136" s="221"/>
      <c r="H136" s="222" t="s">
        <v>7459</v>
      </c>
    </row>
    <row r="137" spans="3:8" ht="58.5" hidden="1" x14ac:dyDescent="0.4">
      <c r="C137" s="340"/>
      <c r="D137" s="151" t="s">
        <v>6055</v>
      </c>
      <c r="E137" s="323"/>
      <c r="F137" s="324"/>
      <c r="G137" s="108"/>
      <c r="H137" s="208" t="s">
        <v>7169</v>
      </c>
    </row>
    <row r="138" spans="3:8" ht="39" hidden="1" x14ac:dyDescent="0.4">
      <c r="C138" s="223" t="s">
        <v>6661</v>
      </c>
      <c r="D138" s="153"/>
      <c r="E138" s="295"/>
      <c r="F138" s="296"/>
      <c r="G138" s="108"/>
      <c r="H138" s="208" t="s">
        <v>7460</v>
      </c>
    </row>
    <row r="139" spans="3:8" ht="39" hidden="1" x14ac:dyDescent="0.4">
      <c r="C139" s="223" t="s">
        <v>7255</v>
      </c>
      <c r="D139" s="153"/>
      <c r="E139" s="109"/>
      <c r="F139" s="110"/>
      <c r="G139" s="111" t="str">
        <f>TEXT(E139,"000")&amp;TEXT(F139,"0000")</f>
        <v>0000000</v>
      </c>
      <c r="H139" s="208" t="s">
        <v>7461</v>
      </c>
    </row>
    <row r="140" spans="3:8" ht="39" hidden="1" x14ac:dyDescent="0.4">
      <c r="C140" s="299" t="s">
        <v>7096</v>
      </c>
      <c r="D140" s="151" t="s">
        <v>6560</v>
      </c>
      <c r="E140" s="327" t="str">
        <f>IF(E139="", "", IF(F139="", "", work!D72&amp;" "&amp;work!E72&amp;" "&amp;work!F72))</f>
        <v/>
      </c>
      <c r="F140" s="328"/>
      <c r="G140" s="111"/>
      <c r="H140" s="208" t="s">
        <v>6563</v>
      </c>
    </row>
    <row r="141" spans="3:8" ht="39" hidden="1" x14ac:dyDescent="0.4">
      <c r="C141" s="300"/>
      <c r="D141" s="151" t="s">
        <v>6055</v>
      </c>
      <c r="E141" s="327" t="str">
        <f>IF(E139="", "", IF(F139="", "", work!D71&amp;" "&amp;work!E71&amp;" "&amp;work!F71))</f>
        <v/>
      </c>
      <c r="F141" s="328"/>
      <c r="G141" s="111"/>
      <c r="H141" s="208" t="s">
        <v>6563</v>
      </c>
    </row>
    <row r="142" spans="3:8" ht="39" hidden="1" x14ac:dyDescent="0.4">
      <c r="C142" s="223" t="s">
        <v>7256</v>
      </c>
      <c r="D142" s="153"/>
      <c r="E142" s="333"/>
      <c r="F142" s="334"/>
      <c r="G142" s="108"/>
      <c r="H142" s="208" t="s">
        <v>7462</v>
      </c>
    </row>
    <row r="143" spans="3:8" ht="39" hidden="1" x14ac:dyDescent="0.4">
      <c r="C143" s="299" t="s">
        <v>7257</v>
      </c>
      <c r="D143" s="151" t="s">
        <v>6560</v>
      </c>
      <c r="E143" s="333"/>
      <c r="F143" s="334"/>
      <c r="G143" s="112"/>
      <c r="H143" s="208" t="s">
        <v>7214</v>
      </c>
    </row>
    <row r="144" spans="3:8" ht="58.5" hidden="1" x14ac:dyDescent="0.4">
      <c r="C144" s="300"/>
      <c r="D144" s="151" t="s">
        <v>6055</v>
      </c>
      <c r="E144" s="323"/>
      <c r="F144" s="324"/>
      <c r="G144" s="112"/>
      <c r="H144" s="208" t="s">
        <v>7169</v>
      </c>
    </row>
    <row r="145" spans="3:8" ht="39" hidden="1" x14ac:dyDescent="0.4">
      <c r="C145" s="299" t="s">
        <v>7258</v>
      </c>
      <c r="D145" s="151" t="s">
        <v>6560</v>
      </c>
      <c r="E145" s="349"/>
      <c r="F145" s="350"/>
      <c r="G145" s="108"/>
      <c r="H145" s="208" t="s">
        <v>7463</v>
      </c>
    </row>
    <row r="146" spans="3:8" ht="59.25" hidden="1" thickBot="1" x14ac:dyDescent="0.45">
      <c r="C146" s="306"/>
      <c r="D146" s="210" t="s">
        <v>6055</v>
      </c>
      <c r="E146" s="331"/>
      <c r="F146" s="332"/>
      <c r="G146" s="215"/>
      <c r="H146" s="212" t="s">
        <v>7169</v>
      </c>
    </row>
    <row r="147" spans="3:8" ht="6.75" hidden="1" customHeight="1" thickBot="1" x14ac:dyDescent="0.45">
      <c r="C147" s="113"/>
      <c r="D147" s="113"/>
    </row>
    <row r="148" spans="3:8" ht="78" hidden="1" x14ac:dyDescent="0.4">
      <c r="C148" s="343" t="s">
        <v>7171</v>
      </c>
      <c r="D148" s="225" t="s">
        <v>6560</v>
      </c>
      <c r="E148" s="341"/>
      <c r="F148" s="342"/>
      <c r="G148" s="221"/>
      <c r="H148" s="222" t="s">
        <v>7464</v>
      </c>
    </row>
    <row r="149" spans="3:8" ht="58.5" hidden="1" x14ac:dyDescent="0.4">
      <c r="C149" s="344"/>
      <c r="D149" s="148" t="s">
        <v>6055</v>
      </c>
      <c r="E149" s="323"/>
      <c r="F149" s="324"/>
      <c r="G149" s="108"/>
      <c r="H149" s="208" t="s">
        <v>7169</v>
      </c>
    </row>
    <row r="150" spans="3:8" ht="39" hidden="1" x14ac:dyDescent="0.4">
      <c r="C150" s="213" t="s">
        <v>6660</v>
      </c>
      <c r="D150" s="150"/>
      <c r="E150" s="295"/>
      <c r="F150" s="296"/>
      <c r="G150" s="108"/>
      <c r="H150" s="208" t="s">
        <v>7465</v>
      </c>
    </row>
    <row r="151" spans="3:8" ht="39" hidden="1" x14ac:dyDescent="0.4">
      <c r="C151" s="213" t="s">
        <v>7259</v>
      </c>
      <c r="D151" s="150"/>
      <c r="E151" s="109"/>
      <c r="F151" s="110"/>
      <c r="G151" s="111" t="str">
        <f>TEXT(E151,"000")&amp;TEXT(F151,"0000")</f>
        <v>0000000</v>
      </c>
      <c r="H151" s="208" t="s">
        <v>7466</v>
      </c>
    </row>
    <row r="152" spans="3:8" ht="39" hidden="1" x14ac:dyDescent="0.4">
      <c r="C152" s="321" t="s">
        <v>7097</v>
      </c>
      <c r="D152" s="148" t="s">
        <v>6560</v>
      </c>
      <c r="E152" s="327" t="str">
        <f>IF(E151="", "", IF(F151="", "", work!D78&amp;" "&amp;work!E78&amp;" "&amp;work!F78))</f>
        <v/>
      </c>
      <c r="F152" s="328"/>
      <c r="G152" s="111"/>
      <c r="H152" s="208" t="s">
        <v>6563</v>
      </c>
    </row>
    <row r="153" spans="3:8" ht="39" hidden="1" x14ac:dyDescent="0.4">
      <c r="C153" s="322"/>
      <c r="D153" s="148" t="s">
        <v>6055</v>
      </c>
      <c r="E153" s="327" t="str">
        <f>IF(E151="", "", IF(F151="", "", work!D77&amp;" "&amp;work!E77&amp;" "&amp;work!F77))</f>
        <v/>
      </c>
      <c r="F153" s="328"/>
      <c r="G153" s="111"/>
      <c r="H153" s="208" t="s">
        <v>6563</v>
      </c>
    </row>
    <row r="154" spans="3:8" ht="39" hidden="1" x14ac:dyDescent="0.4">
      <c r="C154" s="213" t="s">
        <v>7260</v>
      </c>
      <c r="D154" s="150"/>
      <c r="E154" s="333"/>
      <c r="F154" s="334"/>
      <c r="G154" s="108"/>
      <c r="H154" s="208" t="s">
        <v>7467</v>
      </c>
    </row>
    <row r="155" spans="3:8" ht="39" hidden="1" x14ac:dyDescent="0.4">
      <c r="C155" s="321" t="s">
        <v>7261</v>
      </c>
      <c r="D155" s="148" t="s">
        <v>6560</v>
      </c>
      <c r="E155" s="333"/>
      <c r="F155" s="334"/>
      <c r="G155" s="112"/>
      <c r="H155" s="208" t="s">
        <v>7214</v>
      </c>
    </row>
    <row r="156" spans="3:8" ht="58.5" hidden="1" x14ac:dyDescent="0.4">
      <c r="C156" s="322"/>
      <c r="D156" s="148" t="s">
        <v>6055</v>
      </c>
      <c r="E156" s="323"/>
      <c r="F156" s="324"/>
      <c r="G156" s="112"/>
      <c r="H156" s="208" t="s">
        <v>7169</v>
      </c>
    </row>
    <row r="157" spans="3:8" ht="39" hidden="1" x14ac:dyDescent="0.4">
      <c r="C157" s="321" t="s">
        <v>7262</v>
      </c>
      <c r="D157" s="148" t="s">
        <v>6560</v>
      </c>
      <c r="E157" s="349"/>
      <c r="F157" s="350"/>
      <c r="G157" s="108"/>
      <c r="H157" s="208" t="s">
        <v>7468</v>
      </c>
    </row>
    <row r="158" spans="3:8" ht="59.25" hidden="1" thickBot="1" x14ac:dyDescent="0.45">
      <c r="C158" s="338"/>
      <c r="D158" s="214" t="s">
        <v>6055</v>
      </c>
      <c r="E158" s="331"/>
      <c r="F158" s="332"/>
      <c r="G158" s="215"/>
      <c r="H158" s="212" t="s">
        <v>7169</v>
      </c>
    </row>
    <row r="159" spans="3:8" ht="6.75" hidden="1" customHeight="1" thickBot="1" x14ac:dyDescent="0.45">
      <c r="C159" s="113"/>
      <c r="D159" s="113"/>
    </row>
    <row r="160" spans="3:8" ht="78" hidden="1" x14ac:dyDescent="0.4">
      <c r="C160" s="339" t="s">
        <v>6570</v>
      </c>
      <c r="D160" s="220" t="s">
        <v>6560</v>
      </c>
      <c r="E160" s="341"/>
      <c r="F160" s="342"/>
      <c r="G160" s="221"/>
      <c r="H160" s="222" t="s">
        <v>7469</v>
      </c>
    </row>
    <row r="161" spans="3:8" ht="58.5" hidden="1" x14ac:dyDescent="0.4">
      <c r="C161" s="340"/>
      <c r="D161" s="151" t="s">
        <v>6055</v>
      </c>
      <c r="E161" s="323"/>
      <c r="F161" s="324"/>
      <c r="G161" s="108"/>
      <c r="H161" s="208" t="s">
        <v>7169</v>
      </c>
    </row>
    <row r="162" spans="3:8" ht="39" hidden="1" x14ac:dyDescent="0.4">
      <c r="C162" s="223" t="s">
        <v>6659</v>
      </c>
      <c r="D162" s="153"/>
      <c r="E162" s="295"/>
      <c r="F162" s="296"/>
      <c r="G162" s="108"/>
      <c r="H162" s="208" t="s">
        <v>7470</v>
      </c>
    </row>
    <row r="163" spans="3:8" ht="39" hidden="1" x14ac:dyDescent="0.4">
      <c r="C163" s="223" t="s">
        <v>7263</v>
      </c>
      <c r="D163" s="153"/>
      <c r="E163" s="109"/>
      <c r="F163" s="110"/>
      <c r="G163" s="111" t="str">
        <f>TEXT(E163,"000")&amp;TEXT(F163,"0000")</f>
        <v>0000000</v>
      </c>
      <c r="H163" s="208" t="s">
        <v>7471</v>
      </c>
    </row>
    <row r="164" spans="3:8" ht="39" hidden="1" x14ac:dyDescent="0.4">
      <c r="C164" s="299" t="s">
        <v>7098</v>
      </c>
      <c r="D164" s="151" t="s">
        <v>6560</v>
      </c>
      <c r="E164" s="327" t="str">
        <f>IF(E163="", "", IF(F163="", "", work!D84&amp;" "&amp;work!E84&amp;" "&amp;work!F84))</f>
        <v/>
      </c>
      <c r="F164" s="328"/>
      <c r="G164" s="111"/>
      <c r="H164" s="208" t="s">
        <v>6563</v>
      </c>
    </row>
    <row r="165" spans="3:8" ht="39" hidden="1" x14ac:dyDescent="0.4">
      <c r="C165" s="300"/>
      <c r="D165" s="151" t="s">
        <v>6055</v>
      </c>
      <c r="E165" s="327" t="str">
        <f>IF(E163="", "", IF(F163="", "", work!D83&amp;" "&amp;work!E83&amp;" "&amp;work!F83))</f>
        <v/>
      </c>
      <c r="F165" s="328"/>
      <c r="G165" s="111"/>
      <c r="H165" s="208" t="s">
        <v>6563</v>
      </c>
    </row>
    <row r="166" spans="3:8" ht="39" hidden="1" x14ac:dyDescent="0.4">
      <c r="C166" s="223" t="s">
        <v>7264</v>
      </c>
      <c r="D166" s="153"/>
      <c r="E166" s="333"/>
      <c r="F166" s="334"/>
      <c r="G166" s="108"/>
      <c r="H166" s="208" t="s">
        <v>7472</v>
      </c>
    </row>
    <row r="167" spans="3:8" ht="39" hidden="1" x14ac:dyDescent="0.4">
      <c r="C167" s="299" t="s">
        <v>7265</v>
      </c>
      <c r="D167" s="151" t="s">
        <v>6560</v>
      </c>
      <c r="E167" s="333"/>
      <c r="F167" s="334"/>
      <c r="G167" s="112"/>
      <c r="H167" s="208" t="s">
        <v>7214</v>
      </c>
    </row>
    <row r="168" spans="3:8" ht="58.5" hidden="1" x14ac:dyDescent="0.4">
      <c r="C168" s="300"/>
      <c r="D168" s="151" t="s">
        <v>6055</v>
      </c>
      <c r="E168" s="323"/>
      <c r="F168" s="324"/>
      <c r="G168" s="112"/>
      <c r="H168" s="208" t="s">
        <v>7169</v>
      </c>
    </row>
    <row r="169" spans="3:8" ht="39" hidden="1" x14ac:dyDescent="0.4">
      <c r="C169" s="299" t="s">
        <v>7266</v>
      </c>
      <c r="D169" s="151" t="s">
        <v>6560</v>
      </c>
      <c r="E169" s="349"/>
      <c r="F169" s="350"/>
      <c r="G169" s="108"/>
      <c r="H169" s="208" t="s">
        <v>7473</v>
      </c>
    </row>
    <row r="170" spans="3:8" ht="59.25" hidden="1" thickBot="1" x14ac:dyDescent="0.45">
      <c r="C170" s="306"/>
      <c r="D170" s="210" t="s">
        <v>6055</v>
      </c>
      <c r="E170" s="331"/>
      <c r="F170" s="332"/>
      <c r="G170" s="215"/>
      <c r="H170" s="212" t="s">
        <v>7169</v>
      </c>
    </row>
    <row r="171" spans="3:8" ht="6.75" hidden="1" customHeight="1" thickBot="1" x14ac:dyDescent="0.45">
      <c r="C171" s="113"/>
      <c r="D171" s="113"/>
    </row>
    <row r="172" spans="3:8" ht="78" hidden="1" x14ac:dyDescent="0.4">
      <c r="C172" s="343" t="s">
        <v>6571</v>
      </c>
      <c r="D172" s="225" t="s">
        <v>6560</v>
      </c>
      <c r="E172" s="341"/>
      <c r="F172" s="342"/>
      <c r="G172" s="221"/>
      <c r="H172" s="222" t="s">
        <v>7474</v>
      </c>
    </row>
    <row r="173" spans="3:8" ht="58.5" hidden="1" x14ac:dyDescent="0.4">
      <c r="C173" s="344"/>
      <c r="D173" s="148" t="s">
        <v>6055</v>
      </c>
      <c r="E173" s="323"/>
      <c r="F173" s="324"/>
      <c r="G173" s="108"/>
      <c r="H173" s="208" t="s">
        <v>7169</v>
      </c>
    </row>
    <row r="174" spans="3:8" ht="39" hidden="1" x14ac:dyDescent="0.4">
      <c r="C174" s="213" t="s">
        <v>6658</v>
      </c>
      <c r="D174" s="150"/>
      <c r="E174" s="295"/>
      <c r="F174" s="296"/>
      <c r="G174" s="108"/>
      <c r="H174" s="208" t="s">
        <v>7475</v>
      </c>
    </row>
    <row r="175" spans="3:8" ht="39" hidden="1" x14ac:dyDescent="0.4">
      <c r="C175" s="213" t="s">
        <v>7267</v>
      </c>
      <c r="D175" s="150"/>
      <c r="E175" s="109"/>
      <c r="F175" s="110"/>
      <c r="G175" s="111" t="str">
        <f>TEXT(E175,"000")&amp;TEXT(F175,"0000")</f>
        <v>0000000</v>
      </c>
      <c r="H175" s="208" t="s">
        <v>7476</v>
      </c>
    </row>
    <row r="176" spans="3:8" ht="39" hidden="1" x14ac:dyDescent="0.4">
      <c r="C176" s="321" t="s">
        <v>7099</v>
      </c>
      <c r="D176" s="148" t="s">
        <v>6560</v>
      </c>
      <c r="E176" s="327" t="str">
        <f>IF(E175="", "", IF(F175="", "", work!D90&amp;" "&amp;work!E90&amp;" "&amp;work!F90))</f>
        <v/>
      </c>
      <c r="F176" s="328"/>
      <c r="G176" s="111"/>
      <c r="H176" s="208" t="s">
        <v>6563</v>
      </c>
    </row>
    <row r="177" spans="3:8" ht="39" hidden="1" x14ac:dyDescent="0.4">
      <c r="C177" s="322"/>
      <c r="D177" s="148" t="s">
        <v>6055</v>
      </c>
      <c r="E177" s="327" t="str">
        <f>IF(E175="", "", IF(F175="", "", work!D89&amp;" "&amp;work!E89&amp;" "&amp;work!F89))</f>
        <v/>
      </c>
      <c r="F177" s="328"/>
      <c r="G177" s="111"/>
      <c r="H177" s="208" t="s">
        <v>6563</v>
      </c>
    </row>
    <row r="178" spans="3:8" ht="39" hidden="1" x14ac:dyDescent="0.4">
      <c r="C178" s="213" t="s">
        <v>7268</v>
      </c>
      <c r="D178" s="150"/>
      <c r="E178" s="333"/>
      <c r="F178" s="334"/>
      <c r="G178" s="108"/>
      <c r="H178" s="208" t="s">
        <v>7477</v>
      </c>
    </row>
    <row r="179" spans="3:8" ht="39" hidden="1" x14ac:dyDescent="0.4">
      <c r="C179" s="321" t="s">
        <v>7269</v>
      </c>
      <c r="D179" s="148" t="s">
        <v>6560</v>
      </c>
      <c r="E179" s="333"/>
      <c r="F179" s="334"/>
      <c r="G179" s="112"/>
      <c r="H179" s="208" t="s">
        <v>7214</v>
      </c>
    </row>
    <row r="180" spans="3:8" ht="58.5" hidden="1" x14ac:dyDescent="0.4">
      <c r="C180" s="322"/>
      <c r="D180" s="148" t="s">
        <v>6055</v>
      </c>
      <c r="E180" s="323"/>
      <c r="F180" s="324"/>
      <c r="G180" s="112"/>
      <c r="H180" s="208" t="s">
        <v>7169</v>
      </c>
    </row>
    <row r="181" spans="3:8" ht="39" hidden="1" x14ac:dyDescent="0.4">
      <c r="C181" s="321" t="s">
        <v>7270</v>
      </c>
      <c r="D181" s="148" t="s">
        <v>6560</v>
      </c>
      <c r="E181" s="349"/>
      <c r="F181" s="350"/>
      <c r="G181" s="108"/>
      <c r="H181" s="208" t="s">
        <v>7478</v>
      </c>
    </row>
    <row r="182" spans="3:8" ht="59.25" hidden="1" thickBot="1" x14ac:dyDescent="0.45">
      <c r="C182" s="338"/>
      <c r="D182" s="214" t="s">
        <v>6055</v>
      </c>
      <c r="E182" s="331"/>
      <c r="F182" s="332"/>
      <c r="G182" s="215"/>
      <c r="H182" s="212" t="s">
        <v>7169</v>
      </c>
    </row>
    <row r="183" spans="3:8" ht="6.75" hidden="1" customHeight="1" thickBot="1" x14ac:dyDescent="0.45">
      <c r="C183" s="113"/>
      <c r="D183" s="113"/>
    </row>
    <row r="184" spans="3:8" ht="78" hidden="1" x14ac:dyDescent="0.4">
      <c r="C184" s="339" t="s">
        <v>6572</v>
      </c>
      <c r="D184" s="220" t="s">
        <v>6560</v>
      </c>
      <c r="E184" s="341"/>
      <c r="F184" s="342"/>
      <c r="G184" s="221"/>
      <c r="H184" s="222" t="s">
        <v>7479</v>
      </c>
    </row>
    <row r="185" spans="3:8" ht="58.5" hidden="1" x14ac:dyDescent="0.4">
      <c r="C185" s="340"/>
      <c r="D185" s="151" t="s">
        <v>6055</v>
      </c>
      <c r="E185" s="323"/>
      <c r="F185" s="324"/>
      <c r="G185" s="108"/>
      <c r="H185" s="208" t="s">
        <v>7169</v>
      </c>
    </row>
    <row r="186" spans="3:8" ht="39" hidden="1" x14ac:dyDescent="0.4">
      <c r="C186" s="223" t="s">
        <v>6657</v>
      </c>
      <c r="D186" s="153"/>
      <c r="E186" s="295"/>
      <c r="F186" s="296"/>
      <c r="G186" s="108"/>
      <c r="H186" s="208" t="s">
        <v>7480</v>
      </c>
    </row>
    <row r="187" spans="3:8" ht="39" hidden="1" x14ac:dyDescent="0.4">
      <c r="C187" s="223" t="s">
        <v>7271</v>
      </c>
      <c r="D187" s="153"/>
      <c r="E187" s="109"/>
      <c r="F187" s="110"/>
      <c r="G187" s="111" t="str">
        <f>TEXT(E187,"000")&amp;TEXT(F187,"0000")</f>
        <v>0000000</v>
      </c>
      <c r="H187" s="208" t="s">
        <v>7481</v>
      </c>
    </row>
    <row r="188" spans="3:8" ht="39" hidden="1" x14ac:dyDescent="0.4">
      <c r="C188" s="299" t="s">
        <v>7100</v>
      </c>
      <c r="D188" s="151" t="s">
        <v>6560</v>
      </c>
      <c r="E188" s="327" t="str">
        <f>IF(E187="", "", IF(F187="", "", work!D96&amp;" "&amp;work!E96&amp;" "&amp;work!F96))</f>
        <v/>
      </c>
      <c r="F188" s="328"/>
      <c r="G188" s="111"/>
      <c r="H188" s="208" t="s">
        <v>6563</v>
      </c>
    </row>
    <row r="189" spans="3:8" ht="39" hidden="1" x14ac:dyDescent="0.4">
      <c r="C189" s="300"/>
      <c r="D189" s="151" t="s">
        <v>6055</v>
      </c>
      <c r="E189" s="327" t="str">
        <f>IF(E187="", "", IF(F187="", "", work!D95&amp;" "&amp;work!E95&amp;" "&amp;work!F95))</f>
        <v/>
      </c>
      <c r="F189" s="328"/>
      <c r="G189" s="111"/>
      <c r="H189" s="208" t="s">
        <v>6563</v>
      </c>
    </row>
    <row r="190" spans="3:8" ht="39" hidden="1" x14ac:dyDescent="0.4">
      <c r="C190" s="223" t="s">
        <v>7272</v>
      </c>
      <c r="D190" s="153"/>
      <c r="E190" s="333"/>
      <c r="F190" s="334"/>
      <c r="G190" s="108"/>
      <c r="H190" s="208" t="s">
        <v>7482</v>
      </c>
    </row>
    <row r="191" spans="3:8" ht="39" hidden="1" x14ac:dyDescent="0.4">
      <c r="C191" s="299" t="s">
        <v>7273</v>
      </c>
      <c r="D191" s="151" t="s">
        <v>6560</v>
      </c>
      <c r="E191" s="333"/>
      <c r="F191" s="334"/>
      <c r="G191" s="112"/>
      <c r="H191" s="208" t="s">
        <v>7214</v>
      </c>
    </row>
    <row r="192" spans="3:8" ht="58.5" hidden="1" x14ac:dyDescent="0.4">
      <c r="C192" s="300"/>
      <c r="D192" s="151" t="s">
        <v>6055</v>
      </c>
      <c r="E192" s="323"/>
      <c r="F192" s="324"/>
      <c r="G192" s="112"/>
      <c r="H192" s="208" t="s">
        <v>7169</v>
      </c>
    </row>
    <row r="193" spans="3:8" ht="39" hidden="1" x14ac:dyDescent="0.4">
      <c r="C193" s="299" t="s">
        <v>7274</v>
      </c>
      <c r="D193" s="151" t="s">
        <v>6560</v>
      </c>
      <c r="E193" s="349"/>
      <c r="F193" s="350"/>
      <c r="G193" s="108"/>
      <c r="H193" s="208" t="s">
        <v>7483</v>
      </c>
    </row>
    <row r="194" spans="3:8" ht="59.25" hidden="1" thickBot="1" x14ac:dyDescent="0.45">
      <c r="C194" s="306"/>
      <c r="D194" s="210" t="s">
        <v>6055</v>
      </c>
      <c r="E194" s="331"/>
      <c r="F194" s="332"/>
      <c r="G194" s="215"/>
      <c r="H194" s="212" t="s">
        <v>7169</v>
      </c>
    </row>
    <row r="195" spans="3:8" ht="6.75" hidden="1" customHeight="1" thickBot="1" x14ac:dyDescent="0.45">
      <c r="C195" s="113"/>
      <c r="D195" s="113"/>
    </row>
    <row r="196" spans="3:8" ht="78" hidden="1" x14ac:dyDescent="0.4">
      <c r="C196" s="343" t="s">
        <v>6573</v>
      </c>
      <c r="D196" s="225" t="s">
        <v>6560</v>
      </c>
      <c r="E196" s="341"/>
      <c r="F196" s="342"/>
      <c r="G196" s="221"/>
      <c r="H196" s="222" t="s">
        <v>7484</v>
      </c>
    </row>
    <row r="197" spans="3:8" ht="58.5" hidden="1" x14ac:dyDescent="0.4">
      <c r="C197" s="344"/>
      <c r="D197" s="148" t="s">
        <v>6055</v>
      </c>
      <c r="E197" s="323"/>
      <c r="F197" s="324"/>
      <c r="G197" s="108"/>
      <c r="H197" s="208" t="s">
        <v>7169</v>
      </c>
    </row>
    <row r="198" spans="3:8" ht="39" hidden="1" x14ac:dyDescent="0.4">
      <c r="C198" s="213" t="s">
        <v>6656</v>
      </c>
      <c r="D198" s="150"/>
      <c r="E198" s="295"/>
      <c r="F198" s="296"/>
      <c r="G198" s="108"/>
      <c r="H198" s="208" t="s">
        <v>7485</v>
      </c>
    </row>
    <row r="199" spans="3:8" ht="39" hidden="1" x14ac:dyDescent="0.4">
      <c r="C199" s="213" t="s">
        <v>7275</v>
      </c>
      <c r="D199" s="150"/>
      <c r="E199" s="109"/>
      <c r="F199" s="110"/>
      <c r="G199" s="111" t="str">
        <f>TEXT(E199,"000")&amp;TEXT(F199,"0000")</f>
        <v>0000000</v>
      </c>
      <c r="H199" s="208" t="s">
        <v>7486</v>
      </c>
    </row>
    <row r="200" spans="3:8" ht="39" hidden="1" x14ac:dyDescent="0.4">
      <c r="C200" s="321" t="s">
        <v>7101</v>
      </c>
      <c r="D200" s="148" t="s">
        <v>6560</v>
      </c>
      <c r="E200" s="327" t="str">
        <f>IF(E199="", "", IF(F199="", "", work!D102&amp;" "&amp;work!E102&amp;" "&amp;work!F102))</f>
        <v/>
      </c>
      <c r="F200" s="328"/>
      <c r="G200" s="111"/>
      <c r="H200" s="208" t="s">
        <v>6563</v>
      </c>
    </row>
    <row r="201" spans="3:8" ht="39" hidden="1" x14ac:dyDescent="0.4">
      <c r="C201" s="322"/>
      <c r="D201" s="148" t="s">
        <v>6055</v>
      </c>
      <c r="E201" s="327" t="str">
        <f>IF(E199="", "", IF(F199="", "", work!D101&amp;" "&amp;work!E101&amp;" "&amp;work!F101))</f>
        <v/>
      </c>
      <c r="F201" s="328"/>
      <c r="G201" s="111"/>
      <c r="H201" s="208" t="s">
        <v>6563</v>
      </c>
    </row>
    <row r="202" spans="3:8" ht="39" hidden="1" x14ac:dyDescent="0.4">
      <c r="C202" s="213" t="s">
        <v>7276</v>
      </c>
      <c r="D202" s="150"/>
      <c r="E202" s="333"/>
      <c r="F202" s="334"/>
      <c r="G202" s="108"/>
      <c r="H202" s="208" t="s">
        <v>7487</v>
      </c>
    </row>
    <row r="203" spans="3:8" ht="39" hidden="1" x14ac:dyDescent="0.4">
      <c r="C203" s="321" t="s">
        <v>7277</v>
      </c>
      <c r="D203" s="148" t="s">
        <v>6560</v>
      </c>
      <c r="E203" s="333"/>
      <c r="F203" s="334"/>
      <c r="G203" s="112"/>
      <c r="H203" s="208" t="s">
        <v>7214</v>
      </c>
    </row>
    <row r="204" spans="3:8" ht="58.5" hidden="1" x14ac:dyDescent="0.4">
      <c r="C204" s="322"/>
      <c r="D204" s="148" t="s">
        <v>6055</v>
      </c>
      <c r="E204" s="323"/>
      <c r="F204" s="324"/>
      <c r="G204" s="112"/>
      <c r="H204" s="208" t="s">
        <v>7169</v>
      </c>
    </row>
    <row r="205" spans="3:8" ht="39" hidden="1" x14ac:dyDescent="0.4">
      <c r="C205" s="321" t="s">
        <v>7278</v>
      </c>
      <c r="D205" s="148" t="s">
        <v>6560</v>
      </c>
      <c r="E205" s="349"/>
      <c r="F205" s="350"/>
      <c r="G205" s="108"/>
      <c r="H205" s="208" t="s">
        <v>7488</v>
      </c>
    </row>
    <row r="206" spans="3:8" ht="59.25" hidden="1" thickBot="1" x14ac:dyDescent="0.45">
      <c r="C206" s="338"/>
      <c r="D206" s="214" t="s">
        <v>6055</v>
      </c>
      <c r="E206" s="331"/>
      <c r="F206" s="332"/>
      <c r="G206" s="215"/>
      <c r="H206" s="212" t="s">
        <v>7169</v>
      </c>
    </row>
    <row r="207" spans="3:8" ht="6.75" hidden="1" customHeight="1" thickBot="1" x14ac:dyDescent="0.45">
      <c r="C207" s="113"/>
      <c r="D207" s="113"/>
    </row>
    <row r="208" spans="3:8" ht="78" hidden="1" x14ac:dyDescent="0.4">
      <c r="C208" s="339" t="s">
        <v>6574</v>
      </c>
      <c r="D208" s="220" t="s">
        <v>6560</v>
      </c>
      <c r="E208" s="341"/>
      <c r="F208" s="342"/>
      <c r="G208" s="221"/>
      <c r="H208" s="222" t="s">
        <v>7489</v>
      </c>
    </row>
    <row r="209" spans="3:8" ht="58.5" hidden="1" x14ac:dyDescent="0.4">
      <c r="C209" s="340"/>
      <c r="D209" s="151" t="s">
        <v>6055</v>
      </c>
      <c r="E209" s="323"/>
      <c r="F209" s="324"/>
      <c r="G209" s="108"/>
      <c r="H209" s="208" t="s">
        <v>7169</v>
      </c>
    </row>
    <row r="210" spans="3:8" ht="39" hidden="1" x14ac:dyDescent="0.4">
      <c r="C210" s="223" t="s">
        <v>6655</v>
      </c>
      <c r="D210" s="153"/>
      <c r="E210" s="295"/>
      <c r="F210" s="296"/>
      <c r="G210" s="108"/>
      <c r="H210" s="208" t="s">
        <v>7490</v>
      </c>
    </row>
    <row r="211" spans="3:8" ht="39" hidden="1" x14ac:dyDescent="0.4">
      <c r="C211" s="223" t="s">
        <v>7279</v>
      </c>
      <c r="D211" s="153"/>
      <c r="E211" s="109"/>
      <c r="F211" s="110"/>
      <c r="G211" s="111" t="str">
        <f>TEXT(E211,"000")&amp;TEXT(F211,"0000")</f>
        <v>0000000</v>
      </c>
      <c r="H211" s="208" t="s">
        <v>7491</v>
      </c>
    </row>
    <row r="212" spans="3:8" ht="39" hidden="1" x14ac:dyDescent="0.4">
      <c r="C212" s="299" t="s">
        <v>7102</v>
      </c>
      <c r="D212" s="151" t="s">
        <v>6560</v>
      </c>
      <c r="E212" s="327" t="str">
        <f>IF(E211="", "", IF(F211="", "", work!D108&amp;" "&amp;work!E108&amp;" "&amp;work!F108))</f>
        <v/>
      </c>
      <c r="F212" s="328"/>
      <c r="G212" s="111"/>
      <c r="H212" s="208" t="s">
        <v>6563</v>
      </c>
    </row>
    <row r="213" spans="3:8" ht="39" hidden="1" x14ac:dyDescent="0.4">
      <c r="C213" s="300"/>
      <c r="D213" s="151" t="s">
        <v>6055</v>
      </c>
      <c r="E213" s="327" t="str">
        <f>IF(E211="", "", IF(F211="", "", work!D107&amp;" "&amp;work!E107&amp;" "&amp;work!F107))</f>
        <v/>
      </c>
      <c r="F213" s="328"/>
      <c r="G213" s="111"/>
      <c r="H213" s="208" t="s">
        <v>6563</v>
      </c>
    </row>
    <row r="214" spans="3:8" ht="39" hidden="1" x14ac:dyDescent="0.4">
      <c r="C214" s="223" t="s">
        <v>7280</v>
      </c>
      <c r="D214" s="153"/>
      <c r="E214" s="333"/>
      <c r="F214" s="334"/>
      <c r="G214" s="108"/>
      <c r="H214" s="208" t="s">
        <v>7492</v>
      </c>
    </row>
    <row r="215" spans="3:8" ht="39" hidden="1" x14ac:dyDescent="0.4">
      <c r="C215" s="299" t="s">
        <v>7281</v>
      </c>
      <c r="D215" s="151" t="s">
        <v>6560</v>
      </c>
      <c r="E215" s="333"/>
      <c r="F215" s="334"/>
      <c r="G215" s="112"/>
      <c r="H215" s="208" t="s">
        <v>7214</v>
      </c>
    </row>
    <row r="216" spans="3:8" ht="58.5" hidden="1" x14ac:dyDescent="0.4">
      <c r="C216" s="300"/>
      <c r="D216" s="151" t="s">
        <v>6055</v>
      </c>
      <c r="E216" s="323"/>
      <c r="F216" s="324"/>
      <c r="G216" s="112"/>
      <c r="H216" s="208" t="s">
        <v>7169</v>
      </c>
    </row>
    <row r="217" spans="3:8" ht="39" hidden="1" x14ac:dyDescent="0.4">
      <c r="C217" s="299" t="s">
        <v>7282</v>
      </c>
      <c r="D217" s="151" t="s">
        <v>6560</v>
      </c>
      <c r="E217" s="349"/>
      <c r="F217" s="350"/>
      <c r="G217" s="108"/>
      <c r="H217" s="208" t="s">
        <v>7493</v>
      </c>
    </row>
    <row r="218" spans="3:8" ht="59.25" hidden="1" thickBot="1" x14ac:dyDescent="0.45">
      <c r="C218" s="306"/>
      <c r="D218" s="210" t="s">
        <v>6055</v>
      </c>
      <c r="E218" s="331"/>
      <c r="F218" s="332"/>
      <c r="G218" s="215"/>
      <c r="H218" s="212" t="s">
        <v>7169</v>
      </c>
    </row>
    <row r="219" spans="3:8" ht="6.75" hidden="1" customHeight="1" thickBot="1" x14ac:dyDescent="0.45">
      <c r="C219" s="113"/>
      <c r="D219" s="113"/>
    </row>
    <row r="220" spans="3:8" ht="78" hidden="1" x14ac:dyDescent="0.4">
      <c r="C220" s="343" t="s">
        <v>6575</v>
      </c>
      <c r="D220" s="225" t="s">
        <v>6560</v>
      </c>
      <c r="E220" s="341"/>
      <c r="F220" s="342"/>
      <c r="G220" s="221"/>
      <c r="H220" s="222" t="s">
        <v>7494</v>
      </c>
    </row>
    <row r="221" spans="3:8" ht="58.5" hidden="1" x14ac:dyDescent="0.4">
      <c r="C221" s="344"/>
      <c r="D221" s="148" t="s">
        <v>6055</v>
      </c>
      <c r="E221" s="323"/>
      <c r="F221" s="324"/>
      <c r="G221" s="108"/>
      <c r="H221" s="208" t="s">
        <v>7169</v>
      </c>
    </row>
    <row r="222" spans="3:8" ht="39" hidden="1" x14ac:dyDescent="0.4">
      <c r="C222" s="213" t="s">
        <v>6654</v>
      </c>
      <c r="D222" s="150"/>
      <c r="E222" s="295"/>
      <c r="F222" s="296"/>
      <c r="G222" s="108"/>
      <c r="H222" s="208" t="s">
        <v>7495</v>
      </c>
    </row>
    <row r="223" spans="3:8" ht="39" hidden="1" x14ac:dyDescent="0.4">
      <c r="C223" s="213" t="s">
        <v>7283</v>
      </c>
      <c r="D223" s="150"/>
      <c r="E223" s="109"/>
      <c r="F223" s="110"/>
      <c r="G223" s="111" t="str">
        <f>TEXT(E223,"000")&amp;TEXT(F223,"0000")</f>
        <v>0000000</v>
      </c>
      <c r="H223" s="208" t="s">
        <v>7496</v>
      </c>
    </row>
    <row r="224" spans="3:8" ht="39" hidden="1" x14ac:dyDescent="0.4">
      <c r="C224" s="321" t="s">
        <v>7103</v>
      </c>
      <c r="D224" s="148" t="s">
        <v>6560</v>
      </c>
      <c r="E224" s="327" t="str">
        <f>IF(E223="", "", IF(F223="", "", work!D114&amp;" "&amp;work!E114&amp;" "&amp;work!F114))</f>
        <v/>
      </c>
      <c r="F224" s="328"/>
      <c r="G224" s="111"/>
      <c r="H224" s="208" t="s">
        <v>6563</v>
      </c>
    </row>
    <row r="225" spans="3:8" ht="39" hidden="1" x14ac:dyDescent="0.4">
      <c r="C225" s="322"/>
      <c r="D225" s="148" t="s">
        <v>6055</v>
      </c>
      <c r="E225" s="327" t="str">
        <f>IF(E223="", "", IF(F223="", "", work!D113&amp;" "&amp;work!E113&amp;" "&amp;work!F113))</f>
        <v/>
      </c>
      <c r="F225" s="328"/>
      <c r="G225" s="111"/>
      <c r="H225" s="208" t="s">
        <v>6563</v>
      </c>
    </row>
    <row r="226" spans="3:8" ht="39" hidden="1" x14ac:dyDescent="0.4">
      <c r="C226" s="213" t="s">
        <v>7284</v>
      </c>
      <c r="D226" s="150"/>
      <c r="E226" s="333"/>
      <c r="F226" s="334"/>
      <c r="G226" s="108"/>
      <c r="H226" s="208" t="s">
        <v>7497</v>
      </c>
    </row>
    <row r="227" spans="3:8" ht="39" hidden="1" x14ac:dyDescent="0.4">
      <c r="C227" s="321" t="s">
        <v>7285</v>
      </c>
      <c r="D227" s="148" t="s">
        <v>6560</v>
      </c>
      <c r="E227" s="333"/>
      <c r="F227" s="334"/>
      <c r="G227" s="112"/>
      <c r="H227" s="208" t="s">
        <v>7214</v>
      </c>
    </row>
    <row r="228" spans="3:8" ht="58.5" hidden="1" x14ac:dyDescent="0.4">
      <c r="C228" s="322"/>
      <c r="D228" s="148" t="s">
        <v>6055</v>
      </c>
      <c r="E228" s="323"/>
      <c r="F228" s="324"/>
      <c r="G228" s="112"/>
      <c r="H228" s="208" t="s">
        <v>7169</v>
      </c>
    </row>
    <row r="229" spans="3:8" ht="39" hidden="1" x14ac:dyDescent="0.4">
      <c r="C229" s="321" t="s">
        <v>7286</v>
      </c>
      <c r="D229" s="148" t="s">
        <v>6560</v>
      </c>
      <c r="E229" s="349"/>
      <c r="F229" s="350"/>
      <c r="G229" s="108"/>
      <c r="H229" s="208" t="s">
        <v>7498</v>
      </c>
    </row>
    <row r="230" spans="3:8" ht="59.25" hidden="1" thickBot="1" x14ac:dyDescent="0.45">
      <c r="C230" s="338"/>
      <c r="D230" s="214" t="s">
        <v>6055</v>
      </c>
      <c r="E230" s="331"/>
      <c r="F230" s="332"/>
      <c r="G230" s="215"/>
      <c r="H230" s="212" t="s">
        <v>7169</v>
      </c>
    </row>
    <row r="231" spans="3:8" ht="6.75" hidden="1" customHeight="1" thickBot="1" x14ac:dyDescent="0.45">
      <c r="C231" s="113"/>
      <c r="D231" s="113"/>
    </row>
    <row r="232" spans="3:8" ht="78" hidden="1" x14ac:dyDescent="0.4">
      <c r="C232" s="339" t="s">
        <v>6576</v>
      </c>
      <c r="D232" s="220" t="s">
        <v>6560</v>
      </c>
      <c r="E232" s="341"/>
      <c r="F232" s="342"/>
      <c r="G232" s="221"/>
      <c r="H232" s="222" t="s">
        <v>7499</v>
      </c>
    </row>
    <row r="233" spans="3:8" ht="58.5" hidden="1" x14ac:dyDescent="0.4">
      <c r="C233" s="340"/>
      <c r="D233" s="151" t="s">
        <v>6055</v>
      </c>
      <c r="E233" s="323"/>
      <c r="F233" s="324"/>
      <c r="G233" s="108"/>
      <c r="H233" s="208" t="s">
        <v>7169</v>
      </c>
    </row>
    <row r="234" spans="3:8" ht="39" hidden="1" x14ac:dyDescent="0.4">
      <c r="C234" s="223" t="s">
        <v>7140</v>
      </c>
      <c r="D234" s="153"/>
      <c r="E234" s="295"/>
      <c r="F234" s="296"/>
      <c r="G234" s="108"/>
      <c r="H234" s="208" t="s">
        <v>7500</v>
      </c>
    </row>
    <row r="235" spans="3:8" ht="39" hidden="1" x14ac:dyDescent="0.4">
      <c r="C235" s="223" t="s">
        <v>7287</v>
      </c>
      <c r="D235" s="153"/>
      <c r="E235" s="109"/>
      <c r="F235" s="110"/>
      <c r="G235" s="111" t="str">
        <f>TEXT(E235,"000")&amp;TEXT(F235,"0000")</f>
        <v>0000000</v>
      </c>
      <c r="H235" s="208" t="s">
        <v>7501</v>
      </c>
    </row>
    <row r="236" spans="3:8" ht="39" hidden="1" x14ac:dyDescent="0.4">
      <c r="C236" s="299" t="s">
        <v>7104</v>
      </c>
      <c r="D236" s="151" t="s">
        <v>6560</v>
      </c>
      <c r="E236" s="327" t="str">
        <f>IF(E235="", "", IF(F235="", "", work!D120&amp;" "&amp;work!E120&amp;" "&amp;work!F120))</f>
        <v/>
      </c>
      <c r="F236" s="328"/>
      <c r="G236" s="111"/>
      <c r="H236" s="208" t="s">
        <v>6563</v>
      </c>
    </row>
    <row r="237" spans="3:8" ht="39" hidden="1" x14ac:dyDescent="0.4">
      <c r="C237" s="300"/>
      <c r="D237" s="151" t="s">
        <v>6055</v>
      </c>
      <c r="E237" s="327" t="str">
        <f>IF(E235="", "", IF(F235="", "", work!D119&amp;" "&amp;work!E119&amp;" "&amp;work!F119))</f>
        <v/>
      </c>
      <c r="F237" s="328"/>
      <c r="G237" s="111"/>
      <c r="H237" s="208" t="s">
        <v>6563</v>
      </c>
    </row>
    <row r="238" spans="3:8" ht="39" hidden="1" x14ac:dyDescent="0.4">
      <c r="C238" s="223" t="s">
        <v>7288</v>
      </c>
      <c r="D238" s="153"/>
      <c r="E238" s="333"/>
      <c r="F238" s="334"/>
      <c r="G238" s="108"/>
      <c r="H238" s="208" t="s">
        <v>7502</v>
      </c>
    </row>
    <row r="239" spans="3:8" ht="39" hidden="1" x14ac:dyDescent="0.4">
      <c r="C239" s="299" t="s">
        <v>7289</v>
      </c>
      <c r="D239" s="151" t="s">
        <v>6560</v>
      </c>
      <c r="E239" s="333"/>
      <c r="F239" s="334"/>
      <c r="G239" s="112"/>
      <c r="H239" s="208" t="s">
        <v>7214</v>
      </c>
    </row>
    <row r="240" spans="3:8" ht="58.5" hidden="1" x14ac:dyDescent="0.4">
      <c r="C240" s="300"/>
      <c r="D240" s="151" t="s">
        <v>6055</v>
      </c>
      <c r="E240" s="323"/>
      <c r="F240" s="324"/>
      <c r="G240" s="112"/>
      <c r="H240" s="208" t="s">
        <v>7169</v>
      </c>
    </row>
    <row r="241" spans="3:8" ht="39" hidden="1" x14ac:dyDescent="0.4">
      <c r="C241" s="299" t="s">
        <v>7290</v>
      </c>
      <c r="D241" s="151" t="s">
        <v>6560</v>
      </c>
      <c r="E241" s="349"/>
      <c r="F241" s="350"/>
      <c r="G241" s="108"/>
      <c r="H241" s="208" t="s">
        <v>7503</v>
      </c>
    </row>
    <row r="242" spans="3:8" ht="59.25" hidden="1" thickBot="1" x14ac:dyDescent="0.45">
      <c r="C242" s="306"/>
      <c r="D242" s="210" t="s">
        <v>6055</v>
      </c>
      <c r="E242" s="331"/>
      <c r="F242" s="332"/>
      <c r="G242" s="215"/>
      <c r="H242" s="212" t="s">
        <v>7169</v>
      </c>
    </row>
    <row r="243" spans="3:8" ht="6.75" hidden="1" customHeight="1" thickBot="1" x14ac:dyDescent="0.45">
      <c r="C243" s="113"/>
      <c r="D243" s="113"/>
    </row>
    <row r="244" spans="3:8" ht="78" hidden="1" x14ac:dyDescent="0.4">
      <c r="C244" s="343" t="s">
        <v>6577</v>
      </c>
      <c r="D244" s="225" t="s">
        <v>6560</v>
      </c>
      <c r="E244" s="341"/>
      <c r="F244" s="342"/>
      <c r="G244" s="221"/>
      <c r="H244" s="222" t="s">
        <v>7504</v>
      </c>
    </row>
    <row r="245" spans="3:8" ht="58.5" hidden="1" x14ac:dyDescent="0.4">
      <c r="C245" s="344"/>
      <c r="D245" s="148" t="s">
        <v>6055</v>
      </c>
      <c r="E245" s="323"/>
      <c r="F245" s="324"/>
      <c r="G245" s="108"/>
      <c r="H245" s="208" t="s">
        <v>7169</v>
      </c>
    </row>
    <row r="246" spans="3:8" ht="39" hidden="1" x14ac:dyDescent="0.4">
      <c r="C246" s="213" t="s">
        <v>6653</v>
      </c>
      <c r="D246" s="150"/>
      <c r="E246" s="295"/>
      <c r="F246" s="296"/>
      <c r="G246" s="108"/>
      <c r="H246" s="208" t="s">
        <v>7505</v>
      </c>
    </row>
    <row r="247" spans="3:8" ht="39" hidden="1" x14ac:dyDescent="0.4">
      <c r="C247" s="213" t="s">
        <v>7291</v>
      </c>
      <c r="D247" s="150"/>
      <c r="E247" s="109"/>
      <c r="F247" s="110"/>
      <c r="G247" s="111" t="str">
        <f>TEXT(E247,"000")&amp;TEXT(F247,"0000")</f>
        <v>0000000</v>
      </c>
      <c r="H247" s="208" t="s">
        <v>7506</v>
      </c>
    </row>
    <row r="248" spans="3:8" ht="39" hidden="1" x14ac:dyDescent="0.4">
      <c r="C248" s="321" t="s">
        <v>7105</v>
      </c>
      <c r="D248" s="148" t="s">
        <v>6560</v>
      </c>
      <c r="E248" s="327" t="str">
        <f>IF(E247="", "", IF(F247="", "", work!D126&amp;" "&amp;work!E126&amp;" "&amp;work!F126))</f>
        <v/>
      </c>
      <c r="F248" s="328"/>
      <c r="G248" s="111"/>
      <c r="H248" s="208" t="s">
        <v>6563</v>
      </c>
    </row>
    <row r="249" spans="3:8" ht="39" hidden="1" x14ac:dyDescent="0.4">
      <c r="C249" s="322"/>
      <c r="D249" s="148" t="s">
        <v>6055</v>
      </c>
      <c r="E249" s="327" t="str">
        <f>IF(E247="", "", IF(F247="", "", work!D125&amp;" "&amp;work!E125&amp;" "&amp;work!F125))</f>
        <v/>
      </c>
      <c r="F249" s="328"/>
      <c r="G249" s="111"/>
      <c r="H249" s="208" t="s">
        <v>6563</v>
      </c>
    </row>
    <row r="250" spans="3:8" ht="39" hidden="1" x14ac:dyDescent="0.4">
      <c r="C250" s="213" t="s">
        <v>7292</v>
      </c>
      <c r="D250" s="150"/>
      <c r="E250" s="333"/>
      <c r="F250" s="334"/>
      <c r="G250" s="108"/>
      <c r="H250" s="208" t="s">
        <v>7507</v>
      </c>
    </row>
    <row r="251" spans="3:8" ht="39" hidden="1" x14ac:dyDescent="0.4">
      <c r="C251" s="321" t="s">
        <v>7293</v>
      </c>
      <c r="D251" s="148" t="s">
        <v>6560</v>
      </c>
      <c r="E251" s="333"/>
      <c r="F251" s="334"/>
      <c r="G251" s="112"/>
      <c r="H251" s="208" t="s">
        <v>7214</v>
      </c>
    </row>
    <row r="252" spans="3:8" ht="58.5" hidden="1" x14ac:dyDescent="0.4">
      <c r="C252" s="322"/>
      <c r="D252" s="148" t="s">
        <v>6055</v>
      </c>
      <c r="E252" s="323"/>
      <c r="F252" s="324"/>
      <c r="G252" s="112"/>
      <c r="H252" s="208" t="s">
        <v>7169</v>
      </c>
    </row>
    <row r="253" spans="3:8" ht="39" hidden="1" x14ac:dyDescent="0.4">
      <c r="C253" s="321" t="s">
        <v>7294</v>
      </c>
      <c r="D253" s="148" t="s">
        <v>6560</v>
      </c>
      <c r="E253" s="349"/>
      <c r="F253" s="350"/>
      <c r="G253" s="108"/>
      <c r="H253" s="208" t="s">
        <v>7508</v>
      </c>
    </row>
    <row r="254" spans="3:8" ht="59.25" hidden="1" thickBot="1" x14ac:dyDescent="0.45">
      <c r="C254" s="338"/>
      <c r="D254" s="214" t="s">
        <v>6055</v>
      </c>
      <c r="E254" s="331"/>
      <c r="F254" s="332"/>
      <c r="G254" s="215"/>
      <c r="H254" s="212" t="s">
        <v>7169</v>
      </c>
    </row>
    <row r="255" spans="3:8" ht="6.75" hidden="1" customHeight="1" thickBot="1" x14ac:dyDescent="0.45">
      <c r="C255" s="113"/>
      <c r="D255" s="113"/>
    </row>
    <row r="256" spans="3:8" ht="78" hidden="1" x14ac:dyDescent="0.4">
      <c r="C256" s="339" t="s">
        <v>6578</v>
      </c>
      <c r="D256" s="220" t="s">
        <v>6560</v>
      </c>
      <c r="E256" s="341"/>
      <c r="F256" s="342"/>
      <c r="G256" s="221"/>
      <c r="H256" s="222" t="s">
        <v>7509</v>
      </c>
    </row>
    <row r="257" spans="3:8" ht="58.5" hidden="1" x14ac:dyDescent="0.4">
      <c r="C257" s="340"/>
      <c r="D257" s="151" t="s">
        <v>6055</v>
      </c>
      <c r="E257" s="323"/>
      <c r="F257" s="324"/>
      <c r="G257" s="108"/>
      <c r="H257" s="208" t="s">
        <v>7169</v>
      </c>
    </row>
    <row r="258" spans="3:8" ht="39" hidden="1" x14ac:dyDescent="0.4">
      <c r="C258" s="223" t="s">
        <v>6652</v>
      </c>
      <c r="D258" s="153"/>
      <c r="E258" s="295"/>
      <c r="F258" s="296"/>
      <c r="G258" s="108"/>
      <c r="H258" s="208" t="s">
        <v>7510</v>
      </c>
    </row>
    <row r="259" spans="3:8" ht="39" hidden="1" x14ac:dyDescent="0.4">
      <c r="C259" s="223" t="s">
        <v>7295</v>
      </c>
      <c r="D259" s="153"/>
      <c r="E259" s="109"/>
      <c r="F259" s="110"/>
      <c r="G259" s="111" t="str">
        <f>TEXT(E259,"000")&amp;TEXT(F259,"0000")</f>
        <v>0000000</v>
      </c>
      <c r="H259" s="208" t="s">
        <v>7511</v>
      </c>
    </row>
    <row r="260" spans="3:8" ht="39" hidden="1" x14ac:dyDescent="0.4">
      <c r="C260" s="299" t="s">
        <v>7106</v>
      </c>
      <c r="D260" s="151" t="s">
        <v>6560</v>
      </c>
      <c r="E260" s="327" t="str">
        <f>IF(E259="", "", IF(F259="", "", work!D132&amp;" "&amp;work!E132&amp;" "&amp;work!F132))</f>
        <v/>
      </c>
      <c r="F260" s="328"/>
      <c r="G260" s="111"/>
      <c r="H260" s="208" t="s">
        <v>6563</v>
      </c>
    </row>
    <row r="261" spans="3:8" ht="39" hidden="1" x14ac:dyDescent="0.4">
      <c r="C261" s="300"/>
      <c r="D261" s="151" t="s">
        <v>6055</v>
      </c>
      <c r="E261" s="327" t="str">
        <f>IF(E259="", "", IF(F259="", "", work!D131&amp;" "&amp;work!E131&amp;" "&amp;work!F131))</f>
        <v/>
      </c>
      <c r="F261" s="328"/>
      <c r="G261" s="111"/>
      <c r="H261" s="208" t="s">
        <v>6563</v>
      </c>
    </row>
    <row r="262" spans="3:8" ht="39" hidden="1" x14ac:dyDescent="0.4">
      <c r="C262" s="223" t="s">
        <v>7296</v>
      </c>
      <c r="D262" s="153"/>
      <c r="E262" s="333"/>
      <c r="F262" s="334"/>
      <c r="G262" s="108"/>
      <c r="H262" s="208" t="s">
        <v>7512</v>
      </c>
    </row>
    <row r="263" spans="3:8" ht="39" hidden="1" x14ac:dyDescent="0.4">
      <c r="C263" s="299" t="s">
        <v>7297</v>
      </c>
      <c r="D263" s="151" t="s">
        <v>6560</v>
      </c>
      <c r="E263" s="333"/>
      <c r="F263" s="334"/>
      <c r="G263" s="112"/>
      <c r="H263" s="208" t="s">
        <v>7214</v>
      </c>
    </row>
    <row r="264" spans="3:8" ht="58.5" hidden="1" x14ac:dyDescent="0.4">
      <c r="C264" s="300"/>
      <c r="D264" s="151" t="s">
        <v>6055</v>
      </c>
      <c r="E264" s="323"/>
      <c r="F264" s="324"/>
      <c r="G264" s="112"/>
      <c r="H264" s="208" t="s">
        <v>7169</v>
      </c>
    </row>
    <row r="265" spans="3:8" ht="39" hidden="1" x14ac:dyDescent="0.4">
      <c r="C265" s="299" t="s">
        <v>7298</v>
      </c>
      <c r="D265" s="151" t="s">
        <v>6560</v>
      </c>
      <c r="E265" s="349"/>
      <c r="F265" s="350"/>
      <c r="G265" s="108"/>
      <c r="H265" s="208" t="s">
        <v>7513</v>
      </c>
    </row>
    <row r="266" spans="3:8" ht="59.25" hidden="1" thickBot="1" x14ac:dyDescent="0.45">
      <c r="C266" s="306"/>
      <c r="D266" s="210" t="s">
        <v>6055</v>
      </c>
      <c r="E266" s="331"/>
      <c r="F266" s="332"/>
      <c r="G266" s="215"/>
      <c r="H266" s="212" t="s">
        <v>7169</v>
      </c>
    </row>
    <row r="267" spans="3:8" ht="6.75" hidden="1" customHeight="1" thickBot="1" x14ac:dyDescent="0.45">
      <c r="C267" s="113"/>
      <c r="D267" s="113"/>
    </row>
    <row r="268" spans="3:8" ht="78" hidden="1" x14ac:dyDescent="0.4">
      <c r="C268" s="343" t="s">
        <v>6579</v>
      </c>
      <c r="D268" s="225" t="s">
        <v>6560</v>
      </c>
      <c r="E268" s="341"/>
      <c r="F268" s="342"/>
      <c r="G268" s="221"/>
      <c r="H268" s="222" t="s">
        <v>7514</v>
      </c>
    </row>
    <row r="269" spans="3:8" ht="58.5" hidden="1" x14ac:dyDescent="0.4">
      <c r="C269" s="344"/>
      <c r="D269" s="148" t="s">
        <v>6055</v>
      </c>
      <c r="E269" s="323"/>
      <c r="F269" s="324"/>
      <c r="G269" s="108"/>
      <c r="H269" s="208" t="s">
        <v>7169</v>
      </c>
    </row>
    <row r="270" spans="3:8" ht="39" hidden="1" x14ac:dyDescent="0.4">
      <c r="C270" s="213" t="s">
        <v>6624</v>
      </c>
      <c r="D270" s="150"/>
      <c r="E270" s="295"/>
      <c r="F270" s="296"/>
      <c r="G270" s="108"/>
      <c r="H270" s="208" t="s">
        <v>7515</v>
      </c>
    </row>
    <row r="271" spans="3:8" ht="39" hidden="1" x14ac:dyDescent="0.4">
      <c r="C271" s="213" t="s">
        <v>7299</v>
      </c>
      <c r="D271" s="150"/>
      <c r="E271" s="109"/>
      <c r="F271" s="110"/>
      <c r="G271" s="111" t="str">
        <f>TEXT(E271,"000")&amp;TEXT(F271,"0000")</f>
        <v>0000000</v>
      </c>
      <c r="H271" s="208" t="s">
        <v>7516</v>
      </c>
    </row>
    <row r="272" spans="3:8" ht="39" hidden="1" x14ac:dyDescent="0.4">
      <c r="C272" s="321" t="s">
        <v>7107</v>
      </c>
      <c r="D272" s="148" t="s">
        <v>6560</v>
      </c>
      <c r="E272" s="327" t="str">
        <f>IF(E271="", "", IF(F271="", "", work!D138&amp;" "&amp;work!E138&amp;" "&amp;work!F138))</f>
        <v/>
      </c>
      <c r="F272" s="328"/>
      <c r="G272" s="111"/>
      <c r="H272" s="208" t="s">
        <v>6563</v>
      </c>
    </row>
    <row r="273" spans="3:8" ht="39" hidden="1" x14ac:dyDescent="0.4">
      <c r="C273" s="322"/>
      <c r="D273" s="148" t="s">
        <v>6055</v>
      </c>
      <c r="E273" s="327" t="str">
        <f>IF(E271="", "", IF(F271="", "", work!D137&amp;" "&amp;work!E137&amp;" "&amp;work!F137))</f>
        <v/>
      </c>
      <c r="F273" s="328"/>
      <c r="G273" s="111"/>
      <c r="H273" s="208" t="s">
        <v>6563</v>
      </c>
    </row>
    <row r="274" spans="3:8" ht="39" hidden="1" x14ac:dyDescent="0.4">
      <c r="C274" s="213" t="s">
        <v>7300</v>
      </c>
      <c r="D274" s="150"/>
      <c r="E274" s="333"/>
      <c r="F274" s="334"/>
      <c r="G274" s="108"/>
      <c r="H274" s="208" t="s">
        <v>7517</v>
      </c>
    </row>
    <row r="275" spans="3:8" ht="39" hidden="1" x14ac:dyDescent="0.4">
      <c r="C275" s="321" t="s">
        <v>7301</v>
      </c>
      <c r="D275" s="148" t="s">
        <v>6560</v>
      </c>
      <c r="E275" s="333"/>
      <c r="F275" s="334"/>
      <c r="G275" s="112"/>
      <c r="H275" s="208" t="s">
        <v>7214</v>
      </c>
    </row>
    <row r="276" spans="3:8" ht="58.5" hidden="1" x14ac:dyDescent="0.4">
      <c r="C276" s="322"/>
      <c r="D276" s="148" t="s">
        <v>6055</v>
      </c>
      <c r="E276" s="323"/>
      <c r="F276" s="324"/>
      <c r="G276" s="112"/>
      <c r="H276" s="208" t="s">
        <v>7169</v>
      </c>
    </row>
    <row r="277" spans="3:8" ht="39" hidden="1" x14ac:dyDescent="0.4">
      <c r="C277" s="321" t="s">
        <v>7302</v>
      </c>
      <c r="D277" s="148" t="s">
        <v>6560</v>
      </c>
      <c r="E277" s="349"/>
      <c r="F277" s="350"/>
      <c r="G277" s="108"/>
      <c r="H277" s="208" t="s">
        <v>7518</v>
      </c>
    </row>
    <row r="278" spans="3:8" ht="59.25" hidden="1" thickBot="1" x14ac:dyDescent="0.45">
      <c r="C278" s="338"/>
      <c r="D278" s="214" t="s">
        <v>6055</v>
      </c>
      <c r="E278" s="331"/>
      <c r="F278" s="332"/>
      <c r="G278" s="215"/>
      <c r="H278" s="212" t="s">
        <v>7169</v>
      </c>
    </row>
    <row r="279" spans="3:8" ht="6.75" hidden="1" customHeight="1" thickBot="1" x14ac:dyDescent="0.45">
      <c r="C279" s="113"/>
      <c r="D279" s="113"/>
    </row>
    <row r="280" spans="3:8" ht="78" hidden="1" x14ac:dyDescent="0.4">
      <c r="C280" s="339" t="s">
        <v>6580</v>
      </c>
      <c r="D280" s="220" t="s">
        <v>6560</v>
      </c>
      <c r="E280" s="341"/>
      <c r="F280" s="342"/>
      <c r="G280" s="221"/>
      <c r="H280" s="222" t="s">
        <v>7519</v>
      </c>
    </row>
    <row r="281" spans="3:8" ht="58.5" hidden="1" x14ac:dyDescent="0.4">
      <c r="C281" s="340"/>
      <c r="D281" s="151" t="s">
        <v>6055</v>
      </c>
      <c r="E281" s="323"/>
      <c r="F281" s="324"/>
      <c r="G281" s="108"/>
      <c r="H281" s="208" t="s">
        <v>7169</v>
      </c>
    </row>
    <row r="282" spans="3:8" ht="39" hidden="1" x14ac:dyDescent="0.4">
      <c r="C282" s="223" t="s">
        <v>6651</v>
      </c>
      <c r="D282" s="153"/>
      <c r="E282" s="295"/>
      <c r="F282" s="296"/>
      <c r="G282" s="108"/>
      <c r="H282" s="208" t="s">
        <v>7520</v>
      </c>
    </row>
    <row r="283" spans="3:8" ht="39" hidden="1" x14ac:dyDescent="0.4">
      <c r="C283" s="223" t="s">
        <v>7303</v>
      </c>
      <c r="D283" s="153"/>
      <c r="E283" s="109"/>
      <c r="F283" s="110"/>
      <c r="G283" s="111" t="str">
        <f>TEXT(E283,"000")&amp;TEXT(F283,"0000")</f>
        <v>0000000</v>
      </c>
      <c r="H283" s="208" t="s">
        <v>7521</v>
      </c>
    </row>
    <row r="284" spans="3:8" ht="39" hidden="1" x14ac:dyDescent="0.4">
      <c r="C284" s="299" t="s">
        <v>7108</v>
      </c>
      <c r="D284" s="151" t="s">
        <v>6560</v>
      </c>
      <c r="E284" s="327" t="str">
        <f>IF(E283="", "", IF(F283="", "", work!D144&amp;" "&amp;work!E144&amp;" "&amp;work!F144))</f>
        <v/>
      </c>
      <c r="F284" s="328"/>
      <c r="G284" s="111"/>
      <c r="H284" s="208" t="s">
        <v>6563</v>
      </c>
    </row>
    <row r="285" spans="3:8" ht="39" hidden="1" x14ac:dyDescent="0.4">
      <c r="C285" s="300"/>
      <c r="D285" s="151" t="s">
        <v>6055</v>
      </c>
      <c r="E285" s="327" t="str">
        <f>IF(E283="", "", IF(F283="", "", work!D143&amp;" "&amp;work!E143&amp;" "&amp;work!F143))</f>
        <v/>
      </c>
      <c r="F285" s="328"/>
      <c r="G285" s="111"/>
      <c r="H285" s="208" t="s">
        <v>6563</v>
      </c>
    </row>
    <row r="286" spans="3:8" ht="39" hidden="1" x14ac:dyDescent="0.4">
      <c r="C286" s="223" t="s">
        <v>7304</v>
      </c>
      <c r="D286" s="153"/>
      <c r="E286" s="333"/>
      <c r="F286" s="334"/>
      <c r="G286" s="108"/>
      <c r="H286" s="208" t="s">
        <v>7522</v>
      </c>
    </row>
    <row r="287" spans="3:8" ht="39" hidden="1" x14ac:dyDescent="0.4">
      <c r="C287" s="299" t="s">
        <v>7305</v>
      </c>
      <c r="D287" s="151" t="s">
        <v>6560</v>
      </c>
      <c r="E287" s="333"/>
      <c r="F287" s="334"/>
      <c r="G287" s="112"/>
      <c r="H287" s="208" t="s">
        <v>7214</v>
      </c>
    </row>
    <row r="288" spans="3:8" ht="58.5" hidden="1" x14ac:dyDescent="0.4">
      <c r="C288" s="300"/>
      <c r="D288" s="151" t="s">
        <v>6055</v>
      </c>
      <c r="E288" s="323"/>
      <c r="F288" s="324"/>
      <c r="G288" s="112"/>
      <c r="H288" s="208" t="s">
        <v>7169</v>
      </c>
    </row>
    <row r="289" spans="3:8" ht="39" hidden="1" x14ac:dyDescent="0.4">
      <c r="C289" s="299" t="s">
        <v>7306</v>
      </c>
      <c r="D289" s="151" t="s">
        <v>6560</v>
      </c>
      <c r="E289" s="349"/>
      <c r="F289" s="350"/>
      <c r="G289" s="108"/>
      <c r="H289" s="208" t="s">
        <v>7523</v>
      </c>
    </row>
    <row r="290" spans="3:8" ht="59.25" hidden="1" thickBot="1" x14ac:dyDescent="0.45">
      <c r="C290" s="306"/>
      <c r="D290" s="210" t="s">
        <v>6055</v>
      </c>
      <c r="E290" s="331"/>
      <c r="F290" s="332"/>
      <c r="G290" s="215"/>
      <c r="H290" s="212" t="s">
        <v>7169</v>
      </c>
    </row>
    <row r="291" spans="3:8" ht="6.75" hidden="1" customHeight="1" thickBot="1" x14ac:dyDescent="0.45">
      <c r="C291" s="113"/>
      <c r="D291" s="113"/>
    </row>
    <row r="292" spans="3:8" ht="78" hidden="1" x14ac:dyDescent="0.4">
      <c r="C292" s="343" t="s">
        <v>6581</v>
      </c>
      <c r="D292" s="225" t="s">
        <v>6560</v>
      </c>
      <c r="E292" s="341"/>
      <c r="F292" s="342"/>
      <c r="G292" s="221"/>
      <c r="H292" s="222" t="s">
        <v>7524</v>
      </c>
    </row>
    <row r="293" spans="3:8" ht="58.5" hidden="1" x14ac:dyDescent="0.4">
      <c r="C293" s="344"/>
      <c r="D293" s="148" t="s">
        <v>6055</v>
      </c>
      <c r="E293" s="323"/>
      <c r="F293" s="324"/>
      <c r="G293" s="108"/>
      <c r="H293" s="208" t="s">
        <v>7169</v>
      </c>
    </row>
    <row r="294" spans="3:8" ht="39" hidden="1" x14ac:dyDescent="0.4">
      <c r="C294" s="213" t="s">
        <v>6650</v>
      </c>
      <c r="D294" s="150"/>
      <c r="E294" s="295"/>
      <c r="F294" s="296"/>
      <c r="G294" s="108"/>
      <c r="H294" s="208" t="s">
        <v>7525</v>
      </c>
    </row>
    <row r="295" spans="3:8" ht="39" hidden="1" x14ac:dyDescent="0.4">
      <c r="C295" s="213" t="s">
        <v>7307</v>
      </c>
      <c r="D295" s="150"/>
      <c r="E295" s="109"/>
      <c r="F295" s="110"/>
      <c r="G295" s="111" t="str">
        <f>TEXT(E295,"000")&amp;TEXT(F295,"0000")</f>
        <v>0000000</v>
      </c>
      <c r="H295" s="208" t="s">
        <v>7526</v>
      </c>
    </row>
    <row r="296" spans="3:8" ht="39" hidden="1" x14ac:dyDescent="0.4">
      <c r="C296" s="321" t="s">
        <v>7109</v>
      </c>
      <c r="D296" s="148" t="s">
        <v>6560</v>
      </c>
      <c r="E296" s="327" t="str">
        <f>IF(E295="", "", IF(F295="", "", work!D150&amp;" "&amp;work!E150&amp;" "&amp;work!F150))</f>
        <v/>
      </c>
      <c r="F296" s="328"/>
      <c r="G296" s="111"/>
      <c r="H296" s="208" t="s">
        <v>6563</v>
      </c>
    </row>
    <row r="297" spans="3:8" ht="39" hidden="1" x14ac:dyDescent="0.4">
      <c r="C297" s="322"/>
      <c r="D297" s="148" t="s">
        <v>6055</v>
      </c>
      <c r="E297" s="327" t="str">
        <f>IF(E295="", "", IF(F295="", "", work!D149&amp;" "&amp;work!E149&amp;" "&amp;work!F149))</f>
        <v/>
      </c>
      <c r="F297" s="328"/>
      <c r="G297" s="111"/>
      <c r="H297" s="208" t="s">
        <v>6563</v>
      </c>
    </row>
    <row r="298" spans="3:8" ht="39" hidden="1" x14ac:dyDescent="0.4">
      <c r="C298" s="213" t="s">
        <v>7308</v>
      </c>
      <c r="D298" s="150"/>
      <c r="E298" s="333"/>
      <c r="F298" s="334"/>
      <c r="G298" s="108"/>
      <c r="H298" s="208" t="s">
        <v>7527</v>
      </c>
    </row>
    <row r="299" spans="3:8" ht="39" hidden="1" x14ac:dyDescent="0.4">
      <c r="C299" s="321" t="s">
        <v>7309</v>
      </c>
      <c r="D299" s="148" t="s">
        <v>6560</v>
      </c>
      <c r="E299" s="333"/>
      <c r="F299" s="334"/>
      <c r="G299" s="112"/>
      <c r="H299" s="208" t="s">
        <v>7214</v>
      </c>
    </row>
    <row r="300" spans="3:8" ht="58.5" hidden="1" x14ac:dyDescent="0.4">
      <c r="C300" s="322"/>
      <c r="D300" s="148" t="s">
        <v>6055</v>
      </c>
      <c r="E300" s="323"/>
      <c r="F300" s="324"/>
      <c r="G300" s="112"/>
      <c r="H300" s="208" t="s">
        <v>7169</v>
      </c>
    </row>
    <row r="301" spans="3:8" ht="39" hidden="1" x14ac:dyDescent="0.4">
      <c r="C301" s="321" t="s">
        <v>7310</v>
      </c>
      <c r="D301" s="148" t="s">
        <v>6560</v>
      </c>
      <c r="E301" s="349"/>
      <c r="F301" s="350"/>
      <c r="G301" s="108"/>
      <c r="H301" s="208" t="s">
        <v>7528</v>
      </c>
    </row>
    <row r="302" spans="3:8" ht="59.25" hidden="1" thickBot="1" x14ac:dyDescent="0.45">
      <c r="C302" s="338"/>
      <c r="D302" s="214" t="s">
        <v>6055</v>
      </c>
      <c r="E302" s="331"/>
      <c r="F302" s="332"/>
      <c r="G302" s="215"/>
      <c r="H302" s="212" t="s">
        <v>7169</v>
      </c>
    </row>
    <row r="303" spans="3:8" ht="6.75" hidden="1" customHeight="1" thickBot="1" x14ac:dyDescent="0.45">
      <c r="C303" s="113"/>
      <c r="D303" s="113"/>
    </row>
    <row r="304" spans="3:8" ht="78" hidden="1" x14ac:dyDescent="0.4">
      <c r="C304" s="339" t="s">
        <v>6582</v>
      </c>
      <c r="D304" s="220" t="s">
        <v>6560</v>
      </c>
      <c r="E304" s="341"/>
      <c r="F304" s="342"/>
      <c r="G304" s="221"/>
      <c r="H304" s="222" t="s">
        <v>7529</v>
      </c>
    </row>
    <row r="305" spans="3:8" ht="58.5" hidden="1" x14ac:dyDescent="0.4">
      <c r="C305" s="340"/>
      <c r="D305" s="151" t="s">
        <v>6055</v>
      </c>
      <c r="E305" s="323"/>
      <c r="F305" s="324"/>
      <c r="G305" s="108"/>
      <c r="H305" s="208" t="s">
        <v>7169</v>
      </c>
    </row>
    <row r="306" spans="3:8" ht="39" hidden="1" x14ac:dyDescent="0.4">
      <c r="C306" s="223" t="s">
        <v>7141</v>
      </c>
      <c r="D306" s="153"/>
      <c r="E306" s="295"/>
      <c r="F306" s="296"/>
      <c r="G306" s="108"/>
      <c r="H306" s="208" t="s">
        <v>7530</v>
      </c>
    </row>
    <row r="307" spans="3:8" ht="39" hidden="1" x14ac:dyDescent="0.4">
      <c r="C307" s="223" t="s">
        <v>7311</v>
      </c>
      <c r="D307" s="153"/>
      <c r="E307" s="109"/>
      <c r="F307" s="110"/>
      <c r="G307" s="111" t="str">
        <f>TEXT(E307,"000")&amp;TEXT(F307,"0000")</f>
        <v>0000000</v>
      </c>
      <c r="H307" s="208" t="s">
        <v>7531</v>
      </c>
    </row>
    <row r="308" spans="3:8" ht="39" hidden="1" x14ac:dyDescent="0.4">
      <c r="C308" s="299" t="s">
        <v>7110</v>
      </c>
      <c r="D308" s="151" t="s">
        <v>6560</v>
      </c>
      <c r="E308" s="327" t="str">
        <f>IF(E307="", "", IF(F307="", "", work!D156&amp;" "&amp;work!E156&amp;" "&amp;work!F156))</f>
        <v/>
      </c>
      <c r="F308" s="328"/>
      <c r="G308" s="111"/>
      <c r="H308" s="208" t="s">
        <v>6563</v>
      </c>
    </row>
    <row r="309" spans="3:8" ht="39" hidden="1" x14ac:dyDescent="0.4">
      <c r="C309" s="300"/>
      <c r="D309" s="151" t="s">
        <v>6055</v>
      </c>
      <c r="E309" s="327" t="str">
        <f>IF(E307="", "", IF(F307="", "", work!D155&amp;" "&amp;work!E155&amp;" "&amp;work!F155))</f>
        <v/>
      </c>
      <c r="F309" s="328"/>
      <c r="G309" s="111"/>
      <c r="H309" s="208" t="s">
        <v>6563</v>
      </c>
    </row>
    <row r="310" spans="3:8" ht="39" hidden="1" x14ac:dyDescent="0.4">
      <c r="C310" s="223" t="s">
        <v>7312</v>
      </c>
      <c r="D310" s="153"/>
      <c r="E310" s="333"/>
      <c r="F310" s="334"/>
      <c r="G310" s="108"/>
      <c r="H310" s="208" t="s">
        <v>7532</v>
      </c>
    </row>
    <row r="311" spans="3:8" ht="39" hidden="1" x14ac:dyDescent="0.4">
      <c r="C311" s="299" t="s">
        <v>7313</v>
      </c>
      <c r="D311" s="151" t="s">
        <v>6560</v>
      </c>
      <c r="E311" s="333"/>
      <c r="F311" s="334"/>
      <c r="G311" s="112"/>
      <c r="H311" s="208" t="s">
        <v>7214</v>
      </c>
    </row>
    <row r="312" spans="3:8" ht="58.5" hidden="1" x14ac:dyDescent="0.4">
      <c r="C312" s="300"/>
      <c r="D312" s="151" t="s">
        <v>6055</v>
      </c>
      <c r="E312" s="323"/>
      <c r="F312" s="324"/>
      <c r="G312" s="112"/>
      <c r="H312" s="208" t="s">
        <v>7169</v>
      </c>
    </row>
    <row r="313" spans="3:8" ht="39" hidden="1" x14ac:dyDescent="0.4">
      <c r="C313" s="299" t="s">
        <v>7314</v>
      </c>
      <c r="D313" s="151" t="s">
        <v>6560</v>
      </c>
      <c r="E313" s="349"/>
      <c r="F313" s="350"/>
      <c r="G313" s="108"/>
      <c r="H313" s="208" t="s">
        <v>7533</v>
      </c>
    </row>
    <row r="314" spans="3:8" ht="59.25" hidden="1" thickBot="1" x14ac:dyDescent="0.45">
      <c r="C314" s="306"/>
      <c r="D314" s="210" t="s">
        <v>6055</v>
      </c>
      <c r="E314" s="331"/>
      <c r="F314" s="332"/>
      <c r="G314" s="215"/>
      <c r="H314" s="212" t="s">
        <v>7169</v>
      </c>
    </row>
    <row r="315" spans="3:8" ht="6.75" hidden="1" customHeight="1" thickBot="1" x14ac:dyDescent="0.45">
      <c r="C315" s="113"/>
      <c r="D315" s="113"/>
    </row>
    <row r="316" spans="3:8" ht="78" hidden="1" x14ac:dyDescent="0.4">
      <c r="C316" s="343" t="s">
        <v>6583</v>
      </c>
      <c r="D316" s="225" t="s">
        <v>6560</v>
      </c>
      <c r="E316" s="341"/>
      <c r="F316" s="342"/>
      <c r="G316" s="221"/>
      <c r="H316" s="222" t="s">
        <v>7534</v>
      </c>
    </row>
    <row r="317" spans="3:8" ht="58.5" hidden="1" x14ac:dyDescent="0.4">
      <c r="C317" s="344"/>
      <c r="D317" s="148" t="s">
        <v>6055</v>
      </c>
      <c r="E317" s="323"/>
      <c r="F317" s="324"/>
      <c r="G317" s="108"/>
      <c r="H317" s="208" t="s">
        <v>7169</v>
      </c>
    </row>
    <row r="318" spans="3:8" ht="39" hidden="1" x14ac:dyDescent="0.4">
      <c r="C318" s="213" t="s">
        <v>6649</v>
      </c>
      <c r="D318" s="150"/>
      <c r="E318" s="295"/>
      <c r="F318" s="296"/>
      <c r="G318" s="108"/>
      <c r="H318" s="208" t="s">
        <v>7535</v>
      </c>
    </row>
    <row r="319" spans="3:8" ht="39" hidden="1" x14ac:dyDescent="0.4">
      <c r="C319" s="213" t="s">
        <v>7315</v>
      </c>
      <c r="D319" s="150"/>
      <c r="E319" s="109"/>
      <c r="F319" s="110"/>
      <c r="G319" s="111" t="str">
        <f>TEXT(E319,"000")&amp;TEXT(F319,"0000")</f>
        <v>0000000</v>
      </c>
      <c r="H319" s="208" t="s">
        <v>7536</v>
      </c>
    </row>
    <row r="320" spans="3:8" ht="39" hidden="1" x14ac:dyDescent="0.4">
      <c r="C320" s="321" t="s">
        <v>7111</v>
      </c>
      <c r="D320" s="148" t="s">
        <v>6560</v>
      </c>
      <c r="E320" s="327" t="str">
        <f>IF(E319="", "", IF(F319="", "", work!D162&amp;" "&amp;work!E162&amp;" "&amp;work!F162))</f>
        <v/>
      </c>
      <c r="F320" s="328"/>
      <c r="G320" s="111"/>
      <c r="H320" s="208" t="s">
        <v>6563</v>
      </c>
    </row>
    <row r="321" spans="3:8" ht="39" hidden="1" x14ac:dyDescent="0.4">
      <c r="C321" s="322"/>
      <c r="D321" s="148" t="s">
        <v>6055</v>
      </c>
      <c r="E321" s="327" t="str">
        <f>IF(E319="", "", IF(F319="", "", work!D161&amp;" "&amp;work!E161&amp;" "&amp;work!F161))</f>
        <v/>
      </c>
      <c r="F321" s="328"/>
      <c r="G321" s="111"/>
      <c r="H321" s="208" t="s">
        <v>6563</v>
      </c>
    </row>
    <row r="322" spans="3:8" ht="39" hidden="1" x14ac:dyDescent="0.4">
      <c r="C322" s="213" t="s">
        <v>7316</v>
      </c>
      <c r="D322" s="150"/>
      <c r="E322" s="333"/>
      <c r="F322" s="334"/>
      <c r="G322" s="108"/>
      <c r="H322" s="208" t="s">
        <v>7537</v>
      </c>
    </row>
    <row r="323" spans="3:8" ht="39" hidden="1" x14ac:dyDescent="0.4">
      <c r="C323" s="321" t="s">
        <v>7317</v>
      </c>
      <c r="D323" s="148" t="s">
        <v>6560</v>
      </c>
      <c r="E323" s="333"/>
      <c r="F323" s="334"/>
      <c r="G323" s="112"/>
      <c r="H323" s="208" t="s">
        <v>7214</v>
      </c>
    </row>
    <row r="324" spans="3:8" ht="58.5" hidden="1" x14ac:dyDescent="0.4">
      <c r="C324" s="322"/>
      <c r="D324" s="148" t="s">
        <v>6055</v>
      </c>
      <c r="E324" s="323"/>
      <c r="F324" s="324"/>
      <c r="G324" s="112"/>
      <c r="H324" s="208" t="s">
        <v>7169</v>
      </c>
    </row>
    <row r="325" spans="3:8" ht="39" hidden="1" x14ac:dyDescent="0.4">
      <c r="C325" s="321" t="s">
        <v>7318</v>
      </c>
      <c r="D325" s="148" t="s">
        <v>6560</v>
      </c>
      <c r="E325" s="349"/>
      <c r="F325" s="350"/>
      <c r="G325" s="108"/>
      <c r="H325" s="208" t="s">
        <v>7538</v>
      </c>
    </row>
    <row r="326" spans="3:8" ht="59.25" hidden="1" thickBot="1" x14ac:dyDescent="0.45">
      <c r="C326" s="338"/>
      <c r="D326" s="214" t="s">
        <v>6055</v>
      </c>
      <c r="E326" s="331"/>
      <c r="F326" s="332"/>
      <c r="G326" s="215"/>
      <c r="H326" s="212" t="s">
        <v>7169</v>
      </c>
    </row>
    <row r="327" spans="3:8" ht="6.75" hidden="1" customHeight="1" thickBot="1" x14ac:dyDescent="0.45">
      <c r="C327" s="113"/>
      <c r="D327" s="113"/>
    </row>
    <row r="328" spans="3:8" ht="78" hidden="1" x14ac:dyDescent="0.4">
      <c r="C328" s="339" t="s">
        <v>6584</v>
      </c>
      <c r="D328" s="220" t="s">
        <v>6560</v>
      </c>
      <c r="E328" s="341"/>
      <c r="F328" s="342"/>
      <c r="G328" s="221"/>
      <c r="H328" s="222" t="s">
        <v>7539</v>
      </c>
    </row>
    <row r="329" spans="3:8" ht="58.5" hidden="1" x14ac:dyDescent="0.4">
      <c r="C329" s="340"/>
      <c r="D329" s="151" t="s">
        <v>6055</v>
      </c>
      <c r="E329" s="323"/>
      <c r="F329" s="324"/>
      <c r="G329" s="108"/>
      <c r="H329" s="208" t="s">
        <v>7169</v>
      </c>
    </row>
    <row r="330" spans="3:8" ht="39" hidden="1" x14ac:dyDescent="0.4">
      <c r="C330" s="223" t="s">
        <v>6648</v>
      </c>
      <c r="D330" s="153"/>
      <c r="E330" s="295"/>
      <c r="F330" s="296"/>
      <c r="G330" s="108"/>
      <c r="H330" s="208" t="s">
        <v>7540</v>
      </c>
    </row>
    <row r="331" spans="3:8" ht="39" hidden="1" x14ac:dyDescent="0.4">
      <c r="C331" s="223" t="s">
        <v>7319</v>
      </c>
      <c r="D331" s="153"/>
      <c r="E331" s="109"/>
      <c r="F331" s="110"/>
      <c r="G331" s="111" t="str">
        <f>TEXT(E331,"000")&amp;TEXT(F331,"0000")</f>
        <v>0000000</v>
      </c>
      <c r="H331" s="208" t="s">
        <v>7541</v>
      </c>
    </row>
    <row r="332" spans="3:8" ht="39" hidden="1" x14ac:dyDescent="0.4">
      <c r="C332" s="299" t="s">
        <v>7112</v>
      </c>
      <c r="D332" s="151" t="s">
        <v>6560</v>
      </c>
      <c r="E332" s="327" t="str">
        <f>IF(E331="", "", IF(F331="", "", work!D168&amp;" "&amp;work!E168&amp;" "&amp;work!F168))</f>
        <v/>
      </c>
      <c r="F332" s="328"/>
      <c r="G332" s="111"/>
      <c r="H332" s="208" t="s">
        <v>6563</v>
      </c>
    </row>
    <row r="333" spans="3:8" ht="39" hidden="1" x14ac:dyDescent="0.4">
      <c r="C333" s="300"/>
      <c r="D333" s="151" t="s">
        <v>6055</v>
      </c>
      <c r="E333" s="327" t="str">
        <f>IF(E331="", "", IF(F331="", "", work!D167&amp;" "&amp;work!E167&amp;" "&amp;work!F167))</f>
        <v/>
      </c>
      <c r="F333" s="328"/>
      <c r="G333" s="111"/>
      <c r="H333" s="208" t="s">
        <v>6563</v>
      </c>
    </row>
    <row r="334" spans="3:8" ht="39" hidden="1" x14ac:dyDescent="0.4">
      <c r="C334" s="223" t="s">
        <v>7320</v>
      </c>
      <c r="D334" s="153"/>
      <c r="E334" s="333"/>
      <c r="F334" s="334"/>
      <c r="G334" s="108"/>
      <c r="H334" s="208" t="s">
        <v>7542</v>
      </c>
    </row>
    <row r="335" spans="3:8" ht="39" hidden="1" x14ac:dyDescent="0.4">
      <c r="C335" s="299" t="s">
        <v>7321</v>
      </c>
      <c r="D335" s="151" t="s">
        <v>6560</v>
      </c>
      <c r="E335" s="333"/>
      <c r="F335" s="334"/>
      <c r="G335" s="112"/>
      <c r="H335" s="208" t="s">
        <v>7214</v>
      </c>
    </row>
    <row r="336" spans="3:8" ht="58.5" hidden="1" x14ac:dyDescent="0.4">
      <c r="C336" s="300"/>
      <c r="D336" s="151" t="s">
        <v>6055</v>
      </c>
      <c r="E336" s="323"/>
      <c r="F336" s="324"/>
      <c r="G336" s="112"/>
      <c r="H336" s="208" t="s">
        <v>7169</v>
      </c>
    </row>
    <row r="337" spans="3:8" ht="39" hidden="1" x14ac:dyDescent="0.4">
      <c r="C337" s="299" t="s">
        <v>7322</v>
      </c>
      <c r="D337" s="151" t="s">
        <v>6560</v>
      </c>
      <c r="E337" s="349"/>
      <c r="F337" s="350"/>
      <c r="G337" s="108"/>
      <c r="H337" s="208" t="s">
        <v>7543</v>
      </c>
    </row>
    <row r="338" spans="3:8" ht="59.25" hidden="1" thickBot="1" x14ac:dyDescent="0.45">
      <c r="C338" s="306"/>
      <c r="D338" s="210" t="s">
        <v>6055</v>
      </c>
      <c r="E338" s="331"/>
      <c r="F338" s="332"/>
      <c r="G338" s="215"/>
      <c r="H338" s="212" t="s">
        <v>7169</v>
      </c>
    </row>
    <row r="339" spans="3:8" ht="6.75" hidden="1" customHeight="1" thickBot="1" x14ac:dyDescent="0.45">
      <c r="C339" s="113"/>
      <c r="D339" s="113"/>
    </row>
    <row r="340" spans="3:8" ht="78" hidden="1" x14ac:dyDescent="0.4">
      <c r="C340" s="343" t="s">
        <v>6585</v>
      </c>
      <c r="D340" s="225" t="s">
        <v>6560</v>
      </c>
      <c r="E340" s="341"/>
      <c r="F340" s="342"/>
      <c r="G340" s="221"/>
      <c r="H340" s="222" t="s">
        <v>7544</v>
      </c>
    </row>
    <row r="341" spans="3:8" ht="58.5" hidden="1" x14ac:dyDescent="0.4">
      <c r="C341" s="344"/>
      <c r="D341" s="148" t="s">
        <v>6055</v>
      </c>
      <c r="E341" s="323"/>
      <c r="F341" s="324"/>
      <c r="G341" s="108"/>
      <c r="H341" s="208" t="s">
        <v>7169</v>
      </c>
    </row>
    <row r="342" spans="3:8" ht="39" hidden="1" x14ac:dyDescent="0.4">
      <c r="C342" s="213" t="s">
        <v>6647</v>
      </c>
      <c r="D342" s="150"/>
      <c r="E342" s="295"/>
      <c r="F342" s="296"/>
      <c r="G342" s="108"/>
      <c r="H342" s="208" t="s">
        <v>7545</v>
      </c>
    </row>
    <row r="343" spans="3:8" ht="39" hidden="1" x14ac:dyDescent="0.4">
      <c r="C343" s="213" t="s">
        <v>7323</v>
      </c>
      <c r="D343" s="150"/>
      <c r="E343" s="109"/>
      <c r="F343" s="110"/>
      <c r="G343" s="111" t="str">
        <f>TEXT(E343,"000")&amp;TEXT(F343,"0000")</f>
        <v>0000000</v>
      </c>
      <c r="H343" s="208" t="s">
        <v>7546</v>
      </c>
    </row>
    <row r="344" spans="3:8" ht="39" hidden="1" x14ac:dyDescent="0.4">
      <c r="C344" s="321" t="s">
        <v>7113</v>
      </c>
      <c r="D344" s="148" t="s">
        <v>6560</v>
      </c>
      <c r="E344" s="327" t="str">
        <f>IF(E343="", "", IF(F343="", "", work!D174&amp;" "&amp;work!E174&amp;" "&amp;work!F174))</f>
        <v/>
      </c>
      <c r="F344" s="328"/>
      <c r="G344" s="111"/>
      <c r="H344" s="208" t="s">
        <v>6563</v>
      </c>
    </row>
    <row r="345" spans="3:8" ht="39" hidden="1" x14ac:dyDescent="0.4">
      <c r="C345" s="322"/>
      <c r="D345" s="148" t="s">
        <v>6055</v>
      </c>
      <c r="E345" s="327" t="str">
        <f>IF(E343="", "", IF(F343="", "", work!D173&amp;" "&amp;work!E173&amp;" "&amp;work!F173))</f>
        <v/>
      </c>
      <c r="F345" s="328"/>
      <c r="G345" s="111"/>
      <c r="H345" s="208" t="s">
        <v>6563</v>
      </c>
    </row>
    <row r="346" spans="3:8" ht="39" hidden="1" x14ac:dyDescent="0.4">
      <c r="C346" s="213" t="s">
        <v>7324</v>
      </c>
      <c r="D346" s="150"/>
      <c r="E346" s="333"/>
      <c r="F346" s="334"/>
      <c r="G346" s="108"/>
      <c r="H346" s="208" t="s">
        <v>7547</v>
      </c>
    </row>
    <row r="347" spans="3:8" ht="39" hidden="1" x14ac:dyDescent="0.4">
      <c r="C347" s="321" t="s">
        <v>7325</v>
      </c>
      <c r="D347" s="148" t="s">
        <v>6560</v>
      </c>
      <c r="E347" s="333"/>
      <c r="F347" s="334"/>
      <c r="G347" s="112"/>
      <c r="H347" s="208" t="s">
        <v>7214</v>
      </c>
    </row>
    <row r="348" spans="3:8" ht="58.5" hidden="1" x14ac:dyDescent="0.4">
      <c r="C348" s="322"/>
      <c r="D348" s="148" t="s">
        <v>6055</v>
      </c>
      <c r="E348" s="323"/>
      <c r="F348" s="324"/>
      <c r="G348" s="112"/>
      <c r="H348" s="208" t="s">
        <v>7169</v>
      </c>
    </row>
    <row r="349" spans="3:8" ht="39" hidden="1" x14ac:dyDescent="0.4">
      <c r="C349" s="321" t="s">
        <v>7326</v>
      </c>
      <c r="D349" s="148" t="s">
        <v>6560</v>
      </c>
      <c r="E349" s="349"/>
      <c r="F349" s="350"/>
      <c r="G349" s="108"/>
      <c r="H349" s="208" t="s">
        <v>7548</v>
      </c>
    </row>
    <row r="350" spans="3:8" ht="59.25" hidden="1" thickBot="1" x14ac:dyDescent="0.45">
      <c r="C350" s="338"/>
      <c r="D350" s="214" t="s">
        <v>6055</v>
      </c>
      <c r="E350" s="331"/>
      <c r="F350" s="332"/>
      <c r="G350" s="215"/>
      <c r="H350" s="212" t="s">
        <v>7169</v>
      </c>
    </row>
    <row r="351" spans="3:8" ht="6.75" hidden="1" customHeight="1" thickBot="1" x14ac:dyDescent="0.45">
      <c r="C351" s="113"/>
      <c r="D351" s="113"/>
    </row>
    <row r="352" spans="3:8" ht="78" hidden="1" x14ac:dyDescent="0.4">
      <c r="C352" s="339" t="s">
        <v>6586</v>
      </c>
      <c r="D352" s="220" t="s">
        <v>6560</v>
      </c>
      <c r="E352" s="341"/>
      <c r="F352" s="342"/>
      <c r="G352" s="221"/>
      <c r="H352" s="222" t="s">
        <v>7549</v>
      </c>
    </row>
    <row r="353" spans="3:8" ht="58.5" hidden="1" x14ac:dyDescent="0.4">
      <c r="C353" s="340"/>
      <c r="D353" s="151" t="s">
        <v>6055</v>
      </c>
      <c r="E353" s="323"/>
      <c r="F353" s="324"/>
      <c r="G353" s="108"/>
      <c r="H353" s="208" t="s">
        <v>7169</v>
      </c>
    </row>
    <row r="354" spans="3:8" ht="39" hidden="1" x14ac:dyDescent="0.4">
      <c r="C354" s="223" t="s">
        <v>6646</v>
      </c>
      <c r="D354" s="153"/>
      <c r="E354" s="295"/>
      <c r="F354" s="296"/>
      <c r="G354" s="108"/>
      <c r="H354" s="208" t="s">
        <v>7550</v>
      </c>
    </row>
    <row r="355" spans="3:8" ht="39" hidden="1" x14ac:dyDescent="0.4">
      <c r="C355" s="223" t="s">
        <v>7327</v>
      </c>
      <c r="D355" s="153"/>
      <c r="E355" s="109"/>
      <c r="F355" s="110"/>
      <c r="G355" s="111" t="str">
        <f>TEXT(E355,"000")&amp;TEXT(F355,"0000")</f>
        <v>0000000</v>
      </c>
      <c r="H355" s="208" t="s">
        <v>7551</v>
      </c>
    </row>
    <row r="356" spans="3:8" ht="39" hidden="1" x14ac:dyDescent="0.4">
      <c r="C356" s="299" t="s">
        <v>7114</v>
      </c>
      <c r="D356" s="151" t="s">
        <v>6560</v>
      </c>
      <c r="E356" s="327" t="str">
        <f>IF(E355="", "", IF(F355="", "", work!D180&amp;" "&amp;work!E180&amp;" "&amp;work!F180))</f>
        <v/>
      </c>
      <c r="F356" s="328"/>
      <c r="G356" s="111"/>
      <c r="H356" s="208" t="s">
        <v>6563</v>
      </c>
    </row>
    <row r="357" spans="3:8" ht="39" hidden="1" x14ac:dyDescent="0.4">
      <c r="C357" s="300"/>
      <c r="D357" s="151" t="s">
        <v>6055</v>
      </c>
      <c r="E357" s="327" t="str">
        <f>IF(E355="", "", IF(F355="", "", work!D179&amp;" "&amp;work!E179&amp;" "&amp;work!F179))</f>
        <v/>
      </c>
      <c r="F357" s="328"/>
      <c r="G357" s="111"/>
      <c r="H357" s="208" t="s">
        <v>6563</v>
      </c>
    </row>
    <row r="358" spans="3:8" ht="39" hidden="1" x14ac:dyDescent="0.4">
      <c r="C358" s="223" t="s">
        <v>7328</v>
      </c>
      <c r="D358" s="153"/>
      <c r="E358" s="333"/>
      <c r="F358" s="334"/>
      <c r="G358" s="108"/>
      <c r="H358" s="208" t="s">
        <v>7552</v>
      </c>
    </row>
    <row r="359" spans="3:8" ht="39" hidden="1" x14ac:dyDescent="0.4">
      <c r="C359" s="299" t="s">
        <v>7329</v>
      </c>
      <c r="D359" s="151" t="s">
        <v>6560</v>
      </c>
      <c r="E359" s="333"/>
      <c r="F359" s="334"/>
      <c r="G359" s="112"/>
      <c r="H359" s="208" t="s">
        <v>7214</v>
      </c>
    </row>
    <row r="360" spans="3:8" ht="58.5" hidden="1" x14ac:dyDescent="0.4">
      <c r="C360" s="300"/>
      <c r="D360" s="151" t="s">
        <v>6055</v>
      </c>
      <c r="E360" s="323"/>
      <c r="F360" s="324"/>
      <c r="G360" s="112"/>
      <c r="H360" s="208" t="s">
        <v>7169</v>
      </c>
    </row>
    <row r="361" spans="3:8" ht="39" hidden="1" x14ac:dyDescent="0.4">
      <c r="C361" s="299" t="s">
        <v>7330</v>
      </c>
      <c r="D361" s="151" t="s">
        <v>6560</v>
      </c>
      <c r="E361" s="349"/>
      <c r="F361" s="350"/>
      <c r="G361" s="108"/>
      <c r="H361" s="208" t="s">
        <v>7553</v>
      </c>
    </row>
    <row r="362" spans="3:8" ht="59.25" hidden="1" thickBot="1" x14ac:dyDescent="0.45">
      <c r="C362" s="306"/>
      <c r="D362" s="210" t="s">
        <v>6055</v>
      </c>
      <c r="E362" s="331"/>
      <c r="F362" s="332"/>
      <c r="G362" s="215"/>
      <c r="H362" s="212" t="s">
        <v>7169</v>
      </c>
    </row>
    <row r="363" spans="3:8" ht="6.75" hidden="1" customHeight="1" thickBot="1" x14ac:dyDescent="0.45">
      <c r="C363" s="113"/>
      <c r="D363" s="113"/>
    </row>
    <row r="364" spans="3:8" ht="78" hidden="1" x14ac:dyDescent="0.4">
      <c r="C364" s="343" t="s">
        <v>6587</v>
      </c>
      <c r="D364" s="225" t="s">
        <v>6560</v>
      </c>
      <c r="E364" s="341"/>
      <c r="F364" s="342"/>
      <c r="G364" s="221"/>
      <c r="H364" s="222" t="s">
        <v>7554</v>
      </c>
    </row>
    <row r="365" spans="3:8" ht="58.5" hidden="1" x14ac:dyDescent="0.4">
      <c r="C365" s="344"/>
      <c r="D365" s="148" t="s">
        <v>6055</v>
      </c>
      <c r="E365" s="323"/>
      <c r="F365" s="324"/>
      <c r="G365" s="108"/>
      <c r="H365" s="208" t="s">
        <v>7169</v>
      </c>
    </row>
    <row r="366" spans="3:8" ht="39" hidden="1" x14ac:dyDescent="0.4">
      <c r="C366" s="213" t="s">
        <v>6645</v>
      </c>
      <c r="D366" s="150"/>
      <c r="E366" s="295"/>
      <c r="F366" s="296"/>
      <c r="G366" s="108"/>
      <c r="H366" s="208" t="s">
        <v>7555</v>
      </c>
    </row>
    <row r="367" spans="3:8" ht="39" hidden="1" x14ac:dyDescent="0.4">
      <c r="C367" s="213" t="s">
        <v>7331</v>
      </c>
      <c r="D367" s="150"/>
      <c r="E367" s="109"/>
      <c r="F367" s="110"/>
      <c r="G367" s="111" t="str">
        <f>TEXT(E367,"000")&amp;TEXT(F367,"0000")</f>
        <v>0000000</v>
      </c>
      <c r="H367" s="208" t="s">
        <v>7556</v>
      </c>
    </row>
    <row r="368" spans="3:8" ht="39" hidden="1" x14ac:dyDescent="0.4">
      <c r="C368" s="321" t="s">
        <v>7115</v>
      </c>
      <c r="D368" s="148" t="s">
        <v>6560</v>
      </c>
      <c r="E368" s="327" t="str">
        <f>IF(E367="", "", IF(F367="", "", work!D186&amp;" "&amp;work!E186&amp;" "&amp;work!F186))</f>
        <v/>
      </c>
      <c r="F368" s="328"/>
      <c r="G368" s="111"/>
      <c r="H368" s="208" t="s">
        <v>6563</v>
      </c>
    </row>
    <row r="369" spans="3:8" ht="39" hidden="1" x14ac:dyDescent="0.4">
      <c r="C369" s="322"/>
      <c r="D369" s="148" t="s">
        <v>6055</v>
      </c>
      <c r="E369" s="327" t="str">
        <f>IF(E367="", "", IF(F367="", "", work!D185&amp;" "&amp;work!E185&amp;" "&amp;work!F185))</f>
        <v/>
      </c>
      <c r="F369" s="328"/>
      <c r="G369" s="111"/>
      <c r="H369" s="208" t="s">
        <v>6563</v>
      </c>
    </row>
    <row r="370" spans="3:8" ht="39" hidden="1" x14ac:dyDescent="0.4">
      <c r="C370" s="213" t="s">
        <v>7332</v>
      </c>
      <c r="D370" s="150"/>
      <c r="E370" s="333"/>
      <c r="F370" s="334"/>
      <c r="G370" s="108"/>
      <c r="H370" s="208" t="s">
        <v>7557</v>
      </c>
    </row>
    <row r="371" spans="3:8" ht="39" hidden="1" x14ac:dyDescent="0.4">
      <c r="C371" s="321" t="s">
        <v>7333</v>
      </c>
      <c r="D371" s="148" t="s">
        <v>6560</v>
      </c>
      <c r="E371" s="333"/>
      <c r="F371" s="334"/>
      <c r="G371" s="112"/>
      <c r="H371" s="208" t="s">
        <v>7214</v>
      </c>
    </row>
    <row r="372" spans="3:8" ht="58.5" hidden="1" x14ac:dyDescent="0.4">
      <c r="C372" s="322"/>
      <c r="D372" s="148" t="s">
        <v>6055</v>
      </c>
      <c r="E372" s="323"/>
      <c r="F372" s="324"/>
      <c r="G372" s="112"/>
      <c r="H372" s="208" t="s">
        <v>7169</v>
      </c>
    </row>
    <row r="373" spans="3:8" ht="39" hidden="1" x14ac:dyDescent="0.4">
      <c r="C373" s="321" t="s">
        <v>7334</v>
      </c>
      <c r="D373" s="148" t="s">
        <v>6560</v>
      </c>
      <c r="E373" s="349"/>
      <c r="F373" s="350"/>
      <c r="G373" s="108"/>
      <c r="H373" s="208" t="s">
        <v>7558</v>
      </c>
    </row>
    <row r="374" spans="3:8" ht="59.25" hidden="1" thickBot="1" x14ac:dyDescent="0.45">
      <c r="C374" s="338"/>
      <c r="D374" s="214" t="s">
        <v>6055</v>
      </c>
      <c r="E374" s="331"/>
      <c r="F374" s="332"/>
      <c r="G374" s="215"/>
      <c r="H374" s="212" t="s">
        <v>7169</v>
      </c>
    </row>
    <row r="375" spans="3:8" ht="6.75" hidden="1" customHeight="1" thickBot="1" x14ac:dyDescent="0.45">
      <c r="C375" s="113"/>
      <c r="D375" s="113"/>
    </row>
    <row r="376" spans="3:8" ht="78" hidden="1" x14ac:dyDescent="0.4">
      <c r="C376" s="339" t="s">
        <v>6588</v>
      </c>
      <c r="D376" s="220" t="s">
        <v>6560</v>
      </c>
      <c r="E376" s="341"/>
      <c r="F376" s="342"/>
      <c r="G376" s="221"/>
      <c r="H376" s="222" t="s">
        <v>7559</v>
      </c>
    </row>
    <row r="377" spans="3:8" ht="58.5" hidden="1" x14ac:dyDescent="0.4">
      <c r="C377" s="340"/>
      <c r="D377" s="151" t="s">
        <v>6055</v>
      </c>
      <c r="E377" s="323"/>
      <c r="F377" s="324"/>
      <c r="G377" s="108"/>
      <c r="H377" s="208" t="s">
        <v>7169</v>
      </c>
    </row>
    <row r="378" spans="3:8" ht="39" hidden="1" x14ac:dyDescent="0.4">
      <c r="C378" s="223" t="s">
        <v>6644</v>
      </c>
      <c r="D378" s="153"/>
      <c r="E378" s="295"/>
      <c r="F378" s="296"/>
      <c r="G378" s="108"/>
      <c r="H378" s="208" t="s">
        <v>7560</v>
      </c>
    </row>
    <row r="379" spans="3:8" ht="39" hidden="1" x14ac:dyDescent="0.4">
      <c r="C379" s="223" t="s">
        <v>7335</v>
      </c>
      <c r="D379" s="153"/>
      <c r="E379" s="109"/>
      <c r="F379" s="110"/>
      <c r="G379" s="111" t="str">
        <f>TEXT(E379,"000")&amp;TEXT(F379,"0000")</f>
        <v>0000000</v>
      </c>
      <c r="H379" s="208" t="s">
        <v>7561</v>
      </c>
    </row>
    <row r="380" spans="3:8" ht="39" hidden="1" x14ac:dyDescent="0.4">
      <c r="C380" s="299" t="s">
        <v>7116</v>
      </c>
      <c r="D380" s="151" t="s">
        <v>6560</v>
      </c>
      <c r="E380" s="327" t="str">
        <f>IF(E379="", "", IF(F379="", "", work!D192&amp;" "&amp;work!E192&amp;" "&amp;work!F192))</f>
        <v/>
      </c>
      <c r="F380" s="328"/>
      <c r="G380" s="111"/>
      <c r="H380" s="208" t="s">
        <v>6563</v>
      </c>
    </row>
    <row r="381" spans="3:8" ht="39" hidden="1" x14ac:dyDescent="0.4">
      <c r="C381" s="300"/>
      <c r="D381" s="151" t="s">
        <v>6055</v>
      </c>
      <c r="E381" s="327" t="str">
        <f>IF(E379="", "", IF(F379="", "", work!D191&amp;" "&amp;work!E191&amp;" "&amp;work!F191))</f>
        <v/>
      </c>
      <c r="F381" s="328"/>
      <c r="G381" s="111"/>
      <c r="H381" s="208" t="s">
        <v>6563</v>
      </c>
    </row>
    <row r="382" spans="3:8" ht="39" hidden="1" x14ac:dyDescent="0.4">
      <c r="C382" s="223" t="s">
        <v>7336</v>
      </c>
      <c r="D382" s="153"/>
      <c r="E382" s="333"/>
      <c r="F382" s="334"/>
      <c r="G382" s="108"/>
      <c r="H382" s="208" t="s">
        <v>7562</v>
      </c>
    </row>
    <row r="383" spans="3:8" ht="39" hidden="1" x14ac:dyDescent="0.4">
      <c r="C383" s="299" t="s">
        <v>7337</v>
      </c>
      <c r="D383" s="151" t="s">
        <v>6560</v>
      </c>
      <c r="E383" s="333"/>
      <c r="F383" s="334"/>
      <c r="G383" s="112"/>
      <c r="H383" s="208" t="s">
        <v>7214</v>
      </c>
    </row>
    <row r="384" spans="3:8" ht="58.5" hidden="1" x14ac:dyDescent="0.4">
      <c r="C384" s="300"/>
      <c r="D384" s="151" t="s">
        <v>6055</v>
      </c>
      <c r="E384" s="323"/>
      <c r="F384" s="324"/>
      <c r="G384" s="112"/>
      <c r="H384" s="208" t="s">
        <v>7169</v>
      </c>
    </row>
    <row r="385" spans="3:8" ht="39" hidden="1" x14ac:dyDescent="0.4">
      <c r="C385" s="299" t="s">
        <v>7338</v>
      </c>
      <c r="D385" s="151" t="s">
        <v>6560</v>
      </c>
      <c r="E385" s="349"/>
      <c r="F385" s="350"/>
      <c r="G385" s="108"/>
      <c r="H385" s="208" t="s">
        <v>7563</v>
      </c>
    </row>
    <row r="386" spans="3:8" ht="59.25" hidden="1" thickBot="1" x14ac:dyDescent="0.45">
      <c r="C386" s="306"/>
      <c r="D386" s="210" t="s">
        <v>6055</v>
      </c>
      <c r="E386" s="331"/>
      <c r="F386" s="332"/>
      <c r="G386" s="215"/>
      <c r="H386" s="212" t="s">
        <v>7169</v>
      </c>
    </row>
    <row r="387" spans="3:8" ht="6.75" hidden="1" customHeight="1" thickBot="1" x14ac:dyDescent="0.45">
      <c r="C387" s="113"/>
      <c r="D387" s="113"/>
    </row>
    <row r="388" spans="3:8" ht="78" hidden="1" x14ac:dyDescent="0.4">
      <c r="C388" s="359" t="s">
        <v>6589</v>
      </c>
      <c r="D388" s="236" t="s">
        <v>6560</v>
      </c>
      <c r="E388" s="361"/>
      <c r="F388" s="361"/>
      <c r="G388" s="228"/>
      <c r="H388" s="222" t="s">
        <v>7564</v>
      </c>
    </row>
    <row r="389" spans="3:8" ht="58.5" hidden="1" x14ac:dyDescent="0.4">
      <c r="C389" s="360"/>
      <c r="D389" s="237" t="s">
        <v>6055</v>
      </c>
      <c r="E389" s="358"/>
      <c r="F389" s="358"/>
      <c r="G389" s="230"/>
      <c r="H389" s="208" t="s">
        <v>7169</v>
      </c>
    </row>
    <row r="390" spans="3:8" ht="39" hidden="1" x14ac:dyDescent="0.4">
      <c r="C390" s="213" t="s">
        <v>6643</v>
      </c>
      <c r="D390" s="189"/>
      <c r="E390" s="362"/>
      <c r="F390" s="362"/>
      <c r="G390" s="230"/>
      <c r="H390" s="208" t="s">
        <v>7565</v>
      </c>
    </row>
    <row r="391" spans="3:8" ht="39" hidden="1" x14ac:dyDescent="0.4">
      <c r="C391" s="213" t="s">
        <v>7339</v>
      </c>
      <c r="D391" s="189"/>
      <c r="E391" s="231"/>
      <c r="F391" s="232"/>
      <c r="G391" s="233" t="str">
        <f>TEXT(E391,"000")&amp;TEXT(F391,"0000")</f>
        <v>0000000</v>
      </c>
      <c r="H391" s="208" t="s">
        <v>7566</v>
      </c>
    </row>
    <row r="392" spans="3:8" ht="39" hidden="1" x14ac:dyDescent="0.4">
      <c r="C392" s="351" t="s">
        <v>7117</v>
      </c>
      <c r="D392" s="237" t="s">
        <v>6560</v>
      </c>
      <c r="E392" s="356" t="str">
        <f>IF(E391="", "", IF(F391="", "", work!D198&amp;" "&amp;work!E198&amp;" "&amp;work!F198))</f>
        <v/>
      </c>
      <c r="F392" s="356"/>
      <c r="G392" s="233"/>
      <c r="H392" s="208" t="s">
        <v>6563</v>
      </c>
    </row>
    <row r="393" spans="3:8" ht="39" hidden="1" x14ac:dyDescent="0.4">
      <c r="C393" s="355"/>
      <c r="D393" s="237" t="s">
        <v>6055</v>
      </c>
      <c r="E393" s="356" t="str">
        <f>IF(E391="", "", IF(F391="", "", work!D197&amp;" "&amp;work!E197&amp;" "&amp;work!F197))</f>
        <v/>
      </c>
      <c r="F393" s="356"/>
      <c r="G393" s="233"/>
      <c r="H393" s="208" t="s">
        <v>6563</v>
      </c>
    </row>
    <row r="394" spans="3:8" ht="39" hidden="1" x14ac:dyDescent="0.4">
      <c r="C394" s="213" t="s">
        <v>7340</v>
      </c>
      <c r="D394" s="189"/>
      <c r="E394" s="357"/>
      <c r="F394" s="357"/>
      <c r="G394" s="230"/>
      <c r="H394" s="208" t="s">
        <v>7567</v>
      </c>
    </row>
    <row r="395" spans="3:8" ht="39" hidden="1" x14ac:dyDescent="0.4">
      <c r="C395" s="351" t="s">
        <v>7341</v>
      </c>
      <c r="D395" s="237" t="s">
        <v>6560</v>
      </c>
      <c r="E395" s="357"/>
      <c r="F395" s="357"/>
      <c r="G395" s="230"/>
      <c r="H395" s="208" t="s">
        <v>7214</v>
      </c>
    </row>
    <row r="396" spans="3:8" ht="58.5" hidden="1" x14ac:dyDescent="0.4">
      <c r="C396" s="355"/>
      <c r="D396" s="237" t="s">
        <v>6055</v>
      </c>
      <c r="E396" s="358"/>
      <c r="F396" s="358"/>
      <c r="G396" s="230"/>
      <c r="H396" s="208" t="s">
        <v>7169</v>
      </c>
    </row>
    <row r="397" spans="3:8" ht="39" hidden="1" x14ac:dyDescent="0.4">
      <c r="C397" s="351" t="s">
        <v>7342</v>
      </c>
      <c r="D397" s="229" t="s">
        <v>6560</v>
      </c>
      <c r="E397" s="353"/>
      <c r="F397" s="353"/>
      <c r="G397" s="230"/>
      <c r="H397" s="208" t="s">
        <v>7568</v>
      </c>
    </row>
    <row r="398" spans="3:8" ht="59.25" hidden="1" thickBot="1" x14ac:dyDescent="0.45">
      <c r="C398" s="352"/>
      <c r="D398" s="234" t="s">
        <v>6055</v>
      </c>
      <c r="E398" s="354"/>
      <c r="F398" s="354"/>
      <c r="G398" s="235"/>
      <c r="H398" s="212" t="s">
        <v>7169</v>
      </c>
    </row>
    <row r="399" spans="3:8" ht="6.75" hidden="1" customHeight="1" thickBot="1" x14ac:dyDescent="0.45">
      <c r="C399" s="113"/>
      <c r="D399" s="113"/>
    </row>
    <row r="400" spans="3:8" ht="78" hidden="1" x14ac:dyDescent="0.4">
      <c r="C400" s="339" t="s">
        <v>6590</v>
      </c>
      <c r="D400" s="220" t="s">
        <v>6560</v>
      </c>
      <c r="E400" s="341"/>
      <c r="F400" s="342"/>
      <c r="G400" s="221"/>
      <c r="H400" s="222" t="s">
        <v>7569</v>
      </c>
    </row>
    <row r="401" spans="3:8" ht="58.5" hidden="1" x14ac:dyDescent="0.4">
      <c r="C401" s="340"/>
      <c r="D401" s="151" t="s">
        <v>6055</v>
      </c>
      <c r="E401" s="323"/>
      <c r="F401" s="324"/>
      <c r="G401" s="108"/>
      <c r="H401" s="208" t="s">
        <v>7169</v>
      </c>
    </row>
    <row r="402" spans="3:8" ht="39" hidden="1" x14ac:dyDescent="0.4">
      <c r="C402" s="223" t="s">
        <v>6642</v>
      </c>
      <c r="D402" s="153"/>
      <c r="E402" s="295"/>
      <c r="F402" s="296"/>
      <c r="G402" s="108"/>
      <c r="H402" s="208" t="s">
        <v>7570</v>
      </c>
    </row>
    <row r="403" spans="3:8" ht="39" hidden="1" x14ac:dyDescent="0.4">
      <c r="C403" s="223" t="s">
        <v>7343</v>
      </c>
      <c r="D403" s="153"/>
      <c r="E403" s="109"/>
      <c r="F403" s="110"/>
      <c r="G403" s="111" t="str">
        <f>TEXT(E403,"000")&amp;TEXT(F403,"0000")</f>
        <v>0000000</v>
      </c>
      <c r="H403" s="208" t="s">
        <v>7571</v>
      </c>
    </row>
    <row r="404" spans="3:8" ht="39" hidden="1" x14ac:dyDescent="0.4">
      <c r="C404" s="299" t="s">
        <v>7118</v>
      </c>
      <c r="D404" s="151" t="s">
        <v>6560</v>
      </c>
      <c r="E404" s="327" t="str">
        <f>IF(E403="", "", IF(F403="", "", work!D204&amp;" "&amp;work!E204&amp;" "&amp;work!F204))</f>
        <v/>
      </c>
      <c r="F404" s="328"/>
      <c r="G404" s="111"/>
      <c r="H404" s="208" t="s">
        <v>6563</v>
      </c>
    </row>
    <row r="405" spans="3:8" ht="39" hidden="1" x14ac:dyDescent="0.4">
      <c r="C405" s="300"/>
      <c r="D405" s="151" t="s">
        <v>6055</v>
      </c>
      <c r="E405" s="327" t="str">
        <f>IF(E403="", "", IF(F403="", "", work!D203&amp;" "&amp;work!E203&amp;" "&amp;work!F203))</f>
        <v/>
      </c>
      <c r="F405" s="328"/>
      <c r="G405" s="111"/>
      <c r="H405" s="208" t="s">
        <v>6563</v>
      </c>
    </row>
    <row r="406" spans="3:8" ht="39" hidden="1" x14ac:dyDescent="0.4">
      <c r="C406" s="223" t="s">
        <v>7344</v>
      </c>
      <c r="D406" s="153"/>
      <c r="E406" s="333"/>
      <c r="F406" s="334"/>
      <c r="G406" s="108"/>
      <c r="H406" s="208" t="s">
        <v>7572</v>
      </c>
    </row>
    <row r="407" spans="3:8" ht="39" hidden="1" x14ac:dyDescent="0.4">
      <c r="C407" s="299" t="s">
        <v>7345</v>
      </c>
      <c r="D407" s="151" t="s">
        <v>6560</v>
      </c>
      <c r="E407" s="333"/>
      <c r="F407" s="334"/>
      <c r="G407" s="112"/>
      <c r="H407" s="208" t="s">
        <v>7214</v>
      </c>
    </row>
    <row r="408" spans="3:8" ht="58.5" hidden="1" x14ac:dyDescent="0.4">
      <c r="C408" s="300"/>
      <c r="D408" s="151" t="s">
        <v>6055</v>
      </c>
      <c r="E408" s="323"/>
      <c r="F408" s="324"/>
      <c r="G408" s="112"/>
      <c r="H408" s="208" t="s">
        <v>7169</v>
      </c>
    </row>
    <row r="409" spans="3:8" ht="39" hidden="1" x14ac:dyDescent="0.4">
      <c r="C409" s="299" t="s">
        <v>7346</v>
      </c>
      <c r="D409" s="151" t="s">
        <v>6560</v>
      </c>
      <c r="E409" s="349"/>
      <c r="F409" s="350"/>
      <c r="G409" s="108"/>
      <c r="H409" s="208" t="s">
        <v>7573</v>
      </c>
    </row>
    <row r="410" spans="3:8" ht="59.25" hidden="1" thickBot="1" x14ac:dyDescent="0.45">
      <c r="C410" s="306"/>
      <c r="D410" s="210" t="s">
        <v>6055</v>
      </c>
      <c r="E410" s="331"/>
      <c r="F410" s="332"/>
      <c r="G410" s="215"/>
      <c r="H410" s="212" t="s">
        <v>7169</v>
      </c>
    </row>
    <row r="411" spans="3:8" ht="6.75" hidden="1" customHeight="1" thickBot="1" x14ac:dyDescent="0.45">
      <c r="C411" s="113"/>
      <c r="D411" s="113"/>
    </row>
    <row r="412" spans="3:8" ht="78" hidden="1" x14ac:dyDescent="0.4">
      <c r="C412" s="343" t="s">
        <v>6591</v>
      </c>
      <c r="D412" s="225" t="s">
        <v>6560</v>
      </c>
      <c r="E412" s="341"/>
      <c r="F412" s="342"/>
      <c r="G412" s="221"/>
      <c r="H412" s="222" t="s">
        <v>7574</v>
      </c>
    </row>
    <row r="413" spans="3:8" ht="58.5" hidden="1" x14ac:dyDescent="0.4">
      <c r="C413" s="344"/>
      <c r="D413" s="148" t="s">
        <v>6055</v>
      </c>
      <c r="E413" s="323"/>
      <c r="F413" s="324"/>
      <c r="G413" s="108"/>
      <c r="H413" s="208" t="s">
        <v>7169</v>
      </c>
    </row>
    <row r="414" spans="3:8" ht="39" hidden="1" x14ac:dyDescent="0.4">
      <c r="C414" s="213" t="s">
        <v>6641</v>
      </c>
      <c r="D414" s="150"/>
      <c r="E414" s="295"/>
      <c r="F414" s="296"/>
      <c r="G414" s="108"/>
      <c r="H414" s="208" t="s">
        <v>7575</v>
      </c>
    </row>
    <row r="415" spans="3:8" ht="39" hidden="1" x14ac:dyDescent="0.4">
      <c r="C415" s="213" t="s">
        <v>7347</v>
      </c>
      <c r="D415" s="150"/>
      <c r="E415" s="109"/>
      <c r="F415" s="110"/>
      <c r="G415" s="111" t="str">
        <f>TEXT(E415,"000")&amp;TEXT(F415,"0000")</f>
        <v>0000000</v>
      </c>
      <c r="H415" s="208" t="s">
        <v>7576</v>
      </c>
    </row>
    <row r="416" spans="3:8" ht="39" hidden="1" x14ac:dyDescent="0.4">
      <c r="C416" s="321" t="s">
        <v>7119</v>
      </c>
      <c r="D416" s="148" t="s">
        <v>6560</v>
      </c>
      <c r="E416" s="327" t="str">
        <f>IF(E415="", "", IF(F415="", "", work!D210&amp;" "&amp;work!E210&amp;" "&amp;work!F210))</f>
        <v/>
      </c>
      <c r="F416" s="328"/>
      <c r="G416" s="111"/>
      <c r="H416" s="208" t="s">
        <v>6563</v>
      </c>
    </row>
    <row r="417" spans="3:8" ht="39" hidden="1" x14ac:dyDescent="0.4">
      <c r="C417" s="322"/>
      <c r="D417" s="148" t="s">
        <v>6055</v>
      </c>
      <c r="E417" s="327" t="str">
        <f>IF(E415="", "", IF(F415="", "", work!D209&amp;" "&amp;work!E209&amp;" "&amp;work!F209))</f>
        <v/>
      </c>
      <c r="F417" s="328"/>
      <c r="G417" s="111"/>
      <c r="H417" s="208" t="s">
        <v>6563</v>
      </c>
    </row>
    <row r="418" spans="3:8" ht="39" hidden="1" x14ac:dyDescent="0.4">
      <c r="C418" s="213" t="s">
        <v>7348</v>
      </c>
      <c r="D418" s="150"/>
      <c r="E418" s="333"/>
      <c r="F418" s="334"/>
      <c r="G418" s="108"/>
      <c r="H418" s="208" t="s">
        <v>7577</v>
      </c>
    </row>
    <row r="419" spans="3:8" ht="39" hidden="1" x14ac:dyDescent="0.4">
      <c r="C419" s="321" t="s">
        <v>7349</v>
      </c>
      <c r="D419" s="148" t="s">
        <v>6560</v>
      </c>
      <c r="E419" s="333"/>
      <c r="F419" s="334"/>
      <c r="G419" s="112"/>
      <c r="H419" s="208" t="s">
        <v>7214</v>
      </c>
    </row>
    <row r="420" spans="3:8" ht="58.5" hidden="1" x14ac:dyDescent="0.4">
      <c r="C420" s="322"/>
      <c r="D420" s="148" t="s">
        <v>6055</v>
      </c>
      <c r="E420" s="323"/>
      <c r="F420" s="324"/>
      <c r="G420" s="112"/>
      <c r="H420" s="208" t="s">
        <v>7169</v>
      </c>
    </row>
    <row r="421" spans="3:8" ht="39" hidden="1" x14ac:dyDescent="0.4">
      <c r="C421" s="321" t="s">
        <v>7350</v>
      </c>
      <c r="D421" s="148" t="s">
        <v>6560</v>
      </c>
      <c r="E421" s="349"/>
      <c r="F421" s="350"/>
      <c r="G421" s="108"/>
      <c r="H421" s="208" t="s">
        <v>7578</v>
      </c>
    </row>
    <row r="422" spans="3:8" ht="59.25" hidden="1" thickBot="1" x14ac:dyDescent="0.45">
      <c r="C422" s="338"/>
      <c r="D422" s="214" t="s">
        <v>6055</v>
      </c>
      <c r="E422" s="331"/>
      <c r="F422" s="332"/>
      <c r="G422" s="215"/>
      <c r="H422" s="212" t="s">
        <v>7169</v>
      </c>
    </row>
    <row r="423" spans="3:8" ht="6.75" hidden="1" customHeight="1" thickBot="1" x14ac:dyDescent="0.45">
      <c r="C423" s="113"/>
      <c r="D423" s="113"/>
    </row>
    <row r="424" spans="3:8" ht="78" hidden="1" x14ac:dyDescent="0.4">
      <c r="C424" s="339" t="s">
        <v>6592</v>
      </c>
      <c r="D424" s="220" t="s">
        <v>6560</v>
      </c>
      <c r="E424" s="341"/>
      <c r="F424" s="342"/>
      <c r="G424" s="221"/>
      <c r="H424" s="222" t="s">
        <v>7579</v>
      </c>
    </row>
    <row r="425" spans="3:8" ht="58.5" hidden="1" x14ac:dyDescent="0.4">
      <c r="C425" s="340"/>
      <c r="D425" s="151" t="s">
        <v>6055</v>
      </c>
      <c r="E425" s="323"/>
      <c r="F425" s="324"/>
      <c r="G425" s="108"/>
      <c r="H425" s="208" t="s">
        <v>7169</v>
      </c>
    </row>
    <row r="426" spans="3:8" ht="39" hidden="1" x14ac:dyDescent="0.4">
      <c r="C426" s="223" t="s">
        <v>6640</v>
      </c>
      <c r="D426" s="153"/>
      <c r="E426" s="295"/>
      <c r="F426" s="296"/>
      <c r="G426" s="108"/>
      <c r="H426" s="208" t="s">
        <v>7580</v>
      </c>
    </row>
    <row r="427" spans="3:8" ht="39" hidden="1" x14ac:dyDescent="0.4">
      <c r="C427" s="223" t="s">
        <v>7351</v>
      </c>
      <c r="D427" s="153"/>
      <c r="E427" s="109"/>
      <c r="F427" s="110"/>
      <c r="G427" s="111" t="str">
        <f>TEXT(E427,"000")&amp;TEXT(F427,"0000")</f>
        <v>0000000</v>
      </c>
      <c r="H427" s="208" t="s">
        <v>7581</v>
      </c>
    </row>
    <row r="428" spans="3:8" ht="39" hidden="1" x14ac:dyDescent="0.4">
      <c r="C428" s="299" t="s">
        <v>7120</v>
      </c>
      <c r="D428" s="151" t="s">
        <v>6560</v>
      </c>
      <c r="E428" s="327" t="str">
        <f>IF(E427="", "", IF(F427="", "", work!D216&amp;" "&amp;work!E216&amp;" "&amp;work!F216))</f>
        <v/>
      </c>
      <c r="F428" s="328"/>
      <c r="G428" s="111"/>
      <c r="H428" s="208" t="s">
        <v>6563</v>
      </c>
    </row>
    <row r="429" spans="3:8" ht="39" hidden="1" x14ac:dyDescent="0.4">
      <c r="C429" s="300"/>
      <c r="D429" s="151" t="s">
        <v>6055</v>
      </c>
      <c r="E429" s="327" t="str">
        <f>IF(E427="", "", IF(F427="", "", work!D215&amp;" "&amp;work!E215&amp;" "&amp;work!F215))</f>
        <v/>
      </c>
      <c r="F429" s="328"/>
      <c r="G429" s="111"/>
      <c r="H429" s="208" t="s">
        <v>6563</v>
      </c>
    </row>
    <row r="430" spans="3:8" ht="39" hidden="1" x14ac:dyDescent="0.4">
      <c r="C430" s="223" t="s">
        <v>7352</v>
      </c>
      <c r="D430" s="153"/>
      <c r="E430" s="333"/>
      <c r="F430" s="334"/>
      <c r="G430" s="108"/>
      <c r="H430" s="208" t="s">
        <v>7582</v>
      </c>
    </row>
    <row r="431" spans="3:8" ht="39" hidden="1" x14ac:dyDescent="0.4">
      <c r="C431" s="299" t="s">
        <v>7353</v>
      </c>
      <c r="D431" s="151" t="s">
        <v>6560</v>
      </c>
      <c r="E431" s="333"/>
      <c r="F431" s="334"/>
      <c r="G431" s="112"/>
      <c r="H431" s="208" t="s">
        <v>7214</v>
      </c>
    </row>
    <row r="432" spans="3:8" ht="58.5" hidden="1" x14ac:dyDescent="0.4">
      <c r="C432" s="300"/>
      <c r="D432" s="151" t="s">
        <v>6055</v>
      </c>
      <c r="E432" s="323"/>
      <c r="F432" s="324"/>
      <c r="G432" s="112"/>
      <c r="H432" s="208" t="s">
        <v>7169</v>
      </c>
    </row>
    <row r="433" spans="3:8" ht="39" hidden="1" x14ac:dyDescent="0.4">
      <c r="C433" s="299" t="s">
        <v>7354</v>
      </c>
      <c r="D433" s="151" t="s">
        <v>6560</v>
      </c>
      <c r="E433" s="349"/>
      <c r="F433" s="350"/>
      <c r="G433" s="108"/>
      <c r="H433" s="208" t="s">
        <v>7583</v>
      </c>
    </row>
    <row r="434" spans="3:8" ht="59.25" hidden="1" thickBot="1" x14ac:dyDescent="0.45">
      <c r="C434" s="306"/>
      <c r="D434" s="210" t="s">
        <v>6055</v>
      </c>
      <c r="E434" s="331"/>
      <c r="F434" s="332"/>
      <c r="G434" s="215"/>
      <c r="H434" s="212" t="s">
        <v>7169</v>
      </c>
    </row>
    <row r="435" spans="3:8" ht="6.75" hidden="1" customHeight="1" thickBot="1" x14ac:dyDescent="0.45">
      <c r="C435" s="113"/>
      <c r="D435" s="113"/>
    </row>
    <row r="436" spans="3:8" ht="78" hidden="1" x14ac:dyDescent="0.4">
      <c r="C436" s="343" t="s">
        <v>6593</v>
      </c>
      <c r="D436" s="225" t="s">
        <v>6560</v>
      </c>
      <c r="E436" s="341"/>
      <c r="F436" s="342"/>
      <c r="G436" s="221"/>
      <c r="H436" s="222" t="s">
        <v>7584</v>
      </c>
    </row>
    <row r="437" spans="3:8" ht="58.5" hidden="1" x14ac:dyDescent="0.4">
      <c r="C437" s="344"/>
      <c r="D437" s="148" t="s">
        <v>6055</v>
      </c>
      <c r="E437" s="323"/>
      <c r="F437" s="324"/>
      <c r="G437" s="108"/>
      <c r="H437" s="208" t="s">
        <v>7169</v>
      </c>
    </row>
    <row r="438" spans="3:8" ht="39" hidden="1" x14ac:dyDescent="0.4">
      <c r="C438" s="213" t="s">
        <v>6639</v>
      </c>
      <c r="D438" s="150"/>
      <c r="E438" s="295"/>
      <c r="F438" s="296"/>
      <c r="G438" s="108"/>
      <c r="H438" s="208" t="s">
        <v>7585</v>
      </c>
    </row>
    <row r="439" spans="3:8" ht="39" hidden="1" x14ac:dyDescent="0.4">
      <c r="C439" s="213" t="s">
        <v>7355</v>
      </c>
      <c r="D439" s="150"/>
      <c r="E439" s="109"/>
      <c r="F439" s="110"/>
      <c r="G439" s="111" t="str">
        <f>TEXT(E439,"000")&amp;TEXT(F439,"0000")</f>
        <v>0000000</v>
      </c>
      <c r="H439" s="208" t="s">
        <v>7586</v>
      </c>
    </row>
    <row r="440" spans="3:8" ht="39" hidden="1" x14ac:dyDescent="0.4">
      <c r="C440" s="321" t="s">
        <v>7121</v>
      </c>
      <c r="D440" s="148" t="s">
        <v>6560</v>
      </c>
      <c r="E440" s="327" t="str">
        <f>IF(E439="", "", IF(F439="", "", work!D222&amp;" "&amp;work!E222&amp;" "&amp;work!F222))</f>
        <v/>
      </c>
      <c r="F440" s="328"/>
      <c r="G440" s="111"/>
      <c r="H440" s="208" t="s">
        <v>6563</v>
      </c>
    </row>
    <row r="441" spans="3:8" ht="39" hidden="1" x14ac:dyDescent="0.4">
      <c r="C441" s="322"/>
      <c r="D441" s="148" t="s">
        <v>6055</v>
      </c>
      <c r="E441" s="327" t="str">
        <f>IF(E439="", "", IF(F439="", "", work!D221&amp;" "&amp;work!E221&amp;" "&amp;work!F221))</f>
        <v/>
      </c>
      <c r="F441" s="328"/>
      <c r="G441" s="111"/>
      <c r="H441" s="208" t="s">
        <v>6563</v>
      </c>
    </row>
    <row r="442" spans="3:8" ht="39" hidden="1" x14ac:dyDescent="0.4">
      <c r="C442" s="213" t="s">
        <v>7356</v>
      </c>
      <c r="D442" s="150"/>
      <c r="E442" s="333"/>
      <c r="F442" s="334"/>
      <c r="G442" s="108"/>
      <c r="H442" s="208" t="s">
        <v>7587</v>
      </c>
    </row>
    <row r="443" spans="3:8" ht="39" hidden="1" x14ac:dyDescent="0.4">
      <c r="C443" s="321" t="s">
        <v>7357</v>
      </c>
      <c r="D443" s="148" t="s">
        <v>6560</v>
      </c>
      <c r="E443" s="333"/>
      <c r="F443" s="334"/>
      <c r="G443" s="112"/>
      <c r="H443" s="208" t="s">
        <v>7214</v>
      </c>
    </row>
    <row r="444" spans="3:8" ht="58.5" hidden="1" x14ac:dyDescent="0.4">
      <c r="C444" s="322"/>
      <c r="D444" s="148" t="s">
        <v>6055</v>
      </c>
      <c r="E444" s="323"/>
      <c r="F444" s="324"/>
      <c r="G444" s="112"/>
      <c r="H444" s="208" t="s">
        <v>7169</v>
      </c>
    </row>
    <row r="445" spans="3:8" ht="39" hidden="1" x14ac:dyDescent="0.4">
      <c r="C445" s="321" t="s">
        <v>7358</v>
      </c>
      <c r="D445" s="148" t="s">
        <v>6560</v>
      </c>
      <c r="E445" s="349"/>
      <c r="F445" s="350"/>
      <c r="G445" s="108"/>
      <c r="H445" s="208" t="s">
        <v>7588</v>
      </c>
    </row>
    <row r="446" spans="3:8" ht="59.25" hidden="1" thickBot="1" x14ac:dyDescent="0.45">
      <c r="C446" s="338"/>
      <c r="D446" s="214" t="s">
        <v>6055</v>
      </c>
      <c r="E446" s="331"/>
      <c r="F446" s="332"/>
      <c r="G446" s="215"/>
      <c r="H446" s="212" t="s">
        <v>7169</v>
      </c>
    </row>
    <row r="447" spans="3:8" ht="6.75" hidden="1" customHeight="1" thickBot="1" x14ac:dyDescent="0.45">
      <c r="C447" s="113"/>
      <c r="D447" s="113"/>
    </row>
    <row r="448" spans="3:8" ht="78" hidden="1" x14ac:dyDescent="0.4">
      <c r="C448" s="339" t="s">
        <v>6594</v>
      </c>
      <c r="D448" s="220" t="s">
        <v>6560</v>
      </c>
      <c r="E448" s="341"/>
      <c r="F448" s="342"/>
      <c r="G448" s="221"/>
      <c r="H448" s="222" t="s">
        <v>7589</v>
      </c>
    </row>
    <row r="449" spans="3:8" ht="58.5" hidden="1" x14ac:dyDescent="0.4">
      <c r="C449" s="340"/>
      <c r="D449" s="151" t="s">
        <v>6055</v>
      </c>
      <c r="E449" s="323"/>
      <c r="F449" s="324"/>
      <c r="G449" s="108"/>
      <c r="H449" s="208" t="s">
        <v>7169</v>
      </c>
    </row>
    <row r="450" spans="3:8" ht="39" hidden="1" x14ac:dyDescent="0.4">
      <c r="C450" s="223" t="s">
        <v>6638</v>
      </c>
      <c r="D450" s="153"/>
      <c r="E450" s="295"/>
      <c r="F450" s="296"/>
      <c r="G450" s="108"/>
      <c r="H450" s="208" t="s">
        <v>7590</v>
      </c>
    </row>
    <row r="451" spans="3:8" ht="39" hidden="1" x14ac:dyDescent="0.4">
      <c r="C451" s="223" t="s">
        <v>7359</v>
      </c>
      <c r="D451" s="153"/>
      <c r="E451" s="109"/>
      <c r="F451" s="110"/>
      <c r="G451" s="111" t="str">
        <f>TEXT(E451,"000")&amp;TEXT(F451,"0000")</f>
        <v>0000000</v>
      </c>
      <c r="H451" s="208" t="s">
        <v>7591</v>
      </c>
    </row>
    <row r="452" spans="3:8" ht="39" hidden="1" x14ac:dyDescent="0.4">
      <c r="C452" s="299" t="s">
        <v>7122</v>
      </c>
      <c r="D452" s="151" t="s">
        <v>6560</v>
      </c>
      <c r="E452" s="327" t="str">
        <f>IF(E451="", "", IF(F451="", "", work!D228&amp;" "&amp;work!E228&amp;" "&amp;work!F228))</f>
        <v/>
      </c>
      <c r="F452" s="328"/>
      <c r="G452" s="111"/>
      <c r="H452" s="208" t="s">
        <v>6563</v>
      </c>
    </row>
    <row r="453" spans="3:8" ht="39" hidden="1" x14ac:dyDescent="0.4">
      <c r="C453" s="300"/>
      <c r="D453" s="151" t="s">
        <v>6055</v>
      </c>
      <c r="E453" s="327" t="str">
        <f>IF(E451="", "", IF(F451="", "", work!D227&amp;" "&amp;work!E227&amp;" "&amp;work!F227))</f>
        <v/>
      </c>
      <c r="F453" s="328"/>
      <c r="G453" s="111"/>
      <c r="H453" s="208" t="s">
        <v>6563</v>
      </c>
    </row>
    <row r="454" spans="3:8" ht="39" hidden="1" x14ac:dyDescent="0.4">
      <c r="C454" s="223" t="s">
        <v>7360</v>
      </c>
      <c r="D454" s="153"/>
      <c r="E454" s="333"/>
      <c r="F454" s="334"/>
      <c r="G454" s="108"/>
      <c r="H454" s="208" t="s">
        <v>7592</v>
      </c>
    </row>
    <row r="455" spans="3:8" ht="39" hidden="1" x14ac:dyDescent="0.4">
      <c r="C455" s="299" t="s">
        <v>7361</v>
      </c>
      <c r="D455" s="151" t="s">
        <v>6560</v>
      </c>
      <c r="E455" s="333"/>
      <c r="F455" s="334"/>
      <c r="G455" s="112"/>
      <c r="H455" s="208" t="s">
        <v>7214</v>
      </c>
    </row>
    <row r="456" spans="3:8" ht="58.5" hidden="1" x14ac:dyDescent="0.4">
      <c r="C456" s="300"/>
      <c r="D456" s="151" t="s">
        <v>6055</v>
      </c>
      <c r="E456" s="323"/>
      <c r="F456" s="324"/>
      <c r="G456" s="112"/>
      <c r="H456" s="208" t="s">
        <v>7169</v>
      </c>
    </row>
    <row r="457" spans="3:8" ht="39" hidden="1" x14ac:dyDescent="0.4">
      <c r="C457" s="299" t="s">
        <v>7362</v>
      </c>
      <c r="D457" s="151" t="s">
        <v>6560</v>
      </c>
      <c r="E457" s="349"/>
      <c r="F457" s="350"/>
      <c r="G457" s="108"/>
      <c r="H457" s="208" t="s">
        <v>7593</v>
      </c>
    </row>
    <row r="458" spans="3:8" ht="59.25" hidden="1" thickBot="1" x14ac:dyDescent="0.45">
      <c r="C458" s="306"/>
      <c r="D458" s="210" t="s">
        <v>6055</v>
      </c>
      <c r="E458" s="331"/>
      <c r="F458" s="332"/>
      <c r="G458" s="215"/>
      <c r="H458" s="212" t="s">
        <v>7169</v>
      </c>
    </row>
    <row r="459" spans="3:8" ht="6.75" hidden="1" customHeight="1" thickBot="1" x14ac:dyDescent="0.45">
      <c r="C459" s="113"/>
      <c r="D459" s="113"/>
    </row>
    <row r="460" spans="3:8" ht="78" hidden="1" x14ac:dyDescent="0.4">
      <c r="C460" s="343" t="s">
        <v>6595</v>
      </c>
      <c r="D460" s="225" t="s">
        <v>6560</v>
      </c>
      <c r="E460" s="341"/>
      <c r="F460" s="342"/>
      <c r="G460" s="221"/>
      <c r="H460" s="222" t="s">
        <v>7594</v>
      </c>
    </row>
    <row r="461" spans="3:8" ht="58.5" hidden="1" x14ac:dyDescent="0.4">
      <c r="C461" s="344"/>
      <c r="D461" s="148" t="s">
        <v>6055</v>
      </c>
      <c r="E461" s="323"/>
      <c r="F461" s="324"/>
      <c r="G461" s="108"/>
      <c r="H461" s="208" t="s">
        <v>7169</v>
      </c>
    </row>
    <row r="462" spans="3:8" ht="39" hidden="1" x14ac:dyDescent="0.4">
      <c r="C462" s="213" t="s">
        <v>6637</v>
      </c>
      <c r="D462" s="150"/>
      <c r="E462" s="295"/>
      <c r="F462" s="296"/>
      <c r="G462" s="108"/>
      <c r="H462" s="208" t="s">
        <v>7595</v>
      </c>
    </row>
    <row r="463" spans="3:8" ht="39" hidden="1" x14ac:dyDescent="0.4">
      <c r="C463" s="213" t="s">
        <v>7363</v>
      </c>
      <c r="D463" s="150"/>
      <c r="E463" s="109"/>
      <c r="F463" s="110"/>
      <c r="G463" s="111" t="str">
        <f>TEXT(E463,"000")&amp;TEXT(F463,"0000")</f>
        <v>0000000</v>
      </c>
      <c r="H463" s="208" t="s">
        <v>7596</v>
      </c>
    </row>
    <row r="464" spans="3:8" ht="39" hidden="1" x14ac:dyDescent="0.4">
      <c r="C464" s="321" t="s">
        <v>7123</v>
      </c>
      <c r="D464" s="148" t="s">
        <v>6560</v>
      </c>
      <c r="E464" s="327" t="str">
        <f>IF(E463="", "", IF(F463="", "", work!D234&amp;" "&amp;work!E234&amp;" "&amp;work!F234))</f>
        <v/>
      </c>
      <c r="F464" s="328"/>
      <c r="G464" s="111"/>
      <c r="H464" s="208" t="s">
        <v>6563</v>
      </c>
    </row>
    <row r="465" spans="3:8" ht="39" hidden="1" x14ac:dyDescent="0.4">
      <c r="C465" s="322"/>
      <c r="D465" s="148" t="s">
        <v>6055</v>
      </c>
      <c r="E465" s="327" t="str">
        <f>IF(E463="", "", IF(F463="", "", work!D233&amp;" "&amp;work!E233&amp;" "&amp;work!F233))</f>
        <v/>
      </c>
      <c r="F465" s="328"/>
      <c r="G465" s="111"/>
      <c r="H465" s="208" t="s">
        <v>6563</v>
      </c>
    </row>
    <row r="466" spans="3:8" ht="39" hidden="1" x14ac:dyDescent="0.4">
      <c r="C466" s="213" t="s">
        <v>7364</v>
      </c>
      <c r="D466" s="150"/>
      <c r="E466" s="333"/>
      <c r="F466" s="334"/>
      <c r="G466" s="108"/>
      <c r="H466" s="208" t="s">
        <v>7597</v>
      </c>
    </row>
    <row r="467" spans="3:8" ht="39" hidden="1" x14ac:dyDescent="0.4">
      <c r="C467" s="321" t="s">
        <v>7365</v>
      </c>
      <c r="D467" s="148" t="s">
        <v>6560</v>
      </c>
      <c r="E467" s="333"/>
      <c r="F467" s="334"/>
      <c r="G467" s="112"/>
      <c r="H467" s="208" t="s">
        <v>7214</v>
      </c>
    </row>
    <row r="468" spans="3:8" ht="58.5" hidden="1" x14ac:dyDescent="0.4">
      <c r="C468" s="322"/>
      <c r="D468" s="148" t="s">
        <v>6055</v>
      </c>
      <c r="E468" s="323"/>
      <c r="F468" s="324"/>
      <c r="G468" s="112"/>
      <c r="H468" s="208" t="s">
        <v>7169</v>
      </c>
    </row>
    <row r="469" spans="3:8" ht="39" hidden="1" x14ac:dyDescent="0.4">
      <c r="C469" s="321" t="s">
        <v>7366</v>
      </c>
      <c r="D469" s="148" t="s">
        <v>6560</v>
      </c>
      <c r="E469" s="349"/>
      <c r="F469" s="350"/>
      <c r="G469" s="108"/>
      <c r="H469" s="208" t="s">
        <v>7598</v>
      </c>
    </row>
    <row r="470" spans="3:8" ht="59.25" hidden="1" thickBot="1" x14ac:dyDescent="0.45">
      <c r="C470" s="338"/>
      <c r="D470" s="214" t="s">
        <v>6055</v>
      </c>
      <c r="E470" s="331"/>
      <c r="F470" s="332"/>
      <c r="G470" s="215"/>
      <c r="H470" s="212" t="s">
        <v>7169</v>
      </c>
    </row>
    <row r="471" spans="3:8" ht="6.75" hidden="1" customHeight="1" thickBot="1" x14ac:dyDescent="0.45">
      <c r="C471" s="113"/>
      <c r="D471" s="113"/>
    </row>
    <row r="472" spans="3:8" ht="78" hidden="1" x14ac:dyDescent="0.4">
      <c r="C472" s="339" t="s">
        <v>6596</v>
      </c>
      <c r="D472" s="220" t="s">
        <v>6560</v>
      </c>
      <c r="E472" s="341"/>
      <c r="F472" s="342"/>
      <c r="G472" s="221"/>
      <c r="H472" s="222" t="s">
        <v>7599</v>
      </c>
    </row>
    <row r="473" spans="3:8" ht="58.5" hidden="1" x14ac:dyDescent="0.4">
      <c r="C473" s="340"/>
      <c r="D473" s="151" t="s">
        <v>6055</v>
      </c>
      <c r="E473" s="323"/>
      <c r="F473" s="324"/>
      <c r="G473" s="108"/>
      <c r="H473" s="208" t="s">
        <v>7169</v>
      </c>
    </row>
    <row r="474" spans="3:8" ht="39" hidden="1" x14ac:dyDescent="0.4">
      <c r="C474" s="223" t="s">
        <v>6636</v>
      </c>
      <c r="D474" s="153"/>
      <c r="E474" s="295"/>
      <c r="F474" s="296"/>
      <c r="G474" s="108"/>
      <c r="H474" s="208" t="s">
        <v>7600</v>
      </c>
    </row>
    <row r="475" spans="3:8" ht="39" hidden="1" x14ac:dyDescent="0.4">
      <c r="C475" s="223" t="s">
        <v>7367</v>
      </c>
      <c r="D475" s="153"/>
      <c r="E475" s="109"/>
      <c r="F475" s="110"/>
      <c r="G475" s="111" t="str">
        <f>TEXT(E475,"000")&amp;TEXT(F475,"0000")</f>
        <v>0000000</v>
      </c>
      <c r="H475" s="208" t="s">
        <v>7601</v>
      </c>
    </row>
    <row r="476" spans="3:8" ht="39" hidden="1" x14ac:dyDescent="0.4">
      <c r="C476" s="299" t="s">
        <v>7124</v>
      </c>
      <c r="D476" s="151" t="s">
        <v>6560</v>
      </c>
      <c r="E476" s="327" t="str">
        <f>IF(E475="", "", IF(F475="", "", work!D240&amp;" "&amp;work!E240&amp;" "&amp;work!F240))</f>
        <v/>
      </c>
      <c r="F476" s="328"/>
      <c r="G476" s="111"/>
      <c r="H476" s="208" t="s">
        <v>6563</v>
      </c>
    </row>
    <row r="477" spans="3:8" ht="39" hidden="1" x14ac:dyDescent="0.4">
      <c r="C477" s="300"/>
      <c r="D477" s="151" t="s">
        <v>6055</v>
      </c>
      <c r="E477" s="327" t="str">
        <f>IF(E475="", "", IF(F475="", "", work!D239&amp;" "&amp;work!E239&amp;" "&amp;work!F239))</f>
        <v/>
      </c>
      <c r="F477" s="328"/>
      <c r="G477" s="111"/>
      <c r="H477" s="208" t="s">
        <v>6563</v>
      </c>
    </row>
    <row r="478" spans="3:8" ht="39" hidden="1" x14ac:dyDescent="0.4">
      <c r="C478" s="223" t="s">
        <v>7368</v>
      </c>
      <c r="D478" s="153"/>
      <c r="E478" s="333"/>
      <c r="F478" s="334"/>
      <c r="G478" s="108"/>
      <c r="H478" s="208" t="s">
        <v>7602</v>
      </c>
    </row>
    <row r="479" spans="3:8" ht="39" hidden="1" x14ac:dyDescent="0.4">
      <c r="C479" s="299" t="s">
        <v>7369</v>
      </c>
      <c r="D479" s="151" t="s">
        <v>6560</v>
      </c>
      <c r="E479" s="333"/>
      <c r="F479" s="334"/>
      <c r="G479" s="112"/>
      <c r="H479" s="208" t="s">
        <v>7214</v>
      </c>
    </row>
    <row r="480" spans="3:8" ht="58.5" hidden="1" x14ac:dyDescent="0.4">
      <c r="C480" s="300"/>
      <c r="D480" s="151" t="s">
        <v>6055</v>
      </c>
      <c r="E480" s="323"/>
      <c r="F480" s="324"/>
      <c r="G480" s="112"/>
      <c r="H480" s="208" t="s">
        <v>7169</v>
      </c>
    </row>
    <row r="481" spans="3:8" ht="39" hidden="1" x14ac:dyDescent="0.4">
      <c r="C481" s="299" t="s">
        <v>7370</v>
      </c>
      <c r="D481" s="151" t="s">
        <v>6560</v>
      </c>
      <c r="E481" s="349"/>
      <c r="F481" s="350"/>
      <c r="G481" s="108"/>
      <c r="H481" s="208" t="s">
        <v>7603</v>
      </c>
    </row>
    <row r="482" spans="3:8" ht="59.25" hidden="1" thickBot="1" x14ac:dyDescent="0.45">
      <c r="C482" s="306"/>
      <c r="D482" s="210" t="s">
        <v>6055</v>
      </c>
      <c r="E482" s="331"/>
      <c r="F482" s="332"/>
      <c r="G482" s="215"/>
      <c r="H482" s="212" t="s">
        <v>7169</v>
      </c>
    </row>
    <row r="483" spans="3:8" ht="6.75" hidden="1" customHeight="1" thickBot="1" x14ac:dyDescent="0.45">
      <c r="C483" s="113"/>
      <c r="D483" s="113"/>
    </row>
    <row r="484" spans="3:8" ht="78" hidden="1" x14ac:dyDescent="0.4">
      <c r="C484" s="343" t="s">
        <v>6597</v>
      </c>
      <c r="D484" s="225" t="s">
        <v>6560</v>
      </c>
      <c r="E484" s="341"/>
      <c r="F484" s="342"/>
      <c r="G484" s="221"/>
      <c r="H484" s="222" t="s">
        <v>7604</v>
      </c>
    </row>
    <row r="485" spans="3:8" ht="58.5" hidden="1" x14ac:dyDescent="0.4">
      <c r="C485" s="344"/>
      <c r="D485" s="148" t="s">
        <v>6055</v>
      </c>
      <c r="E485" s="323"/>
      <c r="F485" s="324"/>
      <c r="G485" s="108"/>
      <c r="H485" s="208" t="s">
        <v>7169</v>
      </c>
    </row>
    <row r="486" spans="3:8" ht="39" hidden="1" x14ac:dyDescent="0.4">
      <c r="C486" s="213" t="s">
        <v>6635</v>
      </c>
      <c r="D486" s="150"/>
      <c r="E486" s="295"/>
      <c r="F486" s="296"/>
      <c r="G486" s="108"/>
      <c r="H486" s="208" t="s">
        <v>7605</v>
      </c>
    </row>
    <row r="487" spans="3:8" ht="39" hidden="1" x14ac:dyDescent="0.4">
      <c r="C487" s="213" t="s">
        <v>7371</v>
      </c>
      <c r="D487" s="150"/>
      <c r="E487" s="109"/>
      <c r="F487" s="110"/>
      <c r="G487" s="111" t="str">
        <f>TEXT(E487,"000")&amp;TEXT(F487,"0000")</f>
        <v>0000000</v>
      </c>
      <c r="H487" s="208" t="s">
        <v>7606</v>
      </c>
    </row>
    <row r="488" spans="3:8" ht="39" hidden="1" x14ac:dyDescent="0.4">
      <c r="C488" s="321" t="s">
        <v>7125</v>
      </c>
      <c r="D488" s="148" t="s">
        <v>6560</v>
      </c>
      <c r="E488" s="327" t="str">
        <f>IF(E487="", "", IF(F487="", "", work!D246&amp;" "&amp;work!E246&amp;" "&amp;work!F246))</f>
        <v/>
      </c>
      <c r="F488" s="328"/>
      <c r="G488" s="111"/>
      <c r="H488" s="208" t="s">
        <v>6563</v>
      </c>
    </row>
    <row r="489" spans="3:8" ht="39" hidden="1" x14ac:dyDescent="0.4">
      <c r="C489" s="322"/>
      <c r="D489" s="148" t="s">
        <v>6055</v>
      </c>
      <c r="E489" s="327" t="str">
        <f>IF(E487="", "", IF(F487="", "", work!D245&amp;" "&amp;work!E245&amp;" "&amp;work!F245))</f>
        <v/>
      </c>
      <c r="F489" s="328"/>
      <c r="G489" s="111"/>
      <c r="H489" s="208" t="s">
        <v>6563</v>
      </c>
    </row>
    <row r="490" spans="3:8" ht="39" hidden="1" x14ac:dyDescent="0.4">
      <c r="C490" s="213" t="s">
        <v>7372</v>
      </c>
      <c r="D490" s="150"/>
      <c r="E490" s="333"/>
      <c r="F490" s="334"/>
      <c r="G490" s="108"/>
      <c r="H490" s="208" t="s">
        <v>7607</v>
      </c>
    </row>
    <row r="491" spans="3:8" ht="39" hidden="1" x14ac:dyDescent="0.4">
      <c r="C491" s="321" t="s">
        <v>7373</v>
      </c>
      <c r="D491" s="148" t="s">
        <v>6560</v>
      </c>
      <c r="E491" s="333"/>
      <c r="F491" s="334"/>
      <c r="G491" s="112"/>
      <c r="H491" s="208" t="s">
        <v>7214</v>
      </c>
    </row>
    <row r="492" spans="3:8" ht="58.5" hidden="1" x14ac:dyDescent="0.4">
      <c r="C492" s="322"/>
      <c r="D492" s="148" t="s">
        <v>6055</v>
      </c>
      <c r="E492" s="323"/>
      <c r="F492" s="324"/>
      <c r="G492" s="112"/>
      <c r="H492" s="208" t="s">
        <v>7169</v>
      </c>
    </row>
    <row r="493" spans="3:8" ht="39" hidden="1" x14ac:dyDescent="0.4">
      <c r="C493" s="321" t="s">
        <v>7374</v>
      </c>
      <c r="D493" s="148" t="s">
        <v>6560</v>
      </c>
      <c r="E493" s="349"/>
      <c r="F493" s="350"/>
      <c r="G493" s="108"/>
      <c r="H493" s="208" t="s">
        <v>7608</v>
      </c>
    </row>
    <row r="494" spans="3:8" ht="59.25" hidden="1" thickBot="1" x14ac:dyDescent="0.45">
      <c r="C494" s="338"/>
      <c r="D494" s="214" t="s">
        <v>6055</v>
      </c>
      <c r="E494" s="331"/>
      <c r="F494" s="332"/>
      <c r="G494" s="215"/>
      <c r="H494" s="212" t="s">
        <v>7169</v>
      </c>
    </row>
    <row r="495" spans="3:8" ht="6.75" hidden="1" customHeight="1" thickBot="1" x14ac:dyDescent="0.45">
      <c r="C495" s="113"/>
      <c r="D495" s="113"/>
    </row>
    <row r="496" spans="3:8" ht="78" hidden="1" x14ac:dyDescent="0.4">
      <c r="C496" s="339" t="s">
        <v>6598</v>
      </c>
      <c r="D496" s="220" t="s">
        <v>6560</v>
      </c>
      <c r="E496" s="341"/>
      <c r="F496" s="342"/>
      <c r="G496" s="221"/>
      <c r="H496" s="222" t="s">
        <v>7609</v>
      </c>
    </row>
    <row r="497" spans="3:8" ht="58.5" hidden="1" x14ac:dyDescent="0.4">
      <c r="C497" s="340"/>
      <c r="D497" s="151" t="s">
        <v>6055</v>
      </c>
      <c r="E497" s="323"/>
      <c r="F497" s="324"/>
      <c r="G497" s="108"/>
      <c r="H497" s="208" t="s">
        <v>7169</v>
      </c>
    </row>
    <row r="498" spans="3:8" ht="39" hidden="1" x14ac:dyDescent="0.4">
      <c r="C498" s="223" t="s">
        <v>6634</v>
      </c>
      <c r="D498" s="153"/>
      <c r="E498" s="295"/>
      <c r="F498" s="296"/>
      <c r="G498" s="108"/>
      <c r="H498" s="208" t="s">
        <v>7610</v>
      </c>
    </row>
    <row r="499" spans="3:8" ht="39" hidden="1" x14ac:dyDescent="0.4">
      <c r="C499" s="223" t="s">
        <v>7375</v>
      </c>
      <c r="D499" s="153"/>
      <c r="E499" s="109"/>
      <c r="F499" s="110"/>
      <c r="G499" s="111" t="str">
        <f>TEXT(E499,"000")&amp;TEXT(F499,"0000")</f>
        <v>0000000</v>
      </c>
      <c r="H499" s="208" t="s">
        <v>7611</v>
      </c>
    </row>
    <row r="500" spans="3:8" ht="39" hidden="1" x14ac:dyDescent="0.4">
      <c r="C500" s="299" t="s">
        <v>7126</v>
      </c>
      <c r="D500" s="151" t="s">
        <v>6560</v>
      </c>
      <c r="E500" s="327" t="str">
        <f>IF(E499="", "", IF(F499="", "", work!D252&amp;" "&amp;work!E252&amp;" "&amp;work!F252))</f>
        <v/>
      </c>
      <c r="F500" s="328"/>
      <c r="G500" s="111"/>
      <c r="H500" s="208" t="s">
        <v>6563</v>
      </c>
    </row>
    <row r="501" spans="3:8" ht="39" hidden="1" x14ac:dyDescent="0.4">
      <c r="C501" s="300"/>
      <c r="D501" s="151" t="s">
        <v>6055</v>
      </c>
      <c r="E501" s="327" t="str">
        <f>IF(E499="", "", IF(F499="", "", work!D251&amp;" "&amp;work!E251&amp;" "&amp;work!F251))</f>
        <v/>
      </c>
      <c r="F501" s="328"/>
      <c r="G501" s="111"/>
      <c r="H501" s="208" t="s">
        <v>6563</v>
      </c>
    </row>
    <row r="502" spans="3:8" ht="39" hidden="1" x14ac:dyDescent="0.4">
      <c r="C502" s="223" t="s">
        <v>7376</v>
      </c>
      <c r="D502" s="153"/>
      <c r="E502" s="333"/>
      <c r="F502" s="334"/>
      <c r="G502" s="108"/>
      <c r="H502" s="208" t="s">
        <v>7612</v>
      </c>
    </row>
    <row r="503" spans="3:8" ht="39" hidden="1" x14ac:dyDescent="0.4">
      <c r="C503" s="299" t="s">
        <v>7377</v>
      </c>
      <c r="D503" s="151" t="s">
        <v>6560</v>
      </c>
      <c r="E503" s="333"/>
      <c r="F503" s="334"/>
      <c r="G503" s="112"/>
      <c r="H503" s="208" t="s">
        <v>7214</v>
      </c>
    </row>
    <row r="504" spans="3:8" ht="58.5" hidden="1" x14ac:dyDescent="0.4">
      <c r="C504" s="300"/>
      <c r="D504" s="151" t="s">
        <v>6055</v>
      </c>
      <c r="E504" s="323"/>
      <c r="F504" s="324"/>
      <c r="G504" s="112"/>
      <c r="H504" s="208" t="s">
        <v>7169</v>
      </c>
    </row>
    <row r="505" spans="3:8" ht="39" hidden="1" x14ac:dyDescent="0.4">
      <c r="C505" s="299" t="s">
        <v>7378</v>
      </c>
      <c r="D505" s="151" t="s">
        <v>6560</v>
      </c>
      <c r="E505" s="349"/>
      <c r="F505" s="350"/>
      <c r="G505" s="108"/>
      <c r="H505" s="208" t="s">
        <v>7613</v>
      </c>
    </row>
    <row r="506" spans="3:8" ht="59.25" hidden="1" thickBot="1" x14ac:dyDescent="0.45">
      <c r="C506" s="306"/>
      <c r="D506" s="210" t="s">
        <v>6055</v>
      </c>
      <c r="E506" s="331"/>
      <c r="F506" s="332"/>
      <c r="G506" s="215"/>
      <c r="H506" s="212" t="s">
        <v>7169</v>
      </c>
    </row>
    <row r="507" spans="3:8" ht="6.75" hidden="1" customHeight="1" thickBot="1" x14ac:dyDescent="0.45">
      <c r="C507" s="113"/>
      <c r="D507" s="113"/>
    </row>
    <row r="508" spans="3:8" ht="78" hidden="1" x14ac:dyDescent="0.4">
      <c r="C508" s="343" t="s">
        <v>6599</v>
      </c>
      <c r="D508" s="225" t="s">
        <v>6560</v>
      </c>
      <c r="E508" s="341"/>
      <c r="F508" s="342"/>
      <c r="G508" s="221"/>
      <c r="H508" s="222" t="s">
        <v>7614</v>
      </c>
    </row>
    <row r="509" spans="3:8" ht="58.5" hidden="1" x14ac:dyDescent="0.4">
      <c r="C509" s="344"/>
      <c r="D509" s="148" t="s">
        <v>6055</v>
      </c>
      <c r="E509" s="323"/>
      <c r="F509" s="324"/>
      <c r="G509" s="108"/>
      <c r="H509" s="208" t="s">
        <v>7169</v>
      </c>
    </row>
    <row r="510" spans="3:8" ht="39" hidden="1" x14ac:dyDescent="0.4">
      <c r="C510" s="213" t="s">
        <v>6633</v>
      </c>
      <c r="D510" s="150"/>
      <c r="E510" s="295"/>
      <c r="F510" s="296"/>
      <c r="G510" s="108"/>
      <c r="H510" s="208" t="s">
        <v>7615</v>
      </c>
    </row>
    <row r="511" spans="3:8" ht="39" hidden="1" x14ac:dyDescent="0.4">
      <c r="C511" s="213" t="s">
        <v>7379</v>
      </c>
      <c r="D511" s="150"/>
      <c r="E511" s="109"/>
      <c r="F511" s="110"/>
      <c r="G511" s="111" t="str">
        <f>TEXT(E511,"000")&amp;TEXT(F511,"0000")</f>
        <v>0000000</v>
      </c>
      <c r="H511" s="208" t="s">
        <v>7616</v>
      </c>
    </row>
    <row r="512" spans="3:8" ht="39" hidden="1" x14ac:dyDescent="0.4">
      <c r="C512" s="321" t="s">
        <v>7127</v>
      </c>
      <c r="D512" s="148" t="s">
        <v>6560</v>
      </c>
      <c r="E512" s="327" t="str">
        <f>IF(E511="", "", IF(F511="", "", work!D258&amp;" "&amp;work!E258&amp;" "&amp;work!F258))</f>
        <v/>
      </c>
      <c r="F512" s="328"/>
      <c r="G512" s="111"/>
      <c r="H512" s="208" t="s">
        <v>6563</v>
      </c>
    </row>
    <row r="513" spans="3:8" ht="39" hidden="1" x14ac:dyDescent="0.4">
      <c r="C513" s="322"/>
      <c r="D513" s="148" t="s">
        <v>6055</v>
      </c>
      <c r="E513" s="327" t="str">
        <f>IF(E511="", "", IF(F511="", "", work!D257&amp;" "&amp;work!E257&amp;" "&amp;work!F257))</f>
        <v/>
      </c>
      <c r="F513" s="328"/>
      <c r="G513" s="111"/>
      <c r="H513" s="208" t="s">
        <v>6563</v>
      </c>
    </row>
    <row r="514" spans="3:8" ht="39" hidden="1" x14ac:dyDescent="0.4">
      <c r="C514" s="213" t="s">
        <v>7380</v>
      </c>
      <c r="D514" s="150"/>
      <c r="E514" s="333"/>
      <c r="F514" s="334"/>
      <c r="G514" s="108"/>
      <c r="H514" s="208" t="s">
        <v>7617</v>
      </c>
    </row>
    <row r="515" spans="3:8" ht="39" hidden="1" x14ac:dyDescent="0.4">
      <c r="C515" s="321" t="s">
        <v>7381</v>
      </c>
      <c r="D515" s="148" t="s">
        <v>6560</v>
      </c>
      <c r="E515" s="333"/>
      <c r="F515" s="334"/>
      <c r="G515" s="112"/>
      <c r="H515" s="208" t="s">
        <v>7214</v>
      </c>
    </row>
    <row r="516" spans="3:8" ht="58.5" hidden="1" x14ac:dyDescent="0.4">
      <c r="C516" s="322"/>
      <c r="D516" s="148" t="s">
        <v>6055</v>
      </c>
      <c r="E516" s="323"/>
      <c r="F516" s="324"/>
      <c r="G516" s="112"/>
      <c r="H516" s="208" t="s">
        <v>7169</v>
      </c>
    </row>
    <row r="517" spans="3:8" ht="39" hidden="1" x14ac:dyDescent="0.4">
      <c r="C517" s="321" t="s">
        <v>7382</v>
      </c>
      <c r="D517" s="148" t="s">
        <v>6560</v>
      </c>
      <c r="E517" s="349"/>
      <c r="F517" s="350"/>
      <c r="G517" s="108"/>
      <c r="H517" s="208" t="s">
        <v>7618</v>
      </c>
    </row>
    <row r="518" spans="3:8" ht="59.25" hidden="1" thickBot="1" x14ac:dyDescent="0.45">
      <c r="C518" s="338"/>
      <c r="D518" s="214" t="s">
        <v>6055</v>
      </c>
      <c r="E518" s="331"/>
      <c r="F518" s="332"/>
      <c r="G518" s="215"/>
      <c r="H518" s="212" t="s">
        <v>7169</v>
      </c>
    </row>
    <row r="519" spans="3:8" ht="6.75" hidden="1" customHeight="1" thickBot="1" x14ac:dyDescent="0.45">
      <c r="C519" s="113"/>
      <c r="D519" s="113"/>
    </row>
    <row r="520" spans="3:8" ht="78" hidden="1" x14ac:dyDescent="0.4">
      <c r="C520" s="339" t="s">
        <v>6600</v>
      </c>
      <c r="D520" s="220" t="s">
        <v>6560</v>
      </c>
      <c r="E520" s="341"/>
      <c r="F520" s="342"/>
      <c r="G520" s="221"/>
      <c r="H520" s="222" t="s">
        <v>7619</v>
      </c>
    </row>
    <row r="521" spans="3:8" ht="58.5" hidden="1" x14ac:dyDescent="0.4">
      <c r="C521" s="340"/>
      <c r="D521" s="151" t="s">
        <v>6055</v>
      </c>
      <c r="E521" s="323"/>
      <c r="F521" s="324"/>
      <c r="G521" s="108"/>
      <c r="H521" s="208" t="s">
        <v>7169</v>
      </c>
    </row>
    <row r="522" spans="3:8" ht="39" hidden="1" x14ac:dyDescent="0.4">
      <c r="C522" s="223" t="s">
        <v>6632</v>
      </c>
      <c r="D522" s="153"/>
      <c r="E522" s="295"/>
      <c r="F522" s="296"/>
      <c r="G522" s="108"/>
      <c r="H522" s="208" t="s">
        <v>7620</v>
      </c>
    </row>
    <row r="523" spans="3:8" ht="39" hidden="1" x14ac:dyDescent="0.4">
      <c r="C523" s="223" t="s">
        <v>7383</v>
      </c>
      <c r="D523" s="153"/>
      <c r="E523" s="109"/>
      <c r="F523" s="110"/>
      <c r="G523" s="111" t="str">
        <f>TEXT(E523,"000")&amp;TEXT(F523,"0000")</f>
        <v>0000000</v>
      </c>
      <c r="H523" s="208" t="s">
        <v>7621</v>
      </c>
    </row>
    <row r="524" spans="3:8" ht="39" hidden="1" x14ac:dyDescent="0.4">
      <c r="C524" s="299" t="s">
        <v>7128</v>
      </c>
      <c r="D524" s="151" t="s">
        <v>6560</v>
      </c>
      <c r="E524" s="327" t="str">
        <f>IF(E523="", "", IF(F523="", "", work!D264&amp;" "&amp;work!E264&amp;" "&amp;work!F264))</f>
        <v/>
      </c>
      <c r="F524" s="328"/>
      <c r="G524" s="111"/>
      <c r="H524" s="208" t="s">
        <v>6563</v>
      </c>
    </row>
    <row r="525" spans="3:8" ht="39" hidden="1" x14ac:dyDescent="0.4">
      <c r="C525" s="300"/>
      <c r="D525" s="151" t="s">
        <v>6055</v>
      </c>
      <c r="E525" s="327" t="str">
        <f>IF(E523="", "", IF(F523="", "", work!D263&amp;" "&amp;work!E263&amp;" "&amp;work!F263))</f>
        <v/>
      </c>
      <c r="F525" s="328"/>
      <c r="G525" s="111"/>
      <c r="H525" s="208" t="s">
        <v>6563</v>
      </c>
    </row>
    <row r="526" spans="3:8" ht="39" hidden="1" x14ac:dyDescent="0.4">
      <c r="C526" s="223" t="s">
        <v>7384</v>
      </c>
      <c r="D526" s="153"/>
      <c r="E526" s="333"/>
      <c r="F526" s="334"/>
      <c r="G526" s="108"/>
      <c r="H526" s="208" t="s">
        <v>7622</v>
      </c>
    </row>
    <row r="527" spans="3:8" ht="39" hidden="1" x14ac:dyDescent="0.4">
      <c r="C527" s="299" t="s">
        <v>7385</v>
      </c>
      <c r="D527" s="151" t="s">
        <v>6560</v>
      </c>
      <c r="E527" s="333"/>
      <c r="F527" s="334"/>
      <c r="G527" s="112"/>
      <c r="H527" s="208" t="s">
        <v>7214</v>
      </c>
    </row>
    <row r="528" spans="3:8" ht="58.5" hidden="1" x14ac:dyDescent="0.4">
      <c r="C528" s="300"/>
      <c r="D528" s="151" t="s">
        <v>6055</v>
      </c>
      <c r="E528" s="323"/>
      <c r="F528" s="324"/>
      <c r="G528" s="112"/>
      <c r="H528" s="208" t="s">
        <v>7169</v>
      </c>
    </row>
    <row r="529" spans="3:8" ht="39" hidden="1" x14ac:dyDescent="0.4">
      <c r="C529" s="299" t="s">
        <v>7386</v>
      </c>
      <c r="D529" s="151" t="s">
        <v>6560</v>
      </c>
      <c r="E529" s="349"/>
      <c r="F529" s="350"/>
      <c r="G529" s="108"/>
      <c r="H529" s="208" t="s">
        <v>7623</v>
      </c>
    </row>
    <row r="530" spans="3:8" ht="59.25" hidden="1" thickBot="1" x14ac:dyDescent="0.45">
      <c r="C530" s="306"/>
      <c r="D530" s="210" t="s">
        <v>6055</v>
      </c>
      <c r="E530" s="331"/>
      <c r="F530" s="332"/>
      <c r="G530" s="215"/>
      <c r="H530" s="212" t="s">
        <v>7169</v>
      </c>
    </row>
    <row r="531" spans="3:8" ht="6.75" hidden="1" customHeight="1" thickBot="1" x14ac:dyDescent="0.45">
      <c r="C531" s="113"/>
      <c r="D531" s="113"/>
    </row>
    <row r="532" spans="3:8" ht="78" hidden="1" x14ac:dyDescent="0.4">
      <c r="C532" s="343" t="s">
        <v>6601</v>
      </c>
      <c r="D532" s="225" t="s">
        <v>6560</v>
      </c>
      <c r="E532" s="341"/>
      <c r="F532" s="342"/>
      <c r="G532" s="221"/>
      <c r="H532" s="222" t="s">
        <v>7624</v>
      </c>
    </row>
    <row r="533" spans="3:8" ht="58.5" hidden="1" x14ac:dyDescent="0.4">
      <c r="C533" s="344"/>
      <c r="D533" s="148" t="s">
        <v>6055</v>
      </c>
      <c r="E533" s="323"/>
      <c r="F533" s="324"/>
      <c r="G533" s="108"/>
      <c r="H533" s="208" t="s">
        <v>7169</v>
      </c>
    </row>
    <row r="534" spans="3:8" ht="39" hidden="1" x14ac:dyDescent="0.4">
      <c r="C534" s="213" t="s">
        <v>6631</v>
      </c>
      <c r="D534" s="150"/>
      <c r="E534" s="295"/>
      <c r="F534" s="296"/>
      <c r="G534" s="108"/>
      <c r="H534" s="208" t="s">
        <v>7625</v>
      </c>
    </row>
    <row r="535" spans="3:8" ht="39" hidden="1" x14ac:dyDescent="0.4">
      <c r="C535" s="213" t="s">
        <v>7387</v>
      </c>
      <c r="D535" s="150"/>
      <c r="E535" s="109"/>
      <c r="F535" s="110"/>
      <c r="G535" s="111" t="str">
        <f>TEXT(E535,"000")&amp;TEXT(F535,"0000")</f>
        <v>0000000</v>
      </c>
      <c r="H535" s="208" t="s">
        <v>7626</v>
      </c>
    </row>
    <row r="536" spans="3:8" ht="39" hidden="1" x14ac:dyDescent="0.4">
      <c r="C536" s="321" t="s">
        <v>7129</v>
      </c>
      <c r="D536" s="148" t="s">
        <v>6560</v>
      </c>
      <c r="E536" s="327" t="str">
        <f>IF(E535="", "", IF(F535="", "", work!D270&amp;" "&amp;work!E270&amp;" "&amp;work!F270))</f>
        <v/>
      </c>
      <c r="F536" s="328"/>
      <c r="G536" s="111"/>
      <c r="H536" s="208" t="s">
        <v>6563</v>
      </c>
    </row>
    <row r="537" spans="3:8" ht="39" hidden="1" x14ac:dyDescent="0.4">
      <c r="C537" s="322"/>
      <c r="D537" s="148" t="s">
        <v>6055</v>
      </c>
      <c r="E537" s="327" t="str">
        <f>IF(E535="", "", IF(F535="", "", work!D269&amp;" "&amp;work!E269&amp;" "&amp;work!F269))</f>
        <v/>
      </c>
      <c r="F537" s="328"/>
      <c r="G537" s="111"/>
      <c r="H537" s="208" t="s">
        <v>6563</v>
      </c>
    </row>
    <row r="538" spans="3:8" ht="39" hidden="1" x14ac:dyDescent="0.4">
      <c r="C538" s="213" t="s">
        <v>7388</v>
      </c>
      <c r="D538" s="150"/>
      <c r="E538" s="333"/>
      <c r="F538" s="334"/>
      <c r="G538" s="108"/>
      <c r="H538" s="208" t="s">
        <v>7627</v>
      </c>
    </row>
    <row r="539" spans="3:8" ht="39" hidden="1" x14ac:dyDescent="0.4">
      <c r="C539" s="321" t="s">
        <v>7389</v>
      </c>
      <c r="D539" s="148" t="s">
        <v>6560</v>
      </c>
      <c r="E539" s="333"/>
      <c r="F539" s="334"/>
      <c r="G539" s="112"/>
      <c r="H539" s="208" t="s">
        <v>7214</v>
      </c>
    </row>
    <row r="540" spans="3:8" ht="58.5" hidden="1" x14ac:dyDescent="0.4">
      <c r="C540" s="322"/>
      <c r="D540" s="148" t="s">
        <v>6055</v>
      </c>
      <c r="E540" s="323"/>
      <c r="F540" s="324"/>
      <c r="G540" s="112"/>
      <c r="H540" s="208" t="s">
        <v>7169</v>
      </c>
    </row>
    <row r="541" spans="3:8" ht="39" hidden="1" x14ac:dyDescent="0.4">
      <c r="C541" s="321" t="s">
        <v>7390</v>
      </c>
      <c r="D541" s="148" t="s">
        <v>6560</v>
      </c>
      <c r="E541" s="349"/>
      <c r="F541" s="350"/>
      <c r="G541" s="108"/>
      <c r="H541" s="208" t="s">
        <v>7628</v>
      </c>
    </row>
    <row r="542" spans="3:8" ht="59.25" hidden="1" thickBot="1" x14ac:dyDescent="0.45">
      <c r="C542" s="338"/>
      <c r="D542" s="214" t="s">
        <v>6055</v>
      </c>
      <c r="E542" s="331"/>
      <c r="F542" s="332"/>
      <c r="G542" s="215"/>
      <c r="H542" s="212" t="s">
        <v>7169</v>
      </c>
    </row>
    <row r="543" spans="3:8" ht="6.75" hidden="1" customHeight="1" thickBot="1" x14ac:dyDescent="0.45">
      <c r="C543" s="113"/>
      <c r="D543" s="113"/>
    </row>
    <row r="544" spans="3:8" ht="78" hidden="1" x14ac:dyDescent="0.4">
      <c r="C544" s="339" t="s">
        <v>6602</v>
      </c>
      <c r="D544" s="220" t="s">
        <v>6560</v>
      </c>
      <c r="E544" s="341"/>
      <c r="F544" s="342"/>
      <c r="G544" s="221"/>
      <c r="H544" s="222" t="s">
        <v>7629</v>
      </c>
    </row>
    <row r="545" spans="3:8" ht="58.5" hidden="1" x14ac:dyDescent="0.4">
      <c r="C545" s="340"/>
      <c r="D545" s="151" t="s">
        <v>6055</v>
      </c>
      <c r="E545" s="323"/>
      <c r="F545" s="324"/>
      <c r="G545" s="108"/>
      <c r="H545" s="208" t="s">
        <v>7169</v>
      </c>
    </row>
    <row r="546" spans="3:8" ht="39" hidden="1" x14ac:dyDescent="0.4">
      <c r="C546" s="223" t="s">
        <v>6630</v>
      </c>
      <c r="D546" s="153"/>
      <c r="E546" s="295"/>
      <c r="F546" s="296"/>
      <c r="G546" s="108"/>
      <c r="H546" s="208" t="s">
        <v>7630</v>
      </c>
    </row>
    <row r="547" spans="3:8" ht="39" hidden="1" x14ac:dyDescent="0.4">
      <c r="C547" s="223" t="s">
        <v>7391</v>
      </c>
      <c r="D547" s="153"/>
      <c r="E547" s="109"/>
      <c r="F547" s="110"/>
      <c r="G547" s="111" t="str">
        <f>TEXT(E547,"000")&amp;TEXT(F547,"0000")</f>
        <v>0000000</v>
      </c>
      <c r="H547" s="208" t="s">
        <v>7631</v>
      </c>
    </row>
    <row r="548" spans="3:8" ht="39" hidden="1" x14ac:dyDescent="0.4">
      <c r="C548" s="299" t="s">
        <v>7130</v>
      </c>
      <c r="D548" s="151" t="s">
        <v>6560</v>
      </c>
      <c r="E548" s="327" t="str">
        <f>IF(E547="", "", IF(F547="", "", work!D276&amp;" "&amp;work!E276&amp;" "&amp;work!F276))</f>
        <v/>
      </c>
      <c r="F548" s="328"/>
      <c r="G548" s="111"/>
      <c r="H548" s="208" t="s">
        <v>6563</v>
      </c>
    </row>
    <row r="549" spans="3:8" ht="39" hidden="1" x14ac:dyDescent="0.4">
      <c r="C549" s="300"/>
      <c r="D549" s="151" t="s">
        <v>6055</v>
      </c>
      <c r="E549" s="327" t="str">
        <f>IF(E547="", "", IF(F547="", "", work!D275&amp;" "&amp;work!E275&amp;" "&amp;work!F275))</f>
        <v/>
      </c>
      <c r="F549" s="328"/>
      <c r="G549" s="111"/>
      <c r="H549" s="208" t="s">
        <v>6563</v>
      </c>
    </row>
    <row r="550" spans="3:8" ht="39" hidden="1" x14ac:dyDescent="0.4">
      <c r="C550" s="223" t="s">
        <v>7392</v>
      </c>
      <c r="D550" s="153"/>
      <c r="E550" s="333"/>
      <c r="F550" s="334"/>
      <c r="G550" s="108"/>
      <c r="H550" s="208" t="s">
        <v>7632</v>
      </c>
    </row>
    <row r="551" spans="3:8" ht="39" hidden="1" x14ac:dyDescent="0.4">
      <c r="C551" s="299" t="s">
        <v>7393</v>
      </c>
      <c r="D551" s="151" t="s">
        <v>6560</v>
      </c>
      <c r="E551" s="333"/>
      <c r="F551" s="334"/>
      <c r="G551" s="112"/>
      <c r="H551" s="208" t="s">
        <v>7214</v>
      </c>
    </row>
    <row r="552" spans="3:8" ht="58.5" hidden="1" x14ac:dyDescent="0.4">
      <c r="C552" s="300"/>
      <c r="D552" s="151" t="s">
        <v>6055</v>
      </c>
      <c r="E552" s="323"/>
      <c r="F552" s="324"/>
      <c r="G552" s="112"/>
      <c r="H552" s="208" t="s">
        <v>7169</v>
      </c>
    </row>
    <row r="553" spans="3:8" ht="39" hidden="1" x14ac:dyDescent="0.4">
      <c r="C553" s="299" t="s">
        <v>7394</v>
      </c>
      <c r="D553" s="151" t="s">
        <v>6560</v>
      </c>
      <c r="E553" s="349"/>
      <c r="F553" s="350"/>
      <c r="G553" s="108"/>
      <c r="H553" s="208" t="s">
        <v>7633</v>
      </c>
    </row>
    <row r="554" spans="3:8" ht="59.25" hidden="1" thickBot="1" x14ac:dyDescent="0.45">
      <c r="C554" s="306"/>
      <c r="D554" s="210" t="s">
        <v>6055</v>
      </c>
      <c r="E554" s="331"/>
      <c r="F554" s="332"/>
      <c r="G554" s="215"/>
      <c r="H554" s="212" t="s">
        <v>7169</v>
      </c>
    </row>
    <row r="555" spans="3:8" ht="6.75" hidden="1" customHeight="1" thickBot="1" x14ac:dyDescent="0.45">
      <c r="C555" s="113"/>
      <c r="D555" s="113"/>
    </row>
    <row r="556" spans="3:8" ht="78" hidden="1" x14ac:dyDescent="0.4">
      <c r="C556" s="343" t="s">
        <v>6603</v>
      </c>
      <c r="D556" s="225" t="s">
        <v>6560</v>
      </c>
      <c r="E556" s="341"/>
      <c r="F556" s="342"/>
      <c r="G556" s="221"/>
      <c r="H556" s="222" t="s">
        <v>7634</v>
      </c>
    </row>
    <row r="557" spans="3:8" ht="58.5" hidden="1" x14ac:dyDescent="0.4">
      <c r="C557" s="344"/>
      <c r="D557" s="148" t="s">
        <v>6055</v>
      </c>
      <c r="E557" s="323"/>
      <c r="F557" s="324"/>
      <c r="G557" s="108"/>
      <c r="H557" s="208" t="s">
        <v>7169</v>
      </c>
    </row>
    <row r="558" spans="3:8" ht="39" hidden="1" x14ac:dyDescent="0.4">
      <c r="C558" s="213" t="s">
        <v>6629</v>
      </c>
      <c r="D558" s="150"/>
      <c r="E558" s="295"/>
      <c r="F558" s="296"/>
      <c r="G558" s="108"/>
      <c r="H558" s="208" t="s">
        <v>7635</v>
      </c>
    </row>
    <row r="559" spans="3:8" ht="39" hidden="1" x14ac:dyDescent="0.4">
      <c r="C559" s="213" t="s">
        <v>7395</v>
      </c>
      <c r="D559" s="150"/>
      <c r="E559" s="109"/>
      <c r="F559" s="110"/>
      <c r="G559" s="111" t="str">
        <f>TEXT(E559,"000")&amp;TEXT(F559,"0000")</f>
        <v>0000000</v>
      </c>
      <c r="H559" s="208" t="s">
        <v>7636</v>
      </c>
    </row>
    <row r="560" spans="3:8" ht="39" hidden="1" x14ac:dyDescent="0.4">
      <c r="C560" s="321" t="s">
        <v>7131</v>
      </c>
      <c r="D560" s="148" t="s">
        <v>6560</v>
      </c>
      <c r="E560" s="327" t="str">
        <f>IF(E559="", "", IF(F559="", "", work!D282&amp;" "&amp;work!E282&amp;" "&amp;work!F282))</f>
        <v/>
      </c>
      <c r="F560" s="328"/>
      <c r="G560" s="111"/>
      <c r="H560" s="208" t="s">
        <v>6563</v>
      </c>
    </row>
    <row r="561" spans="3:8" ht="39" hidden="1" x14ac:dyDescent="0.4">
      <c r="C561" s="322"/>
      <c r="D561" s="148" t="s">
        <v>6055</v>
      </c>
      <c r="E561" s="327" t="str">
        <f>IF(E559="", "", IF(F559="", "", work!D281&amp;" "&amp;work!E281&amp;" "&amp;work!F281))</f>
        <v/>
      </c>
      <c r="F561" s="328"/>
      <c r="G561" s="111"/>
      <c r="H561" s="208" t="s">
        <v>6563</v>
      </c>
    </row>
    <row r="562" spans="3:8" ht="39" hidden="1" x14ac:dyDescent="0.4">
      <c r="C562" s="213" t="s">
        <v>7396</v>
      </c>
      <c r="D562" s="150"/>
      <c r="E562" s="333"/>
      <c r="F562" s="334"/>
      <c r="G562" s="108"/>
      <c r="H562" s="208" t="s">
        <v>7637</v>
      </c>
    </row>
    <row r="563" spans="3:8" ht="39" hidden="1" x14ac:dyDescent="0.4">
      <c r="C563" s="321" t="s">
        <v>7397</v>
      </c>
      <c r="D563" s="148" t="s">
        <v>6560</v>
      </c>
      <c r="E563" s="333"/>
      <c r="F563" s="334"/>
      <c r="G563" s="112"/>
      <c r="H563" s="208" t="s">
        <v>7214</v>
      </c>
    </row>
    <row r="564" spans="3:8" ht="58.5" hidden="1" x14ac:dyDescent="0.4">
      <c r="C564" s="322"/>
      <c r="D564" s="148" t="s">
        <v>6055</v>
      </c>
      <c r="E564" s="323"/>
      <c r="F564" s="324"/>
      <c r="G564" s="112"/>
      <c r="H564" s="208" t="s">
        <v>7169</v>
      </c>
    </row>
    <row r="565" spans="3:8" ht="39" hidden="1" x14ac:dyDescent="0.4">
      <c r="C565" s="321" t="s">
        <v>7398</v>
      </c>
      <c r="D565" s="148" t="s">
        <v>6560</v>
      </c>
      <c r="E565" s="349"/>
      <c r="F565" s="350"/>
      <c r="G565" s="108"/>
      <c r="H565" s="208" t="s">
        <v>7638</v>
      </c>
    </row>
    <row r="566" spans="3:8" ht="59.25" hidden="1" thickBot="1" x14ac:dyDescent="0.45">
      <c r="C566" s="338"/>
      <c r="D566" s="214" t="s">
        <v>6055</v>
      </c>
      <c r="E566" s="331"/>
      <c r="F566" s="332"/>
      <c r="G566" s="215"/>
      <c r="H566" s="212" t="s">
        <v>7169</v>
      </c>
    </row>
    <row r="567" spans="3:8" ht="6.75" hidden="1" customHeight="1" thickBot="1" x14ac:dyDescent="0.45">
      <c r="C567" s="113"/>
      <c r="D567" s="113"/>
    </row>
    <row r="568" spans="3:8" ht="78" hidden="1" x14ac:dyDescent="0.4">
      <c r="C568" s="339" t="s">
        <v>6604</v>
      </c>
      <c r="D568" s="220" t="s">
        <v>6560</v>
      </c>
      <c r="E568" s="341"/>
      <c r="F568" s="342"/>
      <c r="G568" s="221"/>
      <c r="H568" s="222" t="s">
        <v>7639</v>
      </c>
    </row>
    <row r="569" spans="3:8" ht="58.5" hidden="1" x14ac:dyDescent="0.4">
      <c r="C569" s="340"/>
      <c r="D569" s="151" t="s">
        <v>6055</v>
      </c>
      <c r="E569" s="323"/>
      <c r="F569" s="324"/>
      <c r="G569" s="108"/>
      <c r="H569" s="208" t="s">
        <v>7169</v>
      </c>
    </row>
    <row r="570" spans="3:8" ht="39" hidden="1" x14ac:dyDescent="0.4">
      <c r="C570" s="223" t="s">
        <v>6628</v>
      </c>
      <c r="D570" s="153"/>
      <c r="E570" s="295"/>
      <c r="F570" s="296"/>
      <c r="G570" s="108"/>
      <c r="H570" s="208" t="s">
        <v>7640</v>
      </c>
    </row>
    <row r="571" spans="3:8" ht="39" hidden="1" x14ac:dyDescent="0.4">
      <c r="C571" s="223" t="s">
        <v>7399</v>
      </c>
      <c r="D571" s="153"/>
      <c r="E571" s="109"/>
      <c r="F571" s="110"/>
      <c r="G571" s="111" t="str">
        <f>TEXT(E571,"000")&amp;TEXT(F571,"0000")</f>
        <v>0000000</v>
      </c>
      <c r="H571" s="208" t="s">
        <v>7641</v>
      </c>
    </row>
    <row r="572" spans="3:8" ht="39" hidden="1" x14ac:dyDescent="0.4">
      <c r="C572" s="299" t="s">
        <v>7132</v>
      </c>
      <c r="D572" s="151" t="s">
        <v>6560</v>
      </c>
      <c r="E572" s="327" t="str">
        <f>IF(E571="", "", IF(F571="", "", work!D288&amp;" "&amp;work!E288&amp;" "&amp;work!F288))</f>
        <v/>
      </c>
      <c r="F572" s="328"/>
      <c r="G572" s="111"/>
      <c r="H572" s="208" t="s">
        <v>6563</v>
      </c>
    </row>
    <row r="573" spans="3:8" ht="39" hidden="1" x14ac:dyDescent="0.4">
      <c r="C573" s="300"/>
      <c r="D573" s="151" t="s">
        <v>6055</v>
      </c>
      <c r="E573" s="327" t="str">
        <f>IF(E571="", "", IF(F571="", "", work!D287&amp;" "&amp;work!E287&amp;" "&amp;work!F287))</f>
        <v/>
      </c>
      <c r="F573" s="328"/>
      <c r="G573" s="111"/>
      <c r="H573" s="208" t="s">
        <v>6563</v>
      </c>
    </row>
    <row r="574" spans="3:8" ht="39" hidden="1" x14ac:dyDescent="0.4">
      <c r="C574" s="223" t="s">
        <v>7400</v>
      </c>
      <c r="D574" s="153"/>
      <c r="E574" s="333"/>
      <c r="F574" s="334"/>
      <c r="G574" s="108"/>
      <c r="H574" s="208" t="s">
        <v>7642</v>
      </c>
    </row>
    <row r="575" spans="3:8" ht="39" hidden="1" x14ac:dyDescent="0.4">
      <c r="C575" s="299" t="s">
        <v>7401</v>
      </c>
      <c r="D575" s="151" t="s">
        <v>6560</v>
      </c>
      <c r="E575" s="333"/>
      <c r="F575" s="334"/>
      <c r="G575" s="112"/>
      <c r="H575" s="208" t="s">
        <v>7214</v>
      </c>
    </row>
    <row r="576" spans="3:8" ht="58.5" hidden="1" x14ac:dyDescent="0.4">
      <c r="C576" s="300"/>
      <c r="D576" s="151" t="s">
        <v>6055</v>
      </c>
      <c r="E576" s="323"/>
      <c r="F576" s="324"/>
      <c r="G576" s="112"/>
      <c r="H576" s="208" t="s">
        <v>7169</v>
      </c>
    </row>
    <row r="577" spans="3:8" ht="39" hidden="1" x14ac:dyDescent="0.4">
      <c r="C577" s="299" t="s">
        <v>7402</v>
      </c>
      <c r="D577" s="151" t="s">
        <v>6560</v>
      </c>
      <c r="E577" s="349"/>
      <c r="F577" s="350"/>
      <c r="G577" s="108"/>
      <c r="H577" s="208" t="s">
        <v>7643</v>
      </c>
    </row>
    <row r="578" spans="3:8" ht="59.25" hidden="1" thickBot="1" x14ac:dyDescent="0.45">
      <c r="C578" s="306"/>
      <c r="D578" s="210" t="s">
        <v>6055</v>
      </c>
      <c r="E578" s="331"/>
      <c r="F578" s="332"/>
      <c r="G578" s="215"/>
      <c r="H578" s="212" t="s">
        <v>7169</v>
      </c>
    </row>
    <row r="579" spans="3:8" ht="6.75" hidden="1" customHeight="1" thickBot="1" x14ac:dyDescent="0.45">
      <c r="C579" s="113"/>
      <c r="D579" s="113"/>
    </row>
    <row r="580" spans="3:8" ht="78" hidden="1" x14ac:dyDescent="0.4">
      <c r="C580" s="343" t="s">
        <v>6605</v>
      </c>
      <c r="D580" s="225" t="s">
        <v>6560</v>
      </c>
      <c r="E580" s="341"/>
      <c r="F580" s="342"/>
      <c r="G580" s="221"/>
      <c r="H580" s="222" t="s">
        <v>7644</v>
      </c>
    </row>
    <row r="581" spans="3:8" ht="58.5" hidden="1" x14ac:dyDescent="0.4">
      <c r="C581" s="344"/>
      <c r="D581" s="148" t="s">
        <v>6055</v>
      </c>
      <c r="E581" s="323"/>
      <c r="F581" s="324"/>
      <c r="G581" s="108"/>
      <c r="H581" s="208" t="s">
        <v>7169</v>
      </c>
    </row>
    <row r="582" spans="3:8" ht="39" hidden="1" x14ac:dyDescent="0.4">
      <c r="C582" s="213" t="s">
        <v>6627</v>
      </c>
      <c r="D582" s="150"/>
      <c r="E582" s="295"/>
      <c r="F582" s="296"/>
      <c r="G582" s="108"/>
      <c r="H582" s="208" t="s">
        <v>7645</v>
      </c>
    </row>
    <row r="583" spans="3:8" ht="39" hidden="1" x14ac:dyDescent="0.4">
      <c r="C583" s="213" t="s">
        <v>7403</v>
      </c>
      <c r="D583" s="150"/>
      <c r="E583" s="109"/>
      <c r="F583" s="110"/>
      <c r="G583" s="111" t="str">
        <f>TEXT(E583,"000")&amp;TEXT(F583,"0000")</f>
        <v>0000000</v>
      </c>
      <c r="H583" s="208" t="s">
        <v>7646</v>
      </c>
    </row>
    <row r="584" spans="3:8" ht="39" hidden="1" x14ac:dyDescent="0.4">
      <c r="C584" s="321" t="s">
        <v>7133</v>
      </c>
      <c r="D584" s="148" t="s">
        <v>6560</v>
      </c>
      <c r="E584" s="327" t="str">
        <f>IF(E583="", "", IF(F583="", "", work!D294&amp;" "&amp;work!E294&amp;" "&amp;work!F294))</f>
        <v/>
      </c>
      <c r="F584" s="328"/>
      <c r="G584" s="111"/>
      <c r="H584" s="208" t="s">
        <v>6563</v>
      </c>
    </row>
    <row r="585" spans="3:8" ht="39" hidden="1" x14ac:dyDescent="0.4">
      <c r="C585" s="322"/>
      <c r="D585" s="148" t="s">
        <v>6055</v>
      </c>
      <c r="E585" s="327" t="str">
        <f>IF(E583="", "", IF(F583="", "", work!D293&amp;" "&amp;work!E293&amp;" "&amp;work!F293))</f>
        <v/>
      </c>
      <c r="F585" s="328"/>
      <c r="G585" s="111"/>
      <c r="H585" s="208" t="s">
        <v>6563</v>
      </c>
    </row>
    <row r="586" spans="3:8" ht="39" hidden="1" x14ac:dyDescent="0.4">
      <c r="C586" s="213" t="s">
        <v>7404</v>
      </c>
      <c r="D586" s="150"/>
      <c r="E586" s="333"/>
      <c r="F586" s="334"/>
      <c r="G586" s="108"/>
      <c r="H586" s="208" t="s">
        <v>7647</v>
      </c>
    </row>
    <row r="587" spans="3:8" ht="39" hidden="1" x14ac:dyDescent="0.4">
      <c r="C587" s="321" t="s">
        <v>7405</v>
      </c>
      <c r="D587" s="148" t="s">
        <v>6560</v>
      </c>
      <c r="E587" s="333"/>
      <c r="F587" s="334"/>
      <c r="G587" s="112"/>
      <c r="H587" s="208" t="s">
        <v>7214</v>
      </c>
    </row>
    <row r="588" spans="3:8" ht="58.5" hidden="1" x14ac:dyDescent="0.4">
      <c r="C588" s="322"/>
      <c r="D588" s="148" t="s">
        <v>6055</v>
      </c>
      <c r="E588" s="323"/>
      <c r="F588" s="324"/>
      <c r="G588" s="112"/>
      <c r="H588" s="208" t="s">
        <v>7169</v>
      </c>
    </row>
    <row r="589" spans="3:8" ht="39" hidden="1" x14ac:dyDescent="0.4">
      <c r="C589" s="321" t="s">
        <v>7406</v>
      </c>
      <c r="D589" s="148" t="s">
        <v>6560</v>
      </c>
      <c r="E589" s="349"/>
      <c r="F589" s="350"/>
      <c r="G589" s="108"/>
      <c r="H589" s="208" t="s">
        <v>7648</v>
      </c>
    </row>
    <row r="590" spans="3:8" ht="59.25" hidden="1" thickBot="1" x14ac:dyDescent="0.45">
      <c r="C590" s="338"/>
      <c r="D590" s="214" t="s">
        <v>6055</v>
      </c>
      <c r="E590" s="331"/>
      <c r="F590" s="332"/>
      <c r="G590" s="215"/>
      <c r="H590" s="212" t="s">
        <v>7169</v>
      </c>
    </row>
    <row r="591" spans="3:8" ht="6.75" hidden="1" customHeight="1" thickBot="1" x14ac:dyDescent="0.45">
      <c r="C591" s="113"/>
      <c r="D591" s="113"/>
    </row>
    <row r="592" spans="3:8" ht="78" hidden="1" x14ac:dyDescent="0.4">
      <c r="C592" s="339" t="s">
        <v>6606</v>
      </c>
      <c r="D592" s="220" t="s">
        <v>6560</v>
      </c>
      <c r="E592" s="341"/>
      <c r="F592" s="342"/>
      <c r="G592" s="221"/>
      <c r="H592" s="222" t="s">
        <v>7649</v>
      </c>
    </row>
    <row r="593" spans="3:8" ht="58.5" hidden="1" x14ac:dyDescent="0.4">
      <c r="C593" s="340"/>
      <c r="D593" s="151" t="s">
        <v>6055</v>
      </c>
      <c r="E593" s="323"/>
      <c r="F593" s="324"/>
      <c r="G593" s="108"/>
      <c r="H593" s="208" t="s">
        <v>7169</v>
      </c>
    </row>
    <row r="594" spans="3:8" ht="39" hidden="1" x14ac:dyDescent="0.4">
      <c r="C594" s="223" t="s">
        <v>6626</v>
      </c>
      <c r="D594" s="153"/>
      <c r="E594" s="295"/>
      <c r="F594" s="296"/>
      <c r="G594" s="108"/>
      <c r="H594" s="208" t="s">
        <v>7650</v>
      </c>
    </row>
    <row r="595" spans="3:8" ht="39" hidden="1" x14ac:dyDescent="0.4">
      <c r="C595" s="223" t="s">
        <v>7407</v>
      </c>
      <c r="D595" s="153"/>
      <c r="E595" s="109"/>
      <c r="F595" s="110"/>
      <c r="G595" s="111" t="str">
        <f>TEXT(E595,"000")&amp;TEXT(F595,"0000")</f>
        <v>0000000</v>
      </c>
      <c r="H595" s="208" t="s">
        <v>7651</v>
      </c>
    </row>
    <row r="596" spans="3:8" ht="39" hidden="1" x14ac:dyDescent="0.4">
      <c r="C596" s="299" t="s">
        <v>7134</v>
      </c>
      <c r="D596" s="151" t="s">
        <v>6560</v>
      </c>
      <c r="E596" s="327" t="str">
        <f>IF(E595="", "", IF(F595="", "", work!D300&amp;" "&amp;work!E300&amp;" "&amp;work!F300))</f>
        <v/>
      </c>
      <c r="F596" s="328"/>
      <c r="G596" s="111"/>
      <c r="H596" s="208" t="s">
        <v>6563</v>
      </c>
    </row>
    <row r="597" spans="3:8" ht="39" hidden="1" x14ac:dyDescent="0.4">
      <c r="C597" s="300"/>
      <c r="D597" s="151" t="s">
        <v>6055</v>
      </c>
      <c r="E597" s="327" t="str">
        <f>IF(E595="", "", IF(F595="", "", work!D299&amp;" "&amp;work!E299&amp;" "&amp;work!F299))</f>
        <v/>
      </c>
      <c r="F597" s="328"/>
      <c r="G597" s="111"/>
      <c r="H597" s="208" t="s">
        <v>6563</v>
      </c>
    </row>
    <row r="598" spans="3:8" ht="39" hidden="1" x14ac:dyDescent="0.4">
      <c r="C598" s="238" t="s">
        <v>7408</v>
      </c>
      <c r="D598" s="239"/>
      <c r="E598" s="345"/>
      <c r="F598" s="346"/>
      <c r="G598" s="240"/>
      <c r="H598" s="208" t="s">
        <v>7652</v>
      </c>
    </row>
    <row r="599" spans="3:8" ht="39" hidden="1" x14ac:dyDescent="0.4">
      <c r="C599" s="320" t="s">
        <v>7409</v>
      </c>
      <c r="D599" s="200" t="s">
        <v>6560</v>
      </c>
      <c r="E599" s="347"/>
      <c r="F599" s="348"/>
      <c r="G599" s="241"/>
      <c r="H599" s="208" t="s">
        <v>7214</v>
      </c>
    </row>
    <row r="600" spans="3:8" ht="58.5" hidden="1" x14ac:dyDescent="0.4">
      <c r="C600" s="320"/>
      <c r="D600" s="199" t="s">
        <v>6055</v>
      </c>
      <c r="E600" s="335"/>
      <c r="F600" s="336"/>
      <c r="G600" s="242"/>
      <c r="H600" s="208" t="s">
        <v>7169</v>
      </c>
    </row>
    <row r="601" spans="3:8" ht="39" hidden="1" x14ac:dyDescent="0.4">
      <c r="C601" s="320" t="s">
        <v>7410</v>
      </c>
      <c r="D601" s="200" t="s">
        <v>6560</v>
      </c>
      <c r="E601" s="329"/>
      <c r="F601" s="330"/>
      <c r="G601" s="224"/>
      <c r="H601" s="208" t="s">
        <v>7653</v>
      </c>
    </row>
    <row r="602" spans="3:8" ht="59.25" hidden="1" thickBot="1" x14ac:dyDescent="0.45">
      <c r="C602" s="306"/>
      <c r="D602" s="210" t="s">
        <v>6055</v>
      </c>
      <c r="E602" s="331"/>
      <c r="F602" s="332"/>
      <c r="G602" s="215"/>
      <c r="H602" s="212" t="s">
        <v>7169</v>
      </c>
    </row>
    <row r="603" spans="3:8" ht="6.75" hidden="1" customHeight="1" thickBot="1" x14ac:dyDescent="0.45">
      <c r="C603" s="113"/>
      <c r="D603" s="113"/>
    </row>
    <row r="604" spans="3:8" ht="78" hidden="1" x14ac:dyDescent="0.4">
      <c r="C604" s="343" t="s">
        <v>6607</v>
      </c>
      <c r="D604" s="225" t="s">
        <v>6560</v>
      </c>
      <c r="E604" s="341"/>
      <c r="F604" s="342"/>
      <c r="G604" s="221"/>
      <c r="H604" s="222" t="s">
        <v>7654</v>
      </c>
    </row>
    <row r="605" spans="3:8" ht="58.5" hidden="1" x14ac:dyDescent="0.4">
      <c r="C605" s="344"/>
      <c r="D605" s="148" t="s">
        <v>6055</v>
      </c>
      <c r="E605" s="323"/>
      <c r="F605" s="324"/>
      <c r="G605" s="108"/>
      <c r="H605" s="208" t="s">
        <v>7169</v>
      </c>
    </row>
    <row r="606" spans="3:8" ht="39" hidden="1" x14ac:dyDescent="0.4">
      <c r="C606" s="213" t="s">
        <v>6625</v>
      </c>
      <c r="D606" s="150"/>
      <c r="E606" s="295"/>
      <c r="F606" s="296"/>
      <c r="G606" s="108"/>
      <c r="H606" s="208" t="s">
        <v>7655</v>
      </c>
    </row>
    <row r="607" spans="3:8" ht="39" hidden="1" x14ac:dyDescent="0.4">
      <c r="C607" s="213" t="s">
        <v>7411</v>
      </c>
      <c r="D607" s="150"/>
      <c r="E607" s="109"/>
      <c r="F607" s="110"/>
      <c r="G607" s="111" t="str">
        <f>TEXT(E607,"000")&amp;TEXT(F607,"0000")</f>
        <v>0000000</v>
      </c>
      <c r="H607" s="208" t="s">
        <v>7656</v>
      </c>
    </row>
    <row r="608" spans="3:8" ht="39" hidden="1" x14ac:dyDescent="0.4">
      <c r="C608" s="321" t="s">
        <v>7135</v>
      </c>
      <c r="D608" s="148" t="s">
        <v>6560</v>
      </c>
      <c r="E608" s="327" t="str">
        <f>IF(E607="", "", IF(F607="", "", work!D306&amp;" "&amp;work!E306&amp;" "&amp;work!F306))</f>
        <v/>
      </c>
      <c r="F608" s="328"/>
      <c r="G608" s="111"/>
      <c r="H608" s="208" t="s">
        <v>6563</v>
      </c>
    </row>
    <row r="609" spans="3:8" ht="39" hidden="1" x14ac:dyDescent="0.4">
      <c r="C609" s="322"/>
      <c r="D609" s="148" t="s">
        <v>6055</v>
      </c>
      <c r="E609" s="327" t="str">
        <f>IF(E607="", "", IF(F607="", "", work!D305&amp;" "&amp;work!E305&amp;" "&amp;work!F305))</f>
        <v/>
      </c>
      <c r="F609" s="328"/>
      <c r="G609" s="111"/>
      <c r="H609" s="208" t="s">
        <v>6563</v>
      </c>
    </row>
    <row r="610" spans="3:8" ht="39" hidden="1" x14ac:dyDescent="0.4">
      <c r="C610" s="213" t="s">
        <v>7412</v>
      </c>
      <c r="D610" s="150"/>
      <c r="E610" s="333"/>
      <c r="F610" s="334"/>
      <c r="G610" s="108"/>
      <c r="H610" s="208" t="s">
        <v>7657</v>
      </c>
    </row>
    <row r="611" spans="3:8" ht="39" hidden="1" x14ac:dyDescent="0.4">
      <c r="C611" s="321" t="s">
        <v>7413</v>
      </c>
      <c r="D611" s="148" t="s">
        <v>6560</v>
      </c>
      <c r="E611" s="333"/>
      <c r="F611" s="334"/>
      <c r="G611" s="112"/>
      <c r="H611" s="208" t="s">
        <v>7214</v>
      </c>
    </row>
    <row r="612" spans="3:8" ht="58.5" hidden="1" x14ac:dyDescent="0.4">
      <c r="C612" s="337"/>
      <c r="D612" s="201" t="s">
        <v>6055</v>
      </c>
      <c r="E612" s="335"/>
      <c r="F612" s="336"/>
      <c r="G612" s="242"/>
      <c r="H612" s="208" t="s">
        <v>7169</v>
      </c>
    </row>
    <row r="613" spans="3:8" ht="39" hidden="1" x14ac:dyDescent="0.4">
      <c r="C613" s="337" t="s">
        <v>7414</v>
      </c>
      <c r="D613" s="197" t="s">
        <v>6560</v>
      </c>
      <c r="E613" s="329"/>
      <c r="F613" s="330"/>
      <c r="G613" s="224"/>
      <c r="H613" s="208" t="s">
        <v>7658</v>
      </c>
    </row>
    <row r="614" spans="3:8" ht="59.25" hidden="1" thickBot="1" x14ac:dyDescent="0.45">
      <c r="C614" s="338"/>
      <c r="D614" s="214" t="s">
        <v>6055</v>
      </c>
      <c r="E614" s="331"/>
      <c r="F614" s="332"/>
      <c r="G614" s="215"/>
      <c r="H614" s="212" t="s">
        <v>7169</v>
      </c>
    </row>
    <row r="615" spans="3:8" ht="6.75" hidden="1" customHeight="1" thickBot="1" x14ac:dyDescent="0.45">
      <c r="C615" s="113"/>
      <c r="D615" s="113"/>
    </row>
    <row r="616" spans="3:8" ht="78" hidden="1" x14ac:dyDescent="0.4">
      <c r="C616" s="339" t="s">
        <v>6608</v>
      </c>
      <c r="D616" s="220" t="s">
        <v>6560</v>
      </c>
      <c r="E616" s="341"/>
      <c r="F616" s="342"/>
      <c r="G616" s="221"/>
      <c r="H616" s="222" t="s">
        <v>7659</v>
      </c>
    </row>
    <row r="617" spans="3:8" ht="58.5" hidden="1" x14ac:dyDescent="0.4">
      <c r="C617" s="340"/>
      <c r="D617" s="151" t="s">
        <v>6055</v>
      </c>
      <c r="E617" s="323"/>
      <c r="F617" s="324"/>
      <c r="G617" s="108"/>
      <c r="H617" s="208" t="s">
        <v>7169</v>
      </c>
    </row>
    <row r="618" spans="3:8" ht="39" hidden="1" x14ac:dyDescent="0.4">
      <c r="C618" s="223" t="s">
        <v>7142</v>
      </c>
      <c r="D618" s="153"/>
      <c r="E618" s="295"/>
      <c r="F618" s="296"/>
      <c r="G618" s="108"/>
      <c r="H618" s="208" t="s">
        <v>7660</v>
      </c>
    </row>
    <row r="619" spans="3:8" ht="39" hidden="1" x14ac:dyDescent="0.4">
      <c r="C619" s="223" t="s">
        <v>7415</v>
      </c>
      <c r="D619" s="153"/>
      <c r="E619" s="109"/>
      <c r="F619" s="110"/>
      <c r="G619" s="111" t="str">
        <f>TEXT(E619,"000")&amp;TEXT(F619,"0000")</f>
        <v>0000000</v>
      </c>
      <c r="H619" s="208" t="s">
        <v>7661</v>
      </c>
    </row>
    <row r="620" spans="3:8" ht="39" hidden="1" x14ac:dyDescent="0.4">
      <c r="C620" s="299" t="s">
        <v>7136</v>
      </c>
      <c r="D620" s="151" t="s">
        <v>6560</v>
      </c>
      <c r="E620" s="327" t="str">
        <f>IF(E619="", "", IF(F619="", "", work!D312&amp;" "&amp;work!E312&amp;" "&amp;work!F312))</f>
        <v/>
      </c>
      <c r="F620" s="328"/>
      <c r="G620" s="111"/>
      <c r="H620" s="208" t="s">
        <v>6563</v>
      </c>
    </row>
    <row r="621" spans="3:8" ht="39" hidden="1" x14ac:dyDescent="0.4">
      <c r="C621" s="300"/>
      <c r="D621" s="151" t="s">
        <v>6055</v>
      </c>
      <c r="E621" s="327" t="str">
        <f>IF(E619="", "", IF(F619="", "", work!D311&amp;" "&amp;work!E311&amp;" "&amp;work!F311))</f>
        <v/>
      </c>
      <c r="F621" s="328"/>
      <c r="G621" s="111"/>
      <c r="H621" s="208" t="s">
        <v>6563</v>
      </c>
    </row>
    <row r="622" spans="3:8" ht="39" hidden="1" x14ac:dyDescent="0.4">
      <c r="C622" s="223" t="s">
        <v>7416</v>
      </c>
      <c r="D622" s="153"/>
      <c r="E622" s="333"/>
      <c r="F622" s="334"/>
      <c r="G622" s="108"/>
      <c r="H622" s="208" t="s">
        <v>7662</v>
      </c>
    </row>
    <row r="623" spans="3:8" ht="39" hidden="1" x14ac:dyDescent="0.4">
      <c r="C623" s="299" t="s">
        <v>7417</v>
      </c>
      <c r="D623" s="151" t="s">
        <v>6560</v>
      </c>
      <c r="E623" s="333"/>
      <c r="F623" s="334"/>
      <c r="G623" s="112"/>
      <c r="H623" s="208" t="s">
        <v>7214</v>
      </c>
    </row>
    <row r="624" spans="3:8" ht="58.5" hidden="1" x14ac:dyDescent="0.4">
      <c r="C624" s="320"/>
      <c r="D624" s="199" t="s">
        <v>6055</v>
      </c>
      <c r="E624" s="335"/>
      <c r="F624" s="336"/>
      <c r="G624" s="242"/>
      <c r="H624" s="208" t="s">
        <v>7169</v>
      </c>
    </row>
    <row r="625" spans="1:8" ht="39" hidden="1" x14ac:dyDescent="0.4">
      <c r="C625" s="320" t="s">
        <v>7418</v>
      </c>
      <c r="D625" s="200" t="s">
        <v>6560</v>
      </c>
      <c r="E625" s="329"/>
      <c r="F625" s="330"/>
      <c r="G625" s="224"/>
      <c r="H625" s="208" t="s">
        <v>7663</v>
      </c>
    </row>
    <row r="626" spans="1:8" ht="59.25" hidden="1" thickBot="1" x14ac:dyDescent="0.45">
      <c r="C626" s="306"/>
      <c r="D626" s="210" t="s">
        <v>6055</v>
      </c>
      <c r="E626" s="331"/>
      <c r="F626" s="332"/>
      <c r="G626" s="215"/>
      <c r="H626" s="212" t="s">
        <v>7169</v>
      </c>
    </row>
    <row r="627" spans="1:8" ht="6.75" customHeight="1" x14ac:dyDescent="0.4">
      <c r="E627" s="122"/>
      <c r="F627" s="122"/>
    </row>
    <row r="628" spans="1:8" ht="27.75" customHeight="1" x14ac:dyDescent="0.4">
      <c r="E628" s="122"/>
      <c r="F628" s="122"/>
    </row>
    <row r="629" spans="1:8" ht="19.5" customHeight="1" thickBot="1" x14ac:dyDescent="0.45">
      <c r="B629" s="101" t="s">
        <v>7172</v>
      </c>
      <c r="C629" s="104"/>
      <c r="D629" s="104"/>
      <c r="E629" s="122"/>
      <c r="F629" s="122"/>
      <c r="G629" s="105"/>
      <c r="H629" s="140"/>
    </row>
    <row r="630" spans="1:8" s="102" customFormat="1" x14ac:dyDescent="0.4">
      <c r="A630" s="101"/>
      <c r="B630" s="101"/>
      <c r="C630" s="244" t="s">
        <v>6187</v>
      </c>
      <c r="D630" s="245"/>
      <c r="E630" s="290" t="s">
        <v>6188</v>
      </c>
      <c r="F630" s="290"/>
      <c r="G630" s="205"/>
      <c r="H630" s="206" t="s">
        <v>6561</v>
      </c>
    </row>
    <row r="631" spans="1:8" ht="39" x14ac:dyDescent="0.4">
      <c r="C631" s="213" t="s">
        <v>7664</v>
      </c>
      <c r="D631" s="150"/>
      <c r="E631" s="116">
        <v>14</v>
      </c>
      <c r="F631" s="117" t="s">
        <v>1307</v>
      </c>
      <c r="G631" s="111" t="str">
        <f>TEXT(E631,"000")&amp;TEXT(F631,"0000")</f>
        <v>0140337</v>
      </c>
      <c r="H631" s="208" t="s">
        <v>7665</v>
      </c>
    </row>
    <row r="632" spans="1:8" ht="39" x14ac:dyDescent="0.4">
      <c r="C632" s="321" t="s">
        <v>7666</v>
      </c>
      <c r="D632" s="148" t="s">
        <v>6560</v>
      </c>
      <c r="E632" s="327" t="str">
        <f>IF(E631="", "", IF(F631="", "", work!D6&amp;" "&amp;work!E6&amp;" "&amp;work!F6))</f>
        <v>Akitaken Sembokushi Kakunodatemachifurushiro</v>
      </c>
      <c r="F632" s="328"/>
      <c r="G632" s="111"/>
      <c r="H632" s="208" t="s">
        <v>6563</v>
      </c>
    </row>
    <row r="633" spans="1:8" ht="39" x14ac:dyDescent="0.4">
      <c r="C633" s="322"/>
      <c r="D633" s="148" t="s">
        <v>6055</v>
      </c>
      <c r="E633" s="327" t="str">
        <f>IF(E631="", "", IF(F631="", "", work!D5&amp;" "&amp;work!E5&amp;" "&amp;work!F5))</f>
        <v>秋田県 仙北市 角館町古城</v>
      </c>
      <c r="F633" s="328"/>
      <c r="G633" s="111"/>
      <c r="H633" s="208" t="s">
        <v>6563</v>
      </c>
    </row>
    <row r="634" spans="1:8" ht="39" x14ac:dyDescent="0.4">
      <c r="C634" s="213" t="s">
        <v>7667</v>
      </c>
      <c r="D634" s="150"/>
      <c r="E634" s="293" t="s">
        <v>7081</v>
      </c>
      <c r="F634" s="294"/>
      <c r="G634" s="108"/>
      <c r="H634" s="208" t="s">
        <v>7668</v>
      </c>
    </row>
    <row r="635" spans="1:8" ht="39" x14ac:dyDescent="0.4">
      <c r="C635" s="321" t="s">
        <v>7669</v>
      </c>
      <c r="D635" s="148" t="s">
        <v>6560</v>
      </c>
      <c r="E635" s="293" t="s">
        <v>6125</v>
      </c>
      <c r="F635" s="294"/>
      <c r="G635" s="112"/>
      <c r="H635" s="208" t="s">
        <v>7214</v>
      </c>
    </row>
    <row r="636" spans="1:8" ht="58.5" x14ac:dyDescent="0.4">
      <c r="C636" s="322"/>
      <c r="D636" s="148" t="s">
        <v>6055</v>
      </c>
      <c r="E636" s="323" t="s">
        <v>7082</v>
      </c>
      <c r="F636" s="324"/>
      <c r="G636" s="112"/>
      <c r="H636" s="208" t="s">
        <v>7169</v>
      </c>
    </row>
    <row r="637" spans="1:8" ht="39" x14ac:dyDescent="0.4">
      <c r="C637" s="246" t="s">
        <v>6238</v>
      </c>
      <c r="D637" s="184"/>
      <c r="E637" s="309" t="s">
        <v>7207</v>
      </c>
      <c r="F637" s="310"/>
      <c r="G637" s="114"/>
      <c r="H637" s="216" t="s">
        <v>7173</v>
      </c>
    </row>
    <row r="638" spans="1:8" ht="45" customHeight="1" x14ac:dyDescent="0.4">
      <c r="C638" s="247"/>
      <c r="D638" s="186"/>
      <c r="E638" s="325" t="str">
        <f>IF(入力情報!E637 = "", "",IF(ISERROR(VLOOKUP(入力情報!E637,work!K3:L13,2,FALSE)),"", VLOOKUP(入力情報!E637,work!K3:L13,2,FALSE)))</f>
        <v>電子公告</v>
      </c>
      <c r="F638" s="326"/>
      <c r="G638" s="114"/>
      <c r="H638" s="208" t="s">
        <v>7670</v>
      </c>
    </row>
    <row r="639" spans="1:8" ht="39" x14ac:dyDescent="0.4">
      <c r="C639" s="247" t="s">
        <v>7175</v>
      </c>
      <c r="D639" s="150"/>
      <c r="E639" s="311" t="s">
        <v>7176</v>
      </c>
      <c r="F639" s="312"/>
      <c r="G639" s="108"/>
      <c r="H639" s="243" t="s">
        <v>7174</v>
      </c>
    </row>
    <row r="640" spans="1:8" ht="39" customHeight="1" thickBot="1" x14ac:dyDescent="0.45">
      <c r="C640" s="248" t="s">
        <v>6609</v>
      </c>
      <c r="D640" s="249"/>
      <c r="E640" s="313">
        <v>3000000</v>
      </c>
      <c r="F640" s="314"/>
      <c r="G640" s="219"/>
      <c r="H640" s="208" t="s">
        <v>7206</v>
      </c>
    </row>
    <row r="641" spans="3:8" ht="27" hidden="1" customHeight="1" x14ac:dyDescent="0.4">
      <c r="C641" s="185" t="s">
        <v>6</v>
      </c>
      <c r="D641" s="186"/>
      <c r="E641" s="315">
        <v>2025</v>
      </c>
      <c r="F641" s="316"/>
      <c r="G641" s="224"/>
      <c r="H641" s="187"/>
    </row>
    <row r="642" spans="3:8" ht="6.6" customHeight="1" thickBot="1" x14ac:dyDescent="0.45">
      <c r="E642" s="122"/>
      <c r="F642" s="122"/>
    </row>
    <row r="643" spans="3:8" ht="41.25" customHeight="1" thickBot="1" x14ac:dyDescent="0.45">
      <c r="C643" s="250" t="s">
        <v>6236</v>
      </c>
      <c r="D643" s="251"/>
      <c r="E643" s="317">
        <v>10</v>
      </c>
      <c r="F643" s="318"/>
      <c r="G643" s="252"/>
      <c r="H643" s="253" t="s">
        <v>7671</v>
      </c>
    </row>
    <row r="644" spans="3:8" ht="6.75" customHeight="1" thickBot="1" x14ac:dyDescent="0.45">
      <c r="E644" s="122"/>
      <c r="F644" s="122"/>
    </row>
    <row r="645" spans="3:8" ht="60" customHeight="1" x14ac:dyDescent="0.4">
      <c r="C645" s="319" t="s">
        <v>7</v>
      </c>
      <c r="D645" s="254" t="s">
        <v>6560</v>
      </c>
      <c r="E645" s="255" t="s">
        <v>7042</v>
      </c>
      <c r="F645" s="255" t="s">
        <v>6702</v>
      </c>
      <c r="G645" s="256" t="str">
        <f>IF(E645 = "", "All_Industry", SUBSTITUTE(SUBSTITUTE(E645 &amp; "_" &amp; E646, "・", "_"), " ", "_"))</f>
        <v>Finance_Insurance_industry_金融_保険業</v>
      </c>
      <c r="H645" s="222" t="s">
        <v>7177</v>
      </c>
    </row>
    <row r="646" spans="3:8" ht="60" customHeight="1" x14ac:dyDescent="0.4">
      <c r="C646" s="320"/>
      <c r="D646" s="152" t="s">
        <v>6055</v>
      </c>
      <c r="E646" s="276" t="str">
        <f>IF(ISERROR(VLOOKUP(E645,work!AH:AJ,2,FALSE)),"", VLOOKUP(E645,work!AH:AJ,2,FALSE))</f>
        <v>金融・保険業</v>
      </c>
      <c r="F646" s="177" t="s">
        <v>7205</v>
      </c>
      <c r="G646" s="178"/>
      <c r="H646" s="208" t="s">
        <v>7178</v>
      </c>
    </row>
    <row r="647" spans="3:8" ht="60" customHeight="1" x14ac:dyDescent="0.4">
      <c r="C647" s="299" t="s">
        <v>6993</v>
      </c>
      <c r="D647" s="152" t="s">
        <v>6560</v>
      </c>
      <c r="E647" s="175" t="s">
        <v>7066</v>
      </c>
      <c r="F647" s="175" t="s">
        <v>6770</v>
      </c>
      <c r="G647" s="176" t="str">
        <f>IF(E647 = "", "All_Industry", SUBSTITUTE(SUBSTITUTE(E647 &amp; "_" &amp; E648, "・", "_"), " ", "_"))</f>
        <v>Various_goods_sales_industry_各種物品販売業</v>
      </c>
      <c r="H647" s="208" t="s">
        <v>7159</v>
      </c>
    </row>
    <row r="648" spans="3:8" ht="60" customHeight="1" x14ac:dyDescent="0.4">
      <c r="C648" s="300"/>
      <c r="D648" s="152" t="s">
        <v>6055</v>
      </c>
      <c r="E648" s="276" t="str">
        <f>IF(ISERROR(VLOOKUP(E647,work!AH:AJ,2,FALSE)),"", VLOOKUP(E647,work!AH:AJ,2,FALSE))</f>
        <v>各種物品販売業</v>
      </c>
      <c r="F648" s="177" t="s">
        <v>6771</v>
      </c>
      <c r="G648" s="147"/>
      <c r="H648" s="208" t="s">
        <v>7179</v>
      </c>
    </row>
    <row r="649" spans="3:8" ht="60" customHeight="1" x14ac:dyDescent="0.4">
      <c r="C649" s="299" t="s">
        <v>6994</v>
      </c>
      <c r="D649" s="152" t="s">
        <v>6560</v>
      </c>
      <c r="E649" s="175" t="s">
        <v>7067</v>
      </c>
      <c r="F649" s="175" t="s">
        <v>6780</v>
      </c>
      <c r="G649" s="176" t="str">
        <f>IF(E649 = "", "All_Industry", SUBSTITUTE(SUBSTITUTE(E649 &amp; "_" &amp; E650, "・", "_"), " ", "_"))</f>
        <v>Food_and_Drink_飲食料品</v>
      </c>
      <c r="H649" s="208" t="s">
        <v>7159</v>
      </c>
    </row>
    <row r="650" spans="3:8" ht="60" customHeight="1" x14ac:dyDescent="0.4">
      <c r="C650" s="300"/>
      <c r="D650" s="152" t="s">
        <v>6055</v>
      </c>
      <c r="E650" s="276" t="str">
        <f>IF(ISERROR(VLOOKUP(E649,work!AH:AJ,2,FALSE)),"", VLOOKUP(E649,work!AH:AJ,2,FALSE))</f>
        <v>飲食料品</v>
      </c>
      <c r="F650" s="177" t="s">
        <v>7075</v>
      </c>
      <c r="G650" s="147"/>
      <c r="H650" s="208" t="s">
        <v>7179</v>
      </c>
    </row>
    <row r="651" spans="3:8" ht="60" customHeight="1" x14ac:dyDescent="0.4">
      <c r="C651" s="299" t="s">
        <v>6995</v>
      </c>
      <c r="D651" s="152" t="s">
        <v>6560</v>
      </c>
      <c r="E651" s="175" t="s">
        <v>7068</v>
      </c>
      <c r="F651" s="175" t="s">
        <v>6784</v>
      </c>
      <c r="G651" s="176" t="str">
        <f>IF(E651 = "", "All_Industry", SUBSTITUTE(SUBSTITUTE(E651 &amp; "_" &amp; E652, "・", "_"), " ", "_"))</f>
        <v>Transportation_Warehousing_運輸_倉庫</v>
      </c>
      <c r="H651" s="208" t="s">
        <v>7159</v>
      </c>
    </row>
    <row r="652" spans="3:8" ht="60" customHeight="1" x14ac:dyDescent="0.4">
      <c r="C652" s="300"/>
      <c r="D652" s="152" t="s">
        <v>6055</v>
      </c>
      <c r="E652" s="276" t="str">
        <f>IF(ISERROR(VLOOKUP(E651,work!AH:AJ,2,FALSE)),"", VLOOKUP(E651,work!AH:AJ,2,FALSE))</f>
        <v>運輸・倉庫</v>
      </c>
      <c r="F652" s="177" t="s">
        <v>7074</v>
      </c>
      <c r="G652" s="147"/>
      <c r="H652" s="208" t="s">
        <v>7179</v>
      </c>
    </row>
    <row r="653" spans="3:8" ht="60" customHeight="1" x14ac:dyDescent="0.4">
      <c r="C653" s="299" t="s">
        <v>6996</v>
      </c>
      <c r="D653" s="152" t="s">
        <v>6560</v>
      </c>
      <c r="E653" s="175" t="s">
        <v>7069</v>
      </c>
      <c r="F653" s="175" t="s">
        <v>6792</v>
      </c>
      <c r="G653" s="176" t="str">
        <f>IF(E653 = "", "All_Industry", SUBSTITUTE(SUBSTITUTE(E653 &amp; "_" &amp; E654, "・", "_"), " ", "_"))</f>
        <v>Medical_care_医療</v>
      </c>
      <c r="H653" s="208" t="s">
        <v>7159</v>
      </c>
    </row>
    <row r="654" spans="3:8" ht="60" customHeight="1" x14ac:dyDescent="0.4">
      <c r="C654" s="300"/>
      <c r="D654" s="152" t="s">
        <v>6055</v>
      </c>
      <c r="E654" s="276" t="str">
        <f>IF(ISERROR(VLOOKUP(E653,work!AH:AJ,2,FALSE)),"", VLOOKUP(E653,work!AH:AJ,2,FALSE))</f>
        <v>医療</v>
      </c>
      <c r="F654" s="177" t="s">
        <v>7073</v>
      </c>
      <c r="G654" s="147"/>
      <c r="H654" s="208" t="s">
        <v>7179</v>
      </c>
    </row>
    <row r="655" spans="3:8" ht="60" customHeight="1" x14ac:dyDescent="0.4">
      <c r="C655" s="299" t="s">
        <v>6997</v>
      </c>
      <c r="D655" s="152" t="s">
        <v>6560</v>
      </c>
      <c r="E655" s="175" t="s">
        <v>7070</v>
      </c>
      <c r="F655" s="175" t="s">
        <v>6802</v>
      </c>
      <c r="G655" s="176" t="str">
        <f>IF(E655 = "", "All_Industry", SUBSTITUTE(SUBSTITUTE(E655 &amp; "_" &amp; E656, "・", "_"), " ", "_"))</f>
        <v>Management_Consultancy_Information_経営_コンサルタント_情報</v>
      </c>
      <c r="H655" s="208" t="s">
        <v>7159</v>
      </c>
    </row>
    <row r="656" spans="3:8" ht="60" customHeight="1" x14ac:dyDescent="0.4">
      <c r="C656" s="300"/>
      <c r="D656" s="152" t="s">
        <v>6055</v>
      </c>
      <c r="E656" s="276" t="str">
        <f>IF(ISERROR(VLOOKUP(E655,work!AH:AJ,2,FALSE)),"", VLOOKUP(E655,work!AH:AJ,2,FALSE))</f>
        <v>経営・コンサルタント・情報</v>
      </c>
      <c r="F656" s="177" t="s">
        <v>6803</v>
      </c>
      <c r="G656" s="147"/>
      <c r="H656" s="208" t="s">
        <v>7179</v>
      </c>
    </row>
    <row r="657" spans="3:8" ht="60" customHeight="1" x14ac:dyDescent="0.4">
      <c r="C657" s="299" t="s">
        <v>6998</v>
      </c>
      <c r="D657" s="152" t="s">
        <v>6560</v>
      </c>
      <c r="E657" s="175" t="s">
        <v>7071</v>
      </c>
      <c r="F657" s="175" t="s">
        <v>6878</v>
      </c>
      <c r="G657" s="176" t="str">
        <f>IF(E657 = "", "All_Industry", SUBSTITUTE(SUBSTITUTE(E657 &amp; "_" &amp; E658, "・", "_"), " ", "_"))</f>
        <v>Others_その他</v>
      </c>
      <c r="H657" s="208" t="s">
        <v>7159</v>
      </c>
    </row>
    <row r="658" spans="3:8" ht="60" customHeight="1" x14ac:dyDescent="0.4">
      <c r="C658" s="300"/>
      <c r="D658" s="152" t="s">
        <v>6055</v>
      </c>
      <c r="E658" s="276" t="str">
        <f>IF(ISERROR(VLOOKUP(E657,work!AH:AJ,2,FALSE)),"", VLOOKUP(E657,work!AH:AJ,2,FALSE))</f>
        <v>その他</v>
      </c>
      <c r="F658" s="177" t="s">
        <v>7072</v>
      </c>
      <c r="G658" s="147"/>
      <c r="H658" s="208" t="s">
        <v>7179</v>
      </c>
    </row>
    <row r="659" spans="3:8" ht="60" customHeight="1" x14ac:dyDescent="0.4">
      <c r="C659" s="299" t="s">
        <v>6999</v>
      </c>
      <c r="D659" s="152" t="s">
        <v>6560</v>
      </c>
      <c r="E659" s="175" t="s">
        <v>7071</v>
      </c>
      <c r="F659" s="175" t="s">
        <v>6882</v>
      </c>
      <c r="G659" s="176" t="str">
        <f>IF(E659 = "", "All_Industry", SUBSTITUTE(SUBSTITUTE(E659 &amp; "_" &amp; E660, "・", "_"), " ", "_"))</f>
        <v>Others_その他</v>
      </c>
      <c r="H659" s="208" t="s">
        <v>7177</v>
      </c>
    </row>
    <row r="660" spans="3:8" ht="60" customHeight="1" x14ac:dyDescent="0.4">
      <c r="C660" s="300"/>
      <c r="D660" s="152" t="s">
        <v>6055</v>
      </c>
      <c r="E660" s="276" t="str">
        <f>IF(ISERROR(VLOOKUP(E659,work!AH:AJ,2,FALSE)),"", VLOOKUP(E659,work!AH:AJ,2,FALSE))</f>
        <v>その他</v>
      </c>
      <c r="F660" s="177" t="s">
        <v>7157</v>
      </c>
      <c r="G660" s="147"/>
      <c r="H660" s="208" t="s">
        <v>7179</v>
      </c>
    </row>
    <row r="661" spans="3:8" ht="60" customHeight="1" x14ac:dyDescent="0.4">
      <c r="C661" s="299" t="s">
        <v>7000</v>
      </c>
      <c r="D661" s="152" t="s">
        <v>6560</v>
      </c>
      <c r="E661" s="277"/>
      <c r="F661" s="277"/>
      <c r="G661" s="176" t="str">
        <f>IF(E661 = "", "All_Industry", SUBSTITUTE(SUBSTITUTE(E661 &amp; "_" &amp; E662, "・", "_"), " ", "_"))</f>
        <v>All_Industry</v>
      </c>
      <c r="H661" s="208" t="s">
        <v>7159</v>
      </c>
    </row>
    <row r="662" spans="3:8" ht="60" customHeight="1" x14ac:dyDescent="0.4">
      <c r="C662" s="300"/>
      <c r="D662" s="152" t="s">
        <v>6055</v>
      </c>
      <c r="E662" s="277" t="str">
        <f>IF(ISERROR(VLOOKUP(E661,work!AH:AJ,2,FALSE)),"", VLOOKUP(E661,work!AH:AJ,2,FALSE))</f>
        <v/>
      </c>
      <c r="F662" s="277"/>
      <c r="G662" s="147"/>
      <c r="H662" s="208" t="s">
        <v>7179</v>
      </c>
    </row>
    <row r="663" spans="3:8" ht="60" customHeight="1" x14ac:dyDescent="0.4">
      <c r="C663" s="299" t="s">
        <v>7001</v>
      </c>
      <c r="D663" s="152" t="s">
        <v>6560</v>
      </c>
      <c r="E663" s="277"/>
      <c r="F663" s="277"/>
      <c r="G663" s="176" t="str">
        <f>IF(E663 = "", "All_Industry", SUBSTITUTE(SUBSTITUTE(E663 &amp; "_" &amp; E664, "・", "_"), " ", "_"))</f>
        <v>All_Industry</v>
      </c>
      <c r="H663" s="208" t="s">
        <v>7159</v>
      </c>
    </row>
    <row r="664" spans="3:8" ht="60" customHeight="1" x14ac:dyDescent="0.4">
      <c r="C664" s="300"/>
      <c r="D664" s="152" t="s">
        <v>6055</v>
      </c>
      <c r="E664" s="277" t="str">
        <f>IF(ISERROR(VLOOKUP(E663,work!AH:AJ,2,FALSE)),"", VLOOKUP(E663,work!AH:AJ,2,FALSE))</f>
        <v/>
      </c>
      <c r="F664" s="277"/>
      <c r="G664" s="147"/>
      <c r="H664" s="208" t="s">
        <v>7179</v>
      </c>
    </row>
    <row r="665" spans="3:8" ht="60" hidden="1" customHeight="1" x14ac:dyDescent="0.4">
      <c r="C665" s="299" t="s">
        <v>7002</v>
      </c>
      <c r="D665" s="152" t="s">
        <v>6560</v>
      </c>
      <c r="E665" s="175"/>
      <c r="F665" s="175"/>
      <c r="G665" s="176" t="str">
        <f>IF(E665 = "", "All_Industry", SUBSTITUTE(SUBSTITUTE(E665 &amp; "_" &amp; E666, "・", "_"), " ", "_"))</f>
        <v>All_Industry</v>
      </c>
      <c r="H665" s="208" t="s">
        <v>7159</v>
      </c>
    </row>
    <row r="666" spans="3:8" ht="60" hidden="1" customHeight="1" x14ac:dyDescent="0.4">
      <c r="C666" s="300"/>
      <c r="D666" s="152" t="s">
        <v>6055</v>
      </c>
      <c r="E666" s="276" t="str">
        <f>IF(ISERROR(VLOOKUP(E665,work!AH:AJ,2,FALSE)),"", VLOOKUP(E665,work!AH:AJ,2,FALSE))</f>
        <v/>
      </c>
      <c r="F666" s="177"/>
      <c r="G666" s="147"/>
      <c r="H666" s="208" t="s">
        <v>7179</v>
      </c>
    </row>
    <row r="667" spans="3:8" ht="60" hidden="1" customHeight="1" x14ac:dyDescent="0.4">
      <c r="C667" s="299" t="s">
        <v>7003</v>
      </c>
      <c r="D667" s="152" t="s">
        <v>6560</v>
      </c>
      <c r="E667" s="175"/>
      <c r="F667" s="175"/>
      <c r="G667" s="176" t="str">
        <f>IF(E667 = "", "All_Industry", SUBSTITUTE(SUBSTITUTE(E667 &amp; "_" &amp; E668, "・", "_"), " ", "_"))</f>
        <v>All_Industry</v>
      </c>
      <c r="H667" s="208" t="s">
        <v>7159</v>
      </c>
    </row>
    <row r="668" spans="3:8" ht="60" hidden="1" customHeight="1" x14ac:dyDescent="0.4">
      <c r="C668" s="300"/>
      <c r="D668" s="152" t="s">
        <v>6055</v>
      </c>
      <c r="E668" s="276" t="str">
        <f>IF(ISERROR(VLOOKUP(E667,work!AH:AJ,2,FALSE)),"", VLOOKUP(E667,work!AH:AJ,2,FALSE))</f>
        <v/>
      </c>
      <c r="F668" s="177"/>
      <c r="G668" s="147"/>
      <c r="H668" s="208" t="s">
        <v>7179</v>
      </c>
    </row>
    <row r="669" spans="3:8" ht="60" hidden="1" customHeight="1" x14ac:dyDescent="0.4">
      <c r="C669" s="299" t="s">
        <v>7004</v>
      </c>
      <c r="D669" s="152" t="s">
        <v>6560</v>
      </c>
      <c r="E669" s="175"/>
      <c r="F669" s="175"/>
      <c r="G669" s="176" t="str">
        <f>IF(E669 = "", "All_Industry", SUBSTITUTE(SUBSTITUTE(E669 &amp; "_" &amp; E670, "・", "_"), " ", "_"))</f>
        <v>All_Industry</v>
      </c>
      <c r="H669" s="208" t="s">
        <v>7159</v>
      </c>
    </row>
    <row r="670" spans="3:8" ht="60" hidden="1" customHeight="1" x14ac:dyDescent="0.4">
      <c r="C670" s="300"/>
      <c r="D670" s="152" t="s">
        <v>6055</v>
      </c>
      <c r="E670" s="276" t="str">
        <f>IF(ISERROR(VLOOKUP(E669,work!AH:AJ,2,FALSE)),"", VLOOKUP(E669,work!AH:AJ,2,FALSE))</f>
        <v/>
      </c>
      <c r="F670" s="177"/>
      <c r="G670" s="147"/>
      <c r="H670" s="208" t="s">
        <v>7179</v>
      </c>
    </row>
    <row r="671" spans="3:8" ht="60" hidden="1" customHeight="1" x14ac:dyDescent="0.4">
      <c r="C671" s="299" t="s">
        <v>7005</v>
      </c>
      <c r="D671" s="152" t="s">
        <v>6560</v>
      </c>
      <c r="E671" s="175"/>
      <c r="F671" s="175"/>
      <c r="G671" s="176" t="str">
        <f>IF(E671 = "", "All_Industry", SUBSTITUTE(SUBSTITUTE(E671 &amp; "_" &amp; E672, "・", "_"), " ", "_"))</f>
        <v>All_Industry</v>
      </c>
      <c r="H671" s="208" t="s">
        <v>7159</v>
      </c>
    </row>
    <row r="672" spans="3:8" ht="60" hidden="1" customHeight="1" x14ac:dyDescent="0.4">
      <c r="C672" s="300"/>
      <c r="D672" s="152" t="s">
        <v>6055</v>
      </c>
      <c r="E672" s="276" t="str">
        <f>IF(ISERROR(VLOOKUP(E671,work!AH:AJ,2,FALSE)),"", VLOOKUP(E671,work!AH:AJ,2,FALSE))</f>
        <v/>
      </c>
      <c r="F672" s="177"/>
      <c r="G672" s="147"/>
      <c r="H672" s="208" t="s">
        <v>7179</v>
      </c>
    </row>
    <row r="673" spans="3:8" ht="60" hidden="1" customHeight="1" x14ac:dyDescent="0.4">
      <c r="C673" s="299" t="s">
        <v>7006</v>
      </c>
      <c r="D673" s="152" t="s">
        <v>6560</v>
      </c>
      <c r="E673" s="175"/>
      <c r="F673" s="175"/>
      <c r="G673" s="176" t="str">
        <f>IF(E673 = "", "All_Industry", SUBSTITUTE(SUBSTITUTE(E673 &amp; "_" &amp; E674, "・", "_"), " ", "_"))</f>
        <v>All_Industry</v>
      </c>
      <c r="H673" s="208" t="s">
        <v>7159</v>
      </c>
    </row>
    <row r="674" spans="3:8" ht="60" hidden="1" customHeight="1" x14ac:dyDescent="0.4">
      <c r="C674" s="300"/>
      <c r="D674" s="152" t="s">
        <v>6055</v>
      </c>
      <c r="E674" s="276" t="str">
        <f>IF(ISERROR(VLOOKUP(E673,work!AH:AJ,2,FALSE)),"", VLOOKUP(E673,work!AH:AJ,2,FALSE))</f>
        <v/>
      </c>
      <c r="F674" s="177"/>
      <c r="G674" s="147"/>
      <c r="H674" s="208" t="s">
        <v>7179</v>
      </c>
    </row>
    <row r="675" spans="3:8" ht="60" hidden="1" customHeight="1" x14ac:dyDescent="0.4">
      <c r="C675" s="299" t="s">
        <v>7007</v>
      </c>
      <c r="D675" s="152" t="s">
        <v>6560</v>
      </c>
      <c r="E675" s="175"/>
      <c r="F675" s="175"/>
      <c r="G675" s="176" t="str">
        <f>IF(E675 = "", "All_Industry", SUBSTITUTE(SUBSTITUTE(E675 &amp; "_" &amp; E676, "・", "_"), " ", "_"))</f>
        <v>All_Industry</v>
      </c>
      <c r="H675" s="208" t="s">
        <v>7159</v>
      </c>
    </row>
    <row r="676" spans="3:8" ht="60" hidden="1" customHeight="1" x14ac:dyDescent="0.4">
      <c r="C676" s="300"/>
      <c r="D676" s="152" t="s">
        <v>6055</v>
      </c>
      <c r="E676" s="276" t="str">
        <f>IF(ISERROR(VLOOKUP(E675,work!AH:AJ,2,FALSE)),"", VLOOKUP(E675,work!AH:AJ,2,FALSE))</f>
        <v/>
      </c>
      <c r="F676" s="177"/>
      <c r="G676" s="147"/>
      <c r="H676" s="208" t="s">
        <v>7179</v>
      </c>
    </row>
    <row r="677" spans="3:8" ht="60" hidden="1" customHeight="1" x14ac:dyDescent="0.4">
      <c r="C677" s="299" t="s">
        <v>7008</v>
      </c>
      <c r="D677" s="152" t="s">
        <v>6560</v>
      </c>
      <c r="E677" s="175"/>
      <c r="F677" s="175"/>
      <c r="G677" s="176" t="str">
        <f>IF(E677 = "", "All_Industry", SUBSTITUTE(SUBSTITUTE(E677 &amp; "_" &amp; E678, "・", "_"), " ", "_"))</f>
        <v>All_Industry</v>
      </c>
      <c r="H677" s="208" t="s">
        <v>7159</v>
      </c>
    </row>
    <row r="678" spans="3:8" ht="60" hidden="1" customHeight="1" x14ac:dyDescent="0.4">
      <c r="C678" s="300"/>
      <c r="D678" s="152" t="s">
        <v>6055</v>
      </c>
      <c r="E678" s="276" t="str">
        <f>IF(ISERROR(VLOOKUP(E677,work!AH:AJ,2,FALSE)),"", VLOOKUP(E677,work!AH:AJ,2,FALSE))</f>
        <v/>
      </c>
      <c r="F678" s="177"/>
      <c r="G678" s="147"/>
      <c r="H678" s="208" t="s">
        <v>7179</v>
      </c>
    </row>
    <row r="679" spans="3:8" ht="60" hidden="1" customHeight="1" x14ac:dyDescent="0.4">
      <c r="C679" s="299" t="s">
        <v>7009</v>
      </c>
      <c r="D679" s="152" t="s">
        <v>6560</v>
      </c>
      <c r="E679" s="175"/>
      <c r="F679" s="175"/>
      <c r="G679" s="176" t="str">
        <f>IF(E679 = "", "All_Industry", SUBSTITUTE(SUBSTITUTE(E679 &amp; "_" &amp; E680, "・", "_"), " ", "_"))</f>
        <v>All_Industry</v>
      </c>
      <c r="H679" s="208" t="s">
        <v>7159</v>
      </c>
    </row>
    <row r="680" spans="3:8" ht="60" hidden="1" customHeight="1" x14ac:dyDescent="0.4">
      <c r="C680" s="300"/>
      <c r="D680" s="152" t="s">
        <v>6055</v>
      </c>
      <c r="E680" s="276" t="str">
        <f>IF(ISERROR(VLOOKUP(E679,work!AH:AJ,2,FALSE)),"", VLOOKUP(E679,work!AH:AJ,2,FALSE))</f>
        <v/>
      </c>
      <c r="F680" s="177"/>
      <c r="G680" s="147"/>
      <c r="H680" s="208" t="s">
        <v>7179</v>
      </c>
    </row>
    <row r="681" spans="3:8" ht="60" hidden="1" customHeight="1" x14ac:dyDescent="0.4">
      <c r="C681" s="299" t="s">
        <v>7010</v>
      </c>
      <c r="D681" s="152" t="s">
        <v>6560</v>
      </c>
      <c r="E681" s="175"/>
      <c r="F681" s="175"/>
      <c r="G681" s="176" t="str">
        <f>IF(E681 = "", "All_Industry", SUBSTITUTE(SUBSTITUTE(E681 &amp; "_" &amp; E682, "・", "_"), " ", "_"))</f>
        <v>All_Industry</v>
      </c>
      <c r="H681" s="208" t="s">
        <v>7159</v>
      </c>
    </row>
    <row r="682" spans="3:8" ht="60" hidden="1" customHeight="1" x14ac:dyDescent="0.4">
      <c r="C682" s="300"/>
      <c r="D682" s="152" t="s">
        <v>6055</v>
      </c>
      <c r="E682" s="276" t="str">
        <f>IF(ISERROR(VLOOKUP(E681,work!AH:AJ,2,FALSE)),"", VLOOKUP(E681,work!AH:AJ,2,FALSE))</f>
        <v/>
      </c>
      <c r="F682" s="177"/>
      <c r="G682" s="147"/>
      <c r="H682" s="208" t="s">
        <v>7179</v>
      </c>
    </row>
    <row r="683" spans="3:8" ht="60" hidden="1" customHeight="1" x14ac:dyDescent="0.4">
      <c r="C683" s="299" t="s">
        <v>7011</v>
      </c>
      <c r="D683" s="152" t="s">
        <v>6560</v>
      </c>
      <c r="E683" s="175"/>
      <c r="F683" s="175"/>
      <c r="G683" s="176" t="str">
        <f>IF(E683 = "", "All_Industry", SUBSTITUTE(SUBSTITUTE(E683 &amp; "_" &amp; E684, "・", "_"), " ", "_"))</f>
        <v>All_Industry</v>
      </c>
      <c r="H683" s="208" t="s">
        <v>7159</v>
      </c>
    </row>
    <row r="684" spans="3:8" ht="60" hidden="1" customHeight="1" x14ac:dyDescent="0.4">
      <c r="C684" s="300"/>
      <c r="D684" s="152" t="s">
        <v>6055</v>
      </c>
      <c r="E684" s="276" t="str">
        <f>IF(ISERROR(VLOOKUP(E683,work!AH:AJ,2,FALSE)),"", VLOOKUP(E683,work!AH:AJ,2,FALSE))</f>
        <v/>
      </c>
      <c r="F684" s="177"/>
      <c r="G684" s="147"/>
      <c r="H684" s="208" t="s">
        <v>7179</v>
      </c>
    </row>
    <row r="685" spans="3:8" ht="60" hidden="1" customHeight="1" x14ac:dyDescent="0.4">
      <c r="C685" s="299" t="s">
        <v>7012</v>
      </c>
      <c r="D685" s="152" t="s">
        <v>6560</v>
      </c>
      <c r="E685" s="175"/>
      <c r="F685" s="175"/>
      <c r="G685" s="176" t="str">
        <f>IF(E685 = "", "All_Industry", SUBSTITUTE(SUBSTITUTE(E685 &amp; "_" &amp; E686, "・", "_"), " ", "_"))</f>
        <v>All_Industry</v>
      </c>
      <c r="H685" s="208" t="s">
        <v>7159</v>
      </c>
    </row>
    <row r="686" spans="3:8" ht="60" hidden="1" customHeight="1" x14ac:dyDescent="0.4">
      <c r="C686" s="300"/>
      <c r="D686" s="152" t="s">
        <v>6055</v>
      </c>
      <c r="E686" s="276" t="str">
        <f>IF(ISERROR(VLOOKUP(E685,work!AH:AJ,2,FALSE)),"", VLOOKUP(E685,work!AH:AJ,2,FALSE))</f>
        <v/>
      </c>
      <c r="F686" s="177"/>
      <c r="G686" s="147"/>
      <c r="H686" s="208" t="s">
        <v>7179</v>
      </c>
    </row>
    <row r="687" spans="3:8" ht="60" hidden="1" customHeight="1" x14ac:dyDescent="0.4">
      <c r="C687" s="299" t="s">
        <v>7013</v>
      </c>
      <c r="D687" s="152" t="s">
        <v>6560</v>
      </c>
      <c r="E687" s="175"/>
      <c r="F687" s="175"/>
      <c r="G687" s="176" t="str">
        <f>IF(E687 = "", "All_Industry", SUBSTITUTE(SUBSTITUTE(E687 &amp; "_" &amp; E688, "・", "_"), " ", "_"))</f>
        <v>All_Industry</v>
      </c>
      <c r="H687" s="208" t="s">
        <v>7159</v>
      </c>
    </row>
    <row r="688" spans="3:8" ht="60" hidden="1" customHeight="1" x14ac:dyDescent="0.4">
      <c r="C688" s="300"/>
      <c r="D688" s="152" t="s">
        <v>6055</v>
      </c>
      <c r="E688" s="276" t="str">
        <f>IF(ISERROR(VLOOKUP(E687,work!AH:AJ,2,FALSE)),"", VLOOKUP(E687,work!AH:AJ,2,FALSE))</f>
        <v/>
      </c>
      <c r="F688" s="177"/>
      <c r="G688" s="147"/>
      <c r="H688" s="208" t="s">
        <v>7179</v>
      </c>
    </row>
    <row r="689" spans="3:8" ht="60" hidden="1" customHeight="1" x14ac:dyDescent="0.4">
      <c r="C689" s="299" t="s">
        <v>7014</v>
      </c>
      <c r="D689" s="152" t="s">
        <v>6560</v>
      </c>
      <c r="E689" s="175"/>
      <c r="F689" s="175"/>
      <c r="G689" s="176" t="str">
        <f>IF(E689 = "", "All_Industry", SUBSTITUTE(SUBSTITUTE(E689 &amp; "_" &amp; E690, "・", "_"), " ", "_"))</f>
        <v>All_Industry</v>
      </c>
      <c r="H689" s="208" t="s">
        <v>7159</v>
      </c>
    </row>
    <row r="690" spans="3:8" ht="60" hidden="1" customHeight="1" x14ac:dyDescent="0.4">
      <c r="C690" s="300"/>
      <c r="D690" s="152" t="s">
        <v>6055</v>
      </c>
      <c r="E690" s="276" t="str">
        <f>IF(ISERROR(VLOOKUP(E689,work!AH:AJ,2,FALSE)),"", VLOOKUP(E689,work!AH:AJ,2,FALSE))</f>
        <v/>
      </c>
      <c r="F690" s="177"/>
      <c r="G690" s="147"/>
      <c r="H690" s="208" t="s">
        <v>7179</v>
      </c>
    </row>
    <row r="691" spans="3:8" ht="60" hidden="1" customHeight="1" x14ac:dyDescent="0.4">
      <c r="C691" s="299" t="s">
        <v>7015</v>
      </c>
      <c r="D691" s="152" t="s">
        <v>6560</v>
      </c>
      <c r="E691" s="175"/>
      <c r="F691" s="175"/>
      <c r="G691" s="176" t="str">
        <f>IF(E691 = "", "All_Industry", SUBSTITUTE(SUBSTITUTE(E691 &amp; "_" &amp; E692, "・", "_"), " ", "_"))</f>
        <v>All_Industry</v>
      </c>
      <c r="H691" s="208" t="s">
        <v>7159</v>
      </c>
    </row>
    <row r="692" spans="3:8" ht="60" hidden="1" customHeight="1" x14ac:dyDescent="0.4">
      <c r="C692" s="300"/>
      <c r="D692" s="152" t="s">
        <v>6055</v>
      </c>
      <c r="E692" s="276" t="str">
        <f>IF(ISERROR(VLOOKUP(E691,work!AH:AJ,2,FALSE)),"", VLOOKUP(E691,work!AH:AJ,2,FALSE))</f>
        <v/>
      </c>
      <c r="F692" s="177"/>
      <c r="G692" s="147"/>
      <c r="H692" s="208" t="s">
        <v>7179</v>
      </c>
    </row>
    <row r="693" spans="3:8" ht="60" hidden="1" customHeight="1" x14ac:dyDescent="0.4">
      <c r="C693" s="299" t="s">
        <v>7016</v>
      </c>
      <c r="D693" s="152" t="s">
        <v>6560</v>
      </c>
      <c r="E693" s="175"/>
      <c r="F693" s="175"/>
      <c r="G693" s="176" t="str">
        <f>IF(E693 = "", "All_Industry", SUBSTITUTE(SUBSTITUTE(E693 &amp; "_" &amp; E694, "・", "_"), " ", "_"))</f>
        <v>All_Industry</v>
      </c>
      <c r="H693" s="208" t="s">
        <v>7159</v>
      </c>
    </row>
    <row r="694" spans="3:8" ht="60" hidden="1" customHeight="1" x14ac:dyDescent="0.4">
      <c r="C694" s="300"/>
      <c r="D694" s="152" t="s">
        <v>6055</v>
      </c>
      <c r="E694" s="276" t="str">
        <f>IF(ISERROR(VLOOKUP(E693,work!AH:AJ,2,FALSE)),"", VLOOKUP(E693,work!AH:AJ,2,FALSE))</f>
        <v/>
      </c>
      <c r="F694" s="177"/>
      <c r="G694" s="147"/>
      <c r="H694" s="208" t="s">
        <v>7179</v>
      </c>
    </row>
    <row r="695" spans="3:8" ht="60" hidden="1" customHeight="1" x14ac:dyDescent="0.4">
      <c r="C695" s="299" t="s">
        <v>7017</v>
      </c>
      <c r="D695" s="152" t="s">
        <v>6560</v>
      </c>
      <c r="E695" s="175"/>
      <c r="F695" s="175"/>
      <c r="G695" s="176" t="str">
        <f>IF(E695 = "", "All_Industry", SUBSTITUTE(SUBSTITUTE(E695 &amp; "_" &amp; E696, "・", "_"), " ", "_"))</f>
        <v>All_Industry</v>
      </c>
      <c r="H695" s="208" t="s">
        <v>7159</v>
      </c>
    </row>
    <row r="696" spans="3:8" ht="60" hidden="1" customHeight="1" x14ac:dyDescent="0.4">
      <c r="C696" s="300"/>
      <c r="D696" s="152" t="s">
        <v>6055</v>
      </c>
      <c r="E696" s="276" t="str">
        <f>IF(ISERROR(VLOOKUP(E695,work!AH:AJ,2,FALSE)),"", VLOOKUP(E695,work!AH:AJ,2,FALSE))</f>
        <v/>
      </c>
      <c r="F696" s="177"/>
      <c r="G696" s="147"/>
      <c r="H696" s="208" t="s">
        <v>7179</v>
      </c>
    </row>
    <row r="697" spans="3:8" ht="60" hidden="1" customHeight="1" x14ac:dyDescent="0.4">
      <c r="C697" s="299" t="s">
        <v>7018</v>
      </c>
      <c r="D697" s="152" t="s">
        <v>6560</v>
      </c>
      <c r="E697" s="175"/>
      <c r="F697" s="175"/>
      <c r="G697" s="176" t="str">
        <f>IF(E697 = "", "All_Industry", SUBSTITUTE(SUBSTITUTE(E697 &amp; "_" &amp; E698, "・", "_"), " ", "_"))</f>
        <v>All_Industry</v>
      </c>
      <c r="H697" s="208" t="s">
        <v>7159</v>
      </c>
    </row>
    <row r="698" spans="3:8" ht="60" hidden="1" customHeight="1" x14ac:dyDescent="0.4">
      <c r="C698" s="300"/>
      <c r="D698" s="152" t="s">
        <v>6055</v>
      </c>
      <c r="E698" s="276" t="str">
        <f>IF(ISERROR(VLOOKUP(E697,work!AH:AJ,2,FALSE)),"", VLOOKUP(E697,work!AH:AJ,2,FALSE))</f>
        <v/>
      </c>
      <c r="F698" s="177"/>
      <c r="G698" s="147"/>
      <c r="H698" s="208" t="s">
        <v>7179</v>
      </c>
    </row>
    <row r="699" spans="3:8" ht="60" hidden="1" customHeight="1" x14ac:dyDescent="0.4">
      <c r="C699" s="299" t="s">
        <v>7019</v>
      </c>
      <c r="D699" s="152" t="s">
        <v>6560</v>
      </c>
      <c r="E699" s="175"/>
      <c r="F699" s="175"/>
      <c r="G699" s="176" t="str">
        <f>IF(E699 = "", "All_Industry", SUBSTITUTE(SUBSTITUTE(E699 &amp; "_" &amp; E700, "・", "_"), " ", "_"))</f>
        <v>All_Industry</v>
      </c>
      <c r="H699" s="208" t="s">
        <v>7159</v>
      </c>
    </row>
    <row r="700" spans="3:8" ht="60" hidden="1" customHeight="1" x14ac:dyDescent="0.4">
      <c r="C700" s="300"/>
      <c r="D700" s="152" t="s">
        <v>6055</v>
      </c>
      <c r="E700" s="276" t="str">
        <f>IF(ISERROR(VLOOKUP(E699,work!AH:AJ,2,FALSE)),"", VLOOKUP(E699,work!AH:AJ,2,FALSE))</f>
        <v/>
      </c>
      <c r="F700" s="177"/>
      <c r="G700" s="147"/>
      <c r="H700" s="208" t="s">
        <v>7179</v>
      </c>
    </row>
    <row r="701" spans="3:8" ht="60" hidden="1" customHeight="1" x14ac:dyDescent="0.4">
      <c r="C701" s="299" t="s">
        <v>7020</v>
      </c>
      <c r="D701" s="152" t="s">
        <v>6560</v>
      </c>
      <c r="E701" s="175"/>
      <c r="F701" s="175"/>
      <c r="G701" s="176" t="str">
        <f>IF(E701 = "", "All_Industry", SUBSTITUTE(SUBSTITUTE(E701 &amp; "_" &amp; E702, "・", "_"), " ", "_"))</f>
        <v>All_Industry</v>
      </c>
      <c r="H701" s="208" t="s">
        <v>7159</v>
      </c>
    </row>
    <row r="702" spans="3:8" ht="60" hidden="1" customHeight="1" x14ac:dyDescent="0.4">
      <c r="C702" s="300"/>
      <c r="D702" s="152" t="s">
        <v>6055</v>
      </c>
      <c r="E702" s="276" t="str">
        <f>IF(ISERROR(VLOOKUP(E701,work!AH:AJ,2,FALSE)),"", VLOOKUP(E701,work!AH:AJ,2,FALSE))</f>
        <v/>
      </c>
      <c r="F702" s="177"/>
      <c r="G702" s="147"/>
      <c r="H702" s="208" t="s">
        <v>7179</v>
      </c>
    </row>
    <row r="703" spans="3:8" ht="60" hidden="1" customHeight="1" x14ac:dyDescent="0.4">
      <c r="C703" s="299" t="s">
        <v>7021</v>
      </c>
      <c r="D703" s="152" t="s">
        <v>6560</v>
      </c>
      <c r="E703" s="175"/>
      <c r="F703" s="175"/>
      <c r="G703" s="176" t="str">
        <f>IF(E703 = "", "All_Industry", SUBSTITUTE(SUBSTITUTE(E703 &amp; "_" &amp; E704, "・", "_"), " ", "_"))</f>
        <v>All_Industry</v>
      </c>
      <c r="H703" s="208" t="s">
        <v>7159</v>
      </c>
    </row>
    <row r="704" spans="3:8" ht="60" hidden="1" customHeight="1" x14ac:dyDescent="0.4">
      <c r="C704" s="300"/>
      <c r="D704" s="152" t="s">
        <v>6055</v>
      </c>
      <c r="E704" s="276" t="str">
        <f>IF(ISERROR(VLOOKUP(E703,work!AH:AJ,2,FALSE)),"", VLOOKUP(E703,work!AH:AJ,2,FALSE))</f>
        <v/>
      </c>
      <c r="F704" s="177"/>
      <c r="G704" s="147"/>
      <c r="H704" s="208" t="s">
        <v>7179</v>
      </c>
    </row>
    <row r="705" spans="3:8" ht="60" hidden="1" customHeight="1" x14ac:dyDescent="0.4">
      <c r="C705" s="299" t="s">
        <v>7022</v>
      </c>
      <c r="D705" s="152" t="s">
        <v>6560</v>
      </c>
      <c r="E705" s="175"/>
      <c r="F705" s="175"/>
      <c r="G705" s="176" t="str">
        <f>IF(E705 = "", "All_Industry", SUBSTITUTE(SUBSTITUTE(E705 &amp; "_" &amp; E706, "・", "_"), " ", "_"))</f>
        <v>All_Industry</v>
      </c>
      <c r="H705" s="208" t="s">
        <v>7159</v>
      </c>
    </row>
    <row r="706" spans="3:8" ht="60" hidden="1" customHeight="1" x14ac:dyDescent="0.4">
      <c r="C706" s="300"/>
      <c r="D706" s="152" t="s">
        <v>6055</v>
      </c>
      <c r="E706" s="276" t="str">
        <f>IF(ISERROR(VLOOKUP(E705,work!AH:AJ,2,FALSE)),"", VLOOKUP(E705,work!AH:AJ,2,FALSE))</f>
        <v/>
      </c>
      <c r="F706" s="177"/>
      <c r="G706" s="147"/>
      <c r="H706" s="208" t="s">
        <v>7179</v>
      </c>
    </row>
    <row r="707" spans="3:8" ht="60" hidden="1" customHeight="1" x14ac:dyDescent="0.4">
      <c r="C707" s="299" t="s">
        <v>7023</v>
      </c>
      <c r="D707" s="152" t="s">
        <v>6560</v>
      </c>
      <c r="E707" s="175"/>
      <c r="F707" s="175"/>
      <c r="G707" s="176" t="str">
        <f>IF(E707 = "", "All_Industry", SUBSTITUTE(SUBSTITUTE(E707 &amp; "_" &amp; E708, "・", "_"), " ", "_"))</f>
        <v>All_Industry</v>
      </c>
      <c r="H707" s="208" t="s">
        <v>7159</v>
      </c>
    </row>
    <row r="708" spans="3:8" ht="60" hidden="1" customHeight="1" x14ac:dyDescent="0.4">
      <c r="C708" s="300"/>
      <c r="D708" s="152" t="s">
        <v>6055</v>
      </c>
      <c r="E708" s="276" t="str">
        <f>IF(ISERROR(VLOOKUP(E707,work!AH:AJ,2,FALSE)),"", VLOOKUP(E707,work!AH:AJ,2,FALSE))</f>
        <v/>
      </c>
      <c r="F708" s="177"/>
      <c r="G708" s="147"/>
      <c r="H708" s="208" t="s">
        <v>7179</v>
      </c>
    </row>
    <row r="709" spans="3:8" ht="60" hidden="1" customHeight="1" x14ac:dyDescent="0.4">
      <c r="C709" s="299" t="s">
        <v>7024</v>
      </c>
      <c r="D709" s="152" t="s">
        <v>6560</v>
      </c>
      <c r="E709" s="175"/>
      <c r="F709" s="175"/>
      <c r="G709" s="176" t="str">
        <f>IF(E709 = "", "All_Industry", SUBSTITUTE(SUBSTITUTE(E709 &amp; "_" &amp; E710, "・", "_"), " ", "_"))</f>
        <v>All_Industry</v>
      </c>
      <c r="H709" s="208" t="s">
        <v>7159</v>
      </c>
    </row>
    <row r="710" spans="3:8" ht="60" hidden="1" customHeight="1" x14ac:dyDescent="0.4">
      <c r="C710" s="300"/>
      <c r="D710" s="152" t="s">
        <v>6055</v>
      </c>
      <c r="E710" s="276" t="str">
        <f>IF(ISERROR(VLOOKUP(E709,work!AH:AJ,2,FALSE)),"", VLOOKUP(E709,work!AH:AJ,2,FALSE))</f>
        <v/>
      </c>
      <c r="F710" s="177"/>
      <c r="G710" s="147"/>
      <c r="H710" s="208" t="s">
        <v>7179</v>
      </c>
    </row>
    <row r="711" spans="3:8" ht="60" hidden="1" customHeight="1" x14ac:dyDescent="0.4">
      <c r="C711" s="299" t="s">
        <v>7025</v>
      </c>
      <c r="D711" s="152" t="s">
        <v>6560</v>
      </c>
      <c r="E711" s="175"/>
      <c r="F711" s="175"/>
      <c r="G711" s="176" t="str">
        <f>IF(E711 = "", "All_Industry", SUBSTITUTE(SUBSTITUTE(E711 &amp; "_" &amp; E712, "・", "_"), " ", "_"))</f>
        <v>All_Industry</v>
      </c>
      <c r="H711" s="208" t="s">
        <v>7159</v>
      </c>
    </row>
    <row r="712" spans="3:8" ht="60" hidden="1" customHeight="1" x14ac:dyDescent="0.4">
      <c r="C712" s="300"/>
      <c r="D712" s="152" t="s">
        <v>6055</v>
      </c>
      <c r="E712" s="276" t="str">
        <f>IF(ISERROR(VLOOKUP(E711,work!AH:AJ,2,FALSE)),"", VLOOKUP(E711,work!AH:AJ,2,FALSE))</f>
        <v/>
      </c>
      <c r="F712" s="177"/>
      <c r="G712" s="147"/>
      <c r="H712" s="208" t="s">
        <v>7179</v>
      </c>
    </row>
    <row r="713" spans="3:8" ht="60" hidden="1" customHeight="1" x14ac:dyDescent="0.4">
      <c r="C713" s="299" t="s">
        <v>7026</v>
      </c>
      <c r="D713" s="152" t="s">
        <v>6560</v>
      </c>
      <c r="E713" s="175"/>
      <c r="F713" s="175"/>
      <c r="G713" s="176" t="str">
        <f>IF(E713 = "", "All_Industry", SUBSTITUTE(SUBSTITUTE(E713 &amp; "_" &amp; E714, "・", "_"), " ", "_"))</f>
        <v>All_Industry</v>
      </c>
      <c r="H713" s="208" t="s">
        <v>7159</v>
      </c>
    </row>
    <row r="714" spans="3:8" ht="60" hidden="1" customHeight="1" x14ac:dyDescent="0.4">
      <c r="C714" s="300"/>
      <c r="D714" s="152" t="s">
        <v>6055</v>
      </c>
      <c r="E714" s="276" t="str">
        <f>IF(ISERROR(VLOOKUP(E713,work!AH:AJ,2,FALSE)),"", VLOOKUP(E713,work!AH:AJ,2,FALSE))</f>
        <v/>
      </c>
      <c r="F714" s="177"/>
      <c r="G714" s="147"/>
      <c r="H714" s="208" t="s">
        <v>7179</v>
      </c>
    </row>
    <row r="715" spans="3:8" ht="60" hidden="1" customHeight="1" x14ac:dyDescent="0.4">
      <c r="C715" s="299" t="s">
        <v>7027</v>
      </c>
      <c r="D715" s="152" t="s">
        <v>6560</v>
      </c>
      <c r="E715" s="175"/>
      <c r="F715" s="175"/>
      <c r="G715" s="176" t="str">
        <f>IF(E715 = "", "All_Industry", SUBSTITUTE(SUBSTITUTE(E715 &amp; "_" &amp; E716, "・", "_"), " ", "_"))</f>
        <v>All_Industry</v>
      </c>
      <c r="H715" s="208" t="s">
        <v>7159</v>
      </c>
    </row>
    <row r="716" spans="3:8" ht="60" hidden="1" customHeight="1" x14ac:dyDescent="0.4">
      <c r="C716" s="300"/>
      <c r="D716" s="152" t="s">
        <v>6055</v>
      </c>
      <c r="E716" s="276" t="str">
        <f>IF(ISERROR(VLOOKUP(E715,work!AH:AJ,2,FALSE)),"", VLOOKUP(E715,work!AH:AJ,2,FALSE))</f>
        <v/>
      </c>
      <c r="F716" s="177"/>
      <c r="G716" s="147"/>
      <c r="H716" s="208" t="s">
        <v>7179</v>
      </c>
    </row>
    <row r="717" spans="3:8" ht="60" hidden="1" customHeight="1" x14ac:dyDescent="0.4">
      <c r="C717" s="299" t="s">
        <v>7028</v>
      </c>
      <c r="D717" s="152" t="s">
        <v>6560</v>
      </c>
      <c r="E717" s="175"/>
      <c r="F717" s="175"/>
      <c r="G717" s="176" t="str">
        <f>IF(E717 = "", "All_Industry", SUBSTITUTE(SUBSTITUTE(E717 &amp; "_" &amp; E718, "・", "_"), " ", "_"))</f>
        <v>All_Industry</v>
      </c>
      <c r="H717" s="208" t="s">
        <v>7159</v>
      </c>
    </row>
    <row r="718" spans="3:8" ht="60" hidden="1" customHeight="1" x14ac:dyDescent="0.4">
      <c r="C718" s="300"/>
      <c r="D718" s="152" t="s">
        <v>6055</v>
      </c>
      <c r="E718" s="276" t="str">
        <f>IF(ISERROR(VLOOKUP(E717,work!AH:AJ,2,FALSE)),"", VLOOKUP(E717,work!AH:AJ,2,FALSE))</f>
        <v/>
      </c>
      <c r="F718" s="177"/>
      <c r="G718" s="147"/>
      <c r="H718" s="208" t="s">
        <v>7179</v>
      </c>
    </row>
    <row r="719" spans="3:8" ht="60" hidden="1" customHeight="1" x14ac:dyDescent="0.4">
      <c r="C719" s="299" t="s">
        <v>7029</v>
      </c>
      <c r="D719" s="152" t="s">
        <v>6560</v>
      </c>
      <c r="E719" s="175"/>
      <c r="F719" s="175"/>
      <c r="G719" s="176" t="str">
        <f>IF(E719 = "", "All_Industry", SUBSTITUTE(SUBSTITUTE(E719 &amp; "_" &amp; E720, "・", "_"), " ", "_"))</f>
        <v>All_Industry</v>
      </c>
      <c r="H719" s="208" t="s">
        <v>7159</v>
      </c>
    </row>
    <row r="720" spans="3:8" ht="60" hidden="1" customHeight="1" x14ac:dyDescent="0.4">
      <c r="C720" s="300"/>
      <c r="D720" s="152" t="s">
        <v>6055</v>
      </c>
      <c r="E720" s="276" t="str">
        <f>IF(ISERROR(VLOOKUP(E719,work!AH:AJ,2,FALSE)),"", VLOOKUP(E719,work!AH:AJ,2,FALSE))</f>
        <v/>
      </c>
      <c r="F720" s="177"/>
      <c r="G720" s="147"/>
      <c r="H720" s="208" t="s">
        <v>7179</v>
      </c>
    </row>
    <row r="721" spans="3:8" ht="60" hidden="1" customHeight="1" x14ac:dyDescent="0.4">
      <c r="C721" s="299" t="s">
        <v>7030</v>
      </c>
      <c r="D721" s="152" t="s">
        <v>6560</v>
      </c>
      <c r="E721" s="175"/>
      <c r="F721" s="175"/>
      <c r="G721" s="176" t="str">
        <f>IF(E721 = "", "All_Industry", SUBSTITUTE(SUBSTITUTE(E721 &amp; "_" &amp; E722, "・", "_"), " ", "_"))</f>
        <v>All_Industry</v>
      </c>
      <c r="H721" s="208" t="s">
        <v>7159</v>
      </c>
    </row>
    <row r="722" spans="3:8" ht="60" hidden="1" customHeight="1" x14ac:dyDescent="0.4">
      <c r="C722" s="300"/>
      <c r="D722" s="152" t="s">
        <v>6055</v>
      </c>
      <c r="E722" s="276" t="str">
        <f>IF(ISERROR(VLOOKUP(E721,work!AH:AJ,2,FALSE)),"", VLOOKUP(E721,work!AH:AJ,2,FALSE))</f>
        <v/>
      </c>
      <c r="F722" s="177"/>
      <c r="G722" s="147"/>
      <c r="H722" s="208" t="s">
        <v>7179</v>
      </c>
    </row>
    <row r="723" spans="3:8" ht="60" hidden="1" customHeight="1" x14ac:dyDescent="0.4">
      <c r="C723" s="299" t="s">
        <v>7031</v>
      </c>
      <c r="D723" s="152" t="s">
        <v>6560</v>
      </c>
      <c r="E723" s="175"/>
      <c r="F723" s="175"/>
      <c r="G723" s="176" t="str">
        <f>IF(E723 = "", "All_Industry", SUBSTITUTE(SUBSTITUTE(E723 &amp; "_" &amp; E724, "・", "_"), " ", "_"))</f>
        <v>All_Industry</v>
      </c>
      <c r="H723" s="208" t="s">
        <v>7159</v>
      </c>
    </row>
    <row r="724" spans="3:8" ht="60" hidden="1" customHeight="1" x14ac:dyDescent="0.4">
      <c r="C724" s="300"/>
      <c r="D724" s="152" t="s">
        <v>6055</v>
      </c>
      <c r="E724" s="276" t="str">
        <f>IF(ISERROR(VLOOKUP(E723,work!AH:AJ,2,FALSE)),"", VLOOKUP(E723,work!AH:AJ,2,FALSE))</f>
        <v/>
      </c>
      <c r="F724" s="177"/>
      <c r="G724" s="147"/>
      <c r="H724" s="208" t="s">
        <v>7179</v>
      </c>
    </row>
    <row r="725" spans="3:8" ht="60" hidden="1" customHeight="1" x14ac:dyDescent="0.4">
      <c r="C725" s="299" t="s">
        <v>7032</v>
      </c>
      <c r="D725" s="152" t="s">
        <v>6560</v>
      </c>
      <c r="E725" s="175"/>
      <c r="F725" s="175"/>
      <c r="G725" s="176" t="str">
        <f>IF(E725 = "", "All_Industry", SUBSTITUTE(SUBSTITUTE(E725 &amp; "_" &amp; E726, "・", "_"), " ", "_"))</f>
        <v>All_Industry</v>
      </c>
      <c r="H725" s="208" t="s">
        <v>7159</v>
      </c>
    </row>
    <row r="726" spans="3:8" ht="60" hidden="1" customHeight="1" x14ac:dyDescent="0.4">
      <c r="C726" s="300"/>
      <c r="D726" s="152" t="s">
        <v>6055</v>
      </c>
      <c r="E726" s="276" t="str">
        <f>IF(ISERROR(VLOOKUP(E725,work!AH:AJ,2,FALSE)),"", VLOOKUP(E725,work!AH:AJ,2,FALSE))</f>
        <v/>
      </c>
      <c r="F726" s="177"/>
      <c r="G726" s="147"/>
      <c r="H726" s="208" t="s">
        <v>7179</v>
      </c>
    </row>
    <row r="727" spans="3:8" ht="60" hidden="1" customHeight="1" x14ac:dyDescent="0.4">
      <c r="C727" s="299" t="s">
        <v>7033</v>
      </c>
      <c r="D727" s="152" t="s">
        <v>6560</v>
      </c>
      <c r="E727" s="175"/>
      <c r="F727" s="175"/>
      <c r="G727" s="176" t="str">
        <f>IF(E727 = "", "All_Industry", SUBSTITUTE(SUBSTITUTE(E727 &amp; "_" &amp; E728, "・", "_"), " ", "_"))</f>
        <v>All_Industry</v>
      </c>
      <c r="H727" s="208" t="s">
        <v>7159</v>
      </c>
    </row>
    <row r="728" spans="3:8" ht="60" hidden="1" customHeight="1" x14ac:dyDescent="0.4">
      <c r="C728" s="300"/>
      <c r="D728" s="152" t="s">
        <v>6055</v>
      </c>
      <c r="E728" s="276" t="str">
        <f>IF(ISERROR(VLOOKUP(E727,work!AH:AJ,2,FALSE)),"", VLOOKUP(E727,work!AH:AJ,2,FALSE))</f>
        <v/>
      </c>
      <c r="F728" s="177"/>
      <c r="G728" s="147"/>
      <c r="H728" s="208" t="s">
        <v>7179</v>
      </c>
    </row>
    <row r="729" spans="3:8" ht="60" hidden="1" customHeight="1" x14ac:dyDescent="0.4">
      <c r="C729" s="299" t="s">
        <v>7034</v>
      </c>
      <c r="D729" s="152" t="s">
        <v>6560</v>
      </c>
      <c r="E729" s="175"/>
      <c r="F729" s="175"/>
      <c r="G729" s="176" t="str">
        <f>IF(E729 = "", "All_Industry", SUBSTITUTE(SUBSTITUTE(E729 &amp; "_" &amp; E730, "・", "_"), " ", "_"))</f>
        <v>All_Industry</v>
      </c>
      <c r="H729" s="208" t="s">
        <v>7159</v>
      </c>
    </row>
    <row r="730" spans="3:8" ht="60" hidden="1" customHeight="1" x14ac:dyDescent="0.4">
      <c r="C730" s="300"/>
      <c r="D730" s="152" t="s">
        <v>6055</v>
      </c>
      <c r="E730" s="276" t="str">
        <f>IF(ISERROR(VLOOKUP(E729,work!AH:AJ,2,FALSE)),"", VLOOKUP(E729,work!AH:AJ,2,FALSE))</f>
        <v/>
      </c>
      <c r="F730" s="177"/>
      <c r="G730" s="147"/>
      <c r="H730" s="208" t="s">
        <v>7179</v>
      </c>
    </row>
    <row r="731" spans="3:8" ht="60" hidden="1" customHeight="1" x14ac:dyDescent="0.4">
      <c r="C731" s="299" t="s">
        <v>7035</v>
      </c>
      <c r="D731" s="152" t="s">
        <v>6560</v>
      </c>
      <c r="E731" s="175"/>
      <c r="F731" s="175"/>
      <c r="G731" s="176" t="str">
        <f>IF(E731 = "", "All_Industry", SUBSTITUTE(SUBSTITUTE(E731 &amp; "_" &amp; E732, "・", "_"), " ", "_"))</f>
        <v>All_Industry</v>
      </c>
      <c r="H731" s="208" t="s">
        <v>7159</v>
      </c>
    </row>
    <row r="732" spans="3:8" ht="60" hidden="1" customHeight="1" x14ac:dyDescent="0.4">
      <c r="C732" s="300"/>
      <c r="D732" s="152" t="s">
        <v>6055</v>
      </c>
      <c r="E732" s="276" t="str">
        <f>IF(ISERROR(VLOOKUP(E731,work!AH:AJ,2,FALSE)),"", VLOOKUP(E731,work!AH:AJ,2,FALSE))</f>
        <v/>
      </c>
      <c r="F732" s="177"/>
      <c r="G732" s="147"/>
      <c r="H732" s="208" t="s">
        <v>7179</v>
      </c>
    </row>
    <row r="733" spans="3:8" ht="60" hidden="1" customHeight="1" x14ac:dyDescent="0.4">
      <c r="C733" s="299" t="s">
        <v>7036</v>
      </c>
      <c r="D733" s="152" t="s">
        <v>6560</v>
      </c>
      <c r="E733" s="175"/>
      <c r="F733" s="175"/>
      <c r="G733" s="176" t="str">
        <f>IF(E733 = "", "All_Industry", SUBSTITUTE(SUBSTITUTE(E733 &amp; "_" &amp; E734, "・", "_"), " ", "_"))</f>
        <v>All_Industry</v>
      </c>
      <c r="H733" s="208" t="s">
        <v>7159</v>
      </c>
    </row>
    <row r="734" spans="3:8" ht="60" hidden="1" customHeight="1" x14ac:dyDescent="0.4">
      <c r="C734" s="300"/>
      <c r="D734" s="152" t="s">
        <v>6055</v>
      </c>
      <c r="E734" s="276" t="str">
        <f>IF(ISERROR(VLOOKUP(E733,work!AH:AJ,2,FALSE)),"", VLOOKUP(E733,work!AH:AJ,2,FALSE))</f>
        <v/>
      </c>
      <c r="F734" s="177"/>
      <c r="G734" s="147"/>
      <c r="H734" s="208" t="s">
        <v>7179</v>
      </c>
    </row>
    <row r="735" spans="3:8" ht="60" hidden="1" customHeight="1" x14ac:dyDescent="0.4">
      <c r="C735" s="299" t="s">
        <v>7037</v>
      </c>
      <c r="D735" s="152" t="s">
        <v>6560</v>
      </c>
      <c r="E735" s="175"/>
      <c r="F735" s="175"/>
      <c r="G735" s="176" t="str">
        <f>IF(E735 = "", "All_Industry", SUBSTITUTE(SUBSTITUTE(E735 &amp; "_" &amp; E736, "・", "_"), " ", "_"))</f>
        <v>All_Industry</v>
      </c>
      <c r="H735" s="208" t="s">
        <v>7159</v>
      </c>
    </row>
    <row r="736" spans="3:8" ht="60" hidden="1" customHeight="1" x14ac:dyDescent="0.4">
      <c r="C736" s="300"/>
      <c r="D736" s="152" t="s">
        <v>6055</v>
      </c>
      <c r="E736" s="276" t="str">
        <f>IF(ISERROR(VLOOKUP(E735,work!AH:AJ,2,FALSE)),"", VLOOKUP(E735,work!AH:AJ,2,FALSE))</f>
        <v/>
      </c>
      <c r="F736" s="177"/>
      <c r="G736" s="147"/>
      <c r="H736" s="208" t="s">
        <v>7179</v>
      </c>
    </row>
    <row r="737" spans="1:8" ht="60" hidden="1" customHeight="1" x14ac:dyDescent="0.4">
      <c r="C737" s="299" t="s">
        <v>7038</v>
      </c>
      <c r="D737" s="152" t="s">
        <v>6560</v>
      </c>
      <c r="E737" s="175"/>
      <c r="F737" s="175"/>
      <c r="G737" s="176" t="str">
        <f>IF(E737 = "", "All_Industry", SUBSTITUTE(SUBSTITUTE(E737 &amp; "_" &amp; E738, "・", "_"), " ", "_"))</f>
        <v>All_Industry</v>
      </c>
      <c r="H737" s="208" t="s">
        <v>7159</v>
      </c>
    </row>
    <row r="738" spans="1:8" ht="60" hidden="1" customHeight="1" x14ac:dyDescent="0.4">
      <c r="C738" s="300"/>
      <c r="D738" s="152" t="s">
        <v>6055</v>
      </c>
      <c r="E738" s="276" t="str">
        <f>IF(ISERROR(VLOOKUP(E737,work!AH:AJ,2,FALSE)),"", VLOOKUP(E737,work!AH:AJ,2,FALSE))</f>
        <v/>
      </c>
      <c r="F738" s="177"/>
      <c r="G738" s="147"/>
      <c r="H738" s="208" t="s">
        <v>7179</v>
      </c>
    </row>
    <row r="739" spans="1:8" ht="60" hidden="1" customHeight="1" x14ac:dyDescent="0.4">
      <c r="C739" s="299" t="s">
        <v>7039</v>
      </c>
      <c r="D739" s="152" t="s">
        <v>6560</v>
      </c>
      <c r="E739" s="175"/>
      <c r="F739" s="175"/>
      <c r="G739" s="176" t="str">
        <f>IF(E739 = "", "All_Industry", SUBSTITUTE(SUBSTITUTE(E739 &amp; "_" &amp; E740, "・", "_"), " ", "_"))</f>
        <v>All_Industry</v>
      </c>
      <c r="H739" s="208" t="s">
        <v>7159</v>
      </c>
    </row>
    <row r="740" spans="1:8" ht="60" hidden="1" customHeight="1" x14ac:dyDescent="0.4">
      <c r="C740" s="300"/>
      <c r="D740" s="152" t="s">
        <v>6055</v>
      </c>
      <c r="E740" s="276" t="str">
        <f>IF(ISERROR(VLOOKUP(E739,work!AH:AJ,2,FALSE)),"", VLOOKUP(E739,work!AH:AJ,2,FALSE))</f>
        <v/>
      </c>
      <c r="F740" s="177"/>
      <c r="G740" s="147"/>
      <c r="H740" s="208" t="s">
        <v>7179</v>
      </c>
    </row>
    <row r="741" spans="1:8" ht="60" hidden="1" customHeight="1" x14ac:dyDescent="0.4">
      <c r="C741" s="299" t="s">
        <v>7040</v>
      </c>
      <c r="D741" s="152" t="s">
        <v>6560</v>
      </c>
      <c r="E741" s="175"/>
      <c r="F741" s="175"/>
      <c r="G741" s="176" t="str">
        <f>IF(E741 = "", "All_Industry", SUBSTITUTE(SUBSTITUTE(E741 &amp; "_" &amp; E742, "・", "_"), " ", "_"))</f>
        <v>All_Industry</v>
      </c>
      <c r="H741" s="208" t="s">
        <v>7159</v>
      </c>
    </row>
    <row r="742" spans="1:8" ht="60" hidden="1" customHeight="1" x14ac:dyDescent="0.4">
      <c r="C742" s="300"/>
      <c r="D742" s="152" t="s">
        <v>6055</v>
      </c>
      <c r="E742" s="276" t="str">
        <f>IF(ISERROR(VLOOKUP(E741,work!AH:AJ,2,FALSE)),"", VLOOKUP(E741,work!AH:AJ,2,FALSE))</f>
        <v/>
      </c>
      <c r="F742" s="177"/>
      <c r="G742" s="147"/>
      <c r="H742" s="208" t="s">
        <v>7179</v>
      </c>
    </row>
    <row r="743" spans="1:8" ht="60" hidden="1" customHeight="1" x14ac:dyDescent="0.4">
      <c r="C743" s="299" t="s">
        <v>7041</v>
      </c>
      <c r="D743" s="152" t="s">
        <v>6560</v>
      </c>
      <c r="E743" s="175"/>
      <c r="F743" s="175"/>
      <c r="G743" s="176" t="str">
        <f>IF(E743 = "", "All_Industry", SUBSTITUTE(SUBSTITUTE(E743 &amp; "_" &amp; E744, "・", "_"), " ", "_"))</f>
        <v>All_Industry</v>
      </c>
      <c r="H743" s="208" t="s">
        <v>7159</v>
      </c>
    </row>
    <row r="744" spans="1:8" ht="60" hidden="1" customHeight="1" thickBot="1" x14ac:dyDescent="0.45">
      <c r="C744" s="306"/>
      <c r="D744" s="257" t="s">
        <v>6055</v>
      </c>
      <c r="E744" s="278" t="str">
        <f>IF(ISERROR(VLOOKUP(E743,work!AH:AJ,2,FALSE)),"", VLOOKUP(E743,work!AH:AJ,2,FALSE))</f>
        <v/>
      </c>
      <c r="F744" s="259"/>
      <c r="G744" s="258"/>
      <c r="H744" s="212" t="s">
        <v>7179</v>
      </c>
    </row>
    <row r="745" spans="1:8" ht="18.600000000000001" customHeight="1" x14ac:dyDescent="0.4"/>
    <row r="746" spans="1:8" ht="47.45" customHeight="1" thickBot="1" x14ac:dyDescent="0.45">
      <c r="B746" s="280" t="s">
        <v>7180</v>
      </c>
      <c r="C746" s="283"/>
      <c r="D746" s="283"/>
      <c r="E746" s="283"/>
      <c r="F746" s="283"/>
      <c r="G746" s="283"/>
      <c r="H746" s="283"/>
    </row>
    <row r="747" spans="1:8" s="102" customFormat="1" x14ac:dyDescent="0.4">
      <c r="A747" s="101"/>
      <c r="B747" s="101"/>
      <c r="C747" s="244" t="s">
        <v>6187</v>
      </c>
      <c r="D747" s="245"/>
      <c r="E747" s="290" t="s">
        <v>6188</v>
      </c>
      <c r="F747" s="290"/>
      <c r="G747" s="205"/>
      <c r="H747" s="206" t="s">
        <v>6561</v>
      </c>
    </row>
    <row r="748" spans="1:8" ht="39" x14ac:dyDescent="0.4">
      <c r="C748" s="301" t="s">
        <v>7672</v>
      </c>
      <c r="D748" s="302"/>
      <c r="E748" s="284">
        <v>2024</v>
      </c>
      <c r="F748" s="285"/>
      <c r="G748" s="108"/>
      <c r="H748" s="208" t="s">
        <v>7675</v>
      </c>
    </row>
    <row r="749" spans="1:8" ht="39" x14ac:dyDescent="0.4">
      <c r="C749" s="301" t="s">
        <v>7673</v>
      </c>
      <c r="D749" s="302"/>
      <c r="E749" s="284">
        <v>1</v>
      </c>
      <c r="F749" s="285"/>
      <c r="G749" s="108"/>
      <c r="H749" s="208" t="s">
        <v>7676</v>
      </c>
    </row>
    <row r="750" spans="1:8" ht="39" x14ac:dyDescent="0.4">
      <c r="C750" s="301" t="s">
        <v>7674</v>
      </c>
      <c r="D750" s="302"/>
      <c r="E750" s="284">
        <v>31</v>
      </c>
      <c r="F750" s="285"/>
      <c r="G750" s="108"/>
      <c r="H750" s="208" t="s">
        <v>7677</v>
      </c>
    </row>
    <row r="751" spans="1:8" ht="39" x14ac:dyDescent="0.4">
      <c r="C751" s="213" t="s">
        <v>7161</v>
      </c>
      <c r="D751" s="189"/>
      <c r="E751" s="284">
        <v>4</v>
      </c>
      <c r="F751" s="285"/>
      <c r="G751" s="108"/>
      <c r="H751" s="208" t="s">
        <v>7678</v>
      </c>
    </row>
    <row r="752" spans="1:8" ht="39.75" thickBot="1" x14ac:dyDescent="0.45">
      <c r="C752" s="248" t="s">
        <v>7162</v>
      </c>
      <c r="D752" s="260"/>
      <c r="E752" s="307">
        <f>IF(E751=1,12,E751-1)</f>
        <v>3</v>
      </c>
      <c r="F752" s="308"/>
      <c r="G752" s="219"/>
      <c r="H752" s="212" t="s">
        <v>7181</v>
      </c>
    </row>
    <row r="753" spans="1:8" ht="18.600000000000001" customHeight="1" x14ac:dyDescent="0.4"/>
    <row r="754" spans="1:8" ht="46.5" customHeight="1" thickBot="1" x14ac:dyDescent="0.45">
      <c r="B754" s="280" t="s">
        <v>7182</v>
      </c>
      <c r="C754" s="281"/>
      <c r="D754" s="281"/>
      <c r="E754" s="281"/>
      <c r="F754" s="281"/>
      <c r="G754" s="105"/>
      <c r="H754" s="140"/>
    </row>
    <row r="755" spans="1:8" s="102" customFormat="1" x14ac:dyDescent="0.4">
      <c r="A755" s="101"/>
      <c r="B755" s="101"/>
      <c r="C755" s="244" t="s">
        <v>6187</v>
      </c>
      <c r="D755" s="245"/>
      <c r="E755" s="290" t="s">
        <v>6188</v>
      </c>
      <c r="F755" s="290"/>
      <c r="G755" s="205"/>
      <c r="H755" s="206" t="s">
        <v>6561</v>
      </c>
    </row>
    <row r="756" spans="1:8" ht="37.5" hidden="1" customHeight="1" x14ac:dyDescent="0.4">
      <c r="C756" s="223" t="s">
        <v>6241</v>
      </c>
      <c r="D756" s="188"/>
      <c r="E756" s="284">
        <v>2024</v>
      </c>
      <c r="F756" s="285"/>
      <c r="G756" s="108"/>
      <c r="H756" s="208"/>
    </row>
    <row r="757" spans="1:8" ht="37.5" hidden="1" customHeight="1" x14ac:dyDescent="0.4">
      <c r="C757" s="223" t="s">
        <v>6240</v>
      </c>
      <c r="D757" s="188"/>
      <c r="E757" s="284">
        <v>7</v>
      </c>
      <c r="F757" s="285"/>
      <c r="G757" s="108"/>
      <c r="H757" s="208" t="s">
        <v>6242</v>
      </c>
    </row>
    <row r="758" spans="1:8" ht="37.5" hidden="1" customHeight="1" x14ac:dyDescent="0.4">
      <c r="C758" s="223" t="s">
        <v>6239</v>
      </c>
      <c r="D758" s="188"/>
      <c r="E758" s="284">
        <v>30</v>
      </c>
      <c r="F758" s="285"/>
      <c r="G758" s="108"/>
      <c r="H758" s="208" t="s">
        <v>6243</v>
      </c>
    </row>
    <row r="759" spans="1:8" ht="39" x14ac:dyDescent="0.4">
      <c r="C759" s="223" t="s">
        <v>6037</v>
      </c>
      <c r="D759" s="153"/>
      <c r="E759" s="291">
        <f>MAX(60000,E640*7/1000)</f>
        <v>60000</v>
      </c>
      <c r="F759" s="292"/>
      <c r="G759" s="108"/>
      <c r="H759" s="208" t="s">
        <v>7160</v>
      </c>
    </row>
    <row r="760" spans="1:8" ht="39" x14ac:dyDescent="0.4">
      <c r="C760" s="223" t="s">
        <v>7679</v>
      </c>
      <c r="D760" s="188"/>
      <c r="E760" s="284">
        <v>2024</v>
      </c>
      <c r="F760" s="285"/>
      <c r="G760" s="108"/>
      <c r="H760" s="208" t="s">
        <v>7682</v>
      </c>
    </row>
    <row r="761" spans="1:8" ht="39" x14ac:dyDescent="0.4">
      <c r="C761" s="223" t="s">
        <v>7680</v>
      </c>
      <c r="D761" s="188"/>
      <c r="E761" s="284">
        <v>8</v>
      </c>
      <c r="F761" s="285"/>
      <c r="G761" s="108"/>
      <c r="H761" s="208" t="s">
        <v>7683</v>
      </c>
    </row>
    <row r="762" spans="1:8" ht="39" x14ac:dyDescent="0.4">
      <c r="C762" s="223" t="s">
        <v>7681</v>
      </c>
      <c r="D762" s="188"/>
      <c r="E762" s="284">
        <v>10</v>
      </c>
      <c r="F762" s="285"/>
      <c r="G762" s="108"/>
      <c r="H762" s="208" t="s">
        <v>7684</v>
      </c>
    </row>
    <row r="763" spans="1:8" ht="39" x14ac:dyDescent="0.4">
      <c r="C763" s="223" t="s">
        <v>6048</v>
      </c>
      <c r="D763" s="188"/>
      <c r="E763" s="284" t="s">
        <v>6049</v>
      </c>
      <c r="F763" s="285"/>
      <c r="G763" s="108"/>
      <c r="H763" s="208" t="s">
        <v>7183</v>
      </c>
    </row>
    <row r="764" spans="1:8" ht="39" x14ac:dyDescent="0.4">
      <c r="C764" s="297" t="s">
        <v>6050</v>
      </c>
      <c r="D764" s="298"/>
      <c r="E764" s="284" t="s">
        <v>6051</v>
      </c>
      <c r="F764" s="285"/>
      <c r="G764" s="108"/>
      <c r="H764" s="208" t="s">
        <v>7184</v>
      </c>
    </row>
    <row r="765" spans="1:8" ht="39.75" thickBot="1" x14ac:dyDescent="0.45">
      <c r="C765" s="217" t="s">
        <v>6052</v>
      </c>
      <c r="D765" s="261"/>
      <c r="E765" s="303" t="str">
        <f>VLOOKUP(work!G5,work!AA:AB,2,FALSE)</f>
        <v>Akita District Legal Affairs Bureau</v>
      </c>
      <c r="F765" s="304"/>
      <c r="G765" s="219"/>
      <c r="H765" s="212" t="s">
        <v>6476</v>
      </c>
    </row>
    <row r="766" spans="1:8" ht="6.75" customHeight="1" x14ac:dyDescent="0.4"/>
    <row r="767" spans="1:8" ht="19.5" hidden="1" customHeight="1" x14ac:dyDescent="0.4">
      <c r="B767" s="101" t="s">
        <v>6244</v>
      </c>
      <c r="C767" s="104"/>
      <c r="D767" s="104"/>
      <c r="E767" s="105"/>
      <c r="F767" s="105"/>
      <c r="G767" s="105"/>
      <c r="H767" s="140"/>
    </row>
    <row r="768" spans="1:8" s="102" customFormat="1" hidden="1" x14ac:dyDescent="0.4">
      <c r="A768" s="101"/>
      <c r="B768" s="101"/>
      <c r="C768" s="182" t="s">
        <v>6187</v>
      </c>
      <c r="D768" s="183"/>
      <c r="E768" s="305" t="s">
        <v>6188</v>
      </c>
      <c r="F768" s="305"/>
      <c r="G768" s="106"/>
      <c r="H768" s="106" t="s">
        <v>6561</v>
      </c>
    </row>
    <row r="769" spans="1:8" ht="42.75" hidden="1" customHeight="1" x14ac:dyDescent="0.4">
      <c r="C769" s="190" t="s">
        <v>6013</v>
      </c>
      <c r="D769" s="191"/>
      <c r="E769" s="284" t="s">
        <v>6559</v>
      </c>
      <c r="F769" s="285"/>
      <c r="G769" s="108"/>
      <c r="H769" s="141"/>
    </row>
    <row r="770" spans="1:8" ht="42.75" hidden="1" customHeight="1" x14ac:dyDescent="0.4">
      <c r="C770" s="149" t="s">
        <v>6246</v>
      </c>
      <c r="D770" s="189"/>
      <c r="E770" s="284">
        <v>2024</v>
      </c>
      <c r="F770" s="285"/>
      <c r="G770" s="108"/>
      <c r="H770" s="141"/>
    </row>
    <row r="771" spans="1:8" ht="42.75" hidden="1" customHeight="1" x14ac:dyDescent="0.4">
      <c r="C771" s="149" t="s">
        <v>6247</v>
      </c>
      <c r="D771" s="189"/>
      <c r="E771" s="284">
        <v>3</v>
      </c>
      <c r="F771" s="285"/>
      <c r="G771" s="108"/>
      <c r="H771" s="141" t="s">
        <v>6242</v>
      </c>
    </row>
    <row r="772" spans="1:8" ht="42.75" hidden="1" customHeight="1" x14ac:dyDescent="0.4">
      <c r="C772" s="149" t="s">
        <v>6248</v>
      </c>
      <c r="D772" s="189"/>
      <c r="E772" s="284">
        <v>18</v>
      </c>
      <c r="F772" s="285"/>
      <c r="G772" s="108"/>
      <c r="H772" s="141" t="s">
        <v>6243</v>
      </c>
    </row>
    <row r="773" spans="1:8" ht="8.1" customHeight="1" x14ac:dyDescent="0.4"/>
    <row r="774" spans="1:8" ht="19.5" customHeight="1" thickBot="1" x14ac:dyDescent="0.45">
      <c r="B774" s="282" t="s">
        <v>7185</v>
      </c>
      <c r="C774" s="283"/>
      <c r="D774" s="283"/>
      <c r="E774" s="283"/>
      <c r="F774" s="283"/>
      <c r="G774" s="105"/>
      <c r="H774" s="140"/>
    </row>
    <row r="775" spans="1:8" s="102" customFormat="1" x14ac:dyDescent="0.4">
      <c r="A775" s="101"/>
      <c r="B775" s="101"/>
      <c r="C775" s="244" t="s">
        <v>6187</v>
      </c>
      <c r="D775" s="245"/>
      <c r="E775" s="290" t="s">
        <v>6188</v>
      </c>
      <c r="F775" s="290"/>
      <c r="G775" s="205"/>
      <c r="H775" s="206" t="s">
        <v>6561</v>
      </c>
    </row>
    <row r="776" spans="1:8" ht="39" x14ac:dyDescent="0.4">
      <c r="C776" s="223" t="s">
        <v>7685</v>
      </c>
      <c r="D776" s="188"/>
      <c r="E776" s="284">
        <v>2024</v>
      </c>
      <c r="F776" s="285"/>
      <c r="G776" s="108"/>
      <c r="H776" s="208" t="s">
        <v>7686</v>
      </c>
    </row>
    <row r="777" spans="1:8" ht="39" x14ac:dyDescent="0.4">
      <c r="C777" s="223" t="s">
        <v>7689</v>
      </c>
      <c r="D777" s="188"/>
      <c r="E777" s="284">
        <v>4</v>
      </c>
      <c r="F777" s="285"/>
      <c r="G777" s="108"/>
      <c r="H777" s="208" t="s">
        <v>7687</v>
      </c>
    </row>
    <row r="778" spans="1:8" ht="39.75" thickBot="1" x14ac:dyDescent="0.45">
      <c r="C778" s="217" t="s">
        <v>7690</v>
      </c>
      <c r="D778" s="261"/>
      <c r="E778" s="286">
        <v>25</v>
      </c>
      <c r="F778" s="287"/>
      <c r="G778" s="219"/>
      <c r="H778" s="212" t="s">
        <v>7688</v>
      </c>
    </row>
    <row r="779" spans="1:8" ht="18.600000000000001" customHeight="1" x14ac:dyDescent="0.4"/>
    <row r="780" spans="1:8" ht="19.5" customHeight="1" thickBot="1" x14ac:dyDescent="0.45">
      <c r="B780" s="282" t="s">
        <v>7186</v>
      </c>
      <c r="C780" s="283"/>
      <c r="D780" s="283"/>
      <c r="E780" s="283"/>
      <c r="F780" s="283"/>
      <c r="G780" s="105"/>
      <c r="H780" s="140"/>
    </row>
    <row r="781" spans="1:8" s="102" customFormat="1" x14ac:dyDescent="0.4">
      <c r="A781" s="101"/>
      <c r="B781" s="101"/>
      <c r="C781" s="244" t="s">
        <v>6187</v>
      </c>
      <c r="D781" s="245"/>
      <c r="E781" s="290" t="s">
        <v>6188</v>
      </c>
      <c r="F781" s="290"/>
      <c r="G781" s="205"/>
      <c r="H781" s="206" t="s">
        <v>6561</v>
      </c>
    </row>
    <row r="782" spans="1:8" ht="39" x14ac:dyDescent="0.4">
      <c r="C782" s="213" t="s">
        <v>7691</v>
      </c>
      <c r="D782" s="189"/>
      <c r="E782" s="284">
        <v>2024</v>
      </c>
      <c r="F782" s="285"/>
      <c r="G782" s="108"/>
      <c r="H782" s="208" t="s">
        <v>7694</v>
      </c>
    </row>
    <row r="783" spans="1:8" ht="39" x14ac:dyDescent="0.4">
      <c r="C783" s="213" t="s">
        <v>7692</v>
      </c>
      <c r="D783" s="189"/>
      <c r="E783" s="284">
        <v>8</v>
      </c>
      <c r="F783" s="285"/>
      <c r="G783" s="108"/>
      <c r="H783" s="208" t="s">
        <v>7695</v>
      </c>
    </row>
    <row r="784" spans="1:8" ht="39.75" thickBot="1" x14ac:dyDescent="0.45">
      <c r="C784" s="248" t="s">
        <v>7693</v>
      </c>
      <c r="D784" s="260"/>
      <c r="E784" s="286">
        <v>5</v>
      </c>
      <c r="F784" s="287"/>
      <c r="G784" s="219"/>
      <c r="H784" s="212" t="s">
        <v>7696</v>
      </c>
    </row>
    <row r="785" spans="1:8" ht="6.75" customHeight="1" x14ac:dyDescent="0.4"/>
    <row r="786" spans="1:8" ht="15.6" customHeight="1" x14ac:dyDescent="0.4">
      <c r="C786" s="103"/>
      <c r="D786" s="103"/>
      <c r="H786" s="142"/>
    </row>
    <row r="787" spans="1:8" ht="35.1" customHeight="1" x14ac:dyDescent="0.4">
      <c r="B787" s="101" t="s">
        <v>7187</v>
      </c>
      <c r="D787" s="103"/>
      <c r="H787" s="142"/>
    </row>
    <row r="788" spans="1:8" s="102" customFormat="1" ht="26.25" customHeight="1" x14ac:dyDescent="0.4">
      <c r="A788" s="262"/>
      <c r="B788" s="262"/>
      <c r="C788" s="101" t="s">
        <v>7188</v>
      </c>
      <c r="H788" s="139"/>
    </row>
    <row r="789" spans="1:8" s="102" customFormat="1" ht="26.25" customHeight="1" thickBot="1" x14ac:dyDescent="0.45">
      <c r="A789" s="262"/>
      <c r="B789" s="262"/>
      <c r="C789" s="101" t="s">
        <v>7189</v>
      </c>
      <c r="H789" s="139"/>
    </row>
    <row r="790" spans="1:8" s="102" customFormat="1" ht="30" customHeight="1" x14ac:dyDescent="0.4">
      <c r="A790" s="262"/>
      <c r="B790" s="262"/>
      <c r="C790" s="263" t="s">
        <v>7190</v>
      </c>
      <c r="D790" s="264"/>
      <c r="E790" s="264"/>
      <c r="F790" s="264"/>
      <c r="G790" s="264"/>
      <c r="H790" s="265"/>
    </row>
    <row r="791" spans="1:8" s="102" customFormat="1" ht="30" customHeight="1" x14ac:dyDescent="0.4">
      <c r="A791" s="262"/>
      <c r="B791" s="262"/>
      <c r="C791" s="266" t="s">
        <v>7191</v>
      </c>
      <c r="D791" s="191"/>
      <c r="E791" s="191"/>
      <c r="F791" s="191"/>
      <c r="G791" s="191"/>
      <c r="H791" s="267"/>
    </row>
    <row r="792" spans="1:8" s="102" customFormat="1" ht="30" customHeight="1" x14ac:dyDescent="0.4">
      <c r="A792" s="262"/>
      <c r="B792" s="262"/>
      <c r="C792" s="266" t="s">
        <v>7192</v>
      </c>
      <c r="D792" s="191"/>
      <c r="E792" s="191"/>
      <c r="F792" s="191"/>
      <c r="G792" s="191"/>
      <c r="H792" s="267"/>
    </row>
    <row r="793" spans="1:8" s="102" customFormat="1" ht="30" customHeight="1" x14ac:dyDescent="0.4">
      <c r="A793" s="262"/>
      <c r="B793" s="262"/>
      <c r="C793" s="266" t="s">
        <v>7193</v>
      </c>
      <c r="D793" s="191"/>
      <c r="E793" s="191"/>
      <c r="F793" s="191"/>
      <c r="G793" s="191"/>
      <c r="H793" s="267"/>
    </row>
    <row r="794" spans="1:8" s="102" customFormat="1" ht="30" customHeight="1" thickBot="1" x14ac:dyDescent="0.45">
      <c r="A794" s="262"/>
      <c r="B794" s="262"/>
      <c r="C794" s="268" t="s">
        <v>7194</v>
      </c>
      <c r="D794" s="269"/>
      <c r="E794" s="269"/>
      <c r="F794" s="269"/>
      <c r="G794" s="269"/>
      <c r="H794" s="270"/>
    </row>
    <row r="795" spans="1:8" ht="35.1" customHeight="1" x14ac:dyDescent="0.4">
      <c r="C795" s="103"/>
      <c r="D795" s="103"/>
      <c r="H795" s="142"/>
    </row>
    <row r="796" spans="1:8" ht="35.1" customHeight="1" x14ac:dyDescent="0.4">
      <c r="C796" s="103"/>
      <c r="D796" s="103"/>
      <c r="H796" s="142"/>
    </row>
    <row r="797" spans="1:8" ht="35.1" customHeight="1" x14ac:dyDescent="0.4">
      <c r="C797" s="103"/>
      <c r="D797" s="103"/>
      <c r="H797" s="142"/>
    </row>
    <row r="798" spans="1:8" ht="35.1" customHeight="1" x14ac:dyDescent="0.4">
      <c r="C798" s="103"/>
      <c r="D798" s="103"/>
      <c r="H798" s="142"/>
    </row>
    <row r="799" spans="1:8" ht="35.1" customHeight="1" x14ac:dyDescent="0.4">
      <c r="C799" s="103"/>
      <c r="D799" s="103"/>
      <c r="H799" s="142"/>
    </row>
    <row r="800" spans="1:8" ht="35.1" customHeight="1" x14ac:dyDescent="0.4">
      <c r="C800" s="103"/>
      <c r="D800" s="103"/>
      <c r="H800" s="142"/>
    </row>
    <row r="801" spans="3:8" ht="35.1" customHeight="1" x14ac:dyDescent="0.4">
      <c r="C801" s="103"/>
      <c r="D801" s="103"/>
      <c r="H801" s="142"/>
    </row>
    <row r="802" spans="3:8" ht="35.1" customHeight="1" x14ac:dyDescent="0.4">
      <c r="C802" s="103"/>
      <c r="D802" s="103"/>
      <c r="H802" s="142"/>
    </row>
    <row r="803" spans="3:8" ht="35.1" customHeight="1" x14ac:dyDescent="0.4">
      <c r="C803" s="103"/>
      <c r="D803" s="103"/>
      <c r="H803" s="142"/>
    </row>
    <row r="804" spans="3:8" ht="35.1" customHeight="1" x14ac:dyDescent="0.4">
      <c r="C804" s="103"/>
      <c r="D804" s="103"/>
      <c r="H804" s="142"/>
    </row>
    <row r="805" spans="3:8" ht="35.1" customHeight="1" x14ac:dyDescent="0.4">
      <c r="C805" s="103"/>
      <c r="D805" s="103"/>
      <c r="H805" s="142"/>
    </row>
    <row r="806" spans="3:8" ht="35.1" customHeight="1" x14ac:dyDescent="0.4">
      <c r="C806" s="103"/>
      <c r="D806" s="103"/>
      <c r="H806" s="142"/>
    </row>
    <row r="807" spans="3:8" ht="35.1" customHeight="1" x14ac:dyDescent="0.4">
      <c r="C807" s="103"/>
      <c r="D807" s="103"/>
      <c r="H807" s="142"/>
    </row>
    <row r="808" spans="3:8" ht="35.1" customHeight="1" x14ac:dyDescent="0.4">
      <c r="C808" s="103"/>
      <c r="D808" s="103"/>
      <c r="H808" s="142"/>
    </row>
    <row r="809" spans="3:8" ht="35.1" customHeight="1" x14ac:dyDescent="0.4">
      <c r="C809" s="103"/>
      <c r="D809" s="103"/>
      <c r="H809" s="142"/>
    </row>
    <row r="810" spans="3:8" ht="35.1" customHeight="1" x14ac:dyDescent="0.4">
      <c r="C810" s="103"/>
      <c r="D810" s="103"/>
      <c r="H810" s="142"/>
    </row>
    <row r="811" spans="3:8" ht="35.1" customHeight="1" x14ac:dyDescent="0.4">
      <c r="C811" s="103"/>
      <c r="D811" s="103"/>
      <c r="H811" s="142"/>
    </row>
    <row r="812" spans="3:8" ht="35.1" customHeight="1" x14ac:dyDescent="0.4">
      <c r="C812" s="103"/>
      <c r="D812" s="103"/>
      <c r="H812" s="142"/>
    </row>
    <row r="813" spans="3:8" ht="35.1" customHeight="1" x14ac:dyDescent="0.4">
      <c r="C813" s="103"/>
      <c r="D813" s="103"/>
      <c r="H813" s="142"/>
    </row>
    <row r="814" spans="3:8" ht="35.1" customHeight="1" x14ac:dyDescent="0.4">
      <c r="C814" s="103"/>
      <c r="D814" s="103"/>
      <c r="H814" s="142"/>
    </row>
    <row r="815" spans="3:8" ht="35.1" customHeight="1" x14ac:dyDescent="0.4">
      <c r="C815" s="103"/>
      <c r="D815" s="103"/>
      <c r="H815" s="142"/>
    </row>
    <row r="816" spans="3:8" ht="35.1" customHeight="1" x14ac:dyDescent="0.4">
      <c r="C816" s="103"/>
      <c r="D816" s="103"/>
      <c r="H816" s="142"/>
    </row>
    <row r="817" spans="3:8" ht="35.1" customHeight="1" x14ac:dyDescent="0.4">
      <c r="C817" s="103"/>
      <c r="D817" s="103"/>
      <c r="H817" s="142"/>
    </row>
    <row r="818" spans="3:8" ht="35.1" customHeight="1" x14ac:dyDescent="0.4">
      <c r="C818" s="103"/>
      <c r="D818" s="103"/>
      <c r="H818" s="142"/>
    </row>
    <row r="819" spans="3:8" ht="35.1" customHeight="1" x14ac:dyDescent="0.4">
      <c r="C819" s="103"/>
      <c r="D819" s="103"/>
      <c r="H819" s="142"/>
    </row>
    <row r="820" spans="3:8" ht="35.1" customHeight="1" x14ac:dyDescent="0.4">
      <c r="C820" s="103"/>
      <c r="D820" s="103"/>
      <c r="H820" s="142"/>
    </row>
    <row r="821" spans="3:8" ht="35.1" customHeight="1" x14ac:dyDescent="0.4">
      <c r="C821" s="103"/>
      <c r="D821" s="103"/>
      <c r="H821" s="142"/>
    </row>
    <row r="822" spans="3:8" ht="35.1" customHeight="1" x14ac:dyDescent="0.4">
      <c r="C822" s="103"/>
      <c r="D822" s="103"/>
      <c r="H822" s="142"/>
    </row>
    <row r="823" spans="3:8" ht="35.1" customHeight="1" x14ac:dyDescent="0.4">
      <c r="C823" s="103"/>
      <c r="D823" s="103"/>
      <c r="H823" s="142"/>
    </row>
    <row r="824" spans="3:8" ht="35.1" customHeight="1" x14ac:dyDescent="0.4">
      <c r="C824" s="103"/>
      <c r="D824" s="103"/>
      <c r="H824" s="142"/>
    </row>
    <row r="825" spans="3:8" ht="35.1" customHeight="1" x14ac:dyDescent="0.4">
      <c r="C825" s="103"/>
      <c r="D825" s="103"/>
      <c r="H825" s="142"/>
    </row>
    <row r="826" spans="3:8" ht="35.1" customHeight="1" x14ac:dyDescent="0.4">
      <c r="C826" s="103"/>
      <c r="D826" s="103"/>
      <c r="H826" s="142"/>
    </row>
    <row r="827" spans="3:8" ht="35.1" customHeight="1" x14ac:dyDescent="0.4">
      <c r="C827" s="103"/>
      <c r="D827" s="103"/>
      <c r="H827" s="142"/>
    </row>
    <row r="828" spans="3:8" ht="35.1" customHeight="1" x14ac:dyDescent="0.4">
      <c r="C828" s="103"/>
      <c r="D828" s="103"/>
      <c r="H828" s="142"/>
    </row>
    <row r="829" spans="3:8" ht="35.1" customHeight="1" x14ac:dyDescent="0.4">
      <c r="C829" s="103"/>
      <c r="D829" s="103"/>
      <c r="H829" s="142"/>
    </row>
    <row r="830" spans="3:8" ht="35.1" customHeight="1" x14ac:dyDescent="0.4">
      <c r="C830" s="103"/>
      <c r="D830" s="103"/>
      <c r="H830" s="142"/>
    </row>
    <row r="831" spans="3:8" ht="35.1" customHeight="1" x14ac:dyDescent="0.4">
      <c r="C831" s="103"/>
      <c r="D831" s="103"/>
      <c r="H831" s="142"/>
    </row>
    <row r="832" spans="3:8" ht="35.1" customHeight="1" x14ac:dyDescent="0.4">
      <c r="C832" s="103"/>
      <c r="D832" s="103"/>
      <c r="H832" s="142"/>
    </row>
    <row r="833" spans="3:8" ht="35.1" customHeight="1" x14ac:dyDescent="0.4">
      <c r="C833" s="103"/>
      <c r="D833" s="103"/>
      <c r="H833" s="142"/>
    </row>
    <row r="834" spans="3:8" ht="35.1" customHeight="1" x14ac:dyDescent="0.4">
      <c r="C834" s="103"/>
      <c r="D834" s="103"/>
      <c r="H834" s="142"/>
    </row>
    <row r="835" spans="3:8" ht="35.1" customHeight="1" x14ac:dyDescent="0.4">
      <c r="C835" s="103"/>
      <c r="D835" s="103"/>
      <c r="H835" s="142"/>
    </row>
    <row r="836" spans="3:8" ht="35.1" customHeight="1" x14ac:dyDescent="0.4">
      <c r="C836" s="103"/>
      <c r="D836" s="103"/>
      <c r="H836" s="142"/>
    </row>
    <row r="837" spans="3:8" ht="35.1" customHeight="1" x14ac:dyDescent="0.4">
      <c r="C837" s="103"/>
      <c r="D837" s="103"/>
      <c r="H837" s="142"/>
    </row>
    <row r="838" spans="3:8" ht="35.1" customHeight="1" x14ac:dyDescent="0.4">
      <c r="C838" s="103"/>
      <c r="D838" s="103"/>
      <c r="H838" s="142"/>
    </row>
    <row r="839" spans="3:8" ht="35.1" customHeight="1" x14ac:dyDescent="0.4">
      <c r="C839" s="103"/>
      <c r="D839" s="103"/>
      <c r="H839" s="142"/>
    </row>
    <row r="840" spans="3:8" ht="35.1" customHeight="1" x14ac:dyDescent="0.4">
      <c r="C840" s="103"/>
      <c r="D840" s="103"/>
      <c r="H840" s="142"/>
    </row>
    <row r="841" spans="3:8" ht="35.1" customHeight="1" x14ac:dyDescent="0.4">
      <c r="C841" s="103"/>
      <c r="D841" s="103"/>
      <c r="H841" s="142"/>
    </row>
    <row r="842" spans="3:8" ht="35.1" customHeight="1" x14ac:dyDescent="0.4">
      <c r="C842" s="103"/>
      <c r="D842" s="103"/>
      <c r="H842" s="142"/>
    </row>
    <row r="843" spans="3:8" ht="35.1" customHeight="1" x14ac:dyDescent="0.4">
      <c r="C843" s="103"/>
      <c r="D843" s="103"/>
      <c r="H843" s="142"/>
    </row>
  </sheetData>
  <sheetProtection algorithmName="SHA-512" hashValue="WA+a3clndIBAfTJ8UzDR8Q8IRJhCcVqWV88FMKGXW04ysPpyPwtXF9gaf2Idj9I5GsDz/9+sZhDq0Wm9IkfoOA==" saltValue="Q1AwgT2Fd11sTrNnw989bw==" spinCount="100000" sheet="1" objects="1" scenarios="1" selectLockedCells="1"/>
  <mergeCells count="826">
    <mergeCell ref="E5:F5"/>
    <mergeCell ref="E6:F6"/>
    <mergeCell ref="E7:F7"/>
    <mergeCell ref="E11:F11"/>
    <mergeCell ref="C12:C13"/>
    <mergeCell ref="E12:F12"/>
    <mergeCell ref="E13:F13"/>
    <mergeCell ref="B9:H9"/>
    <mergeCell ref="C748:D748"/>
    <mergeCell ref="B24:F24"/>
    <mergeCell ref="C32:C33"/>
    <mergeCell ref="E32:F32"/>
    <mergeCell ref="E33:F33"/>
    <mergeCell ref="E14:F14"/>
    <mergeCell ref="C22:C23"/>
    <mergeCell ref="E22:F22"/>
    <mergeCell ref="E25:F25"/>
    <mergeCell ref="E26:F26"/>
    <mergeCell ref="C28:C29"/>
    <mergeCell ref="E28:F28"/>
    <mergeCell ref="E29:F29"/>
    <mergeCell ref="E23:F23"/>
    <mergeCell ref="C14:D14"/>
    <mergeCell ref="E15:F15"/>
    <mergeCell ref="C17:C18"/>
    <mergeCell ref="E17:F17"/>
    <mergeCell ref="E18:F18"/>
    <mergeCell ref="E19:F19"/>
    <mergeCell ref="C20:C21"/>
    <mergeCell ref="E20:F20"/>
    <mergeCell ref="E21:F21"/>
    <mergeCell ref="C40:C41"/>
    <mergeCell ref="E40:F40"/>
    <mergeCell ref="E41:F41"/>
    <mergeCell ref="E42:F42"/>
    <mergeCell ref="E34:F34"/>
    <mergeCell ref="C35:C36"/>
    <mergeCell ref="E35:F35"/>
    <mergeCell ref="E36:F36"/>
    <mergeCell ref="C49:C50"/>
    <mergeCell ref="E49:F49"/>
    <mergeCell ref="E50:F50"/>
    <mergeCell ref="C37:C38"/>
    <mergeCell ref="E37:F37"/>
    <mergeCell ref="E38:F38"/>
    <mergeCell ref="C52:C53"/>
    <mergeCell ref="E52:F52"/>
    <mergeCell ref="E53:F53"/>
    <mergeCell ref="E54:F54"/>
    <mergeCell ref="C44:C45"/>
    <mergeCell ref="E44:F44"/>
    <mergeCell ref="E45:F45"/>
    <mergeCell ref="E46:F46"/>
    <mergeCell ref="C47:C48"/>
    <mergeCell ref="E47:F47"/>
    <mergeCell ref="E48:F48"/>
    <mergeCell ref="C61:C62"/>
    <mergeCell ref="E61:F61"/>
    <mergeCell ref="E62:F62"/>
    <mergeCell ref="C64:C65"/>
    <mergeCell ref="E64:F64"/>
    <mergeCell ref="E65:F65"/>
    <mergeCell ref="E66:F66"/>
    <mergeCell ref="C56:C57"/>
    <mergeCell ref="E56:F56"/>
    <mergeCell ref="E57:F57"/>
    <mergeCell ref="E58:F58"/>
    <mergeCell ref="C59:C60"/>
    <mergeCell ref="E59:F59"/>
    <mergeCell ref="E60:F60"/>
    <mergeCell ref="C73:C74"/>
    <mergeCell ref="E73:F73"/>
    <mergeCell ref="E74:F74"/>
    <mergeCell ref="C76:C77"/>
    <mergeCell ref="E76:F76"/>
    <mergeCell ref="E77:F77"/>
    <mergeCell ref="E78:F78"/>
    <mergeCell ref="C68:C69"/>
    <mergeCell ref="E68:F68"/>
    <mergeCell ref="E69:F69"/>
    <mergeCell ref="E70:F70"/>
    <mergeCell ref="C71:C72"/>
    <mergeCell ref="E71:F71"/>
    <mergeCell ref="E72:F72"/>
    <mergeCell ref="C85:C86"/>
    <mergeCell ref="E85:F85"/>
    <mergeCell ref="E86:F86"/>
    <mergeCell ref="C88:C89"/>
    <mergeCell ref="E88:F88"/>
    <mergeCell ref="E89:F89"/>
    <mergeCell ref="E90:F90"/>
    <mergeCell ref="C80:C81"/>
    <mergeCell ref="E80:F80"/>
    <mergeCell ref="E81:F81"/>
    <mergeCell ref="E82:F82"/>
    <mergeCell ref="C83:C84"/>
    <mergeCell ref="E83:F83"/>
    <mergeCell ref="E84:F84"/>
    <mergeCell ref="C97:C98"/>
    <mergeCell ref="E97:F97"/>
    <mergeCell ref="E98:F98"/>
    <mergeCell ref="C100:C101"/>
    <mergeCell ref="E100:F100"/>
    <mergeCell ref="E101:F101"/>
    <mergeCell ref="E102:F102"/>
    <mergeCell ref="C92:C93"/>
    <mergeCell ref="E92:F92"/>
    <mergeCell ref="E93:F93"/>
    <mergeCell ref="E94:F94"/>
    <mergeCell ref="C95:C96"/>
    <mergeCell ref="E95:F95"/>
    <mergeCell ref="E96:F96"/>
    <mergeCell ref="C109:C110"/>
    <mergeCell ref="E109:F109"/>
    <mergeCell ref="E110:F110"/>
    <mergeCell ref="C112:C113"/>
    <mergeCell ref="E112:F112"/>
    <mergeCell ref="E113:F113"/>
    <mergeCell ref="E114:F114"/>
    <mergeCell ref="C104:C105"/>
    <mergeCell ref="E104:F104"/>
    <mergeCell ref="E105:F105"/>
    <mergeCell ref="E106:F106"/>
    <mergeCell ref="C107:C108"/>
    <mergeCell ref="E107:F107"/>
    <mergeCell ref="E108:F108"/>
    <mergeCell ref="C121:C122"/>
    <mergeCell ref="E121:F121"/>
    <mergeCell ref="E122:F122"/>
    <mergeCell ref="C124:C125"/>
    <mergeCell ref="E124:F124"/>
    <mergeCell ref="E125:F125"/>
    <mergeCell ref="E126:F126"/>
    <mergeCell ref="C116:C117"/>
    <mergeCell ref="E116:F116"/>
    <mergeCell ref="E117:F117"/>
    <mergeCell ref="E118:F118"/>
    <mergeCell ref="C119:C120"/>
    <mergeCell ref="E119:F119"/>
    <mergeCell ref="E120:F120"/>
    <mergeCell ref="C133:C134"/>
    <mergeCell ref="E133:F133"/>
    <mergeCell ref="E134:F134"/>
    <mergeCell ref="C136:C137"/>
    <mergeCell ref="E136:F136"/>
    <mergeCell ref="E137:F137"/>
    <mergeCell ref="E138:F138"/>
    <mergeCell ref="C128:C129"/>
    <mergeCell ref="E128:F128"/>
    <mergeCell ref="E129:F129"/>
    <mergeCell ref="E130:F130"/>
    <mergeCell ref="C131:C132"/>
    <mergeCell ref="E131:F131"/>
    <mergeCell ref="E132:F132"/>
    <mergeCell ref="C145:C146"/>
    <mergeCell ref="E145:F145"/>
    <mergeCell ref="E146:F146"/>
    <mergeCell ref="C148:C149"/>
    <mergeCell ref="E148:F148"/>
    <mergeCell ref="E149:F149"/>
    <mergeCell ref="E150:F150"/>
    <mergeCell ref="C140:C141"/>
    <mergeCell ref="E140:F140"/>
    <mergeCell ref="E141:F141"/>
    <mergeCell ref="E142:F142"/>
    <mergeCell ref="C143:C144"/>
    <mergeCell ref="E143:F143"/>
    <mergeCell ref="E144:F144"/>
    <mergeCell ref="C157:C158"/>
    <mergeCell ref="E157:F157"/>
    <mergeCell ref="E158:F158"/>
    <mergeCell ref="C160:C161"/>
    <mergeCell ref="E160:F160"/>
    <mergeCell ref="E161:F161"/>
    <mergeCell ref="E162:F162"/>
    <mergeCell ref="C152:C153"/>
    <mergeCell ref="E152:F152"/>
    <mergeCell ref="E153:F153"/>
    <mergeCell ref="E154:F154"/>
    <mergeCell ref="C155:C156"/>
    <mergeCell ref="E155:F155"/>
    <mergeCell ref="E156:F156"/>
    <mergeCell ref="C169:C170"/>
    <mergeCell ref="E169:F169"/>
    <mergeCell ref="E170:F170"/>
    <mergeCell ref="C172:C173"/>
    <mergeCell ref="E172:F172"/>
    <mergeCell ref="E173:F173"/>
    <mergeCell ref="E174:F174"/>
    <mergeCell ref="C164:C165"/>
    <mergeCell ref="E164:F164"/>
    <mergeCell ref="E165:F165"/>
    <mergeCell ref="E166:F166"/>
    <mergeCell ref="C167:C168"/>
    <mergeCell ref="E167:F167"/>
    <mergeCell ref="E168:F168"/>
    <mergeCell ref="C181:C182"/>
    <mergeCell ref="E181:F181"/>
    <mergeCell ref="E182:F182"/>
    <mergeCell ref="C184:C185"/>
    <mergeCell ref="E184:F184"/>
    <mergeCell ref="E185:F185"/>
    <mergeCell ref="E186:F186"/>
    <mergeCell ref="C176:C177"/>
    <mergeCell ref="E176:F176"/>
    <mergeCell ref="E177:F177"/>
    <mergeCell ref="E178:F178"/>
    <mergeCell ref="C179:C180"/>
    <mergeCell ref="E179:F179"/>
    <mergeCell ref="E180:F180"/>
    <mergeCell ref="C193:C194"/>
    <mergeCell ref="E193:F193"/>
    <mergeCell ref="E194:F194"/>
    <mergeCell ref="C196:C197"/>
    <mergeCell ref="E196:F196"/>
    <mergeCell ref="E197:F197"/>
    <mergeCell ref="E198:F198"/>
    <mergeCell ref="C188:C189"/>
    <mergeCell ref="E188:F188"/>
    <mergeCell ref="E189:F189"/>
    <mergeCell ref="E190:F190"/>
    <mergeCell ref="C191:C192"/>
    <mergeCell ref="E191:F191"/>
    <mergeCell ref="E192:F192"/>
    <mergeCell ref="C205:C206"/>
    <mergeCell ref="E205:F205"/>
    <mergeCell ref="E206:F206"/>
    <mergeCell ref="C208:C209"/>
    <mergeCell ref="E208:F208"/>
    <mergeCell ref="E209:F209"/>
    <mergeCell ref="E210:F210"/>
    <mergeCell ref="C200:C201"/>
    <mergeCell ref="E200:F200"/>
    <mergeCell ref="E201:F201"/>
    <mergeCell ref="E202:F202"/>
    <mergeCell ref="C203:C204"/>
    <mergeCell ref="E203:F203"/>
    <mergeCell ref="E204:F204"/>
    <mergeCell ref="C217:C218"/>
    <mergeCell ref="E217:F217"/>
    <mergeCell ref="E218:F218"/>
    <mergeCell ref="C220:C221"/>
    <mergeCell ref="E220:F220"/>
    <mergeCell ref="E221:F221"/>
    <mergeCell ref="E222:F222"/>
    <mergeCell ref="C212:C213"/>
    <mergeCell ref="E212:F212"/>
    <mergeCell ref="E213:F213"/>
    <mergeCell ref="E214:F214"/>
    <mergeCell ref="C215:C216"/>
    <mergeCell ref="E215:F215"/>
    <mergeCell ref="E216:F216"/>
    <mergeCell ref="C229:C230"/>
    <mergeCell ref="E229:F229"/>
    <mergeCell ref="E230:F230"/>
    <mergeCell ref="C232:C233"/>
    <mergeCell ref="E232:F232"/>
    <mergeCell ref="E233:F233"/>
    <mergeCell ref="E234:F234"/>
    <mergeCell ref="C224:C225"/>
    <mergeCell ref="E224:F224"/>
    <mergeCell ref="E225:F225"/>
    <mergeCell ref="E226:F226"/>
    <mergeCell ref="C227:C228"/>
    <mergeCell ref="E227:F227"/>
    <mergeCell ref="E228:F228"/>
    <mergeCell ref="C241:C242"/>
    <mergeCell ref="E241:F241"/>
    <mergeCell ref="E242:F242"/>
    <mergeCell ref="C244:C245"/>
    <mergeCell ref="E244:F244"/>
    <mergeCell ref="E245:F245"/>
    <mergeCell ref="E246:F246"/>
    <mergeCell ref="C236:C237"/>
    <mergeCell ref="E236:F236"/>
    <mergeCell ref="E237:F237"/>
    <mergeCell ref="E238:F238"/>
    <mergeCell ref="C239:C240"/>
    <mergeCell ref="E239:F239"/>
    <mergeCell ref="E240:F240"/>
    <mergeCell ref="C253:C254"/>
    <mergeCell ref="E253:F253"/>
    <mergeCell ref="E254:F254"/>
    <mergeCell ref="C256:C257"/>
    <mergeCell ref="E256:F256"/>
    <mergeCell ref="E257:F257"/>
    <mergeCell ref="E258:F258"/>
    <mergeCell ref="C248:C249"/>
    <mergeCell ref="E248:F248"/>
    <mergeCell ref="E249:F249"/>
    <mergeCell ref="E250:F250"/>
    <mergeCell ref="C251:C252"/>
    <mergeCell ref="E251:F251"/>
    <mergeCell ref="E252:F252"/>
    <mergeCell ref="C265:C266"/>
    <mergeCell ref="E265:F265"/>
    <mergeCell ref="E266:F266"/>
    <mergeCell ref="C268:C269"/>
    <mergeCell ref="E268:F268"/>
    <mergeCell ref="E269:F269"/>
    <mergeCell ref="E270:F270"/>
    <mergeCell ref="C260:C261"/>
    <mergeCell ref="E260:F260"/>
    <mergeCell ref="E261:F261"/>
    <mergeCell ref="E262:F262"/>
    <mergeCell ref="C263:C264"/>
    <mergeCell ref="E263:F263"/>
    <mergeCell ref="E264:F264"/>
    <mergeCell ref="C277:C278"/>
    <mergeCell ref="E277:F277"/>
    <mergeCell ref="E278:F278"/>
    <mergeCell ref="C280:C281"/>
    <mergeCell ref="E280:F280"/>
    <mergeCell ref="E281:F281"/>
    <mergeCell ref="E282:F282"/>
    <mergeCell ref="C272:C273"/>
    <mergeCell ref="E272:F272"/>
    <mergeCell ref="E273:F273"/>
    <mergeCell ref="E274:F274"/>
    <mergeCell ref="C275:C276"/>
    <mergeCell ref="E275:F275"/>
    <mergeCell ref="E276:F276"/>
    <mergeCell ref="C289:C290"/>
    <mergeCell ref="E289:F289"/>
    <mergeCell ref="E290:F290"/>
    <mergeCell ref="C292:C293"/>
    <mergeCell ref="E292:F292"/>
    <mergeCell ref="E293:F293"/>
    <mergeCell ref="E294:F294"/>
    <mergeCell ref="C284:C285"/>
    <mergeCell ref="E284:F284"/>
    <mergeCell ref="E285:F285"/>
    <mergeCell ref="E286:F286"/>
    <mergeCell ref="C287:C288"/>
    <mergeCell ref="E287:F287"/>
    <mergeCell ref="E288:F288"/>
    <mergeCell ref="C301:C302"/>
    <mergeCell ref="E301:F301"/>
    <mergeCell ref="E302:F302"/>
    <mergeCell ref="C304:C305"/>
    <mergeCell ref="E304:F304"/>
    <mergeCell ref="E305:F305"/>
    <mergeCell ref="E306:F306"/>
    <mergeCell ref="C296:C297"/>
    <mergeCell ref="E296:F296"/>
    <mergeCell ref="E297:F297"/>
    <mergeCell ref="E298:F298"/>
    <mergeCell ref="C299:C300"/>
    <mergeCell ref="E299:F299"/>
    <mergeCell ref="E300:F300"/>
    <mergeCell ref="C313:C314"/>
    <mergeCell ref="E313:F313"/>
    <mergeCell ref="E314:F314"/>
    <mergeCell ref="C316:C317"/>
    <mergeCell ref="E316:F316"/>
    <mergeCell ref="E317:F317"/>
    <mergeCell ref="E318:F318"/>
    <mergeCell ref="C308:C309"/>
    <mergeCell ref="E308:F308"/>
    <mergeCell ref="E309:F309"/>
    <mergeCell ref="E310:F310"/>
    <mergeCell ref="C311:C312"/>
    <mergeCell ref="E311:F311"/>
    <mergeCell ref="E312:F312"/>
    <mergeCell ref="C325:C326"/>
    <mergeCell ref="E325:F325"/>
    <mergeCell ref="E326:F326"/>
    <mergeCell ref="C328:C329"/>
    <mergeCell ref="E328:F328"/>
    <mergeCell ref="E329:F329"/>
    <mergeCell ref="E330:F330"/>
    <mergeCell ref="C320:C321"/>
    <mergeCell ref="E320:F320"/>
    <mergeCell ref="E321:F321"/>
    <mergeCell ref="E322:F322"/>
    <mergeCell ref="C323:C324"/>
    <mergeCell ref="E323:F323"/>
    <mergeCell ref="E324:F324"/>
    <mergeCell ref="C337:C338"/>
    <mergeCell ref="E337:F337"/>
    <mergeCell ref="E338:F338"/>
    <mergeCell ref="C340:C341"/>
    <mergeCell ref="E340:F340"/>
    <mergeCell ref="E341:F341"/>
    <mergeCell ref="E342:F342"/>
    <mergeCell ref="C332:C333"/>
    <mergeCell ref="E332:F332"/>
    <mergeCell ref="E333:F333"/>
    <mergeCell ref="E334:F334"/>
    <mergeCell ref="C335:C336"/>
    <mergeCell ref="E335:F335"/>
    <mergeCell ref="E336:F336"/>
    <mergeCell ref="C349:C350"/>
    <mergeCell ref="E349:F349"/>
    <mergeCell ref="E350:F350"/>
    <mergeCell ref="C352:C353"/>
    <mergeCell ref="E352:F352"/>
    <mergeCell ref="E353:F353"/>
    <mergeCell ref="E354:F354"/>
    <mergeCell ref="C344:C345"/>
    <mergeCell ref="E344:F344"/>
    <mergeCell ref="E345:F345"/>
    <mergeCell ref="E346:F346"/>
    <mergeCell ref="C347:C348"/>
    <mergeCell ref="E347:F347"/>
    <mergeCell ref="E348:F348"/>
    <mergeCell ref="C361:C362"/>
    <mergeCell ref="E361:F361"/>
    <mergeCell ref="E362:F362"/>
    <mergeCell ref="C364:C365"/>
    <mergeCell ref="E364:F364"/>
    <mergeCell ref="E365:F365"/>
    <mergeCell ref="E366:F366"/>
    <mergeCell ref="C356:C357"/>
    <mergeCell ref="E356:F356"/>
    <mergeCell ref="E357:F357"/>
    <mergeCell ref="E358:F358"/>
    <mergeCell ref="C359:C360"/>
    <mergeCell ref="E359:F359"/>
    <mergeCell ref="E360:F360"/>
    <mergeCell ref="C373:C374"/>
    <mergeCell ref="E373:F373"/>
    <mergeCell ref="E374:F374"/>
    <mergeCell ref="C376:C377"/>
    <mergeCell ref="E376:F376"/>
    <mergeCell ref="E377:F377"/>
    <mergeCell ref="C368:C369"/>
    <mergeCell ref="E368:F368"/>
    <mergeCell ref="E369:F369"/>
    <mergeCell ref="E370:F370"/>
    <mergeCell ref="C371:C372"/>
    <mergeCell ref="E371:F371"/>
    <mergeCell ref="E372:F372"/>
    <mergeCell ref="C385:C386"/>
    <mergeCell ref="E385:F385"/>
    <mergeCell ref="E386:F386"/>
    <mergeCell ref="C388:C389"/>
    <mergeCell ref="E388:F388"/>
    <mergeCell ref="E389:F389"/>
    <mergeCell ref="E390:F390"/>
    <mergeCell ref="C380:C381"/>
    <mergeCell ref="E380:F380"/>
    <mergeCell ref="E381:F381"/>
    <mergeCell ref="E382:F382"/>
    <mergeCell ref="C383:C384"/>
    <mergeCell ref="E383:F383"/>
    <mergeCell ref="E384:F384"/>
    <mergeCell ref="C397:C398"/>
    <mergeCell ref="E397:F397"/>
    <mergeCell ref="E398:F398"/>
    <mergeCell ref="C400:C401"/>
    <mergeCell ref="E400:F400"/>
    <mergeCell ref="E401:F401"/>
    <mergeCell ref="C392:C393"/>
    <mergeCell ref="E392:F392"/>
    <mergeCell ref="E393:F393"/>
    <mergeCell ref="E394:F394"/>
    <mergeCell ref="C395:C396"/>
    <mergeCell ref="E395:F395"/>
    <mergeCell ref="E396:F396"/>
    <mergeCell ref="C409:C410"/>
    <mergeCell ref="E409:F409"/>
    <mergeCell ref="E410:F410"/>
    <mergeCell ref="C412:C413"/>
    <mergeCell ref="E412:F412"/>
    <mergeCell ref="E413:F413"/>
    <mergeCell ref="C404:C405"/>
    <mergeCell ref="E404:F404"/>
    <mergeCell ref="E405:F405"/>
    <mergeCell ref="E406:F406"/>
    <mergeCell ref="C407:C408"/>
    <mergeCell ref="E407:F407"/>
    <mergeCell ref="E408:F408"/>
    <mergeCell ref="C421:C422"/>
    <mergeCell ref="E421:F421"/>
    <mergeCell ref="E422:F422"/>
    <mergeCell ref="C424:C425"/>
    <mergeCell ref="E424:F424"/>
    <mergeCell ref="E425:F425"/>
    <mergeCell ref="E426:F426"/>
    <mergeCell ref="C416:C417"/>
    <mergeCell ref="E416:F416"/>
    <mergeCell ref="E417:F417"/>
    <mergeCell ref="E418:F418"/>
    <mergeCell ref="C419:C420"/>
    <mergeCell ref="E419:F419"/>
    <mergeCell ref="E420:F420"/>
    <mergeCell ref="C433:C434"/>
    <mergeCell ref="E433:F433"/>
    <mergeCell ref="E434:F434"/>
    <mergeCell ref="C436:C437"/>
    <mergeCell ref="E436:F436"/>
    <mergeCell ref="E437:F437"/>
    <mergeCell ref="C428:C429"/>
    <mergeCell ref="E428:F428"/>
    <mergeCell ref="E429:F429"/>
    <mergeCell ref="E430:F430"/>
    <mergeCell ref="C431:C432"/>
    <mergeCell ref="E431:F431"/>
    <mergeCell ref="E432:F432"/>
    <mergeCell ref="C445:C446"/>
    <mergeCell ref="E445:F445"/>
    <mergeCell ref="E446:F446"/>
    <mergeCell ref="C448:C449"/>
    <mergeCell ref="E448:F448"/>
    <mergeCell ref="E449:F449"/>
    <mergeCell ref="E450:F450"/>
    <mergeCell ref="C440:C441"/>
    <mergeCell ref="E440:F440"/>
    <mergeCell ref="E441:F441"/>
    <mergeCell ref="E442:F442"/>
    <mergeCell ref="C443:C444"/>
    <mergeCell ref="E443:F443"/>
    <mergeCell ref="E444:F444"/>
    <mergeCell ref="C457:C458"/>
    <mergeCell ref="E457:F457"/>
    <mergeCell ref="E458:F458"/>
    <mergeCell ref="C460:C461"/>
    <mergeCell ref="E460:F460"/>
    <mergeCell ref="E461:F461"/>
    <mergeCell ref="E462:F462"/>
    <mergeCell ref="C452:C453"/>
    <mergeCell ref="E452:F452"/>
    <mergeCell ref="E453:F453"/>
    <mergeCell ref="E454:F454"/>
    <mergeCell ref="C455:C456"/>
    <mergeCell ref="E455:F455"/>
    <mergeCell ref="E456:F456"/>
    <mergeCell ref="C469:C470"/>
    <mergeCell ref="E469:F469"/>
    <mergeCell ref="E470:F470"/>
    <mergeCell ref="C472:C473"/>
    <mergeCell ref="E472:F472"/>
    <mergeCell ref="E473:F473"/>
    <mergeCell ref="E474:F474"/>
    <mergeCell ref="C464:C465"/>
    <mergeCell ref="E464:F464"/>
    <mergeCell ref="E465:F465"/>
    <mergeCell ref="E466:F466"/>
    <mergeCell ref="C467:C468"/>
    <mergeCell ref="E467:F467"/>
    <mergeCell ref="E468:F468"/>
    <mergeCell ref="C481:C482"/>
    <mergeCell ref="E481:F481"/>
    <mergeCell ref="E482:F482"/>
    <mergeCell ref="C484:C485"/>
    <mergeCell ref="E484:F484"/>
    <mergeCell ref="E485:F485"/>
    <mergeCell ref="E486:F486"/>
    <mergeCell ref="C476:C477"/>
    <mergeCell ref="E476:F476"/>
    <mergeCell ref="E477:F477"/>
    <mergeCell ref="E478:F478"/>
    <mergeCell ref="C479:C480"/>
    <mergeCell ref="E479:F479"/>
    <mergeCell ref="E480:F480"/>
    <mergeCell ref="C493:C494"/>
    <mergeCell ref="E493:F493"/>
    <mergeCell ref="E494:F494"/>
    <mergeCell ref="C496:C497"/>
    <mergeCell ref="E496:F496"/>
    <mergeCell ref="E497:F497"/>
    <mergeCell ref="E498:F498"/>
    <mergeCell ref="C488:C489"/>
    <mergeCell ref="E488:F488"/>
    <mergeCell ref="E489:F489"/>
    <mergeCell ref="E490:F490"/>
    <mergeCell ref="C491:C492"/>
    <mergeCell ref="E491:F491"/>
    <mergeCell ref="E492:F492"/>
    <mergeCell ref="C505:C506"/>
    <mergeCell ref="E505:F505"/>
    <mergeCell ref="E506:F506"/>
    <mergeCell ref="C508:C509"/>
    <mergeCell ref="E508:F508"/>
    <mergeCell ref="E509:F509"/>
    <mergeCell ref="C500:C501"/>
    <mergeCell ref="E500:F500"/>
    <mergeCell ref="E501:F501"/>
    <mergeCell ref="E502:F502"/>
    <mergeCell ref="C503:C504"/>
    <mergeCell ref="E503:F503"/>
    <mergeCell ref="E504:F504"/>
    <mergeCell ref="C517:C518"/>
    <mergeCell ref="E517:F517"/>
    <mergeCell ref="E518:F518"/>
    <mergeCell ref="C520:C521"/>
    <mergeCell ref="E520:F520"/>
    <mergeCell ref="E521:F521"/>
    <mergeCell ref="E522:F522"/>
    <mergeCell ref="C512:C513"/>
    <mergeCell ref="E512:F512"/>
    <mergeCell ref="E513:F513"/>
    <mergeCell ref="E514:F514"/>
    <mergeCell ref="C515:C516"/>
    <mergeCell ref="E515:F515"/>
    <mergeCell ref="E516:F516"/>
    <mergeCell ref="C529:C530"/>
    <mergeCell ref="E529:F529"/>
    <mergeCell ref="E530:F530"/>
    <mergeCell ref="C532:C533"/>
    <mergeCell ref="E532:F532"/>
    <mergeCell ref="E533:F533"/>
    <mergeCell ref="C524:C525"/>
    <mergeCell ref="E524:F524"/>
    <mergeCell ref="E525:F525"/>
    <mergeCell ref="E526:F526"/>
    <mergeCell ref="C527:C528"/>
    <mergeCell ref="E527:F527"/>
    <mergeCell ref="E528:F528"/>
    <mergeCell ref="C541:C542"/>
    <mergeCell ref="E541:F541"/>
    <mergeCell ref="E542:F542"/>
    <mergeCell ref="C544:C545"/>
    <mergeCell ref="E544:F544"/>
    <mergeCell ref="E545:F545"/>
    <mergeCell ref="E546:F546"/>
    <mergeCell ref="C536:C537"/>
    <mergeCell ref="E536:F536"/>
    <mergeCell ref="E537:F537"/>
    <mergeCell ref="E538:F538"/>
    <mergeCell ref="C539:C540"/>
    <mergeCell ref="E539:F539"/>
    <mergeCell ref="E540:F540"/>
    <mergeCell ref="C553:C554"/>
    <mergeCell ref="E553:F553"/>
    <mergeCell ref="E554:F554"/>
    <mergeCell ref="C556:C557"/>
    <mergeCell ref="E556:F556"/>
    <mergeCell ref="E557:F557"/>
    <mergeCell ref="C548:C549"/>
    <mergeCell ref="E548:F548"/>
    <mergeCell ref="E549:F549"/>
    <mergeCell ref="E550:F550"/>
    <mergeCell ref="C551:C552"/>
    <mergeCell ref="E551:F551"/>
    <mergeCell ref="E552:F552"/>
    <mergeCell ref="C565:C566"/>
    <mergeCell ref="E565:F565"/>
    <mergeCell ref="E566:F566"/>
    <mergeCell ref="C568:C569"/>
    <mergeCell ref="E568:F568"/>
    <mergeCell ref="E569:F569"/>
    <mergeCell ref="E570:F570"/>
    <mergeCell ref="C560:C561"/>
    <mergeCell ref="E560:F560"/>
    <mergeCell ref="E561:F561"/>
    <mergeCell ref="E562:F562"/>
    <mergeCell ref="C563:C564"/>
    <mergeCell ref="E563:F563"/>
    <mergeCell ref="E564:F564"/>
    <mergeCell ref="C577:C578"/>
    <mergeCell ref="E577:F577"/>
    <mergeCell ref="E578:F578"/>
    <mergeCell ref="C580:C581"/>
    <mergeCell ref="E580:F580"/>
    <mergeCell ref="E581:F581"/>
    <mergeCell ref="C572:C573"/>
    <mergeCell ref="E572:F572"/>
    <mergeCell ref="E573:F573"/>
    <mergeCell ref="E574:F574"/>
    <mergeCell ref="C575:C576"/>
    <mergeCell ref="E575:F575"/>
    <mergeCell ref="E576:F576"/>
    <mergeCell ref="C589:C590"/>
    <mergeCell ref="E589:F589"/>
    <mergeCell ref="E590:F590"/>
    <mergeCell ref="C592:C593"/>
    <mergeCell ref="E592:F592"/>
    <mergeCell ref="E593:F593"/>
    <mergeCell ref="E594:F594"/>
    <mergeCell ref="C584:C585"/>
    <mergeCell ref="E584:F584"/>
    <mergeCell ref="E585:F585"/>
    <mergeCell ref="E586:F586"/>
    <mergeCell ref="C587:C588"/>
    <mergeCell ref="E587:F587"/>
    <mergeCell ref="E588:F588"/>
    <mergeCell ref="C601:C602"/>
    <mergeCell ref="E601:F601"/>
    <mergeCell ref="E602:F602"/>
    <mergeCell ref="C604:C605"/>
    <mergeCell ref="E604:F604"/>
    <mergeCell ref="E605:F605"/>
    <mergeCell ref="E606:F606"/>
    <mergeCell ref="C596:C597"/>
    <mergeCell ref="E596:F596"/>
    <mergeCell ref="E597:F597"/>
    <mergeCell ref="E598:F598"/>
    <mergeCell ref="C599:C600"/>
    <mergeCell ref="E599:F599"/>
    <mergeCell ref="E600:F600"/>
    <mergeCell ref="C613:C614"/>
    <mergeCell ref="E613:F613"/>
    <mergeCell ref="E614:F614"/>
    <mergeCell ref="C616:C617"/>
    <mergeCell ref="E616:F616"/>
    <mergeCell ref="E617:F617"/>
    <mergeCell ref="C608:C609"/>
    <mergeCell ref="E608:F608"/>
    <mergeCell ref="E609:F609"/>
    <mergeCell ref="E610:F610"/>
    <mergeCell ref="C611:C612"/>
    <mergeCell ref="E611:F611"/>
    <mergeCell ref="E612:F612"/>
    <mergeCell ref="E630:F630"/>
    <mergeCell ref="C632:C633"/>
    <mergeCell ref="E632:F632"/>
    <mergeCell ref="E633:F633"/>
    <mergeCell ref="C625:C626"/>
    <mergeCell ref="E625:F625"/>
    <mergeCell ref="E626:F626"/>
    <mergeCell ref="C620:C621"/>
    <mergeCell ref="E620:F620"/>
    <mergeCell ref="E621:F621"/>
    <mergeCell ref="E622:F622"/>
    <mergeCell ref="C623:C624"/>
    <mergeCell ref="E623:F623"/>
    <mergeCell ref="E624:F624"/>
    <mergeCell ref="E637:F637"/>
    <mergeCell ref="E639:F639"/>
    <mergeCell ref="E640:F640"/>
    <mergeCell ref="E641:F641"/>
    <mergeCell ref="E643:F643"/>
    <mergeCell ref="C645:C646"/>
    <mergeCell ref="C635:C636"/>
    <mergeCell ref="E635:F635"/>
    <mergeCell ref="E636:F636"/>
    <mergeCell ref="E638:F638"/>
    <mergeCell ref="C659:C660"/>
    <mergeCell ref="C661:C662"/>
    <mergeCell ref="C663:C664"/>
    <mergeCell ref="C665:C666"/>
    <mergeCell ref="C667:C668"/>
    <mergeCell ref="C669:C670"/>
    <mergeCell ref="C647:C648"/>
    <mergeCell ref="C649:C650"/>
    <mergeCell ref="C651:C652"/>
    <mergeCell ref="C653:C654"/>
    <mergeCell ref="C655:C656"/>
    <mergeCell ref="C657:C658"/>
    <mergeCell ref="C683:C684"/>
    <mergeCell ref="C685:C686"/>
    <mergeCell ref="C687:C688"/>
    <mergeCell ref="C689:C690"/>
    <mergeCell ref="C691:C692"/>
    <mergeCell ref="C693:C694"/>
    <mergeCell ref="C671:C672"/>
    <mergeCell ref="C673:C674"/>
    <mergeCell ref="C675:C676"/>
    <mergeCell ref="C677:C678"/>
    <mergeCell ref="C679:C680"/>
    <mergeCell ref="C681:C682"/>
    <mergeCell ref="E755:F755"/>
    <mergeCell ref="E756:F756"/>
    <mergeCell ref="E757:F757"/>
    <mergeCell ref="C743:C744"/>
    <mergeCell ref="E747:F747"/>
    <mergeCell ref="C695:C696"/>
    <mergeCell ref="C697:C698"/>
    <mergeCell ref="C699:C700"/>
    <mergeCell ref="C701:C702"/>
    <mergeCell ref="C703:C704"/>
    <mergeCell ref="C705:C706"/>
    <mergeCell ref="E752:F752"/>
    <mergeCell ref="C741:C742"/>
    <mergeCell ref="C719:C720"/>
    <mergeCell ref="C721:C722"/>
    <mergeCell ref="C723:C724"/>
    <mergeCell ref="C725:C726"/>
    <mergeCell ref="C727:C728"/>
    <mergeCell ref="C729:C730"/>
    <mergeCell ref="C707:C708"/>
    <mergeCell ref="E748:F748"/>
    <mergeCell ref="E749:F749"/>
    <mergeCell ref="E750:F750"/>
    <mergeCell ref="C731:C732"/>
    <mergeCell ref="E777:F777"/>
    <mergeCell ref="E765:F765"/>
    <mergeCell ref="E768:F768"/>
    <mergeCell ref="E769:F769"/>
    <mergeCell ref="E770:F770"/>
    <mergeCell ref="E771:F771"/>
    <mergeCell ref="E772:F772"/>
    <mergeCell ref="E760:F760"/>
    <mergeCell ref="E761:F761"/>
    <mergeCell ref="E762:F762"/>
    <mergeCell ref="E763:F763"/>
    <mergeCell ref="E764:F764"/>
    <mergeCell ref="E775:F775"/>
    <mergeCell ref="E776:F776"/>
    <mergeCell ref="C737:C738"/>
    <mergeCell ref="C739:C740"/>
    <mergeCell ref="E751:F751"/>
    <mergeCell ref="C709:C710"/>
    <mergeCell ref="C711:C712"/>
    <mergeCell ref="C713:C714"/>
    <mergeCell ref="C715:C716"/>
    <mergeCell ref="C717:C718"/>
    <mergeCell ref="B746:H746"/>
    <mergeCell ref="C749:D749"/>
    <mergeCell ref="C750:D750"/>
    <mergeCell ref="B754:F754"/>
    <mergeCell ref="B774:F774"/>
    <mergeCell ref="B780:F780"/>
    <mergeCell ref="E783:F783"/>
    <mergeCell ref="E784:F784"/>
    <mergeCell ref="E30:F30"/>
    <mergeCell ref="E778:F778"/>
    <mergeCell ref="E781:F781"/>
    <mergeCell ref="E782:F782"/>
    <mergeCell ref="E758:F758"/>
    <mergeCell ref="E759:F759"/>
    <mergeCell ref="E634:F634"/>
    <mergeCell ref="E414:F414"/>
    <mergeCell ref="E438:F438"/>
    <mergeCell ref="E618:F618"/>
    <mergeCell ref="E510:F510"/>
    <mergeCell ref="E534:F534"/>
    <mergeCell ref="E558:F558"/>
    <mergeCell ref="E582:F582"/>
    <mergeCell ref="E378:F378"/>
    <mergeCell ref="E402:F402"/>
    <mergeCell ref="C764:D764"/>
    <mergeCell ref="C733:C734"/>
    <mergeCell ref="C735:C736"/>
  </mergeCells>
  <phoneticPr fontId="1"/>
  <conditionalFormatting sqref="G631">
    <cfRule type="cellIs" dxfId="153" priority="210" operator="equal">
      <formula>" "</formula>
    </cfRule>
  </conditionalFormatting>
  <conditionalFormatting sqref="E31:G31">
    <cfRule type="cellIs" dxfId="152" priority="205" operator="equal">
      <formula>" "</formula>
    </cfRule>
  </conditionalFormatting>
  <conditionalFormatting sqref="G43">
    <cfRule type="cellIs" dxfId="151" priority="204" operator="equal">
      <formula>" "</formula>
    </cfRule>
  </conditionalFormatting>
  <conditionalFormatting sqref="G55">
    <cfRule type="cellIs" dxfId="150" priority="203" operator="equal">
      <formula>" "</formula>
    </cfRule>
  </conditionalFormatting>
  <conditionalFormatting sqref="G79">
    <cfRule type="cellIs" dxfId="149" priority="201" operator="equal">
      <formula>" "</formula>
    </cfRule>
  </conditionalFormatting>
  <conditionalFormatting sqref="E16 G16:G18">
    <cfRule type="cellIs" dxfId="148" priority="209" operator="equal">
      <formula>" "</formula>
    </cfRule>
  </conditionalFormatting>
  <conditionalFormatting sqref="G91">
    <cfRule type="cellIs" dxfId="147" priority="200" operator="equal">
      <formula>" "</formula>
    </cfRule>
  </conditionalFormatting>
  <conditionalFormatting sqref="G103">
    <cfRule type="cellIs" dxfId="146" priority="199" operator="equal">
      <formula>" "</formula>
    </cfRule>
  </conditionalFormatting>
  <conditionalFormatting sqref="G115">
    <cfRule type="cellIs" dxfId="145" priority="198" operator="equal">
      <formula>" "</formula>
    </cfRule>
  </conditionalFormatting>
  <conditionalFormatting sqref="G127">
    <cfRule type="cellIs" dxfId="144" priority="197" operator="equal">
      <formula>" "</formula>
    </cfRule>
  </conditionalFormatting>
  <conditionalFormatting sqref="G139">
    <cfRule type="cellIs" dxfId="143" priority="196" operator="equal">
      <formula>" "</formula>
    </cfRule>
  </conditionalFormatting>
  <conditionalFormatting sqref="G151">
    <cfRule type="cellIs" dxfId="142" priority="195" operator="equal">
      <formula>" "</formula>
    </cfRule>
  </conditionalFormatting>
  <conditionalFormatting sqref="G163">
    <cfRule type="cellIs" dxfId="141" priority="194" operator="equal">
      <formula>" "</formula>
    </cfRule>
  </conditionalFormatting>
  <conditionalFormatting sqref="G175">
    <cfRule type="cellIs" dxfId="140" priority="193" operator="equal">
      <formula>" "</formula>
    </cfRule>
  </conditionalFormatting>
  <conditionalFormatting sqref="G187">
    <cfRule type="cellIs" dxfId="139" priority="192" operator="equal">
      <formula>" "</formula>
    </cfRule>
  </conditionalFormatting>
  <conditionalFormatting sqref="G199">
    <cfRule type="cellIs" dxfId="138" priority="191" operator="equal">
      <formula>" "</formula>
    </cfRule>
  </conditionalFormatting>
  <conditionalFormatting sqref="G211">
    <cfRule type="cellIs" dxfId="137" priority="190" operator="equal">
      <formula>" "</formula>
    </cfRule>
  </conditionalFormatting>
  <conditionalFormatting sqref="G223">
    <cfRule type="cellIs" dxfId="136" priority="189" operator="equal">
      <formula>" "</formula>
    </cfRule>
  </conditionalFormatting>
  <conditionalFormatting sqref="G235">
    <cfRule type="cellIs" dxfId="135" priority="188" operator="equal">
      <formula>" "</formula>
    </cfRule>
  </conditionalFormatting>
  <conditionalFormatting sqref="G247">
    <cfRule type="cellIs" dxfId="134" priority="187" operator="equal">
      <formula>" "</formula>
    </cfRule>
  </conditionalFormatting>
  <conditionalFormatting sqref="G259">
    <cfRule type="cellIs" dxfId="133" priority="186" operator="equal">
      <formula>" "</formula>
    </cfRule>
  </conditionalFormatting>
  <conditionalFormatting sqref="G271">
    <cfRule type="cellIs" dxfId="132" priority="185" operator="equal">
      <formula>" "</formula>
    </cfRule>
  </conditionalFormatting>
  <conditionalFormatting sqref="G283">
    <cfRule type="cellIs" dxfId="131" priority="184" operator="equal">
      <formula>" "</formula>
    </cfRule>
  </conditionalFormatting>
  <conditionalFormatting sqref="G295">
    <cfRule type="cellIs" dxfId="130" priority="183" operator="equal">
      <formula>" "</formula>
    </cfRule>
  </conditionalFormatting>
  <conditionalFormatting sqref="G307">
    <cfRule type="cellIs" dxfId="129" priority="182" operator="equal">
      <formula>" "</formula>
    </cfRule>
  </conditionalFormatting>
  <conditionalFormatting sqref="G319">
    <cfRule type="cellIs" dxfId="128" priority="181" operator="equal">
      <formula>" "</formula>
    </cfRule>
  </conditionalFormatting>
  <conditionalFormatting sqref="G331">
    <cfRule type="cellIs" dxfId="127" priority="180" operator="equal">
      <formula>" "</formula>
    </cfRule>
  </conditionalFormatting>
  <conditionalFormatting sqref="G343">
    <cfRule type="cellIs" dxfId="126" priority="179" operator="equal">
      <formula>" "</formula>
    </cfRule>
  </conditionalFormatting>
  <conditionalFormatting sqref="G355">
    <cfRule type="cellIs" dxfId="125" priority="178" operator="equal">
      <formula>" "</formula>
    </cfRule>
  </conditionalFormatting>
  <conditionalFormatting sqref="G367">
    <cfRule type="cellIs" dxfId="124" priority="177" operator="equal">
      <formula>" "</formula>
    </cfRule>
  </conditionalFormatting>
  <conditionalFormatting sqref="G379">
    <cfRule type="cellIs" dxfId="123" priority="176" operator="equal">
      <formula>" "</formula>
    </cfRule>
  </conditionalFormatting>
  <conditionalFormatting sqref="G391">
    <cfRule type="cellIs" dxfId="122" priority="175" operator="equal">
      <formula>" "</formula>
    </cfRule>
  </conditionalFormatting>
  <conditionalFormatting sqref="G403">
    <cfRule type="cellIs" dxfId="121" priority="174" operator="equal">
      <formula>" "</formula>
    </cfRule>
  </conditionalFormatting>
  <conditionalFormatting sqref="G415">
    <cfRule type="cellIs" dxfId="120" priority="173" operator="equal">
      <formula>" "</formula>
    </cfRule>
  </conditionalFormatting>
  <conditionalFormatting sqref="G427">
    <cfRule type="cellIs" dxfId="119" priority="172" operator="equal">
      <formula>" "</formula>
    </cfRule>
  </conditionalFormatting>
  <conditionalFormatting sqref="G439">
    <cfRule type="cellIs" dxfId="118" priority="171" operator="equal">
      <formula>" "</formula>
    </cfRule>
  </conditionalFormatting>
  <conditionalFormatting sqref="G451">
    <cfRule type="cellIs" dxfId="117" priority="170" operator="equal">
      <formula>" "</formula>
    </cfRule>
  </conditionalFormatting>
  <conditionalFormatting sqref="G463">
    <cfRule type="cellIs" dxfId="116" priority="169" operator="equal">
      <formula>" "</formula>
    </cfRule>
  </conditionalFormatting>
  <conditionalFormatting sqref="G475">
    <cfRule type="cellIs" dxfId="115" priority="168" operator="equal">
      <formula>" "</formula>
    </cfRule>
  </conditionalFormatting>
  <conditionalFormatting sqref="G487">
    <cfRule type="cellIs" dxfId="114" priority="167" operator="equal">
      <formula>" "</formula>
    </cfRule>
  </conditionalFormatting>
  <conditionalFormatting sqref="G499">
    <cfRule type="cellIs" dxfId="113" priority="166" operator="equal">
      <formula>" "</formula>
    </cfRule>
  </conditionalFormatting>
  <conditionalFormatting sqref="G511">
    <cfRule type="cellIs" dxfId="112" priority="165" operator="equal">
      <formula>" "</formula>
    </cfRule>
  </conditionalFormatting>
  <conditionalFormatting sqref="G523">
    <cfRule type="cellIs" dxfId="111" priority="164" operator="equal">
      <formula>" "</formula>
    </cfRule>
  </conditionalFormatting>
  <conditionalFormatting sqref="G535">
    <cfRule type="cellIs" dxfId="110" priority="163" operator="equal">
      <formula>" "</formula>
    </cfRule>
  </conditionalFormatting>
  <conditionalFormatting sqref="G547">
    <cfRule type="cellIs" dxfId="109" priority="162" operator="equal">
      <formula>" "</formula>
    </cfRule>
  </conditionalFormatting>
  <conditionalFormatting sqref="G559">
    <cfRule type="cellIs" dxfId="108" priority="161" operator="equal">
      <formula>" "</formula>
    </cfRule>
  </conditionalFormatting>
  <conditionalFormatting sqref="G571">
    <cfRule type="cellIs" dxfId="107" priority="160" operator="equal">
      <formula>" "</formula>
    </cfRule>
  </conditionalFormatting>
  <conditionalFormatting sqref="G583">
    <cfRule type="cellIs" dxfId="106" priority="159" operator="equal">
      <formula>" "</formula>
    </cfRule>
  </conditionalFormatting>
  <conditionalFormatting sqref="G595">
    <cfRule type="cellIs" dxfId="105" priority="158" operator="equal">
      <formula>" "</formula>
    </cfRule>
  </conditionalFormatting>
  <conditionalFormatting sqref="G607">
    <cfRule type="cellIs" dxfId="104" priority="157" operator="equal">
      <formula>" "</formula>
    </cfRule>
  </conditionalFormatting>
  <conditionalFormatting sqref="G32:G33">
    <cfRule type="cellIs" dxfId="103" priority="155" operator="equal">
      <formula>" "</formula>
    </cfRule>
  </conditionalFormatting>
  <conditionalFormatting sqref="G44:G45">
    <cfRule type="cellIs" dxfId="102" priority="154" operator="equal">
      <formula>" "</formula>
    </cfRule>
  </conditionalFormatting>
  <conditionalFormatting sqref="G56:G57">
    <cfRule type="cellIs" dxfId="101" priority="153" operator="equal">
      <formula>" "</formula>
    </cfRule>
  </conditionalFormatting>
  <conditionalFormatting sqref="G68:G69">
    <cfRule type="cellIs" dxfId="100" priority="152" operator="equal">
      <formula>" "</formula>
    </cfRule>
  </conditionalFormatting>
  <conditionalFormatting sqref="G80:G81">
    <cfRule type="cellIs" dxfId="99" priority="151" operator="equal">
      <formula>" "</formula>
    </cfRule>
  </conditionalFormatting>
  <conditionalFormatting sqref="G92:G93">
    <cfRule type="cellIs" dxfId="98" priority="150" operator="equal">
      <formula>" "</formula>
    </cfRule>
  </conditionalFormatting>
  <conditionalFormatting sqref="G104:G105">
    <cfRule type="cellIs" dxfId="97" priority="149" operator="equal">
      <formula>" "</formula>
    </cfRule>
  </conditionalFormatting>
  <conditionalFormatting sqref="G116:G117">
    <cfRule type="cellIs" dxfId="96" priority="148" operator="equal">
      <formula>" "</formula>
    </cfRule>
  </conditionalFormatting>
  <conditionalFormatting sqref="G128:G129">
    <cfRule type="cellIs" dxfId="95" priority="147" operator="equal">
      <formula>" "</formula>
    </cfRule>
  </conditionalFormatting>
  <conditionalFormatting sqref="G140:G141">
    <cfRule type="cellIs" dxfId="94" priority="146" operator="equal">
      <formula>" "</formula>
    </cfRule>
  </conditionalFormatting>
  <conditionalFormatting sqref="G152:G153">
    <cfRule type="cellIs" dxfId="93" priority="145" operator="equal">
      <formula>" "</formula>
    </cfRule>
  </conditionalFormatting>
  <conditionalFormatting sqref="G164:G165">
    <cfRule type="cellIs" dxfId="92" priority="144" operator="equal">
      <formula>" "</formula>
    </cfRule>
  </conditionalFormatting>
  <conditionalFormatting sqref="G176:G177">
    <cfRule type="cellIs" dxfId="91" priority="143" operator="equal">
      <formula>" "</formula>
    </cfRule>
  </conditionalFormatting>
  <conditionalFormatting sqref="G188:G189">
    <cfRule type="cellIs" dxfId="90" priority="142" operator="equal">
      <formula>" "</formula>
    </cfRule>
  </conditionalFormatting>
  <conditionalFormatting sqref="G200:G201">
    <cfRule type="cellIs" dxfId="89" priority="141" operator="equal">
      <formula>" "</formula>
    </cfRule>
  </conditionalFormatting>
  <conditionalFormatting sqref="G212:G213">
    <cfRule type="cellIs" dxfId="88" priority="140" operator="equal">
      <formula>" "</formula>
    </cfRule>
  </conditionalFormatting>
  <conditionalFormatting sqref="G224:G225">
    <cfRule type="cellIs" dxfId="87" priority="139" operator="equal">
      <formula>" "</formula>
    </cfRule>
  </conditionalFormatting>
  <conditionalFormatting sqref="G236:G237">
    <cfRule type="cellIs" dxfId="86" priority="138" operator="equal">
      <formula>" "</formula>
    </cfRule>
  </conditionalFormatting>
  <conditionalFormatting sqref="G248:G249">
    <cfRule type="cellIs" dxfId="85" priority="137" operator="equal">
      <formula>" "</formula>
    </cfRule>
  </conditionalFormatting>
  <conditionalFormatting sqref="G260:G261">
    <cfRule type="cellIs" dxfId="84" priority="136" operator="equal">
      <formula>" "</formula>
    </cfRule>
  </conditionalFormatting>
  <conditionalFormatting sqref="G272:G273">
    <cfRule type="cellIs" dxfId="83" priority="135" operator="equal">
      <formula>" "</formula>
    </cfRule>
  </conditionalFormatting>
  <conditionalFormatting sqref="G284:G285">
    <cfRule type="cellIs" dxfId="82" priority="134" operator="equal">
      <formula>" "</formula>
    </cfRule>
  </conditionalFormatting>
  <conditionalFormatting sqref="G296:G297">
    <cfRule type="cellIs" dxfId="81" priority="133" operator="equal">
      <formula>" "</formula>
    </cfRule>
  </conditionalFormatting>
  <conditionalFormatting sqref="G308:G309">
    <cfRule type="cellIs" dxfId="80" priority="132" operator="equal">
      <formula>" "</formula>
    </cfRule>
  </conditionalFormatting>
  <conditionalFormatting sqref="G320:G321">
    <cfRule type="cellIs" dxfId="79" priority="131" operator="equal">
      <formula>" "</formula>
    </cfRule>
  </conditionalFormatting>
  <conditionalFormatting sqref="G332:G333">
    <cfRule type="cellIs" dxfId="78" priority="130" operator="equal">
      <formula>" "</formula>
    </cfRule>
  </conditionalFormatting>
  <conditionalFormatting sqref="G344:G345">
    <cfRule type="cellIs" dxfId="77" priority="129" operator="equal">
      <formula>" "</formula>
    </cfRule>
  </conditionalFormatting>
  <conditionalFormatting sqref="G356:G357">
    <cfRule type="cellIs" dxfId="76" priority="128" operator="equal">
      <formula>" "</formula>
    </cfRule>
  </conditionalFormatting>
  <conditionalFormatting sqref="G368:G369">
    <cfRule type="cellIs" dxfId="75" priority="127" operator="equal">
      <formula>" "</formula>
    </cfRule>
  </conditionalFormatting>
  <conditionalFormatting sqref="G380:G381">
    <cfRule type="cellIs" dxfId="74" priority="126" operator="equal">
      <formula>" "</formula>
    </cfRule>
  </conditionalFormatting>
  <conditionalFormatting sqref="G392:G393">
    <cfRule type="cellIs" dxfId="73" priority="125" operator="equal">
      <formula>" "</formula>
    </cfRule>
  </conditionalFormatting>
  <conditionalFormatting sqref="G404:G405">
    <cfRule type="cellIs" dxfId="72" priority="124" operator="equal">
      <formula>" "</formula>
    </cfRule>
  </conditionalFormatting>
  <conditionalFormatting sqref="G416:G417">
    <cfRule type="cellIs" dxfId="71" priority="123" operator="equal">
      <formula>" "</formula>
    </cfRule>
  </conditionalFormatting>
  <conditionalFormatting sqref="G428:G429">
    <cfRule type="cellIs" dxfId="70" priority="122" operator="equal">
      <formula>" "</formula>
    </cfRule>
  </conditionalFormatting>
  <conditionalFormatting sqref="G440:G441">
    <cfRule type="cellIs" dxfId="69" priority="121" operator="equal">
      <formula>" "</formula>
    </cfRule>
  </conditionalFormatting>
  <conditionalFormatting sqref="G452:G453">
    <cfRule type="cellIs" dxfId="68" priority="120" operator="equal">
      <formula>" "</formula>
    </cfRule>
  </conditionalFormatting>
  <conditionalFormatting sqref="G464:G465">
    <cfRule type="cellIs" dxfId="67" priority="119" operator="equal">
      <formula>" "</formula>
    </cfRule>
  </conditionalFormatting>
  <conditionalFormatting sqref="G476:G477">
    <cfRule type="cellIs" dxfId="66" priority="118" operator="equal">
      <formula>" "</formula>
    </cfRule>
  </conditionalFormatting>
  <conditionalFormatting sqref="G488:G489">
    <cfRule type="cellIs" dxfId="65" priority="117" operator="equal">
      <formula>" "</formula>
    </cfRule>
  </conditionalFormatting>
  <conditionalFormatting sqref="G500:G501">
    <cfRule type="cellIs" dxfId="64" priority="116" operator="equal">
      <formula>" "</formula>
    </cfRule>
  </conditionalFormatting>
  <conditionalFormatting sqref="G512:G513">
    <cfRule type="cellIs" dxfId="63" priority="115" operator="equal">
      <formula>" "</formula>
    </cfRule>
  </conditionalFormatting>
  <conditionalFormatting sqref="G524:G525">
    <cfRule type="cellIs" dxfId="62" priority="114" operator="equal">
      <formula>" "</formula>
    </cfRule>
  </conditionalFormatting>
  <conditionalFormatting sqref="G536:G537">
    <cfRule type="cellIs" dxfId="61" priority="113" operator="equal">
      <formula>" "</formula>
    </cfRule>
  </conditionalFormatting>
  <conditionalFormatting sqref="G548:G549">
    <cfRule type="cellIs" dxfId="60" priority="112" operator="equal">
      <formula>" "</formula>
    </cfRule>
  </conditionalFormatting>
  <conditionalFormatting sqref="G560:G561">
    <cfRule type="cellIs" dxfId="59" priority="111" operator="equal">
      <formula>" "</formula>
    </cfRule>
  </conditionalFormatting>
  <conditionalFormatting sqref="G572:G573">
    <cfRule type="cellIs" dxfId="58" priority="110" operator="equal">
      <formula>" "</formula>
    </cfRule>
  </conditionalFormatting>
  <conditionalFormatting sqref="G584:G585">
    <cfRule type="cellIs" dxfId="57" priority="109" operator="equal">
      <formula>" "</formula>
    </cfRule>
  </conditionalFormatting>
  <conditionalFormatting sqref="G596:G597">
    <cfRule type="cellIs" dxfId="56" priority="108" operator="equal">
      <formula>" "</formula>
    </cfRule>
  </conditionalFormatting>
  <conditionalFormatting sqref="G608:G609">
    <cfRule type="cellIs" dxfId="55" priority="107" operator="equal">
      <formula>" "</formula>
    </cfRule>
  </conditionalFormatting>
  <conditionalFormatting sqref="G632:G633">
    <cfRule type="cellIs" dxfId="54" priority="102" operator="equal">
      <formula>" "</formula>
    </cfRule>
  </conditionalFormatting>
  <conditionalFormatting sqref="G67">
    <cfRule type="cellIs" dxfId="53" priority="55" operator="equal">
      <formula>" "</formula>
    </cfRule>
  </conditionalFormatting>
  <conditionalFormatting sqref="G619">
    <cfRule type="cellIs" dxfId="52" priority="54" operator="equal">
      <formula>" "</formula>
    </cfRule>
  </conditionalFormatting>
  <conditionalFormatting sqref="G620:G621">
    <cfRule type="cellIs" dxfId="51" priority="52" operator="equal">
      <formula>" "</formula>
    </cfRule>
  </conditionalFormatting>
  <conditionalFormatting sqref="E43:F43">
    <cfRule type="cellIs" dxfId="50" priority="51" operator="equal">
      <formula>" "</formula>
    </cfRule>
  </conditionalFormatting>
  <conditionalFormatting sqref="E55:F55">
    <cfRule type="cellIs" dxfId="49" priority="50" operator="equal">
      <formula>" "</formula>
    </cfRule>
  </conditionalFormatting>
  <conditionalFormatting sqref="E67:F67">
    <cfRule type="cellIs" dxfId="48" priority="49" operator="equal">
      <formula>" "</formula>
    </cfRule>
  </conditionalFormatting>
  <conditionalFormatting sqref="E79:F79">
    <cfRule type="cellIs" dxfId="47" priority="48" operator="equal">
      <formula>" "</formula>
    </cfRule>
  </conditionalFormatting>
  <conditionalFormatting sqref="E619:F619">
    <cfRule type="cellIs" dxfId="46" priority="47" operator="equal">
      <formula>" "</formula>
    </cfRule>
  </conditionalFormatting>
  <conditionalFormatting sqref="E607:F607">
    <cfRule type="cellIs" dxfId="45" priority="46" operator="equal">
      <formula>" "</formula>
    </cfRule>
  </conditionalFormatting>
  <conditionalFormatting sqref="E583:F583">
    <cfRule type="cellIs" dxfId="44" priority="45" operator="equal">
      <formula>" "</formula>
    </cfRule>
  </conditionalFormatting>
  <conditionalFormatting sqref="E571:F571">
    <cfRule type="cellIs" dxfId="43" priority="44" operator="equal">
      <formula>" "</formula>
    </cfRule>
  </conditionalFormatting>
  <conditionalFormatting sqref="E559:F559">
    <cfRule type="cellIs" dxfId="42" priority="43" operator="equal">
      <formula>" "</formula>
    </cfRule>
  </conditionalFormatting>
  <conditionalFormatting sqref="E547:F547">
    <cfRule type="cellIs" dxfId="41" priority="42" operator="equal">
      <formula>" "</formula>
    </cfRule>
  </conditionalFormatting>
  <conditionalFormatting sqref="E535:F535">
    <cfRule type="cellIs" dxfId="40" priority="41" operator="equal">
      <formula>" "</formula>
    </cfRule>
  </conditionalFormatting>
  <conditionalFormatting sqref="E523:F523">
    <cfRule type="cellIs" dxfId="39" priority="40" operator="equal">
      <formula>" "</formula>
    </cfRule>
  </conditionalFormatting>
  <conditionalFormatting sqref="E511:F511">
    <cfRule type="cellIs" dxfId="38" priority="39" operator="equal">
      <formula>" "</formula>
    </cfRule>
  </conditionalFormatting>
  <conditionalFormatting sqref="E499:F499">
    <cfRule type="cellIs" dxfId="37" priority="38" operator="equal">
      <formula>" "</formula>
    </cfRule>
  </conditionalFormatting>
  <conditionalFormatting sqref="E487:F487">
    <cfRule type="cellIs" dxfId="36" priority="37" operator="equal">
      <formula>" "</formula>
    </cfRule>
  </conditionalFormatting>
  <conditionalFormatting sqref="E475:F475">
    <cfRule type="cellIs" dxfId="35" priority="36" operator="equal">
      <formula>" "</formula>
    </cfRule>
  </conditionalFormatting>
  <conditionalFormatting sqref="E463:F463">
    <cfRule type="cellIs" dxfId="34" priority="35" operator="equal">
      <formula>" "</formula>
    </cfRule>
  </conditionalFormatting>
  <conditionalFormatting sqref="E451:F451">
    <cfRule type="cellIs" dxfId="33" priority="34" operator="equal">
      <formula>" "</formula>
    </cfRule>
  </conditionalFormatting>
  <conditionalFormatting sqref="E439:F439">
    <cfRule type="cellIs" dxfId="32" priority="33" operator="equal">
      <formula>" "</formula>
    </cfRule>
  </conditionalFormatting>
  <conditionalFormatting sqref="E427:F427">
    <cfRule type="cellIs" dxfId="31" priority="32" operator="equal">
      <formula>" "</formula>
    </cfRule>
  </conditionalFormatting>
  <conditionalFormatting sqref="E415:F415">
    <cfRule type="cellIs" dxfId="30" priority="31" operator="equal">
      <formula>" "</formula>
    </cfRule>
  </conditionalFormatting>
  <conditionalFormatting sqref="E403:F403">
    <cfRule type="cellIs" dxfId="29" priority="30" operator="equal">
      <formula>" "</formula>
    </cfRule>
  </conditionalFormatting>
  <conditionalFormatting sqref="E391:F391">
    <cfRule type="cellIs" dxfId="28" priority="29" operator="equal">
      <formula>" "</formula>
    </cfRule>
  </conditionalFormatting>
  <conditionalFormatting sqref="E379:F379">
    <cfRule type="cellIs" dxfId="27" priority="28" operator="equal">
      <formula>" "</formula>
    </cfRule>
  </conditionalFormatting>
  <conditionalFormatting sqref="E367:F367">
    <cfRule type="cellIs" dxfId="26" priority="27" operator="equal">
      <formula>" "</formula>
    </cfRule>
  </conditionalFormatting>
  <conditionalFormatting sqref="E355:F355">
    <cfRule type="cellIs" dxfId="25" priority="26" operator="equal">
      <formula>" "</formula>
    </cfRule>
  </conditionalFormatting>
  <conditionalFormatting sqref="E343:F343">
    <cfRule type="cellIs" dxfId="24" priority="25" operator="equal">
      <formula>" "</formula>
    </cfRule>
  </conditionalFormatting>
  <conditionalFormatting sqref="E331:F331">
    <cfRule type="cellIs" dxfId="23" priority="24" operator="equal">
      <formula>" "</formula>
    </cfRule>
  </conditionalFormatting>
  <conditionalFormatting sqref="E319:F319">
    <cfRule type="cellIs" dxfId="22" priority="23" operator="equal">
      <formula>" "</formula>
    </cfRule>
  </conditionalFormatting>
  <conditionalFormatting sqref="E307:F307">
    <cfRule type="cellIs" dxfId="21" priority="22" operator="equal">
      <formula>" "</formula>
    </cfRule>
  </conditionalFormatting>
  <conditionalFormatting sqref="E295:F295">
    <cfRule type="cellIs" dxfId="20" priority="21" operator="equal">
      <formula>" "</formula>
    </cfRule>
  </conditionalFormatting>
  <conditionalFormatting sqref="E283:F283">
    <cfRule type="cellIs" dxfId="19" priority="20" operator="equal">
      <formula>" "</formula>
    </cfRule>
  </conditionalFormatting>
  <conditionalFormatting sqref="E271:F271">
    <cfRule type="cellIs" dxfId="18" priority="19" operator="equal">
      <formula>" "</formula>
    </cfRule>
  </conditionalFormatting>
  <conditionalFormatting sqref="E259:F259">
    <cfRule type="cellIs" dxfId="17" priority="18" operator="equal">
      <formula>" "</formula>
    </cfRule>
  </conditionalFormatting>
  <conditionalFormatting sqref="E247:F247">
    <cfRule type="cellIs" dxfId="16" priority="17" operator="equal">
      <formula>" "</formula>
    </cfRule>
  </conditionalFormatting>
  <conditionalFormatting sqref="E235:F235">
    <cfRule type="cellIs" dxfId="15" priority="16" operator="equal">
      <formula>" "</formula>
    </cfRule>
  </conditionalFormatting>
  <conditionalFormatting sqref="E223:F223">
    <cfRule type="cellIs" dxfId="14" priority="15" operator="equal">
      <formula>" "</formula>
    </cfRule>
  </conditionalFormatting>
  <conditionalFormatting sqref="E211:F211">
    <cfRule type="cellIs" dxfId="13" priority="14" operator="equal">
      <formula>" "</formula>
    </cfRule>
  </conditionalFormatting>
  <conditionalFormatting sqref="E199:F199">
    <cfRule type="cellIs" dxfId="12" priority="13" operator="equal">
      <formula>" "</formula>
    </cfRule>
  </conditionalFormatting>
  <conditionalFormatting sqref="E187:F187">
    <cfRule type="cellIs" dxfId="11" priority="12" operator="equal">
      <formula>" "</formula>
    </cfRule>
  </conditionalFormatting>
  <conditionalFormatting sqref="E175:F175">
    <cfRule type="cellIs" dxfId="10" priority="11" operator="equal">
      <formula>" "</formula>
    </cfRule>
  </conditionalFormatting>
  <conditionalFormatting sqref="E163:F163">
    <cfRule type="cellIs" dxfId="9" priority="10" operator="equal">
      <formula>" "</formula>
    </cfRule>
  </conditionalFormatting>
  <conditionalFormatting sqref="E151:F151">
    <cfRule type="cellIs" dxfId="8" priority="9" operator="equal">
      <formula>" "</formula>
    </cfRule>
  </conditionalFormatting>
  <conditionalFormatting sqref="E127:F127">
    <cfRule type="cellIs" dxfId="7" priority="8" operator="equal">
      <formula>" "</formula>
    </cfRule>
  </conditionalFormatting>
  <conditionalFormatting sqref="E139:F139">
    <cfRule type="cellIs" dxfId="6" priority="7" operator="equal">
      <formula>" "</formula>
    </cfRule>
  </conditionalFormatting>
  <conditionalFormatting sqref="E115:F115">
    <cfRule type="cellIs" dxfId="5" priority="6" operator="equal">
      <formula>" "</formula>
    </cfRule>
  </conditionalFormatting>
  <conditionalFormatting sqref="E103:F103">
    <cfRule type="cellIs" dxfId="4" priority="5" operator="equal">
      <formula>" "</formula>
    </cfRule>
  </conditionalFormatting>
  <conditionalFormatting sqref="E91:F91">
    <cfRule type="cellIs" dxfId="3" priority="4" operator="equal">
      <formula>" "</formula>
    </cfRule>
  </conditionalFormatting>
  <conditionalFormatting sqref="E595:F595">
    <cfRule type="cellIs" dxfId="2" priority="3" operator="equal">
      <formula>" "</formula>
    </cfRule>
  </conditionalFormatting>
  <conditionalFormatting sqref="E631:F631">
    <cfRule type="cellIs" dxfId="1" priority="2" operator="equal">
      <formula>" "</formula>
    </cfRule>
  </conditionalFormatting>
  <conditionalFormatting sqref="F16">
    <cfRule type="cellIs" dxfId="0" priority="1" operator="equal">
      <formula>" "</formula>
    </cfRule>
  </conditionalFormatting>
  <dataValidations count="3">
    <dataValidation type="list" errorStyle="warning" allowBlank="1" showInputMessage="1" sqref="F743 F647 F649 F651 F653 F655 F657 F659 F661 F663 F665 F667 F669 F671 F673 F675 F677 F679 F681 F683 F685 F687 F689 F691 F693 F695 F697 F699 F701 F703 F705 F707 F709 F711 F713 F715 F717 F719 F721 F723 F725 F727 F729 F731 F733 F735 F737 F739 F741 F645" xr:uid="{00000000-0002-0000-0000-000000000000}">
      <formula1>INDIRECT(G645)</formula1>
    </dataValidation>
    <dataValidation type="date" operator="greaterThanOrEqual" allowBlank="1" showInputMessage="1" showErrorMessage="1" sqref="E15:F15" xr:uid="{00000000-0002-0000-0000-000001000000}">
      <formula1>10959</formula1>
    </dataValidation>
    <dataValidation type="list" errorStyle="warning" allowBlank="1" showInputMessage="1" sqref="G645 G647:G744" xr:uid="{00000000-0002-0000-0000-000002000000}">
      <formula1>INDIRECT(#REF!)</formula1>
    </dataValidation>
  </dataValidations>
  <hyperlinks>
    <hyperlink ref="E764" r:id="rId1" xr:uid="{00000000-0004-0000-0000-000000000000}"/>
  </hyperlinks>
  <pageMargins left="0.7" right="0.7" top="0.75" bottom="0.75" header="0.3" footer="0.3"/>
  <pageSetup paperSize="9" scale="51" fitToHeight="0" orientation="landscape" r:id="rId2"/>
  <drawing r:id="rId3"/>
  <legacyDrawing r:id="rId4"/>
  <controls>
    <mc:AlternateContent xmlns:mc="http://schemas.openxmlformats.org/markup-compatibility/2006">
      <mc:Choice Requires="x14">
        <control shapeId="35841" r:id="rId5" name="OptionButton設立時取締役2_Japan">
          <controlPr defaultSize="0" autoLine="0" r:id="rId6">
            <anchor moveWithCells="1" sizeWithCells="1">
              <from>
                <xdr:col>2</xdr:col>
                <xdr:colOff>1533525</xdr:colOff>
                <xdr:row>39</xdr:row>
                <xdr:rowOff>771525</xdr:rowOff>
              </from>
              <to>
                <xdr:col>3</xdr:col>
                <xdr:colOff>0</xdr:colOff>
                <xdr:row>40</xdr:row>
                <xdr:rowOff>200025</xdr:rowOff>
              </to>
            </anchor>
          </controlPr>
        </control>
      </mc:Choice>
      <mc:Fallback>
        <control shapeId="35841" r:id="rId5" name="OptionButton設立時取締役2_Japan"/>
      </mc:Fallback>
    </mc:AlternateContent>
    <mc:AlternateContent xmlns:mc="http://schemas.openxmlformats.org/markup-compatibility/2006">
      <mc:Choice Requires="x14">
        <control shapeId="35842" r:id="rId7" name="OptionButton設立時取締役2_Other">
          <controlPr defaultSize="0" autoLine="0" r:id="rId8">
            <anchor moveWithCells="1" sizeWithCells="1">
              <from>
                <xdr:col>2</xdr:col>
                <xdr:colOff>1533525</xdr:colOff>
                <xdr:row>40</xdr:row>
                <xdr:rowOff>200025</xdr:rowOff>
              </from>
              <to>
                <xdr:col>2</xdr:col>
                <xdr:colOff>4171950</xdr:colOff>
                <xdr:row>40</xdr:row>
                <xdr:rowOff>638175</xdr:rowOff>
              </to>
            </anchor>
          </controlPr>
        </control>
      </mc:Choice>
      <mc:Fallback>
        <control shapeId="35842" r:id="rId7" name="OptionButton設立時取締役2_Other"/>
      </mc:Fallback>
    </mc:AlternateContent>
    <mc:AlternateContent xmlns:mc="http://schemas.openxmlformats.org/markup-compatibility/2006">
      <mc:Choice Requires="x14">
        <control shapeId="35843" r:id="rId9" name="OptionButton設立時代表取締役_Japan">
          <controlPr defaultSize="0" autoLine="0" r:id="rId10">
            <anchor moveWithCells="1" sizeWithCells="1">
              <from>
                <xdr:col>2</xdr:col>
                <xdr:colOff>1476375</xdr:colOff>
                <xdr:row>11</xdr:row>
                <xdr:rowOff>552450</xdr:rowOff>
              </from>
              <to>
                <xdr:col>2</xdr:col>
                <xdr:colOff>4124325</xdr:colOff>
                <xdr:row>12</xdr:row>
                <xdr:rowOff>0</xdr:rowOff>
              </to>
            </anchor>
          </controlPr>
        </control>
      </mc:Choice>
      <mc:Fallback>
        <control shapeId="35843" r:id="rId9" name="OptionButton設立時代表取締役_Japan"/>
      </mc:Fallback>
    </mc:AlternateContent>
    <mc:AlternateContent xmlns:mc="http://schemas.openxmlformats.org/markup-compatibility/2006">
      <mc:Choice Requires="x14">
        <control shapeId="35844" r:id="rId11" name="OptionButton設立時代表取締役_Other">
          <controlPr defaultSize="0" autoLine="0" r:id="rId12">
            <anchor moveWithCells="1" sizeWithCells="1">
              <from>
                <xdr:col>2</xdr:col>
                <xdr:colOff>1476375</xdr:colOff>
                <xdr:row>11</xdr:row>
                <xdr:rowOff>1019175</xdr:rowOff>
              </from>
              <to>
                <xdr:col>2</xdr:col>
                <xdr:colOff>4124325</xdr:colOff>
                <xdr:row>12</xdr:row>
                <xdr:rowOff>466725</xdr:rowOff>
              </to>
            </anchor>
          </controlPr>
        </control>
      </mc:Choice>
      <mc:Fallback>
        <control shapeId="35844" r:id="rId11" name="OptionButton設立時代表取締役_Other"/>
      </mc:Fallback>
    </mc:AlternateContent>
    <mc:AlternateContent xmlns:mc="http://schemas.openxmlformats.org/markup-compatibility/2006">
      <mc:Choice Requires="x14">
        <control shapeId="35845" r:id="rId13" name="OptionButton設立時取締役3_Japan">
          <controlPr defaultSize="0" autoLine="0" autoPict="0" r:id="rId14">
            <anchor moveWithCells="1" sizeWithCells="1">
              <from>
                <xdr:col>2</xdr:col>
                <xdr:colOff>1457325</xdr:colOff>
                <xdr:row>51</xdr:row>
                <xdr:rowOff>800100</xdr:rowOff>
              </from>
              <to>
                <xdr:col>2</xdr:col>
                <xdr:colOff>4124325</xdr:colOff>
                <xdr:row>52</xdr:row>
                <xdr:rowOff>228600</xdr:rowOff>
              </to>
            </anchor>
          </controlPr>
        </control>
      </mc:Choice>
      <mc:Fallback>
        <control shapeId="35845" r:id="rId13" name="OptionButton設立時取締役3_Japan"/>
      </mc:Fallback>
    </mc:AlternateContent>
    <mc:AlternateContent xmlns:mc="http://schemas.openxmlformats.org/markup-compatibility/2006">
      <mc:Choice Requires="x14">
        <control shapeId="35846" r:id="rId15" name="OptionButton設立時取締役3_Other">
          <controlPr defaultSize="0" autoLine="0" autoPict="0" r:id="rId16">
            <anchor moveWithCells="1" sizeWithCells="1">
              <from>
                <xdr:col>2</xdr:col>
                <xdr:colOff>1457325</xdr:colOff>
                <xdr:row>52</xdr:row>
                <xdr:rowOff>209550</xdr:rowOff>
              </from>
              <to>
                <xdr:col>2</xdr:col>
                <xdr:colOff>4124325</xdr:colOff>
                <xdr:row>52</xdr:row>
                <xdr:rowOff>619125</xdr:rowOff>
              </to>
            </anchor>
          </controlPr>
        </control>
      </mc:Choice>
      <mc:Fallback>
        <control shapeId="35846" r:id="rId15" name="OptionButton設立時取締役3_Other"/>
      </mc:Fallback>
    </mc:AlternateContent>
    <mc:AlternateContent xmlns:mc="http://schemas.openxmlformats.org/markup-compatibility/2006">
      <mc:Choice Requires="x14">
        <control shapeId="35847" r:id="rId17" name="OptionButton設立時取締役4_Japan">
          <controlPr defaultSize="0" autoLine="0" autoPict="0" r:id="rId18">
            <anchor moveWithCells="1" sizeWithCells="1">
              <from>
                <xdr:col>2</xdr:col>
                <xdr:colOff>1409700</xdr:colOff>
                <xdr:row>63</xdr:row>
                <xdr:rowOff>476250</xdr:rowOff>
              </from>
              <to>
                <xdr:col>2</xdr:col>
                <xdr:colOff>4143375</xdr:colOff>
                <xdr:row>63</xdr:row>
                <xdr:rowOff>923925</xdr:rowOff>
              </to>
            </anchor>
          </controlPr>
        </control>
      </mc:Choice>
      <mc:Fallback>
        <control shapeId="35847" r:id="rId17" name="OptionButton設立時取締役4_Japan"/>
      </mc:Fallback>
    </mc:AlternateContent>
    <mc:AlternateContent xmlns:mc="http://schemas.openxmlformats.org/markup-compatibility/2006">
      <mc:Choice Requires="x14">
        <control shapeId="35848" r:id="rId19" name="OptionButton設立時取締役4_Other">
          <controlPr defaultSize="0" autoLine="0" autoPict="0" r:id="rId20">
            <anchor moveWithCells="1" sizeWithCells="1">
              <from>
                <xdr:col>2</xdr:col>
                <xdr:colOff>1419225</xdr:colOff>
                <xdr:row>63</xdr:row>
                <xdr:rowOff>904875</xdr:rowOff>
              </from>
              <to>
                <xdr:col>2</xdr:col>
                <xdr:colOff>4133850</xdr:colOff>
                <xdr:row>64</xdr:row>
                <xdr:rowOff>314325</xdr:rowOff>
              </to>
            </anchor>
          </controlPr>
        </control>
      </mc:Choice>
      <mc:Fallback>
        <control shapeId="35848" r:id="rId19" name="OptionButton設立時取締役4_Other"/>
      </mc:Fallback>
    </mc:AlternateContent>
    <mc:AlternateContent xmlns:mc="http://schemas.openxmlformats.org/markup-compatibility/2006">
      <mc:Choice Requires="x14">
        <control shapeId="35849" r:id="rId21" name="OptionButton設立時取締役5_Japan">
          <controlPr defaultSize="0" autoLine="0" r:id="rId22">
            <anchor moveWithCells="1" sizeWithCells="1">
              <from>
                <xdr:col>2</xdr:col>
                <xdr:colOff>1447800</xdr:colOff>
                <xdr:row>75</xdr:row>
                <xdr:rowOff>504825</xdr:rowOff>
              </from>
              <to>
                <xdr:col>2</xdr:col>
                <xdr:colOff>4162425</xdr:colOff>
                <xdr:row>75</xdr:row>
                <xdr:rowOff>952500</xdr:rowOff>
              </to>
            </anchor>
          </controlPr>
        </control>
      </mc:Choice>
      <mc:Fallback>
        <control shapeId="35849" r:id="rId21" name="OptionButton設立時取締役5_Japan"/>
      </mc:Fallback>
    </mc:AlternateContent>
    <mc:AlternateContent xmlns:mc="http://schemas.openxmlformats.org/markup-compatibility/2006">
      <mc:Choice Requires="x14">
        <control shapeId="35850" r:id="rId23" name="OptionButton設立時取締役5_Other">
          <controlPr defaultSize="0" autoLine="0" r:id="rId24">
            <anchor moveWithCells="1" sizeWithCells="1">
              <from>
                <xdr:col>2</xdr:col>
                <xdr:colOff>1438275</xdr:colOff>
                <xdr:row>75</xdr:row>
                <xdr:rowOff>942975</xdr:rowOff>
              </from>
              <to>
                <xdr:col>2</xdr:col>
                <xdr:colOff>4143375</xdr:colOff>
                <xdr:row>76</xdr:row>
                <xdr:rowOff>371475</xdr:rowOff>
              </to>
            </anchor>
          </controlPr>
        </control>
      </mc:Choice>
      <mc:Fallback>
        <control shapeId="35850" r:id="rId23" name="OptionButton設立時取締役5_Other"/>
      </mc:Fallback>
    </mc:AlternateContent>
    <mc:AlternateContent xmlns:mc="http://schemas.openxmlformats.org/markup-compatibility/2006">
      <mc:Choice Requires="x14">
        <control shapeId="35851" r:id="rId25" name="OptionButton設立時取締役6_Japan">
          <controlPr defaultSize="0" autoLine="0" r:id="rId26">
            <anchor moveWithCells="1" sizeWithCells="1">
              <from>
                <xdr:col>2</xdr:col>
                <xdr:colOff>1524000</xdr:colOff>
                <xdr:row>87</xdr:row>
                <xdr:rowOff>638175</xdr:rowOff>
              </from>
              <to>
                <xdr:col>2</xdr:col>
                <xdr:colOff>4152900</xdr:colOff>
                <xdr:row>88</xdr:row>
                <xdr:rowOff>66675</xdr:rowOff>
              </to>
            </anchor>
          </controlPr>
        </control>
      </mc:Choice>
      <mc:Fallback>
        <control shapeId="35851" r:id="rId25" name="OptionButton設立時取締役6_Japan"/>
      </mc:Fallback>
    </mc:AlternateContent>
    <mc:AlternateContent xmlns:mc="http://schemas.openxmlformats.org/markup-compatibility/2006">
      <mc:Choice Requires="x14">
        <control shapeId="35852" r:id="rId27" name="OptionButton設立時取締役6_Other">
          <controlPr defaultSize="0" autoLine="0" r:id="rId28">
            <anchor moveWithCells="1" sizeWithCells="1">
              <from>
                <xdr:col>2</xdr:col>
                <xdr:colOff>1524000</xdr:colOff>
                <xdr:row>88</xdr:row>
                <xdr:rowOff>66675</xdr:rowOff>
              </from>
              <to>
                <xdr:col>2</xdr:col>
                <xdr:colOff>4162425</xdr:colOff>
                <xdr:row>88</xdr:row>
                <xdr:rowOff>523875</xdr:rowOff>
              </to>
            </anchor>
          </controlPr>
        </control>
      </mc:Choice>
      <mc:Fallback>
        <control shapeId="35852" r:id="rId27" name="OptionButton設立時取締役6_Other"/>
      </mc:Fallback>
    </mc:AlternateContent>
    <mc:AlternateContent xmlns:mc="http://schemas.openxmlformats.org/markup-compatibility/2006">
      <mc:Choice Requires="x14">
        <control shapeId="35853" r:id="rId29" name="OptionButton設立時取締役7_Japan">
          <controlPr defaultSize="0" autoLine="0" autoPict="0" r:id="rId30">
            <anchor moveWithCells="1" sizeWithCells="1">
              <from>
                <xdr:col>2</xdr:col>
                <xdr:colOff>1466850</xdr:colOff>
                <xdr:row>99</xdr:row>
                <xdr:rowOff>542925</xdr:rowOff>
              </from>
              <to>
                <xdr:col>2</xdr:col>
                <xdr:colOff>4133850</xdr:colOff>
                <xdr:row>99</xdr:row>
                <xdr:rowOff>981075</xdr:rowOff>
              </to>
            </anchor>
          </controlPr>
        </control>
      </mc:Choice>
      <mc:Fallback>
        <control shapeId="35853" r:id="rId29" name="OptionButton設立時取締役7_Japan"/>
      </mc:Fallback>
    </mc:AlternateContent>
    <mc:AlternateContent xmlns:mc="http://schemas.openxmlformats.org/markup-compatibility/2006">
      <mc:Choice Requires="x14">
        <control shapeId="35854" r:id="rId31" name="OptionButton設立時取締役7_Other">
          <controlPr defaultSize="0" autoLine="0" autoPict="0" r:id="rId32">
            <anchor moveWithCells="1" sizeWithCells="1">
              <from>
                <xdr:col>2</xdr:col>
                <xdr:colOff>1457325</xdr:colOff>
                <xdr:row>99</xdr:row>
                <xdr:rowOff>942975</xdr:rowOff>
              </from>
              <to>
                <xdr:col>2</xdr:col>
                <xdr:colOff>4133850</xdr:colOff>
                <xdr:row>100</xdr:row>
                <xdr:rowOff>371475</xdr:rowOff>
              </to>
            </anchor>
          </controlPr>
        </control>
      </mc:Choice>
      <mc:Fallback>
        <control shapeId="35854" r:id="rId31" name="OptionButton設立時取締役7_Other"/>
      </mc:Fallback>
    </mc:AlternateContent>
    <mc:AlternateContent xmlns:mc="http://schemas.openxmlformats.org/markup-compatibility/2006">
      <mc:Choice Requires="x14">
        <control shapeId="35855" r:id="rId33" name="OptionButton設立時取締役8_Japan">
          <controlPr defaultSize="0" autoLine="0" r:id="rId34">
            <anchor moveWithCells="1" sizeWithCells="1">
              <from>
                <xdr:col>2</xdr:col>
                <xdr:colOff>1514475</xdr:colOff>
                <xdr:row>111</xdr:row>
                <xdr:rowOff>561975</xdr:rowOff>
              </from>
              <to>
                <xdr:col>2</xdr:col>
                <xdr:colOff>4171950</xdr:colOff>
                <xdr:row>111</xdr:row>
                <xdr:rowOff>1009650</xdr:rowOff>
              </to>
            </anchor>
          </controlPr>
        </control>
      </mc:Choice>
      <mc:Fallback>
        <control shapeId="35855" r:id="rId33" name="OptionButton設立時取締役8_Japan"/>
      </mc:Fallback>
    </mc:AlternateContent>
    <mc:AlternateContent xmlns:mc="http://schemas.openxmlformats.org/markup-compatibility/2006">
      <mc:Choice Requires="x14">
        <control shapeId="35856" r:id="rId35" name="OptionButton設立時取締役8_Other">
          <controlPr defaultSize="0" autoLine="0" r:id="rId36">
            <anchor moveWithCells="1" sizeWithCells="1">
              <from>
                <xdr:col>2</xdr:col>
                <xdr:colOff>1504950</xdr:colOff>
                <xdr:row>111</xdr:row>
                <xdr:rowOff>1000125</xdr:rowOff>
              </from>
              <to>
                <xdr:col>2</xdr:col>
                <xdr:colOff>4171950</xdr:colOff>
                <xdr:row>112</xdr:row>
                <xdr:rowOff>428625</xdr:rowOff>
              </to>
            </anchor>
          </controlPr>
        </control>
      </mc:Choice>
      <mc:Fallback>
        <control shapeId="35856" r:id="rId35" name="OptionButton設立時取締役8_Other"/>
      </mc:Fallback>
    </mc:AlternateContent>
    <mc:AlternateContent xmlns:mc="http://schemas.openxmlformats.org/markup-compatibility/2006">
      <mc:Choice Requires="x14">
        <control shapeId="35857" r:id="rId37" name="OptionButton設立時取締役9_Japan">
          <controlPr defaultSize="0" autoLine="0" r:id="rId38">
            <anchor moveWithCells="1" sizeWithCells="1">
              <from>
                <xdr:col>2</xdr:col>
                <xdr:colOff>1476375</xdr:colOff>
                <xdr:row>123</xdr:row>
                <xdr:rowOff>561975</xdr:rowOff>
              </from>
              <to>
                <xdr:col>2</xdr:col>
                <xdr:colOff>4181475</xdr:colOff>
                <xdr:row>123</xdr:row>
                <xdr:rowOff>962025</xdr:rowOff>
              </to>
            </anchor>
          </controlPr>
        </control>
      </mc:Choice>
      <mc:Fallback>
        <control shapeId="35857" r:id="rId37" name="OptionButton設立時取締役9_Japan"/>
      </mc:Fallback>
    </mc:AlternateContent>
    <mc:AlternateContent xmlns:mc="http://schemas.openxmlformats.org/markup-compatibility/2006">
      <mc:Choice Requires="x14">
        <control shapeId="35858" r:id="rId39" name="OptionButton設立時取締役9_Other">
          <controlPr defaultSize="0" autoLine="0" r:id="rId40">
            <anchor moveWithCells="1" sizeWithCells="1">
              <from>
                <xdr:col>2</xdr:col>
                <xdr:colOff>1485900</xdr:colOff>
                <xdr:row>123</xdr:row>
                <xdr:rowOff>952500</xdr:rowOff>
              </from>
              <to>
                <xdr:col>2</xdr:col>
                <xdr:colOff>4181475</xdr:colOff>
                <xdr:row>124</xdr:row>
                <xdr:rowOff>371475</xdr:rowOff>
              </to>
            </anchor>
          </controlPr>
        </control>
      </mc:Choice>
      <mc:Fallback>
        <control shapeId="35858" r:id="rId39" name="OptionButton設立時取締役9_Other"/>
      </mc:Fallback>
    </mc:AlternateContent>
    <mc:AlternateContent xmlns:mc="http://schemas.openxmlformats.org/markup-compatibility/2006">
      <mc:Choice Requires="x14">
        <control shapeId="35859" r:id="rId41" name="OptionButton設立時取締役10_Japan">
          <controlPr defaultSize="0" autoLine="0" r:id="rId42">
            <anchor moveWithCells="1" sizeWithCells="1">
              <from>
                <xdr:col>2</xdr:col>
                <xdr:colOff>1457325</xdr:colOff>
                <xdr:row>135</xdr:row>
                <xdr:rowOff>542925</xdr:rowOff>
              </from>
              <to>
                <xdr:col>2</xdr:col>
                <xdr:colOff>4143375</xdr:colOff>
                <xdr:row>135</xdr:row>
                <xdr:rowOff>1000125</xdr:rowOff>
              </to>
            </anchor>
          </controlPr>
        </control>
      </mc:Choice>
      <mc:Fallback>
        <control shapeId="35859" r:id="rId41" name="OptionButton設立時取締役10_Japan"/>
      </mc:Fallback>
    </mc:AlternateContent>
    <mc:AlternateContent xmlns:mc="http://schemas.openxmlformats.org/markup-compatibility/2006">
      <mc:Choice Requires="x14">
        <control shapeId="35860" r:id="rId43" name="OptionButton設立時取締役10_Other">
          <controlPr defaultSize="0" autoLine="0" r:id="rId44">
            <anchor moveWithCells="1" sizeWithCells="1">
              <from>
                <xdr:col>2</xdr:col>
                <xdr:colOff>1476375</xdr:colOff>
                <xdr:row>135</xdr:row>
                <xdr:rowOff>1000125</xdr:rowOff>
              </from>
              <to>
                <xdr:col>2</xdr:col>
                <xdr:colOff>4143375</xdr:colOff>
                <xdr:row>136</xdr:row>
                <xdr:rowOff>419100</xdr:rowOff>
              </to>
            </anchor>
          </controlPr>
        </control>
      </mc:Choice>
      <mc:Fallback>
        <control shapeId="35860" r:id="rId43" name="OptionButton設立時取締役10_Other"/>
      </mc:Fallback>
    </mc:AlternateContent>
    <mc:AlternateContent xmlns:mc="http://schemas.openxmlformats.org/markup-compatibility/2006">
      <mc:Choice Requires="x14">
        <control shapeId="35861" r:id="rId45" name="OptionButton設立時取締役11_Japan">
          <controlPr defaultSize="0" autoLine="0" autoPict="0" r:id="rId46">
            <anchor moveWithCells="1" sizeWithCells="1">
              <from>
                <xdr:col>2</xdr:col>
                <xdr:colOff>1457325</xdr:colOff>
                <xdr:row>147</xdr:row>
                <xdr:rowOff>542925</xdr:rowOff>
              </from>
              <to>
                <xdr:col>2</xdr:col>
                <xdr:colOff>4162425</xdr:colOff>
                <xdr:row>147</xdr:row>
                <xdr:rowOff>981075</xdr:rowOff>
              </to>
            </anchor>
          </controlPr>
        </control>
      </mc:Choice>
      <mc:Fallback>
        <control shapeId="35861" r:id="rId45" name="OptionButton設立時取締役11_Japan"/>
      </mc:Fallback>
    </mc:AlternateContent>
    <mc:AlternateContent xmlns:mc="http://schemas.openxmlformats.org/markup-compatibility/2006">
      <mc:Choice Requires="x14">
        <control shapeId="35862" r:id="rId47" name="OptionButton設立時取締役11_Other">
          <controlPr defaultSize="0" autoLine="0" autoPict="0" r:id="rId48">
            <anchor moveWithCells="1" sizeWithCells="1">
              <from>
                <xdr:col>2</xdr:col>
                <xdr:colOff>1457325</xdr:colOff>
                <xdr:row>147</xdr:row>
                <xdr:rowOff>962025</xdr:rowOff>
              </from>
              <to>
                <xdr:col>3</xdr:col>
                <xdr:colOff>9525</xdr:colOff>
                <xdr:row>148</xdr:row>
                <xdr:rowOff>371475</xdr:rowOff>
              </to>
            </anchor>
          </controlPr>
        </control>
      </mc:Choice>
      <mc:Fallback>
        <control shapeId="35862" r:id="rId47" name="OptionButton設立時取締役11_Other"/>
      </mc:Fallback>
    </mc:AlternateContent>
    <mc:AlternateContent xmlns:mc="http://schemas.openxmlformats.org/markup-compatibility/2006">
      <mc:Choice Requires="x14">
        <control shapeId="35863" r:id="rId49" name="OptionButton設立時取締役12_Japan">
          <controlPr defaultSize="0" autoLine="0" autoPict="0" r:id="rId50">
            <anchor moveWithCells="1" sizeWithCells="1">
              <from>
                <xdr:col>2</xdr:col>
                <xdr:colOff>1457325</xdr:colOff>
                <xdr:row>159</xdr:row>
                <xdr:rowOff>581025</xdr:rowOff>
              </from>
              <to>
                <xdr:col>2</xdr:col>
                <xdr:colOff>4133850</xdr:colOff>
                <xdr:row>160</xdr:row>
                <xdr:rowOff>9525</xdr:rowOff>
              </to>
            </anchor>
          </controlPr>
        </control>
      </mc:Choice>
      <mc:Fallback>
        <control shapeId="35863" r:id="rId49" name="OptionButton設立時取締役12_Japan"/>
      </mc:Fallback>
    </mc:AlternateContent>
    <mc:AlternateContent xmlns:mc="http://schemas.openxmlformats.org/markup-compatibility/2006">
      <mc:Choice Requires="x14">
        <control shapeId="35864" r:id="rId51" name="OptionButton設立時取締役12_Other">
          <controlPr defaultSize="0" autoLine="0" r:id="rId52">
            <anchor moveWithCells="1" sizeWithCells="1">
              <from>
                <xdr:col>2</xdr:col>
                <xdr:colOff>1457325</xdr:colOff>
                <xdr:row>160</xdr:row>
                <xdr:rowOff>9525</xdr:rowOff>
              </from>
              <to>
                <xdr:col>2</xdr:col>
                <xdr:colOff>4152900</xdr:colOff>
                <xdr:row>160</xdr:row>
                <xdr:rowOff>466725</xdr:rowOff>
              </to>
            </anchor>
          </controlPr>
        </control>
      </mc:Choice>
      <mc:Fallback>
        <control shapeId="35864" r:id="rId51" name="OptionButton設立時取締役12_Other"/>
      </mc:Fallback>
    </mc:AlternateContent>
    <mc:AlternateContent xmlns:mc="http://schemas.openxmlformats.org/markup-compatibility/2006">
      <mc:Choice Requires="x14">
        <control shapeId="35865" r:id="rId53" name="OptionButton設立時取締役13_Japan">
          <controlPr defaultSize="0" autoLine="0" autoPict="0" r:id="rId54">
            <anchor moveWithCells="1" sizeWithCells="1">
              <from>
                <xdr:col>2</xdr:col>
                <xdr:colOff>1419225</xdr:colOff>
                <xdr:row>171</xdr:row>
                <xdr:rowOff>561975</xdr:rowOff>
              </from>
              <to>
                <xdr:col>2</xdr:col>
                <xdr:colOff>4143375</xdr:colOff>
                <xdr:row>171</xdr:row>
                <xdr:rowOff>1009650</xdr:rowOff>
              </to>
            </anchor>
          </controlPr>
        </control>
      </mc:Choice>
      <mc:Fallback>
        <control shapeId="35865" r:id="rId53" name="OptionButton設立時取締役13_Japan"/>
      </mc:Fallback>
    </mc:AlternateContent>
    <mc:AlternateContent xmlns:mc="http://schemas.openxmlformats.org/markup-compatibility/2006">
      <mc:Choice Requires="x14">
        <control shapeId="35866" r:id="rId55" name="OptionButton設立時取締役13_Other">
          <controlPr defaultSize="0" autoLine="0" r:id="rId56">
            <anchor moveWithCells="1" sizeWithCells="1">
              <from>
                <xdr:col>2</xdr:col>
                <xdr:colOff>1419225</xdr:colOff>
                <xdr:row>171</xdr:row>
                <xdr:rowOff>962025</xdr:rowOff>
              </from>
              <to>
                <xdr:col>2</xdr:col>
                <xdr:colOff>4171950</xdr:colOff>
                <xdr:row>172</xdr:row>
                <xdr:rowOff>390525</xdr:rowOff>
              </to>
            </anchor>
          </controlPr>
        </control>
      </mc:Choice>
      <mc:Fallback>
        <control shapeId="35866" r:id="rId55" name="OptionButton設立時取締役13_Other"/>
      </mc:Fallback>
    </mc:AlternateContent>
    <mc:AlternateContent xmlns:mc="http://schemas.openxmlformats.org/markup-compatibility/2006">
      <mc:Choice Requires="x14">
        <control shapeId="35867" r:id="rId57" name="OptionButton設立時取締役14_Japan">
          <controlPr defaultSize="0" autoLine="0" r:id="rId58">
            <anchor moveWithCells="1" sizeWithCells="1">
              <from>
                <xdr:col>2</xdr:col>
                <xdr:colOff>1428750</xdr:colOff>
                <xdr:row>183</xdr:row>
                <xdr:rowOff>571500</xdr:rowOff>
              </from>
              <to>
                <xdr:col>2</xdr:col>
                <xdr:colOff>4162425</xdr:colOff>
                <xdr:row>183</xdr:row>
                <xdr:rowOff>1019175</xdr:rowOff>
              </to>
            </anchor>
          </controlPr>
        </control>
      </mc:Choice>
      <mc:Fallback>
        <control shapeId="35867" r:id="rId57" name="OptionButton設立時取締役14_Japan"/>
      </mc:Fallback>
    </mc:AlternateContent>
    <mc:AlternateContent xmlns:mc="http://schemas.openxmlformats.org/markup-compatibility/2006">
      <mc:Choice Requires="x14">
        <control shapeId="35868" r:id="rId59" name="OptionButton設立時取締役14_Other">
          <controlPr defaultSize="0" autoLine="0" r:id="rId60">
            <anchor moveWithCells="1" sizeWithCells="1">
              <from>
                <xdr:col>2</xdr:col>
                <xdr:colOff>1428750</xdr:colOff>
                <xdr:row>183</xdr:row>
                <xdr:rowOff>1009650</xdr:rowOff>
              </from>
              <to>
                <xdr:col>2</xdr:col>
                <xdr:colOff>4143375</xdr:colOff>
                <xdr:row>184</xdr:row>
                <xdr:rowOff>438150</xdr:rowOff>
              </to>
            </anchor>
          </controlPr>
        </control>
      </mc:Choice>
      <mc:Fallback>
        <control shapeId="35868" r:id="rId59" name="OptionButton設立時取締役14_Other"/>
      </mc:Fallback>
    </mc:AlternateContent>
    <mc:AlternateContent xmlns:mc="http://schemas.openxmlformats.org/markup-compatibility/2006">
      <mc:Choice Requires="x14">
        <control shapeId="35869" r:id="rId61" name="OptionButton設立時取締役15_Japan">
          <controlPr defaultSize="0" autoLine="0" r:id="rId62">
            <anchor moveWithCells="1" sizeWithCells="1">
              <from>
                <xdr:col>2</xdr:col>
                <xdr:colOff>1476375</xdr:colOff>
                <xdr:row>195</xdr:row>
                <xdr:rowOff>561975</xdr:rowOff>
              </from>
              <to>
                <xdr:col>2</xdr:col>
                <xdr:colOff>4162425</xdr:colOff>
                <xdr:row>195</xdr:row>
                <xdr:rowOff>1019175</xdr:rowOff>
              </to>
            </anchor>
          </controlPr>
        </control>
      </mc:Choice>
      <mc:Fallback>
        <control shapeId="35869" r:id="rId61" name="OptionButton設立時取締役15_Japan"/>
      </mc:Fallback>
    </mc:AlternateContent>
    <mc:AlternateContent xmlns:mc="http://schemas.openxmlformats.org/markup-compatibility/2006">
      <mc:Choice Requires="x14">
        <control shapeId="35870" r:id="rId63" name="OptionButton設立時取締役15_Other">
          <controlPr defaultSize="0" autoLine="0" r:id="rId64">
            <anchor moveWithCells="1" sizeWithCells="1">
              <from>
                <xdr:col>2</xdr:col>
                <xdr:colOff>1476375</xdr:colOff>
                <xdr:row>195</xdr:row>
                <xdr:rowOff>1000125</xdr:rowOff>
              </from>
              <to>
                <xdr:col>2</xdr:col>
                <xdr:colOff>4171950</xdr:colOff>
                <xdr:row>196</xdr:row>
                <xdr:rowOff>447675</xdr:rowOff>
              </to>
            </anchor>
          </controlPr>
        </control>
      </mc:Choice>
      <mc:Fallback>
        <control shapeId="35870" r:id="rId63" name="OptionButton設立時取締役15_Other"/>
      </mc:Fallback>
    </mc:AlternateContent>
    <mc:AlternateContent xmlns:mc="http://schemas.openxmlformats.org/markup-compatibility/2006">
      <mc:Choice Requires="x14">
        <control shapeId="35871" r:id="rId65" name="OptionButton設立時取締役16_Japan">
          <controlPr defaultSize="0" autoLine="0" autoPict="0" r:id="rId66">
            <anchor moveWithCells="1" sizeWithCells="1">
              <from>
                <xdr:col>2</xdr:col>
                <xdr:colOff>1476375</xdr:colOff>
                <xdr:row>207</xdr:row>
                <xdr:rowOff>514350</xdr:rowOff>
              </from>
              <to>
                <xdr:col>2</xdr:col>
                <xdr:colOff>4181475</xdr:colOff>
                <xdr:row>207</xdr:row>
                <xdr:rowOff>971550</xdr:rowOff>
              </to>
            </anchor>
          </controlPr>
        </control>
      </mc:Choice>
      <mc:Fallback>
        <control shapeId="35871" r:id="rId65" name="OptionButton設立時取締役16_Japan"/>
      </mc:Fallback>
    </mc:AlternateContent>
    <mc:AlternateContent xmlns:mc="http://schemas.openxmlformats.org/markup-compatibility/2006">
      <mc:Choice Requires="x14">
        <control shapeId="35872" r:id="rId67" name="OptionButton設立時取締役16_Other">
          <controlPr defaultSize="0" autoLine="0" r:id="rId68">
            <anchor moveWithCells="1" sizeWithCells="1">
              <from>
                <xdr:col>2</xdr:col>
                <xdr:colOff>1476375</xdr:colOff>
                <xdr:row>207</xdr:row>
                <xdr:rowOff>971550</xdr:rowOff>
              </from>
              <to>
                <xdr:col>2</xdr:col>
                <xdr:colOff>4171950</xdr:colOff>
                <xdr:row>208</xdr:row>
                <xdr:rowOff>400050</xdr:rowOff>
              </to>
            </anchor>
          </controlPr>
        </control>
      </mc:Choice>
      <mc:Fallback>
        <control shapeId="35872" r:id="rId67" name="OptionButton設立時取締役16_Other"/>
      </mc:Fallback>
    </mc:AlternateContent>
    <mc:AlternateContent xmlns:mc="http://schemas.openxmlformats.org/markup-compatibility/2006">
      <mc:Choice Requires="x14">
        <control shapeId="35873" r:id="rId69" name="OptionButton設立時取締役17_Japan">
          <controlPr defaultSize="0" autoLine="0" autoPict="0" r:id="rId70">
            <anchor moveWithCells="1" sizeWithCells="1">
              <from>
                <xdr:col>2</xdr:col>
                <xdr:colOff>1524000</xdr:colOff>
                <xdr:row>219</xdr:row>
                <xdr:rowOff>533400</xdr:rowOff>
              </from>
              <to>
                <xdr:col>2</xdr:col>
                <xdr:colOff>4181475</xdr:colOff>
                <xdr:row>220</xdr:row>
                <xdr:rowOff>0</xdr:rowOff>
              </to>
            </anchor>
          </controlPr>
        </control>
      </mc:Choice>
      <mc:Fallback>
        <control shapeId="35873" r:id="rId69" name="OptionButton設立時取締役17_Japan"/>
      </mc:Fallback>
    </mc:AlternateContent>
    <mc:AlternateContent xmlns:mc="http://schemas.openxmlformats.org/markup-compatibility/2006">
      <mc:Choice Requires="x14">
        <control shapeId="35874" r:id="rId71" name="OptionButton設立時取締役17_Other">
          <controlPr defaultSize="0" autoLine="0" r:id="rId36">
            <anchor moveWithCells="1" sizeWithCells="1">
              <from>
                <xdr:col>2</xdr:col>
                <xdr:colOff>1514475</xdr:colOff>
                <xdr:row>219</xdr:row>
                <xdr:rowOff>1009650</xdr:rowOff>
              </from>
              <to>
                <xdr:col>3</xdr:col>
                <xdr:colOff>0</xdr:colOff>
                <xdr:row>220</xdr:row>
                <xdr:rowOff>438150</xdr:rowOff>
              </to>
            </anchor>
          </controlPr>
        </control>
      </mc:Choice>
      <mc:Fallback>
        <control shapeId="35874" r:id="rId71" name="OptionButton設立時取締役17_Other"/>
      </mc:Fallback>
    </mc:AlternateContent>
    <mc:AlternateContent xmlns:mc="http://schemas.openxmlformats.org/markup-compatibility/2006">
      <mc:Choice Requires="x14">
        <control shapeId="35875" r:id="rId72" name="OptionButton設立時取締役18_Japan">
          <controlPr defaultSize="0" autoLine="0" autoPict="0" r:id="rId73">
            <anchor moveWithCells="1" sizeWithCells="1">
              <from>
                <xdr:col>2</xdr:col>
                <xdr:colOff>1466850</xdr:colOff>
                <xdr:row>231</xdr:row>
                <xdr:rowOff>619125</xdr:rowOff>
              </from>
              <to>
                <xdr:col>2</xdr:col>
                <xdr:colOff>4162425</xdr:colOff>
                <xdr:row>232</xdr:row>
                <xdr:rowOff>19050</xdr:rowOff>
              </to>
            </anchor>
          </controlPr>
        </control>
      </mc:Choice>
      <mc:Fallback>
        <control shapeId="35875" r:id="rId72" name="OptionButton設立時取締役18_Japan"/>
      </mc:Fallback>
    </mc:AlternateContent>
    <mc:AlternateContent xmlns:mc="http://schemas.openxmlformats.org/markup-compatibility/2006">
      <mc:Choice Requires="x14">
        <control shapeId="35876" r:id="rId74" name="OptionButton設立時取締役18_Other">
          <controlPr defaultSize="0" autoLine="0" r:id="rId75">
            <anchor moveWithCells="1" sizeWithCells="1">
              <from>
                <xdr:col>2</xdr:col>
                <xdr:colOff>1476375</xdr:colOff>
                <xdr:row>232</xdr:row>
                <xdr:rowOff>19050</xdr:rowOff>
              </from>
              <to>
                <xdr:col>2</xdr:col>
                <xdr:colOff>4162425</xdr:colOff>
                <xdr:row>232</xdr:row>
                <xdr:rowOff>476250</xdr:rowOff>
              </to>
            </anchor>
          </controlPr>
        </control>
      </mc:Choice>
      <mc:Fallback>
        <control shapeId="35876" r:id="rId74" name="OptionButton設立時取締役18_Other"/>
      </mc:Fallback>
    </mc:AlternateContent>
    <mc:AlternateContent xmlns:mc="http://schemas.openxmlformats.org/markup-compatibility/2006">
      <mc:Choice Requires="x14">
        <control shapeId="35877" r:id="rId76" name="OptionButton設立時取締役19_Japan">
          <controlPr defaultSize="0" autoLine="0" autoPict="0" r:id="rId77">
            <anchor moveWithCells="1" sizeWithCells="1">
              <from>
                <xdr:col>2</xdr:col>
                <xdr:colOff>1362075</xdr:colOff>
                <xdr:row>243</xdr:row>
                <xdr:rowOff>561975</xdr:rowOff>
              </from>
              <to>
                <xdr:col>2</xdr:col>
                <xdr:colOff>4133850</xdr:colOff>
                <xdr:row>243</xdr:row>
                <xdr:rowOff>1009650</xdr:rowOff>
              </to>
            </anchor>
          </controlPr>
        </control>
      </mc:Choice>
      <mc:Fallback>
        <control shapeId="35877" r:id="rId76" name="OptionButton設立時取締役19_Japan"/>
      </mc:Fallback>
    </mc:AlternateContent>
    <mc:AlternateContent xmlns:mc="http://schemas.openxmlformats.org/markup-compatibility/2006">
      <mc:Choice Requires="x14">
        <control shapeId="35878" r:id="rId78" name="OptionButton設立時取締役19_Other">
          <controlPr defaultSize="0" autoLine="0" r:id="rId79">
            <anchor moveWithCells="1" sizeWithCells="1">
              <from>
                <xdr:col>2</xdr:col>
                <xdr:colOff>1362075</xdr:colOff>
                <xdr:row>243</xdr:row>
                <xdr:rowOff>1009650</xdr:rowOff>
              </from>
              <to>
                <xdr:col>2</xdr:col>
                <xdr:colOff>4143375</xdr:colOff>
                <xdr:row>244</xdr:row>
                <xdr:rowOff>438150</xdr:rowOff>
              </to>
            </anchor>
          </controlPr>
        </control>
      </mc:Choice>
      <mc:Fallback>
        <control shapeId="35878" r:id="rId78" name="OptionButton設立時取締役19_Other"/>
      </mc:Fallback>
    </mc:AlternateContent>
    <mc:AlternateContent xmlns:mc="http://schemas.openxmlformats.org/markup-compatibility/2006">
      <mc:Choice Requires="x14">
        <control shapeId="35879" r:id="rId80" name="OptionButton設立時取締役20_Japan">
          <controlPr defaultSize="0" autoLine="0" r:id="rId81">
            <anchor moveWithCells="1" sizeWithCells="1">
              <from>
                <xdr:col>2</xdr:col>
                <xdr:colOff>1457325</xdr:colOff>
                <xdr:row>255</xdr:row>
                <xdr:rowOff>571500</xdr:rowOff>
              </from>
              <to>
                <xdr:col>2</xdr:col>
                <xdr:colOff>4171950</xdr:colOff>
                <xdr:row>256</xdr:row>
                <xdr:rowOff>0</xdr:rowOff>
              </to>
            </anchor>
          </controlPr>
        </control>
      </mc:Choice>
      <mc:Fallback>
        <control shapeId="35879" r:id="rId80" name="OptionButton設立時取締役20_Japan"/>
      </mc:Fallback>
    </mc:AlternateContent>
    <mc:AlternateContent xmlns:mc="http://schemas.openxmlformats.org/markup-compatibility/2006">
      <mc:Choice Requires="x14">
        <control shapeId="35880" r:id="rId82" name="OptionButton設立時取締役20_Other">
          <controlPr defaultSize="0" autoLine="0" r:id="rId83">
            <anchor moveWithCells="1" sizeWithCells="1">
              <from>
                <xdr:col>2</xdr:col>
                <xdr:colOff>1438275</xdr:colOff>
                <xdr:row>255</xdr:row>
                <xdr:rowOff>981075</xdr:rowOff>
              </from>
              <to>
                <xdr:col>2</xdr:col>
                <xdr:colOff>4171950</xdr:colOff>
                <xdr:row>256</xdr:row>
                <xdr:rowOff>428625</xdr:rowOff>
              </to>
            </anchor>
          </controlPr>
        </control>
      </mc:Choice>
      <mc:Fallback>
        <control shapeId="35880" r:id="rId82" name="OptionButton設立時取締役20_Other"/>
      </mc:Fallback>
    </mc:AlternateContent>
    <mc:AlternateContent xmlns:mc="http://schemas.openxmlformats.org/markup-compatibility/2006">
      <mc:Choice Requires="x14">
        <control shapeId="35881" r:id="rId84" name="OptionButton設立時取締役21_Japan">
          <controlPr defaultSize="0" autoLine="0" autoPict="0" r:id="rId85">
            <anchor moveWithCells="1" sizeWithCells="1">
              <from>
                <xdr:col>2</xdr:col>
                <xdr:colOff>1457325</xdr:colOff>
                <xdr:row>267</xdr:row>
                <xdr:rowOff>581025</xdr:rowOff>
              </from>
              <to>
                <xdr:col>3</xdr:col>
                <xdr:colOff>9525</xdr:colOff>
                <xdr:row>268</xdr:row>
                <xdr:rowOff>19050</xdr:rowOff>
              </to>
            </anchor>
          </controlPr>
        </control>
      </mc:Choice>
      <mc:Fallback>
        <control shapeId="35881" r:id="rId84" name="OptionButton設立時取締役21_Japan"/>
      </mc:Fallback>
    </mc:AlternateContent>
    <mc:AlternateContent xmlns:mc="http://schemas.openxmlformats.org/markup-compatibility/2006">
      <mc:Choice Requires="x14">
        <control shapeId="35882" r:id="rId86" name="OptionButton設立時取締役21_Other">
          <controlPr defaultSize="0" autoLine="0" r:id="rId87">
            <anchor moveWithCells="1" sizeWithCells="1">
              <from>
                <xdr:col>2</xdr:col>
                <xdr:colOff>1457325</xdr:colOff>
                <xdr:row>268</xdr:row>
                <xdr:rowOff>9525</xdr:rowOff>
              </from>
              <to>
                <xdr:col>2</xdr:col>
                <xdr:colOff>4181475</xdr:colOff>
                <xdr:row>268</xdr:row>
                <xdr:rowOff>466725</xdr:rowOff>
              </to>
            </anchor>
          </controlPr>
        </control>
      </mc:Choice>
      <mc:Fallback>
        <control shapeId="35882" r:id="rId86" name="OptionButton設立時取締役21_Other"/>
      </mc:Fallback>
    </mc:AlternateContent>
    <mc:AlternateContent xmlns:mc="http://schemas.openxmlformats.org/markup-compatibility/2006">
      <mc:Choice Requires="x14">
        <control shapeId="35883" r:id="rId88" name="OptionButton設立時取締役22_Japan">
          <controlPr defaultSize="0" autoLine="0" autoPict="0" r:id="rId42">
            <anchor moveWithCells="1" sizeWithCells="1">
              <from>
                <xdr:col>2</xdr:col>
                <xdr:colOff>1457325</xdr:colOff>
                <xdr:row>279</xdr:row>
                <xdr:rowOff>542925</xdr:rowOff>
              </from>
              <to>
                <xdr:col>2</xdr:col>
                <xdr:colOff>4143375</xdr:colOff>
                <xdr:row>279</xdr:row>
                <xdr:rowOff>1000125</xdr:rowOff>
              </to>
            </anchor>
          </controlPr>
        </control>
      </mc:Choice>
      <mc:Fallback>
        <control shapeId="35883" r:id="rId88" name="OptionButton設立時取締役22_Japan"/>
      </mc:Fallback>
    </mc:AlternateContent>
    <mc:AlternateContent xmlns:mc="http://schemas.openxmlformats.org/markup-compatibility/2006">
      <mc:Choice Requires="x14">
        <control shapeId="35884" r:id="rId89" name="OptionButton設立時取締役22_Other">
          <controlPr defaultSize="0" autoLine="0" autoPict="0" r:id="rId68">
            <anchor moveWithCells="1" sizeWithCells="1">
              <from>
                <xdr:col>2</xdr:col>
                <xdr:colOff>1457325</xdr:colOff>
                <xdr:row>279</xdr:row>
                <xdr:rowOff>981075</xdr:rowOff>
              </from>
              <to>
                <xdr:col>2</xdr:col>
                <xdr:colOff>4152900</xdr:colOff>
                <xdr:row>280</xdr:row>
                <xdr:rowOff>409575</xdr:rowOff>
              </to>
            </anchor>
          </controlPr>
        </control>
      </mc:Choice>
      <mc:Fallback>
        <control shapeId="35884" r:id="rId89" name="OptionButton設立時取締役22_Other"/>
      </mc:Fallback>
    </mc:AlternateContent>
    <mc:AlternateContent xmlns:mc="http://schemas.openxmlformats.org/markup-compatibility/2006">
      <mc:Choice Requires="x14">
        <control shapeId="35885" r:id="rId90" name="OptionButton設立時取締役23_Japan">
          <controlPr defaultSize="0" autoLine="0" autoPict="0" r:id="rId91">
            <anchor moveWithCells="1" sizeWithCells="1">
              <from>
                <xdr:col>2</xdr:col>
                <xdr:colOff>1438275</xdr:colOff>
                <xdr:row>291</xdr:row>
                <xdr:rowOff>600075</xdr:rowOff>
              </from>
              <to>
                <xdr:col>2</xdr:col>
                <xdr:colOff>4133850</xdr:colOff>
                <xdr:row>292</xdr:row>
                <xdr:rowOff>28575</xdr:rowOff>
              </to>
            </anchor>
          </controlPr>
        </control>
      </mc:Choice>
      <mc:Fallback>
        <control shapeId="35885" r:id="rId90" name="OptionButton設立時取締役23_Japan"/>
      </mc:Fallback>
    </mc:AlternateContent>
    <mc:AlternateContent xmlns:mc="http://schemas.openxmlformats.org/markup-compatibility/2006">
      <mc:Choice Requires="x14">
        <control shapeId="35886" r:id="rId92" name="OptionButton設立時取締役23_Other">
          <controlPr defaultSize="0" autoLine="0" autoPict="0" r:id="rId93">
            <anchor moveWithCells="1" sizeWithCells="1">
              <from>
                <xdr:col>2</xdr:col>
                <xdr:colOff>1438275</xdr:colOff>
                <xdr:row>292</xdr:row>
                <xdr:rowOff>9525</xdr:rowOff>
              </from>
              <to>
                <xdr:col>2</xdr:col>
                <xdr:colOff>4133850</xdr:colOff>
                <xdr:row>292</xdr:row>
                <xdr:rowOff>447675</xdr:rowOff>
              </to>
            </anchor>
          </controlPr>
        </control>
      </mc:Choice>
      <mc:Fallback>
        <control shapeId="35886" r:id="rId92" name="OptionButton設立時取締役23_Other"/>
      </mc:Fallback>
    </mc:AlternateContent>
    <mc:AlternateContent xmlns:mc="http://schemas.openxmlformats.org/markup-compatibility/2006">
      <mc:Choice Requires="x14">
        <control shapeId="35887" r:id="rId94" name="OptionButton設立時取締役24_Japan">
          <controlPr defaultSize="0" autoLine="0" autoPict="0" r:id="rId95">
            <anchor moveWithCells="1" sizeWithCells="1">
              <from>
                <xdr:col>2</xdr:col>
                <xdr:colOff>1390650</xdr:colOff>
                <xdr:row>303</xdr:row>
                <xdr:rowOff>600075</xdr:rowOff>
              </from>
              <to>
                <xdr:col>2</xdr:col>
                <xdr:colOff>4152900</xdr:colOff>
                <xdr:row>304</xdr:row>
                <xdr:rowOff>19050</xdr:rowOff>
              </to>
            </anchor>
          </controlPr>
        </control>
      </mc:Choice>
      <mc:Fallback>
        <control shapeId="35887" r:id="rId94" name="OptionButton設立時取締役24_Japan"/>
      </mc:Fallback>
    </mc:AlternateContent>
    <mc:AlternateContent xmlns:mc="http://schemas.openxmlformats.org/markup-compatibility/2006">
      <mc:Choice Requires="x14">
        <control shapeId="35888" r:id="rId96" name="OptionButton設立時取締役24_Other">
          <controlPr defaultSize="0" autoLine="0" autoPict="0" r:id="rId97">
            <anchor moveWithCells="1" sizeWithCells="1">
              <from>
                <xdr:col>2</xdr:col>
                <xdr:colOff>1390650</xdr:colOff>
                <xdr:row>304</xdr:row>
                <xdr:rowOff>9525</xdr:rowOff>
              </from>
              <to>
                <xdr:col>2</xdr:col>
                <xdr:colOff>4152900</xdr:colOff>
                <xdr:row>304</xdr:row>
                <xdr:rowOff>447675</xdr:rowOff>
              </to>
            </anchor>
          </controlPr>
        </control>
      </mc:Choice>
      <mc:Fallback>
        <control shapeId="35888" r:id="rId96" name="OptionButton設立時取締役24_Other"/>
      </mc:Fallback>
    </mc:AlternateContent>
    <mc:AlternateContent xmlns:mc="http://schemas.openxmlformats.org/markup-compatibility/2006">
      <mc:Choice Requires="x14">
        <control shapeId="35889" r:id="rId98" name="OptionButton設立時取締役25_Japan">
          <controlPr defaultSize="0" autoLine="0" autoPict="0" r:id="rId99">
            <anchor moveWithCells="1" sizeWithCells="1">
              <from>
                <xdr:col>2</xdr:col>
                <xdr:colOff>1438275</xdr:colOff>
                <xdr:row>315</xdr:row>
                <xdr:rowOff>590550</xdr:rowOff>
              </from>
              <to>
                <xdr:col>2</xdr:col>
                <xdr:colOff>4143375</xdr:colOff>
                <xdr:row>316</xdr:row>
                <xdr:rowOff>19050</xdr:rowOff>
              </to>
            </anchor>
          </controlPr>
        </control>
      </mc:Choice>
      <mc:Fallback>
        <control shapeId="35889" r:id="rId98" name="OptionButton設立時取締役25_Japan"/>
      </mc:Fallback>
    </mc:AlternateContent>
    <mc:AlternateContent xmlns:mc="http://schemas.openxmlformats.org/markup-compatibility/2006">
      <mc:Choice Requires="x14">
        <control shapeId="35890" r:id="rId100" name="OptionButton設立時取締役25_Other">
          <controlPr defaultSize="0" autoLine="0" autoPict="0" r:id="rId101">
            <anchor moveWithCells="1" sizeWithCells="1">
              <from>
                <xdr:col>2</xdr:col>
                <xdr:colOff>1419225</xdr:colOff>
                <xdr:row>316</xdr:row>
                <xdr:rowOff>19050</xdr:rowOff>
              </from>
              <to>
                <xdr:col>2</xdr:col>
                <xdr:colOff>4143375</xdr:colOff>
                <xdr:row>316</xdr:row>
                <xdr:rowOff>457200</xdr:rowOff>
              </to>
            </anchor>
          </controlPr>
        </control>
      </mc:Choice>
      <mc:Fallback>
        <control shapeId="35890" r:id="rId100" name="OptionButton設立時取締役25_Other"/>
      </mc:Fallback>
    </mc:AlternateContent>
    <mc:AlternateContent xmlns:mc="http://schemas.openxmlformats.org/markup-compatibility/2006">
      <mc:Choice Requires="x14">
        <control shapeId="35891" r:id="rId102" name="OptionButton設立時取締役26_Japan">
          <controlPr defaultSize="0" autoLine="0" r:id="rId103">
            <anchor moveWithCells="1" sizeWithCells="1">
              <from>
                <xdr:col>2</xdr:col>
                <xdr:colOff>1438275</xdr:colOff>
                <xdr:row>327</xdr:row>
                <xdr:rowOff>514350</xdr:rowOff>
              </from>
              <to>
                <xdr:col>2</xdr:col>
                <xdr:colOff>4171950</xdr:colOff>
                <xdr:row>327</xdr:row>
                <xdr:rowOff>962025</xdr:rowOff>
              </to>
            </anchor>
          </controlPr>
        </control>
      </mc:Choice>
      <mc:Fallback>
        <control shapeId="35891" r:id="rId102" name="OptionButton設立時取締役26_Japan"/>
      </mc:Fallback>
    </mc:AlternateContent>
    <mc:AlternateContent xmlns:mc="http://schemas.openxmlformats.org/markup-compatibility/2006">
      <mc:Choice Requires="x14">
        <control shapeId="35892" r:id="rId104" name="OptionButton設立時取締役26_Other">
          <controlPr defaultSize="0" autoLine="0" r:id="rId105">
            <anchor moveWithCells="1" sizeWithCells="1">
              <from>
                <xdr:col>2</xdr:col>
                <xdr:colOff>1428750</xdr:colOff>
                <xdr:row>327</xdr:row>
                <xdr:rowOff>962025</xdr:rowOff>
              </from>
              <to>
                <xdr:col>2</xdr:col>
                <xdr:colOff>4171950</xdr:colOff>
                <xdr:row>328</xdr:row>
                <xdr:rowOff>390525</xdr:rowOff>
              </to>
            </anchor>
          </controlPr>
        </control>
      </mc:Choice>
      <mc:Fallback>
        <control shapeId="35892" r:id="rId104" name="OptionButton設立時取締役26_Other"/>
      </mc:Fallback>
    </mc:AlternateContent>
    <mc:AlternateContent xmlns:mc="http://schemas.openxmlformats.org/markup-compatibility/2006">
      <mc:Choice Requires="x14">
        <control shapeId="35893" r:id="rId106" name="OptionButton設立時取締役27_Japan">
          <controlPr defaultSize="0" autoLine="0" autoPict="0" r:id="rId107">
            <anchor moveWithCells="1" sizeWithCells="1">
              <from>
                <xdr:col>2</xdr:col>
                <xdr:colOff>1390650</xdr:colOff>
                <xdr:row>339</xdr:row>
                <xdr:rowOff>571500</xdr:rowOff>
              </from>
              <to>
                <xdr:col>2</xdr:col>
                <xdr:colOff>4133850</xdr:colOff>
                <xdr:row>339</xdr:row>
                <xdr:rowOff>1019175</xdr:rowOff>
              </to>
            </anchor>
          </controlPr>
        </control>
      </mc:Choice>
      <mc:Fallback>
        <control shapeId="35893" r:id="rId106" name="OptionButton設立時取締役27_Japan"/>
      </mc:Fallback>
    </mc:AlternateContent>
    <mc:AlternateContent xmlns:mc="http://schemas.openxmlformats.org/markup-compatibility/2006">
      <mc:Choice Requires="x14">
        <control shapeId="35894" r:id="rId108" name="OptionButton設立時取締役27_Other">
          <controlPr defaultSize="0" autoLine="0" autoPict="0" r:id="rId109">
            <anchor moveWithCells="1" sizeWithCells="1">
              <from>
                <xdr:col>2</xdr:col>
                <xdr:colOff>1390650</xdr:colOff>
                <xdr:row>339</xdr:row>
                <xdr:rowOff>990600</xdr:rowOff>
              </from>
              <to>
                <xdr:col>2</xdr:col>
                <xdr:colOff>4133850</xdr:colOff>
                <xdr:row>340</xdr:row>
                <xdr:rowOff>409575</xdr:rowOff>
              </to>
            </anchor>
          </controlPr>
        </control>
      </mc:Choice>
      <mc:Fallback>
        <control shapeId="35894" r:id="rId108" name="OptionButton設立時取締役27_Other"/>
      </mc:Fallback>
    </mc:AlternateContent>
    <mc:AlternateContent xmlns:mc="http://schemas.openxmlformats.org/markup-compatibility/2006">
      <mc:Choice Requires="x14">
        <control shapeId="35895" r:id="rId110" name="OptionButton設立時取締役28_Japan">
          <controlPr defaultSize="0" autoLine="0" autoPict="0" r:id="rId111">
            <anchor moveWithCells="1" sizeWithCells="1">
              <from>
                <xdr:col>2</xdr:col>
                <xdr:colOff>1362075</xdr:colOff>
                <xdr:row>351</xdr:row>
                <xdr:rowOff>542925</xdr:rowOff>
              </from>
              <to>
                <xdr:col>2</xdr:col>
                <xdr:colOff>4133850</xdr:colOff>
                <xdr:row>351</xdr:row>
                <xdr:rowOff>1000125</xdr:rowOff>
              </to>
            </anchor>
          </controlPr>
        </control>
      </mc:Choice>
      <mc:Fallback>
        <control shapeId="35895" r:id="rId110" name="OptionButton設立時取締役28_Japan"/>
      </mc:Fallback>
    </mc:AlternateContent>
    <mc:AlternateContent xmlns:mc="http://schemas.openxmlformats.org/markup-compatibility/2006">
      <mc:Choice Requires="x14">
        <control shapeId="35896" r:id="rId112" name="OptionButton設立時取締役28_Other">
          <controlPr defaultSize="0" autoLine="0" autoPict="0" r:id="rId113">
            <anchor moveWithCells="1" sizeWithCells="1">
              <from>
                <xdr:col>2</xdr:col>
                <xdr:colOff>1362075</xdr:colOff>
                <xdr:row>351</xdr:row>
                <xdr:rowOff>990600</xdr:rowOff>
              </from>
              <to>
                <xdr:col>2</xdr:col>
                <xdr:colOff>4133850</xdr:colOff>
                <xdr:row>352</xdr:row>
                <xdr:rowOff>428625</xdr:rowOff>
              </to>
            </anchor>
          </controlPr>
        </control>
      </mc:Choice>
      <mc:Fallback>
        <control shapeId="35896" r:id="rId112" name="OptionButton設立時取締役28_Other"/>
      </mc:Fallback>
    </mc:AlternateContent>
    <mc:AlternateContent xmlns:mc="http://schemas.openxmlformats.org/markup-compatibility/2006">
      <mc:Choice Requires="x14">
        <control shapeId="35897" r:id="rId114" name="OptionButton設立時取締役29_Japan">
          <controlPr defaultSize="0" autoLine="0" autoPict="0" r:id="rId115">
            <anchor moveWithCells="1" sizeWithCells="1">
              <from>
                <xdr:col>2</xdr:col>
                <xdr:colOff>1390650</xdr:colOff>
                <xdr:row>363</xdr:row>
                <xdr:rowOff>561975</xdr:rowOff>
              </from>
              <to>
                <xdr:col>2</xdr:col>
                <xdr:colOff>4152900</xdr:colOff>
                <xdr:row>363</xdr:row>
                <xdr:rowOff>1009650</xdr:rowOff>
              </to>
            </anchor>
          </controlPr>
        </control>
      </mc:Choice>
      <mc:Fallback>
        <control shapeId="35897" r:id="rId114" name="OptionButton設立時取締役29_Japan"/>
      </mc:Fallback>
    </mc:AlternateContent>
    <mc:AlternateContent xmlns:mc="http://schemas.openxmlformats.org/markup-compatibility/2006">
      <mc:Choice Requires="x14">
        <control shapeId="35898" r:id="rId116" name="OptionButton設立時取締役29_Other">
          <controlPr defaultSize="0" autoLine="0" r:id="rId117">
            <anchor moveWithCells="1" sizeWithCells="1">
              <from>
                <xdr:col>2</xdr:col>
                <xdr:colOff>1381125</xdr:colOff>
                <xdr:row>363</xdr:row>
                <xdr:rowOff>981075</xdr:rowOff>
              </from>
              <to>
                <xdr:col>2</xdr:col>
                <xdr:colOff>4143375</xdr:colOff>
                <xdr:row>364</xdr:row>
                <xdr:rowOff>409575</xdr:rowOff>
              </to>
            </anchor>
          </controlPr>
        </control>
      </mc:Choice>
      <mc:Fallback>
        <control shapeId="35898" r:id="rId116" name="OptionButton設立時取締役29_Other"/>
      </mc:Fallback>
    </mc:AlternateContent>
    <mc:AlternateContent xmlns:mc="http://schemas.openxmlformats.org/markup-compatibility/2006">
      <mc:Choice Requires="x14">
        <control shapeId="35899" r:id="rId118" name="OptionButton設立時取締役30_Japan">
          <controlPr defaultSize="0" autoLine="0" autoPict="0" r:id="rId119">
            <anchor moveWithCells="1" sizeWithCells="1">
              <from>
                <xdr:col>2</xdr:col>
                <xdr:colOff>1390650</xdr:colOff>
                <xdr:row>375</xdr:row>
                <xdr:rowOff>600075</xdr:rowOff>
              </from>
              <to>
                <xdr:col>2</xdr:col>
                <xdr:colOff>4152900</xdr:colOff>
                <xdr:row>376</xdr:row>
                <xdr:rowOff>9525</xdr:rowOff>
              </to>
            </anchor>
          </controlPr>
        </control>
      </mc:Choice>
      <mc:Fallback>
        <control shapeId="35899" r:id="rId118" name="OptionButton設立時取締役30_Japan"/>
      </mc:Fallback>
    </mc:AlternateContent>
    <mc:AlternateContent xmlns:mc="http://schemas.openxmlformats.org/markup-compatibility/2006">
      <mc:Choice Requires="x14">
        <control shapeId="35900" r:id="rId120" name="OptionButton設立時取締役30_Other">
          <controlPr defaultSize="0" autoLine="0" r:id="rId121">
            <anchor moveWithCells="1" sizeWithCells="1">
              <from>
                <xdr:col>2</xdr:col>
                <xdr:colOff>1390650</xdr:colOff>
                <xdr:row>375</xdr:row>
                <xdr:rowOff>1019175</xdr:rowOff>
              </from>
              <to>
                <xdr:col>2</xdr:col>
                <xdr:colOff>4152900</xdr:colOff>
                <xdr:row>376</xdr:row>
                <xdr:rowOff>457200</xdr:rowOff>
              </to>
            </anchor>
          </controlPr>
        </control>
      </mc:Choice>
      <mc:Fallback>
        <control shapeId="35900" r:id="rId120" name="OptionButton設立時取締役30_Other"/>
      </mc:Fallback>
    </mc:AlternateContent>
    <mc:AlternateContent xmlns:mc="http://schemas.openxmlformats.org/markup-compatibility/2006">
      <mc:Choice Requires="x14">
        <control shapeId="35901" r:id="rId122" name="OptionButton設立時取締役31_Japan">
          <controlPr defaultSize="0" autoLine="0" autoPict="0" r:id="rId123">
            <anchor moveWithCells="1" sizeWithCells="1">
              <from>
                <xdr:col>2</xdr:col>
                <xdr:colOff>1466850</xdr:colOff>
                <xdr:row>387</xdr:row>
                <xdr:rowOff>514350</xdr:rowOff>
              </from>
              <to>
                <xdr:col>2</xdr:col>
                <xdr:colOff>4124325</xdr:colOff>
                <xdr:row>387</xdr:row>
                <xdr:rowOff>962025</xdr:rowOff>
              </to>
            </anchor>
          </controlPr>
        </control>
      </mc:Choice>
      <mc:Fallback>
        <control shapeId="35901" r:id="rId122" name="OptionButton設立時取締役31_Japan"/>
      </mc:Fallback>
    </mc:AlternateContent>
    <mc:AlternateContent xmlns:mc="http://schemas.openxmlformats.org/markup-compatibility/2006">
      <mc:Choice Requires="x14">
        <control shapeId="35902" r:id="rId124" name="OptionButton設立時取締役31_Other">
          <controlPr defaultSize="0" autoLine="0" r:id="rId125">
            <anchor moveWithCells="1" sizeWithCells="1">
              <from>
                <xdr:col>2</xdr:col>
                <xdr:colOff>1476375</xdr:colOff>
                <xdr:row>387</xdr:row>
                <xdr:rowOff>952500</xdr:rowOff>
              </from>
              <to>
                <xdr:col>2</xdr:col>
                <xdr:colOff>4124325</xdr:colOff>
                <xdr:row>388</xdr:row>
                <xdr:rowOff>381000</xdr:rowOff>
              </to>
            </anchor>
          </controlPr>
        </control>
      </mc:Choice>
      <mc:Fallback>
        <control shapeId="35902" r:id="rId124" name="OptionButton設立時取締役31_Other"/>
      </mc:Fallback>
    </mc:AlternateContent>
    <mc:AlternateContent xmlns:mc="http://schemas.openxmlformats.org/markup-compatibility/2006">
      <mc:Choice Requires="x14">
        <control shapeId="35903" r:id="rId126" name="OptionButton設立時取締役32_Japan">
          <controlPr defaultSize="0" autoLine="0" autoPict="0" r:id="rId127">
            <anchor moveWithCells="1" sizeWithCells="1">
              <from>
                <xdr:col>2</xdr:col>
                <xdr:colOff>1495425</xdr:colOff>
                <xdr:row>399</xdr:row>
                <xdr:rowOff>571500</xdr:rowOff>
              </from>
              <to>
                <xdr:col>2</xdr:col>
                <xdr:colOff>4143375</xdr:colOff>
                <xdr:row>399</xdr:row>
                <xdr:rowOff>1019175</xdr:rowOff>
              </to>
            </anchor>
          </controlPr>
        </control>
      </mc:Choice>
      <mc:Fallback>
        <control shapeId="35903" r:id="rId126" name="OptionButton設立時取締役32_Japan"/>
      </mc:Fallback>
    </mc:AlternateContent>
    <mc:AlternateContent xmlns:mc="http://schemas.openxmlformats.org/markup-compatibility/2006">
      <mc:Choice Requires="x14">
        <control shapeId="35904" r:id="rId128" name="OptionButton設立時取締役32_Other">
          <controlPr defaultSize="0" autoLine="0" r:id="rId129">
            <anchor moveWithCells="1" sizeWithCells="1">
              <from>
                <xdr:col>2</xdr:col>
                <xdr:colOff>1485900</xdr:colOff>
                <xdr:row>400</xdr:row>
                <xdr:rowOff>0</xdr:rowOff>
              </from>
              <to>
                <xdr:col>2</xdr:col>
                <xdr:colOff>4143375</xdr:colOff>
                <xdr:row>400</xdr:row>
                <xdr:rowOff>447675</xdr:rowOff>
              </to>
            </anchor>
          </controlPr>
        </control>
      </mc:Choice>
      <mc:Fallback>
        <control shapeId="35904" r:id="rId128" name="OptionButton設立時取締役32_Other"/>
      </mc:Fallback>
    </mc:AlternateContent>
    <mc:AlternateContent xmlns:mc="http://schemas.openxmlformats.org/markup-compatibility/2006">
      <mc:Choice Requires="x14">
        <control shapeId="35905" r:id="rId130" name="OptionButton設立時取締役33_Japan">
          <controlPr defaultSize="0" autoLine="0" r:id="rId131">
            <anchor moveWithCells="1" sizeWithCells="1">
              <from>
                <xdr:col>2</xdr:col>
                <xdr:colOff>1476375</xdr:colOff>
                <xdr:row>411</xdr:row>
                <xdr:rowOff>561975</xdr:rowOff>
              </from>
              <to>
                <xdr:col>2</xdr:col>
                <xdr:colOff>4162425</xdr:colOff>
                <xdr:row>411</xdr:row>
                <xdr:rowOff>1009650</xdr:rowOff>
              </to>
            </anchor>
          </controlPr>
        </control>
      </mc:Choice>
      <mc:Fallback>
        <control shapeId="35905" r:id="rId130" name="OptionButton設立時取締役33_Japan"/>
      </mc:Fallback>
    </mc:AlternateContent>
    <mc:AlternateContent xmlns:mc="http://schemas.openxmlformats.org/markup-compatibility/2006">
      <mc:Choice Requires="x14">
        <control shapeId="35906" r:id="rId132" name="OptionButton設立時取締役33_Other">
          <controlPr defaultSize="0" autoLine="0" r:id="rId133">
            <anchor moveWithCells="1" sizeWithCells="1">
              <from>
                <xdr:col>2</xdr:col>
                <xdr:colOff>1466850</xdr:colOff>
                <xdr:row>411</xdr:row>
                <xdr:rowOff>1000125</xdr:rowOff>
              </from>
              <to>
                <xdr:col>2</xdr:col>
                <xdr:colOff>4152900</xdr:colOff>
                <xdr:row>412</xdr:row>
                <xdr:rowOff>428625</xdr:rowOff>
              </to>
            </anchor>
          </controlPr>
        </control>
      </mc:Choice>
      <mc:Fallback>
        <control shapeId="35906" r:id="rId132" name="OptionButton設立時取締役33_Other"/>
      </mc:Fallback>
    </mc:AlternateContent>
    <mc:AlternateContent xmlns:mc="http://schemas.openxmlformats.org/markup-compatibility/2006">
      <mc:Choice Requires="x14">
        <control shapeId="35907" r:id="rId134" name="OptionButton設立時取締役34_Japan">
          <controlPr defaultSize="0" autoLine="0" autoPict="0" r:id="rId18">
            <anchor moveWithCells="1" sizeWithCells="1">
              <from>
                <xdr:col>2</xdr:col>
                <xdr:colOff>1400175</xdr:colOff>
                <xdr:row>423</xdr:row>
                <xdr:rowOff>581025</xdr:rowOff>
              </from>
              <to>
                <xdr:col>2</xdr:col>
                <xdr:colOff>4133850</xdr:colOff>
                <xdr:row>424</xdr:row>
                <xdr:rowOff>9525</xdr:rowOff>
              </to>
            </anchor>
          </controlPr>
        </control>
      </mc:Choice>
      <mc:Fallback>
        <control shapeId="35907" r:id="rId134" name="OptionButton設立時取締役34_Japan"/>
      </mc:Fallback>
    </mc:AlternateContent>
    <mc:AlternateContent xmlns:mc="http://schemas.openxmlformats.org/markup-compatibility/2006">
      <mc:Choice Requires="x14">
        <control shapeId="35908" r:id="rId135" name="OptionButton設立時取締役34_Other">
          <controlPr defaultSize="0" autoLine="0" r:id="rId136">
            <anchor moveWithCells="1" sizeWithCells="1">
              <from>
                <xdr:col>2</xdr:col>
                <xdr:colOff>1390650</xdr:colOff>
                <xdr:row>423</xdr:row>
                <xdr:rowOff>1000125</xdr:rowOff>
              </from>
              <to>
                <xdr:col>2</xdr:col>
                <xdr:colOff>4133850</xdr:colOff>
                <xdr:row>424</xdr:row>
                <xdr:rowOff>428625</xdr:rowOff>
              </to>
            </anchor>
          </controlPr>
        </control>
      </mc:Choice>
      <mc:Fallback>
        <control shapeId="35908" r:id="rId135" name="OptionButton設立時取締役34_Other"/>
      </mc:Fallback>
    </mc:AlternateContent>
    <mc:AlternateContent xmlns:mc="http://schemas.openxmlformats.org/markup-compatibility/2006">
      <mc:Choice Requires="x14">
        <control shapeId="35909" r:id="rId137" name="OptionButton設立時取締役35_Japan">
          <controlPr defaultSize="0" autoLine="0" autoPict="0" r:id="rId138">
            <anchor moveWithCells="1" sizeWithCells="1">
              <from>
                <xdr:col>2</xdr:col>
                <xdr:colOff>1390650</xdr:colOff>
                <xdr:row>435</xdr:row>
                <xdr:rowOff>609600</xdr:rowOff>
              </from>
              <to>
                <xdr:col>2</xdr:col>
                <xdr:colOff>4152900</xdr:colOff>
                <xdr:row>436</xdr:row>
                <xdr:rowOff>9525</xdr:rowOff>
              </to>
            </anchor>
          </controlPr>
        </control>
      </mc:Choice>
      <mc:Fallback>
        <control shapeId="35909" r:id="rId137" name="OptionButton設立時取締役35_Japan"/>
      </mc:Fallback>
    </mc:AlternateContent>
    <mc:AlternateContent xmlns:mc="http://schemas.openxmlformats.org/markup-compatibility/2006">
      <mc:Choice Requires="x14">
        <control shapeId="35910" r:id="rId139" name="OptionButton設立時取締役35_Other">
          <controlPr defaultSize="0" autoLine="0" r:id="rId97">
            <anchor moveWithCells="1" sizeWithCells="1">
              <from>
                <xdr:col>2</xdr:col>
                <xdr:colOff>1400175</xdr:colOff>
                <xdr:row>435</xdr:row>
                <xdr:rowOff>1009650</xdr:rowOff>
              </from>
              <to>
                <xdr:col>2</xdr:col>
                <xdr:colOff>4162425</xdr:colOff>
                <xdr:row>436</xdr:row>
                <xdr:rowOff>428625</xdr:rowOff>
              </to>
            </anchor>
          </controlPr>
        </control>
      </mc:Choice>
      <mc:Fallback>
        <control shapeId="35910" r:id="rId139" name="OptionButton設立時取締役35_Other"/>
      </mc:Fallback>
    </mc:AlternateContent>
    <mc:AlternateContent xmlns:mc="http://schemas.openxmlformats.org/markup-compatibility/2006">
      <mc:Choice Requires="x14">
        <control shapeId="35911" r:id="rId140" name="OptionButton設立時取締役36_Japan">
          <controlPr defaultSize="0" autoLine="0" autoPict="0" r:id="rId123">
            <anchor moveWithCells="1" sizeWithCells="1">
              <from>
                <xdr:col>2</xdr:col>
                <xdr:colOff>1476375</xdr:colOff>
                <xdr:row>447</xdr:row>
                <xdr:rowOff>600075</xdr:rowOff>
              </from>
              <to>
                <xdr:col>2</xdr:col>
                <xdr:colOff>4133850</xdr:colOff>
                <xdr:row>448</xdr:row>
                <xdr:rowOff>28575</xdr:rowOff>
              </to>
            </anchor>
          </controlPr>
        </control>
      </mc:Choice>
      <mc:Fallback>
        <control shapeId="35911" r:id="rId140" name="OptionButton設立時取締役36_Japan"/>
      </mc:Fallback>
    </mc:AlternateContent>
    <mc:AlternateContent xmlns:mc="http://schemas.openxmlformats.org/markup-compatibility/2006">
      <mc:Choice Requires="x14">
        <control shapeId="35912" r:id="rId141" name="OptionButton設立時取締役36_Other">
          <controlPr defaultSize="0" autoLine="0" r:id="rId142">
            <anchor moveWithCells="1" sizeWithCells="1">
              <from>
                <xdr:col>2</xdr:col>
                <xdr:colOff>1476375</xdr:colOff>
                <xdr:row>448</xdr:row>
                <xdr:rowOff>9525</xdr:rowOff>
              </from>
              <to>
                <xdr:col>2</xdr:col>
                <xdr:colOff>4143375</xdr:colOff>
                <xdr:row>448</xdr:row>
                <xdr:rowOff>457200</xdr:rowOff>
              </to>
            </anchor>
          </controlPr>
        </control>
      </mc:Choice>
      <mc:Fallback>
        <control shapeId="35912" r:id="rId141" name="OptionButton設立時取締役36_Other"/>
      </mc:Fallback>
    </mc:AlternateContent>
    <mc:AlternateContent xmlns:mc="http://schemas.openxmlformats.org/markup-compatibility/2006">
      <mc:Choice Requires="x14">
        <control shapeId="35913" r:id="rId143" name="OptionButton設立時取締役37_Japan">
          <controlPr defaultSize="0" autoLine="0" autoPict="0" r:id="rId91">
            <anchor moveWithCells="1" sizeWithCells="1">
              <from>
                <xdr:col>2</xdr:col>
                <xdr:colOff>1457325</xdr:colOff>
                <xdr:row>459</xdr:row>
                <xdr:rowOff>571500</xdr:rowOff>
              </from>
              <to>
                <xdr:col>2</xdr:col>
                <xdr:colOff>4152900</xdr:colOff>
                <xdr:row>459</xdr:row>
                <xdr:rowOff>1019175</xdr:rowOff>
              </to>
            </anchor>
          </controlPr>
        </control>
      </mc:Choice>
      <mc:Fallback>
        <control shapeId="35913" r:id="rId143" name="OptionButton設立時取締役37_Japan"/>
      </mc:Fallback>
    </mc:AlternateContent>
    <mc:AlternateContent xmlns:mc="http://schemas.openxmlformats.org/markup-compatibility/2006">
      <mc:Choice Requires="x14">
        <control shapeId="35914" r:id="rId144" name="OptionButton設立時取締役37_Other">
          <controlPr defaultSize="0" autoLine="0" autoPict="0" r:id="rId24">
            <anchor moveWithCells="1" sizeWithCells="1">
              <from>
                <xdr:col>2</xdr:col>
                <xdr:colOff>1457325</xdr:colOff>
                <xdr:row>460</xdr:row>
                <xdr:rowOff>0</xdr:rowOff>
              </from>
              <to>
                <xdr:col>2</xdr:col>
                <xdr:colOff>4162425</xdr:colOff>
                <xdr:row>460</xdr:row>
                <xdr:rowOff>447675</xdr:rowOff>
              </to>
            </anchor>
          </controlPr>
        </control>
      </mc:Choice>
      <mc:Fallback>
        <control shapeId="35914" r:id="rId144" name="OptionButton設立時取締役37_Other"/>
      </mc:Fallback>
    </mc:AlternateContent>
    <mc:AlternateContent xmlns:mc="http://schemas.openxmlformats.org/markup-compatibility/2006">
      <mc:Choice Requires="x14">
        <control shapeId="35915" r:id="rId145" name="OptionButton設立時取締役38_Japan">
          <controlPr defaultSize="0" autoLine="0" autoPict="0" r:id="rId54">
            <anchor moveWithCells="1" sizeWithCells="1">
              <from>
                <xdr:col>2</xdr:col>
                <xdr:colOff>1457325</xdr:colOff>
                <xdr:row>471</xdr:row>
                <xdr:rowOff>590550</xdr:rowOff>
              </from>
              <to>
                <xdr:col>3</xdr:col>
                <xdr:colOff>0</xdr:colOff>
                <xdr:row>472</xdr:row>
                <xdr:rowOff>19050</xdr:rowOff>
              </to>
            </anchor>
          </controlPr>
        </control>
      </mc:Choice>
      <mc:Fallback>
        <control shapeId="35915" r:id="rId145" name="OptionButton設立時取締役38_Japan"/>
      </mc:Fallback>
    </mc:AlternateContent>
    <mc:AlternateContent xmlns:mc="http://schemas.openxmlformats.org/markup-compatibility/2006">
      <mc:Choice Requires="x14">
        <control shapeId="35916" r:id="rId146" name="OptionButton設立時取締役38_Other">
          <controlPr defaultSize="0" autoLine="0" r:id="rId147">
            <anchor moveWithCells="1" sizeWithCells="1">
              <from>
                <xdr:col>2</xdr:col>
                <xdr:colOff>1457325</xdr:colOff>
                <xdr:row>472</xdr:row>
                <xdr:rowOff>19050</xdr:rowOff>
              </from>
              <to>
                <xdr:col>2</xdr:col>
                <xdr:colOff>4181475</xdr:colOff>
                <xdr:row>472</xdr:row>
                <xdr:rowOff>466725</xdr:rowOff>
              </to>
            </anchor>
          </controlPr>
        </control>
      </mc:Choice>
      <mc:Fallback>
        <control shapeId="35916" r:id="rId146" name="OptionButton設立時取締役38_Other"/>
      </mc:Fallback>
    </mc:AlternateContent>
    <mc:AlternateContent xmlns:mc="http://schemas.openxmlformats.org/markup-compatibility/2006">
      <mc:Choice Requires="x14">
        <control shapeId="35917" r:id="rId148" name="OptionButton設立時取締役39_Japan">
          <controlPr defaultSize="0" autoLine="0" autoPict="0" r:id="rId149">
            <anchor moveWithCells="1" sizeWithCells="1">
              <from>
                <xdr:col>2</xdr:col>
                <xdr:colOff>1457325</xdr:colOff>
                <xdr:row>483</xdr:row>
                <xdr:rowOff>600075</xdr:rowOff>
              </from>
              <to>
                <xdr:col>2</xdr:col>
                <xdr:colOff>4152900</xdr:colOff>
                <xdr:row>483</xdr:row>
                <xdr:rowOff>1019175</xdr:rowOff>
              </to>
            </anchor>
          </controlPr>
        </control>
      </mc:Choice>
      <mc:Fallback>
        <control shapeId="35917" r:id="rId148" name="OptionButton設立時取締役39_Japan"/>
      </mc:Fallback>
    </mc:AlternateContent>
    <mc:AlternateContent xmlns:mc="http://schemas.openxmlformats.org/markup-compatibility/2006">
      <mc:Choice Requires="x14">
        <control shapeId="35918" r:id="rId150" name="OptionButton設立時取締役39_Other">
          <controlPr defaultSize="0" autoLine="0" r:id="rId151">
            <anchor moveWithCells="1" sizeWithCells="1">
              <from>
                <xdr:col>2</xdr:col>
                <xdr:colOff>1457325</xdr:colOff>
                <xdr:row>483</xdr:row>
                <xdr:rowOff>1000125</xdr:rowOff>
              </from>
              <to>
                <xdr:col>2</xdr:col>
                <xdr:colOff>4143375</xdr:colOff>
                <xdr:row>484</xdr:row>
                <xdr:rowOff>447675</xdr:rowOff>
              </to>
            </anchor>
          </controlPr>
        </control>
      </mc:Choice>
      <mc:Fallback>
        <control shapeId="35918" r:id="rId150" name="OptionButton設立時取締役39_Other"/>
      </mc:Fallback>
    </mc:AlternateContent>
    <mc:AlternateContent xmlns:mc="http://schemas.openxmlformats.org/markup-compatibility/2006">
      <mc:Choice Requires="x14">
        <control shapeId="35919" r:id="rId152" name="OptionButton設立時取締役40_Japan">
          <controlPr defaultSize="0" autoLine="0" autoPict="0" r:id="rId58">
            <anchor moveWithCells="1" sizeWithCells="1">
              <from>
                <xdr:col>2</xdr:col>
                <xdr:colOff>1400175</xdr:colOff>
                <xdr:row>495</xdr:row>
                <xdr:rowOff>561975</xdr:rowOff>
              </from>
              <to>
                <xdr:col>2</xdr:col>
                <xdr:colOff>4133850</xdr:colOff>
                <xdr:row>495</xdr:row>
                <xdr:rowOff>1009650</xdr:rowOff>
              </to>
            </anchor>
          </controlPr>
        </control>
      </mc:Choice>
      <mc:Fallback>
        <control shapeId="35919" r:id="rId152" name="OptionButton設立時取締役40_Japan"/>
      </mc:Fallback>
    </mc:AlternateContent>
    <mc:AlternateContent xmlns:mc="http://schemas.openxmlformats.org/markup-compatibility/2006">
      <mc:Choice Requires="x14">
        <control shapeId="35920" r:id="rId153" name="OptionButton設立時取締役40_Other">
          <controlPr defaultSize="0" autoLine="0" autoPict="0" r:id="rId154">
            <anchor moveWithCells="1" sizeWithCells="1">
              <from>
                <xdr:col>2</xdr:col>
                <xdr:colOff>1409700</xdr:colOff>
                <xdr:row>495</xdr:row>
                <xdr:rowOff>1000125</xdr:rowOff>
              </from>
              <to>
                <xdr:col>2</xdr:col>
                <xdr:colOff>4143375</xdr:colOff>
                <xdr:row>496</xdr:row>
                <xdr:rowOff>428625</xdr:rowOff>
              </to>
            </anchor>
          </controlPr>
        </control>
      </mc:Choice>
      <mc:Fallback>
        <control shapeId="35920" r:id="rId153" name="OptionButton設立時取締役40_Other"/>
      </mc:Fallback>
    </mc:AlternateContent>
    <mc:AlternateContent xmlns:mc="http://schemas.openxmlformats.org/markup-compatibility/2006">
      <mc:Choice Requires="x14">
        <control shapeId="35921" r:id="rId155" name="OptionButton設立時取締役41_Japan">
          <controlPr defaultSize="0" autoLine="0" autoPict="0" r:id="rId156">
            <anchor moveWithCells="1" sizeWithCells="1">
              <from>
                <xdr:col>2</xdr:col>
                <xdr:colOff>1457325</xdr:colOff>
                <xdr:row>507</xdr:row>
                <xdr:rowOff>609600</xdr:rowOff>
              </from>
              <to>
                <xdr:col>2</xdr:col>
                <xdr:colOff>4133850</xdr:colOff>
                <xdr:row>508</xdr:row>
                <xdr:rowOff>47625</xdr:rowOff>
              </to>
            </anchor>
          </controlPr>
        </control>
      </mc:Choice>
      <mc:Fallback>
        <control shapeId="35921" r:id="rId155" name="OptionButton設立時取締役41_Japan"/>
      </mc:Fallback>
    </mc:AlternateContent>
    <mc:AlternateContent xmlns:mc="http://schemas.openxmlformats.org/markup-compatibility/2006">
      <mc:Choice Requires="x14">
        <control shapeId="35922" r:id="rId157" name="OptionButton設立時取締役41_Other">
          <controlPr defaultSize="0" autoLine="0" r:id="rId158">
            <anchor moveWithCells="1" sizeWithCells="1">
              <from>
                <xdr:col>2</xdr:col>
                <xdr:colOff>1457325</xdr:colOff>
                <xdr:row>508</xdr:row>
                <xdr:rowOff>38100</xdr:rowOff>
              </from>
              <to>
                <xdr:col>2</xdr:col>
                <xdr:colOff>4143375</xdr:colOff>
                <xdr:row>508</xdr:row>
                <xdr:rowOff>476250</xdr:rowOff>
              </to>
            </anchor>
          </controlPr>
        </control>
      </mc:Choice>
      <mc:Fallback>
        <control shapeId="35922" r:id="rId157" name="OptionButton設立時取締役41_Other"/>
      </mc:Fallback>
    </mc:AlternateContent>
    <mc:AlternateContent xmlns:mc="http://schemas.openxmlformats.org/markup-compatibility/2006">
      <mc:Choice Requires="x14">
        <control shapeId="35923" r:id="rId159" name="OptionButton設立時取締役42_Japan">
          <controlPr defaultSize="0" autoLine="0" autoPict="0" r:id="rId160">
            <anchor moveWithCells="1" sizeWithCells="1">
              <from>
                <xdr:col>2</xdr:col>
                <xdr:colOff>1457325</xdr:colOff>
                <xdr:row>519</xdr:row>
                <xdr:rowOff>619125</xdr:rowOff>
              </from>
              <to>
                <xdr:col>2</xdr:col>
                <xdr:colOff>4143375</xdr:colOff>
                <xdr:row>520</xdr:row>
                <xdr:rowOff>28575</xdr:rowOff>
              </to>
            </anchor>
          </controlPr>
        </control>
      </mc:Choice>
      <mc:Fallback>
        <control shapeId="35923" r:id="rId159" name="OptionButton設立時取締役42_Japan"/>
      </mc:Fallback>
    </mc:AlternateContent>
    <mc:AlternateContent xmlns:mc="http://schemas.openxmlformats.org/markup-compatibility/2006">
      <mc:Choice Requires="x14">
        <control shapeId="35924" r:id="rId161" name="OptionButton設立時取締役42_Other">
          <controlPr defaultSize="0" autoLine="0" r:id="rId162">
            <anchor moveWithCells="1" sizeWithCells="1">
              <from>
                <xdr:col>2</xdr:col>
                <xdr:colOff>1447800</xdr:colOff>
                <xdr:row>520</xdr:row>
                <xdr:rowOff>9525</xdr:rowOff>
              </from>
              <to>
                <xdr:col>2</xdr:col>
                <xdr:colOff>4143375</xdr:colOff>
                <xdr:row>520</xdr:row>
                <xdr:rowOff>457200</xdr:rowOff>
              </to>
            </anchor>
          </controlPr>
        </control>
      </mc:Choice>
      <mc:Fallback>
        <control shapeId="35924" r:id="rId161" name="OptionButton設立時取締役42_Other"/>
      </mc:Fallback>
    </mc:AlternateContent>
    <mc:AlternateContent xmlns:mc="http://schemas.openxmlformats.org/markup-compatibility/2006">
      <mc:Choice Requires="x14">
        <control shapeId="35925" r:id="rId163" name="OptionButton設立時取締役43_Japan">
          <controlPr defaultSize="0" autoLine="0" autoPict="0" r:id="rId164">
            <anchor moveWithCells="1" sizeWithCells="1">
              <from>
                <xdr:col>2</xdr:col>
                <xdr:colOff>1409700</xdr:colOff>
                <xdr:row>531</xdr:row>
                <xdr:rowOff>571500</xdr:rowOff>
              </from>
              <to>
                <xdr:col>2</xdr:col>
                <xdr:colOff>4133850</xdr:colOff>
                <xdr:row>531</xdr:row>
                <xdr:rowOff>1019175</xdr:rowOff>
              </to>
            </anchor>
          </controlPr>
        </control>
      </mc:Choice>
      <mc:Fallback>
        <control shapeId="35925" r:id="rId163" name="OptionButton設立時取締役43_Japan"/>
      </mc:Fallback>
    </mc:AlternateContent>
    <mc:AlternateContent xmlns:mc="http://schemas.openxmlformats.org/markup-compatibility/2006">
      <mc:Choice Requires="x14">
        <control shapeId="35926" r:id="rId165" name="OptionButton設立時取締役43_Other">
          <controlPr defaultSize="0" autoLine="0" autoPict="0" r:id="rId109">
            <anchor moveWithCells="1" sizeWithCells="1">
              <from>
                <xdr:col>2</xdr:col>
                <xdr:colOff>1390650</xdr:colOff>
                <xdr:row>531</xdr:row>
                <xdr:rowOff>1009650</xdr:rowOff>
              </from>
              <to>
                <xdr:col>2</xdr:col>
                <xdr:colOff>4133850</xdr:colOff>
                <xdr:row>532</xdr:row>
                <xdr:rowOff>428625</xdr:rowOff>
              </to>
            </anchor>
          </controlPr>
        </control>
      </mc:Choice>
      <mc:Fallback>
        <control shapeId="35926" r:id="rId165" name="OptionButton設立時取締役43_Other"/>
      </mc:Fallback>
    </mc:AlternateContent>
    <mc:AlternateContent xmlns:mc="http://schemas.openxmlformats.org/markup-compatibility/2006">
      <mc:Choice Requires="x14">
        <control shapeId="35927" r:id="rId166" name="OptionButton設立時取締役44_Japan">
          <controlPr defaultSize="0" autoLine="0" r:id="rId167">
            <anchor moveWithCells="1" sizeWithCells="1">
              <from>
                <xdr:col>2</xdr:col>
                <xdr:colOff>1457325</xdr:colOff>
                <xdr:row>543</xdr:row>
                <xdr:rowOff>581025</xdr:rowOff>
              </from>
              <to>
                <xdr:col>2</xdr:col>
                <xdr:colOff>4124325</xdr:colOff>
                <xdr:row>544</xdr:row>
                <xdr:rowOff>9525</xdr:rowOff>
              </to>
            </anchor>
          </controlPr>
        </control>
      </mc:Choice>
      <mc:Fallback>
        <control shapeId="35927" r:id="rId166" name="OptionButton設立時取締役44_Japan"/>
      </mc:Fallback>
    </mc:AlternateContent>
    <mc:AlternateContent xmlns:mc="http://schemas.openxmlformats.org/markup-compatibility/2006">
      <mc:Choice Requires="x14">
        <control shapeId="35928" r:id="rId168" name="OptionButton設立時取締役44_Other">
          <controlPr defaultSize="0" autoLine="0" r:id="rId44">
            <anchor moveWithCells="1" sizeWithCells="1">
              <from>
                <xdr:col>2</xdr:col>
                <xdr:colOff>1457325</xdr:colOff>
                <xdr:row>543</xdr:row>
                <xdr:rowOff>1000125</xdr:rowOff>
              </from>
              <to>
                <xdr:col>2</xdr:col>
                <xdr:colOff>4124325</xdr:colOff>
                <xdr:row>544</xdr:row>
                <xdr:rowOff>419100</xdr:rowOff>
              </to>
            </anchor>
          </controlPr>
        </control>
      </mc:Choice>
      <mc:Fallback>
        <control shapeId="35928" r:id="rId168" name="OptionButton設立時取締役44_Other"/>
      </mc:Fallback>
    </mc:AlternateContent>
    <mc:AlternateContent xmlns:mc="http://schemas.openxmlformats.org/markup-compatibility/2006">
      <mc:Choice Requires="x14">
        <control shapeId="35929" r:id="rId169" name="OptionButton設立時取締役45_Japan">
          <controlPr defaultSize="0" autoLine="0" r:id="rId170">
            <anchor moveWithCells="1" sizeWithCells="1">
              <from>
                <xdr:col>2</xdr:col>
                <xdr:colOff>1428750</xdr:colOff>
                <xdr:row>555</xdr:row>
                <xdr:rowOff>561975</xdr:rowOff>
              </from>
              <to>
                <xdr:col>2</xdr:col>
                <xdr:colOff>4124325</xdr:colOff>
                <xdr:row>555</xdr:row>
                <xdr:rowOff>1009650</xdr:rowOff>
              </to>
            </anchor>
          </controlPr>
        </control>
      </mc:Choice>
      <mc:Fallback>
        <control shapeId="35929" r:id="rId169" name="OptionButton設立時取締役45_Japan"/>
      </mc:Fallback>
    </mc:AlternateContent>
    <mc:AlternateContent xmlns:mc="http://schemas.openxmlformats.org/markup-compatibility/2006">
      <mc:Choice Requires="x14">
        <control shapeId="35930" r:id="rId171" name="OptionButton設立時取締役45_Other">
          <controlPr defaultSize="0" autoLine="0" r:id="rId172">
            <anchor moveWithCells="1" sizeWithCells="1">
              <from>
                <xdr:col>2</xdr:col>
                <xdr:colOff>1419225</xdr:colOff>
                <xdr:row>555</xdr:row>
                <xdr:rowOff>981075</xdr:rowOff>
              </from>
              <to>
                <xdr:col>2</xdr:col>
                <xdr:colOff>4124325</xdr:colOff>
                <xdr:row>556</xdr:row>
                <xdr:rowOff>419100</xdr:rowOff>
              </to>
            </anchor>
          </controlPr>
        </control>
      </mc:Choice>
      <mc:Fallback>
        <control shapeId="35930" r:id="rId171" name="OptionButton設立時取締役45_Other"/>
      </mc:Fallback>
    </mc:AlternateContent>
    <mc:AlternateContent xmlns:mc="http://schemas.openxmlformats.org/markup-compatibility/2006">
      <mc:Choice Requires="x14">
        <control shapeId="35931" r:id="rId173" name="OptionButton設立時取締役46_Japan">
          <controlPr defaultSize="0" autoLine="0" autoPict="0" r:id="rId174">
            <anchor moveWithCells="1" sizeWithCells="1">
              <from>
                <xdr:col>2</xdr:col>
                <xdr:colOff>1343025</xdr:colOff>
                <xdr:row>567</xdr:row>
                <xdr:rowOff>581025</xdr:rowOff>
              </from>
              <to>
                <xdr:col>2</xdr:col>
                <xdr:colOff>4162425</xdr:colOff>
                <xdr:row>568</xdr:row>
                <xdr:rowOff>0</xdr:rowOff>
              </to>
            </anchor>
          </controlPr>
        </control>
      </mc:Choice>
      <mc:Fallback>
        <control shapeId="35931" r:id="rId173" name="OptionButton設立時取締役46_Japan"/>
      </mc:Fallback>
    </mc:AlternateContent>
    <mc:AlternateContent xmlns:mc="http://schemas.openxmlformats.org/markup-compatibility/2006">
      <mc:Choice Requires="x14">
        <control shapeId="35932" r:id="rId175" name="OptionButton設立時取締役46_Other">
          <controlPr defaultSize="0" autoLine="0" autoPict="0" r:id="rId176">
            <anchor moveWithCells="1" sizeWithCells="1">
              <from>
                <xdr:col>2</xdr:col>
                <xdr:colOff>1343025</xdr:colOff>
                <xdr:row>567</xdr:row>
                <xdr:rowOff>990600</xdr:rowOff>
              </from>
              <to>
                <xdr:col>2</xdr:col>
                <xdr:colOff>4162425</xdr:colOff>
                <xdr:row>568</xdr:row>
                <xdr:rowOff>438150</xdr:rowOff>
              </to>
            </anchor>
          </controlPr>
        </control>
      </mc:Choice>
      <mc:Fallback>
        <control shapeId="35932" r:id="rId175" name="OptionButton設立時取締役46_Other"/>
      </mc:Fallback>
    </mc:AlternateContent>
    <mc:AlternateContent xmlns:mc="http://schemas.openxmlformats.org/markup-compatibility/2006">
      <mc:Choice Requires="x14">
        <control shapeId="35933" r:id="rId177" name="OptionButton設立時取締役47_Japan">
          <controlPr defaultSize="0" autoLine="0" autoPict="0" r:id="rId178">
            <anchor moveWithCells="1" sizeWithCells="1">
              <from>
                <xdr:col>2</xdr:col>
                <xdr:colOff>1400175</xdr:colOff>
                <xdr:row>579</xdr:row>
                <xdr:rowOff>619125</xdr:rowOff>
              </from>
              <to>
                <xdr:col>2</xdr:col>
                <xdr:colOff>4124325</xdr:colOff>
                <xdr:row>580</xdr:row>
                <xdr:rowOff>0</xdr:rowOff>
              </to>
            </anchor>
          </controlPr>
        </control>
      </mc:Choice>
      <mc:Fallback>
        <control shapeId="35933" r:id="rId177" name="OptionButton設立時取締役47_Japan"/>
      </mc:Fallback>
    </mc:AlternateContent>
    <mc:AlternateContent xmlns:mc="http://schemas.openxmlformats.org/markup-compatibility/2006">
      <mc:Choice Requires="x14">
        <control shapeId="35934" r:id="rId179" name="OptionButton設立時取締役47_Other">
          <controlPr defaultSize="0" autoLine="0" autoPict="0" r:id="rId180">
            <anchor moveWithCells="1" sizeWithCells="1">
              <from>
                <xdr:col>2</xdr:col>
                <xdr:colOff>1400175</xdr:colOff>
                <xdr:row>579</xdr:row>
                <xdr:rowOff>1009650</xdr:rowOff>
              </from>
              <to>
                <xdr:col>2</xdr:col>
                <xdr:colOff>4143375</xdr:colOff>
                <xdr:row>580</xdr:row>
                <xdr:rowOff>390525</xdr:rowOff>
              </to>
            </anchor>
          </controlPr>
        </control>
      </mc:Choice>
      <mc:Fallback>
        <control shapeId="35934" r:id="rId179" name="OptionButton設立時取締役47_Other"/>
      </mc:Fallback>
    </mc:AlternateContent>
    <mc:AlternateContent xmlns:mc="http://schemas.openxmlformats.org/markup-compatibility/2006">
      <mc:Choice Requires="x14">
        <control shapeId="35935" r:id="rId181" name="OptionButton設立時取締役48_Japan">
          <controlPr defaultSize="0" autoLine="0" autoPict="0" r:id="rId182">
            <anchor moveWithCells="1" sizeWithCells="1">
              <from>
                <xdr:col>2</xdr:col>
                <xdr:colOff>1343025</xdr:colOff>
                <xdr:row>591</xdr:row>
                <xdr:rowOff>609600</xdr:rowOff>
              </from>
              <to>
                <xdr:col>2</xdr:col>
                <xdr:colOff>4143375</xdr:colOff>
                <xdr:row>592</xdr:row>
                <xdr:rowOff>9525</xdr:rowOff>
              </to>
            </anchor>
          </controlPr>
        </control>
      </mc:Choice>
      <mc:Fallback>
        <control shapeId="35935" r:id="rId181" name="OptionButton設立時取締役48_Japan"/>
      </mc:Fallback>
    </mc:AlternateContent>
    <mc:AlternateContent xmlns:mc="http://schemas.openxmlformats.org/markup-compatibility/2006">
      <mc:Choice Requires="x14">
        <control shapeId="35936" r:id="rId183" name="OptionButton設立時取締役48_Other">
          <controlPr defaultSize="0" autoLine="0" autoPict="0" r:id="rId184">
            <anchor moveWithCells="1" sizeWithCells="1">
              <from>
                <xdr:col>2</xdr:col>
                <xdr:colOff>1343025</xdr:colOff>
                <xdr:row>592</xdr:row>
                <xdr:rowOff>9525</xdr:rowOff>
              </from>
              <to>
                <xdr:col>2</xdr:col>
                <xdr:colOff>4143375</xdr:colOff>
                <xdr:row>592</xdr:row>
                <xdr:rowOff>457200</xdr:rowOff>
              </to>
            </anchor>
          </controlPr>
        </control>
      </mc:Choice>
      <mc:Fallback>
        <control shapeId="35936" r:id="rId183" name="OptionButton設立時取締役48_Other"/>
      </mc:Fallback>
    </mc:AlternateContent>
    <mc:AlternateContent xmlns:mc="http://schemas.openxmlformats.org/markup-compatibility/2006">
      <mc:Choice Requires="x14">
        <control shapeId="35937" r:id="rId185" name="OptionButton設立時取締役49_Japan">
          <controlPr defaultSize="0" autoLine="0" autoPict="0" r:id="rId186">
            <anchor moveWithCells="1" sizeWithCells="1">
              <from>
                <xdr:col>2</xdr:col>
                <xdr:colOff>1533525</xdr:colOff>
                <xdr:row>603</xdr:row>
                <xdr:rowOff>533400</xdr:rowOff>
              </from>
              <to>
                <xdr:col>2</xdr:col>
                <xdr:colOff>4162425</xdr:colOff>
                <xdr:row>603</xdr:row>
                <xdr:rowOff>962025</xdr:rowOff>
              </to>
            </anchor>
          </controlPr>
        </control>
      </mc:Choice>
      <mc:Fallback>
        <control shapeId="35937" r:id="rId185" name="OptionButton設立時取締役49_Japan"/>
      </mc:Fallback>
    </mc:AlternateContent>
    <mc:AlternateContent xmlns:mc="http://schemas.openxmlformats.org/markup-compatibility/2006">
      <mc:Choice Requires="x14">
        <control shapeId="35938" r:id="rId187" name="OptionButton設立時取締役49_Other">
          <controlPr defaultSize="0" autoLine="0" r:id="rId188">
            <anchor moveWithCells="1" sizeWithCells="1">
              <from>
                <xdr:col>2</xdr:col>
                <xdr:colOff>1533525</xdr:colOff>
                <xdr:row>603</xdr:row>
                <xdr:rowOff>962025</xdr:rowOff>
              </from>
              <to>
                <xdr:col>2</xdr:col>
                <xdr:colOff>4171950</xdr:colOff>
                <xdr:row>604</xdr:row>
                <xdr:rowOff>409575</xdr:rowOff>
              </to>
            </anchor>
          </controlPr>
        </control>
      </mc:Choice>
      <mc:Fallback>
        <control shapeId="35938" r:id="rId187" name="OptionButton設立時取締役49_Other"/>
      </mc:Fallback>
    </mc:AlternateContent>
    <mc:AlternateContent xmlns:mc="http://schemas.openxmlformats.org/markup-compatibility/2006">
      <mc:Choice Requires="x14">
        <control shapeId="35939" r:id="rId189" name="OptionButton設立時取締役50_Japan">
          <controlPr defaultSize="0" autoLine="0" autoPict="0" r:id="rId62">
            <anchor moveWithCells="1" sizeWithCells="1">
              <from>
                <xdr:col>2</xdr:col>
                <xdr:colOff>1466850</xdr:colOff>
                <xdr:row>615</xdr:row>
                <xdr:rowOff>542925</xdr:rowOff>
              </from>
              <to>
                <xdr:col>2</xdr:col>
                <xdr:colOff>4152900</xdr:colOff>
                <xdr:row>615</xdr:row>
                <xdr:rowOff>1000125</xdr:rowOff>
              </to>
            </anchor>
          </controlPr>
        </control>
      </mc:Choice>
      <mc:Fallback>
        <control shapeId="35939" r:id="rId189" name="OptionButton設立時取締役50_Japan"/>
      </mc:Fallback>
    </mc:AlternateContent>
    <mc:AlternateContent xmlns:mc="http://schemas.openxmlformats.org/markup-compatibility/2006">
      <mc:Choice Requires="x14">
        <control shapeId="35940" r:id="rId190" name="OptionButton設立時取締役50_Other">
          <controlPr defaultSize="0" autoLine="0" r:id="rId93">
            <anchor moveWithCells="1" sizeWithCells="1">
              <from>
                <xdr:col>2</xdr:col>
                <xdr:colOff>1466850</xdr:colOff>
                <xdr:row>615</xdr:row>
                <xdr:rowOff>990600</xdr:rowOff>
              </from>
              <to>
                <xdr:col>2</xdr:col>
                <xdr:colOff>4162425</xdr:colOff>
                <xdr:row>616</xdr:row>
                <xdr:rowOff>409575</xdr:rowOff>
              </to>
            </anchor>
          </controlPr>
        </control>
      </mc:Choice>
      <mc:Fallback>
        <control shapeId="35940" r:id="rId190" name="OptionButton設立時取締役50_Other"/>
      </mc:Fallback>
    </mc:AlternateContent>
  </control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3000000}">
          <x14:formula1>
            <xm:f>work!$I$3:$I$948</xm:f>
          </x14:formula1>
          <xm:sqref>E16</xm:sqref>
        </x14:dataValidation>
        <x14:dataValidation type="list" allowBlank="1" showInputMessage="1" showErrorMessage="1" xr:uid="{00000000-0002-0000-0000-000004000000}">
          <x14:formula1>
            <xm:f>work!$AH$3:$AH$14</xm:f>
          </x14:formula1>
          <xm:sqref>E645 E647 E649 E651 E653 E655 E657 E659 E661 E663 E665 E667 E669 E671 E673 E675 E677 E679 E681 E683 E685 E687 E689 E691 E693 E695 E697 E699 E701 E703 E705 E707 E709 E711 E713 E715 E717 E719 E721 E723 E725 E727 E729 E731 E733 E735 E737 E739 E741 E743</xm:sqref>
        </x14:dataValidation>
        <x14:dataValidation type="list" allowBlank="1" showInputMessage="1" showErrorMessage="1" xr:uid="{00000000-0002-0000-0000-000005000000}">
          <x14:formula1>
            <xm:f>work!$I$3:$I$945</xm:f>
          </x14:formula1>
          <xm:sqref>E67 E55 E619 E43 E595 E79 E103 E115 E139 E151 E127 E163 E175 E187 E199 E211 E223 E235 E247 E259 E271 E283 E295 E307 E319 E331 E343 E355 E367 E379 E391 E403 E415 E427 E439 E451 E463 E475 E487 E499 E511 E523 E535 E547 E559 E571 E583 E607 E91 E631</xm:sqref>
        </x14:dataValidation>
        <x14:dataValidation type="list" allowBlank="1" showInputMessage="1" showErrorMessage="1" xr:uid="{00000000-0002-0000-0000-000006000000}">
          <x14:formula1>
            <xm:f>work!$J$3:$J$5751</xm:f>
          </x14:formula1>
          <xm:sqref>F67 F55 F619 F43 F595 F79 F103 F115 F139 F151 F127 F163 F175 F187 F199 F211 F223 F235 F247 F259 F271 F283 F295 F307 F319 F331 F343 F355 F367 F379 F391 F403 F415 F427 F439 F451 F463 F475 F487 F499 F511 F523 F535 F547 F559 F571 F583 F607 F91 F631 F16</xm:sqref>
        </x14:dataValidation>
        <x14:dataValidation type="list" allowBlank="1" showInputMessage="1" showErrorMessage="1" xr:uid="{00000000-0002-0000-0000-000007000000}">
          <x14:formula1>
            <xm:f>work!$K$3:$K$18</xm:f>
          </x14:formula1>
          <xm:sqref>E637:F637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0" tint="-0.14999847407452621"/>
  </sheetPr>
  <dimension ref="A1:AT5751"/>
  <sheetViews>
    <sheetView showGridLines="0" zoomScale="85" zoomScaleNormal="85" workbookViewId="0">
      <pane ySplit="2" topLeftCell="A3" activePane="bottomLeft" state="frozen"/>
      <selection pane="bottomLeft" activeCell="G8" sqref="G8"/>
    </sheetView>
  </sheetViews>
  <sheetFormatPr defaultRowHeight="18.75" x14ac:dyDescent="0.4"/>
  <cols>
    <col min="1" max="1" width="47.125" customWidth="1"/>
    <col min="2" max="2" width="26.875" customWidth="1"/>
    <col min="3" max="3" width="8.375" style="1" customWidth="1"/>
    <col min="4" max="4" width="28.625" style="1" customWidth="1"/>
    <col min="5" max="5" width="28.25" style="1" customWidth="1"/>
    <col min="6" max="6" width="28.625" style="1" customWidth="1"/>
    <col min="7" max="7" width="12.375" style="1" customWidth="1"/>
    <col min="8" max="8" width="3.5" style="1" customWidth="1"/>
    <col min="9" max="10" width="9.25" style="3" bestFit="1" customWidth="1"/>
    <col min="11" max="12" width="50.625" customWidth="1"/>
    <col min="13" max="13" width="50.375" customWidth="1"/>
    <col min="14" max="14" width="20.75" hidden="1" customWidth="1"/>
    <col min="15" max="17" width="19.25" hidden="1" customWidth="1"/>
    <col min="18" max="18" width="19.25" customWidth="1"/>
    <col min="19" max="19" width="9.375" bestFit="1" customWidth="1"/>
    <col min="20" max="20" width="55.875" bestFit="1" customWidth="1"/>
    <col min="21" max="21" width="12.5" customWidth="1"/>
    <col min="22" max="22" width="12.75" customWidth="1"/>
    <col min="23" max="23" width="54.375" customWidth="1"/>
    <col min="24" max="24" width="15.125" bestFit="1" customWidth="1"/>
    <col min="25" max="25" width="11.75" customWidth="1"/>
    <col min="27" max="27" width="18.25" customWidth="1"/>
    <col min="28" max="28" width="47.75" customWidth="1"/>
    <col min="29" max="29" width="39.5" customWidth="1"/>
    <col min="32" max="32" width="11.75" customWidth="1"/>
    <col min="33" max="33" width="29.875" customWidth="1"/>
    <col min="34" max="35" width="38.125" customWidth="1"/>
    <col min="36" max="36" width="44.75" customWidth="1"/>
    <col min="37" max="37" width="43.625" customWidth="1"/>
    <col min="38" max="38" width="35.875" customWidth="1"/>
    <col min="39" max="39" width="25.25" customWidth="1"/>
    <col min="40" max="40" width="23.375" customWidth="1"/>
    <col min="41" max="41" width="45" customWidth="1"/>
    <col min="42" max="42" width="49.625" customWidth="1"/>
    <col min="43" max="43" width="54.375" customWidth="1"/>
    <col min="44" max="44" width="59.375" customWidth="1"/>
    <col min="45" max="45" width="48.375" customWidth="1"/>
    <col min="46" max="46" width="52.375" customWidth="1"/>
  </cols>
  <sheetData>
    <row r="1" spans="1:46" x14ac:dyDescent="0.4">
      <c r="A1" s="392" t="s">
        <v>6053</v>
      </c>
      <c r="B1" s="393"/>
      <c r="D1" s="396" t="s">
        <v>6135</v>
      </c>
      <c r="E1" s="94"/>
      <c r="F1" s="94"/>
      <c r="I1" s="394" t="s">
        <v>12</v>
      </c>
      <c r="J1" s="394"/>
      <c r="K1" s="392" t="s">
        <v>6124</v>
      </c>
      <c r="L1" s="393"/>
      <c r="M1" s="394" t="s">
        <v>6558</v>
      </c>
      <c r="N1" s="394"/>
      <c r="O1" s="394"/>
      <c r="P1" s="394"/>
      <c r="Q1" s="394"/>
      <c r="R1" s="394"/>
      <c r="S1" s="394"/>
      <c r="T1" s="394"/>
      <c r="U1" s="394" t="s">
        <v>6014</v>
      </c>
      <c r="V1" s="394" t="s">
        <v>6015</v>
      </c>
      <c r="W1" s="390" t="s">
        <v>6019</v>
      </c>
      <c r="X1" s="391"/>
      <c r="Y1" s="390" t="s">
        <v>6020</v>
      </c>
      <c r="Z1" s="391"/>
      <c r="AA1" s="82" t="s">
        <v>6268</v>
      </c>
      <c r="AB1" s="83"/>
      <c r="AC1" s="84"/>
      <c r="AE1" s="389" t="s">
        <v>6884</v>
      </c>
      <c r="AF1" s="389"/>
      <c r="AH1" s="158" t="s">
        <v>7043</v>
      </c>
      <c r="AI1" s="159"/>
      <c r="AJ1" s="157" t="s">
        <v>6898</v>
      </c>
      <c r="AK1" s="158"/>
      <c r="AL1" s="158"/>
      <c r="AM1" s="158"/>
      <c r="AN1" s="158"/>
      <c r="AO1" s="158"/>
      <c r="AP1" s="158"/>
      <c r="AQ1" s="158"/>
      <c r="AR1" s="158"/>
      <c r="AS1" s="158"/>
      <c r="AT1" s="159"/>
    </row>
    <row r="2" spans="1:46" ht="36" x14ac:dyDescent="0.4">
      <c r="A2" s="4" t="s">
        <v>6054</v>
      </c>
      <c r="B2" s="4" t="s">
        <v>6055</v>
      </c>
      <c r="D2" s="397"/>
      <c r="E2" s="95"/>
      <c r="F2" s="95"/>
      <c r="I2" s="394"/>
      <c r="J2" s="394"/>
      <c r="K2" s="4" t="s">
        <v>6054</v>
      </c>
      <c r="L2" s="4" t="s">
        <v>6055</v>
      </c>
      <c r="M2" s="4" t="s">
        <v>6054</v>
      </c>
      <c r="N2" s="4"/>
      <c r="O2" s="4"/>
      <c r="P2" s="4"/>
      <c r="Q2" s="4"/>
      <c r="R2" s="4" t="s">
        <v>6055</v>
      </c>
      <c r="S2" s="4" t="s">
        <v>12</v>
      </c>
      <c r="T2" s="4" t="s">
        <v>6012</v>
      </c>
      <c r="U2" s="395"/>
      <c r="V2" s="395"/>
      <c r="W2" s="390"/>
      <c r="X2" s="391"/>
      <c r="Y2" s="390"/>
      <c r="Z2" s="391"/>
      <c r="AA2" s="126" t="s">
        <v>6253</v>
      </c>
      <c r="AB2" s="4" t="s">
        <v>6251</v>
      </c>
      <c r="AC2" s="4" t="s">
        <v>6252</v>
      </c>
      <c r="AE2" s="4" t="s">
        <v>6885</v>
      </c>
      <c r="AF2" s="4" t="s">
        <v>6251</v>
      </c>
      <c r="AH2" s="4" t="s">
        <v>6899</v>
      </c>
      <c r="AI2" s="4"/>
      <c r="AJ2" s="4" t="s">
        <v>6900</v>
      </c>
      <c r="AK2" s="4" t="s">
        <v>6901</v>
      </c>
      <c r="AL2" s="126" t="s">
        <v>6902</v>
      </c>
      <c r="AM2" s="126" t="s">
        <v>6903</v>
      </c>
      <c r="AN2" s="126" t="s">
        <v>6904</v>
      </c>
      <c r="AO2" s="126" t="s">
        <v>6905</v>
      </c>
      <c r="AP2" s="4" t="s">
        <v>6906</v>
      </c>
      <c r="AQ2" s="126" t="s">
        <v>6907</v>
      </c>
      <c r="AR2" s="4" t="s">
        <v>6908</v>
      </c>
      <c r="AS2" s="126" t="s">
        <v>6909</v>
      </c>
      <c r="AT2" s="4" t="s">
        <v>6910</v>
      </c>
    </row>
    <row r="3" spans="1:46" ht="19.5" thickBot="1" x14ac:dyDescent="0.45">
      <c r="A3" s="85"/>
      <c r="B3" s="195"/>
      <c r="D3" s="82" t="s">
        <v>5773</v>
      </c>
      <c r="E3" s="83"/>
      <c r="F3" s="84"/>
      <c r="I3" s="88">
        <v>1</v>
      </c>
      <c r="J3" s="85" t="s">
        <v>24</v>
      </c>
      <c r="K3" s="85"/>
      <c r="L3" s="85"/>
      <c r="M3" s="85" t="e">
        <f xml:space="preserve"> R3 &amp; " / " &amp; N3 &amp; " Notary Public Office"</f>
        <v>#VALUE!</v>
      </c>
      <c r="N3" s="85" t="e">
        <f>PROPER(O3)</f>
        <v>#VALUE!</v>
      </c>
      <c r="O3" s="85" t="e">
        <f>_xlfn.WEBSERVICE("https://api.excelapi.org/language/hira2roman?input="&amp;_xlfn.ENCODEURL(P3))</f>
        <v>#VALUE!</v>
      </c>
      <c r="P3" s="115" t="e">
        <f>_xlfn.WEBSERVICE("https://api.excelapi.org/language/kanji2kana?text=" &amp; _xlfn.ENCODEURL(Q3))</f>
        <v>#VALUE!</v>
      </c>
      <c r="Q3" s="85" t="s">
        <v>6477</v>
      </c>
      <c r="R3" s="85" t="s">
        <v>6557</v>
      </c>
      <c r="S3" s="85" t="s">
        <v>5816</v>
      </c>
      <c r="T3" s="85" t="s">
        <v>5817</v>
      </c>
      <c r="U3" s="85" t="s">
        <v>6128</v>
      </c>
      <c r="V3" s="85" t="s">
        <v>6126</v>
      </c>
      <c r="W3" s="85" t="s">
        <v>6130</v>
      </c>
      <c r="X3" s="85" t="s">
        <v>6016</v>
      </c>
      <c r="Y3" s="85" t="s">
        <v>6133</v>
      </c>
      <c r="Z3" s="127" t="s">
        <v>6021</v>
      </c>
      <c r="AA3" s="85" t="s">
        <v>6254</v>
      </c>
      <c r="AB3" s="85" t="s">
        <v>6474</v>
      </c>
      <c r="AC3" s="85" t="s">
        <v>6267</v>
      </c>
      <c r="AE3" s="87">
        <v>1</v>
      </c>
      <c r="AF3" s="85" t="s">
        <v>6886</v>
      </c>
      <c r="AG3" s="129" t="s">
        <v>7202</v>
      </c>
      <c r="AH3" s="160" t="s">
        <v>7044</v>
      </c>
      <c r="AI3" s="160" t="s">
        <v>7045</v>
      </c>
      <c r="AJ3" s="127"/>
      <c r="AK3" s="166"/>
      <c r="AL3" s="167"/>
      <c r="AM3" s="166"/>
      <c r="AN3" s="167"/>
      <c r="AO3" s="166"/>
      <c r="AP3" s="167"/>
      <c r="AQ3" s="166"/>
      <c r="AS3" s="166"/>
      <c r="AT3" s="166"/>
    </row>
    <row r="4" spans="1:46" ht="57" thickBot="1" x14ac:dyDescent="0.45">
      <c r="A4" s="193" t="s">
        <v>6702</v>
      </c>
      <c r="B4" s="194" t="s">
        <v>6703</v>
      </c>
      <c r="D4" s="86" t="s">
        <v>9</v>
      </c>
      <c r="E4" s="86" t="s">
        <v>10</v>
      </c>
      <c r="F4" s="86" t="s">
        <v>11</v>
      </c>
      <c r="I4" s="88">
        <v>2</v>
      </c>
      <c r="J4" s="85" t="s">
        <v>206</v>
      </c>
      <c r="K4" s="85" t="s">
        <v>13</v>
      </c>
      <c r="L4" s="85" t="s">
        <v>7148</v>
      </c>
      <c r="M4" s="85" t="e">
        <f t="shared" ref="M4:M67" si="0" xml:space="preserve"> R4 &amp; " / " &amp; N4 &amp; " Notary Public Office"</f>
        <v>#VALUE!</v>
      </c>
      <c r="N4" s="85" t="e">
        <f t="shared" ref="N4:N67" si="1">PROPER(O4)</f>
        <v>#VALUE!</v>
      </c>
      <c r="O4" s="85" t="e">
        <f t="shared" ref="O4:O67" si="2">_xlfn.WEBSERVICE("https://api.excelapi.org/language/hira2roman?input="&amp;_xlfn.ENCODEURL(P4))</f>
        <v>#VALUE!</v>
      </c>
      <c r="P4" s="115" t="e">
        <f t="shared" ref="P4:P67" si="3">_xlfn.WEBSERVICE("https://api.excelapi.org/language/kanji2kana?text=" &amp; _xlfn.ENCODEURL(Q4))</f>
        <v>#VALUE!</v>
      </c>
      <c r="Q4" s="85" t="s">
        <v>6478</v>
      </c>
      <c r="R4" s="85" t="s">
        <v>5774</v>
      </c>
      <c r="S4" s="85" t="s">
        <v>5776</v>
      </c>
      <c r="T4" s="85" t="s">
        <v>5777</v>
      </c>
      <c r="U4" s="85" t="s">
        <v>6129</v>
      </c>
      <c r="V4" s="85" t="s">
        <v>6127</v>
      </c>
      <c r="W4" s="85" t="s">
        <v>6131</v>
      </c>
      <c r="X4" s="85" t="s">
        <v>6017</v>
      </c>
      <c r="Y4" s="85" t="s">
        <v>6134</v>
      </c>
      <c r="Z4" s="127" t="s">
        <v>6022</v>
      </c>
      <c r="AA4" s="128" t="s">
        <v>6255</v>
      </c>
      <c r="AB4" s="85" t="s">
        <v>6266</v>
      </c>
      <c r="AC4" s="85" t="s">
        <v>6267</v>
      </c>
      <c r="AE4" s="87">
        <v>2</v>
      </c>
      <c r="AF4" s="85" t="s">
        <v>6887</v>
      </c>
      <c r="AG4" s="255"/>
      <c r="AH4" s="275" t="s">
        <v>7046</v>
      </c>
      <c r="AI4" s="160" t="s">
        <v>7047</v>
      </c>
      <c r="AJ4" s="161" t="s">
        <v>6911</v>
      </c>
      <c r="AK4" s="161" t="s">
        <v>6912</v>
      </c>
      <c r="AL4" s="168" t="s">
        <v>6913</v>
      </c>
      <c r="AM4" s="171" t="s">
        <v>6914</v>
      </c>
      <c r="AN4" s="173" t="s">
        <v>6915</v>
      </c>
      <c r="AO4" s="171" t="s">
        <v>6916</v>
      </c>
      <c r="AP4" s="173" t="s">
        <v>6917</v>
      </c>
      <c r="AQ4" s="171" t="s">
        <v>6918</v>
      </c>
      <c r="AR4" s="173" t="s">
        <v>6919</v>
      </c>
      <c r="AS4" s="171" t="s">
        <v>6920</v>
      </c>
      <c r="AT4" s="171" t="s">
        <v>6921</v>
      </c>
    </row>
    <row r="5" spans="1:46" ht="38.25" thickBot="1" x14ac:dyDescent="0.45">
      <c r="A5" s="154" t="s">
        <v>6704</v>
      </c>
      <c r="B5" s="155" t="s">
        <v>6705</v>
      </c>
      <c r="D5" s="87" t="str">
        <f>_xlfn.WEBSERVICE("https://api.excelapi.org/post/address?zipcode="&amp;入力情報!$G$631&amp;"&amp;parts=1")</f>
        <v>秋田県</v>
      </c>
      <c r="E5" s="87" t="str">
        <f>_xlfn.WEBSERVICE("https://api.excelapi.org/post/address?zipcode="&amp;入力情報!$G$631&amp;"&amp;parts=2")</f>
        <v>仙北市</v>
      </c>
      <c r="F5" s="87" t="str">
        <f>_xlfn.WEBSERVICE("https://api.excelapi.org/post/address?zipcode="&amp;入力情報!$G$631&amp;"&amp;parts=3")</f>
        <v>角館町古城</v>
      </c>
      <c r="G5" s="138" t="str">
        <f>IF(IFERROR(SEARCH("市",E5,3),0) &gt; 1, LEFT(E5, SEARCH("市",E5,3)), E5)</f>
        <v>仙北市</v>
      </c>
      <c r="I5" s="88">
        <v>3</v>
      </c>
      <c r="J5" s="85" t="s">
        <v>179</v>
      </c>
      <c r="K5" s="85" t="s">
        <v>22</v>
      </c>
      <c r="L5" s="85" t="s">
        <v>23</v>
      </c>
      <c r="M5" s="85" t="e">
        <f t="shared" si="0"/>
        <v>#VALUE!</v>
      </c>
      <c r="N5" s="85" t="e">
        <f t="shared" si="1"/>
        <v>#VALUE!</v>
      </c>
      <c r="O5" s="85" t="e">
        <f t="shared" si="2"/>
        <v>#VALUE!</v>
      </c>
      <c r="P5" s="115" t="e">
        <f t="shared" si="3"/>
        <v>#VALUE!</v>
      </c>
      <c r="Q5" s="85" t="s">
        <v>6479</v>
      </c>
      <c r="R5" s="85" t="s">
        <v>5935</v>
      </c>
      <c r="S5" s="85" t="s">
        <v>5822</v>
      </c>
      <c r="T5" s="85" t="s">
        <v>5823</v>
      </c>
      <c r="W5" s="85" t="s">
        <v>6132</v>
      </c>
      <c r="X5" s="85" t="s">
        <v>6018</v>
      </c>
      <c r="AA5" s="128" t="s">
        <v>6256</v>
      </c>
      <c r="AB5" s="85" t="s">
        <v>6266</v>
      </c>
      <c r="AC5" s="85" t="s">
        <v>6267</v>
      </c>
      <c r="AE5" s="87">
        <v>3</v>
      </c>
      <c r="AF5" s="85" t="s">
        <v>6888</v>
      </c>
      <c r="AG5" s="274"/>
      <c r="AH5" s="275" t="s">
        <v>7048</v>
      </c>
      <c r="AI5" s="160" t="s">
        <v>7049</v>
      </c>
      <c r="AJ5" s="162" t="s">
        <v>6922</v>
      </c>
      <c r="AK5" s="162" t="s">
        <v>6923</v>
      </c>
      <c r="AL5" s="169" t="s">
        <v>6924</v>
      </c>
      <c r="AM5" s="171" t="s">
        <v>6925</v>
      </c>
      <c r="AN5" s="174" t="s">
        <v>6926</v>
      </c>
      <c r="AO5" s="171" t="s">
        <v>6927</v>
      </c>
      <c r="AP5" s="173" t="s">
        <v>6928</v>
      </c>
      <c r="AQ5" s="171" t="s">
        <v>6929</v>
      </c>
      <c r="AR5" s="173" t="s">
        <v>6930</v>
      </c>
      <c r="AS5" s="171" t="s">
        <v>6931</v>
      </c>
      <c r="AT5" s="171" t="s">
        <v>6932</v>
      </c>
    </row>
    <row r="6" spans="1:46" ht="38.25" thickBot="1" x14ac:dyDescent="0.45">
      <c r="A6" s="154" t="s">
        <v>6706</v>
      </c>
      <c r="B6" s="155" t="s">
        <v>6707</v>
      </c>
      <c r="D6" s="87" t="str">
        <f>PROPER(_xlfn.WEBSERVICE("https://api.excelapi.org/language/hira2roman?input="&amp;_xlfn.ENCODEURL($D7)))</f>
        <v>Akitaken</v>
      </c>
      <c r="E6" s="87" t="str">
        <f>PROPER(_xlfn.WEBSERVICE("https://api.excelapi.org/language/hira2roman?input="&amp;_xlfn.ENCODEURL($E7)))</f>
        <v>Sembokushi</v>
      </c>
      <c r="F6" s="87" t="str">
        <f>IF(F7="","",PROPER(_xlfn.WEBSERVICE("https://api.excelapi.org/language/hira2roman?input="&amp;_xlfn.ENCODEURL($F7))))</f>
        <v>Kakunodatemachifurushiro</v>
      </c>
      <c r="G6" s="1" t="s">
        <v>6475</v>
      </c>
      <c r="I6" s="88">
        <v>4</v>
      </c>
      <c r="J6" s="85" t="s">
        <v>180</v>
      </c>
      <c r="K6" s="85" t="s">
        <v>14</v>
      </c>
      <c r="L6" s="85" t="s">
        <v>7149</v>
      </c>
      <c r="M6" s="85" t="e">
        <f t="shared" si="0"/>
        <v>#VALUE!</v>
      </c>
      <c r="N6" s="85" t="e">
        <f t="shared" si="1"/>
        <v>#VALUE!</v>
      </c>
      <c r="O6" s="85" t="e">
        <f t="shared" si="2"/>
        <v>#VALUE!</v>
      </c>
      <c r="P6" s="115" t="e">
        <f t="shared" si="3"/>
        <v>#VALUE!</v>
      </c>
      <c r="Q6" s="85" t="s">
        <v>6480</v>
      </c>
      <c r="R6" s="85" t="s">
        <v>5936</v>
      </c>
      <c r="S6" s="85" t="s">
        <v>5814</v>
      </c>
      <c r="T6" s="85" t="s">
        <v>5815</v>
      </c>
      <c r="AA6" s="128" t="s">
        <v>6257</v>
      </c>
      <c r="AB6" s="85" t="s">
        <v>6266</v>
      </c>
      <c r="AC6" s="85" t="s">
        <v>6267</v>
      </c>
      <c r="AE6" s="87">
        <v>4</v>
      </c>
      <c r="AF6" s="85" t="s">
        <v>6889</v>
      </c>
      <c r="AG6" s="175"/>
      <c r="AH6" s="275" t="s">
        <v>7050</v>
      </c>
      <c r="AI6" s="160" t="s">
        <v>7051</v>
      </c>
      <c r="AJ6" s="162" t="s">
        <v>6933</v>
      </c>
      <c r="AK6" s="162" t="s">
        <v>6934</v>
      </c>
      <c r="AL6" s="170" t="s">
        <v>6926</v>
      </c>
      <c r="AM6" s="171" t="s">
        <v>6788</v>
      </c>
      <c r="AO6" s="171" t="s">
        <v>6935</v>
      </c>
      <c r="AP6" s="173" t="s">
        <v>6936</v>
      </c>
      <c r="AQ6" s="171" t="s">
        <v>6937</v>
      </c>
      <c r="AR6" s="173" t="s">
        <v>6938</v>
      </c>
      <c r="AS6" s="171" t="s">
        <v>6939</v>
      </c>
      <c r="AT6" s="172" t="s">
        <v>6926</v>
      </c>
    </row>
    <row r="7" spans="1:46" ht="57" thickBot="1" x14ac:dyDescent="0.45">
      <c r="A7" s="154" t="s">
        <v>6708</v>
      </c>
      <c r="B7" s="155" t="s">
        <v>6709</v>
      </c>
      <c r="D7" s="87" t="str">
        <f>_xlfn.WEBSERVICE("https://api.excelapi.org/post/kana?zipcode="&amp;入力情報!$G$631&amp;"&amp;parts=1")</f>
        <v>アキタケン</v>
      </c>
      <c r="E7" s="87" t="str">
        <f>_xlfn.WEBSERVICE("https://api.excelapi.org/post/kana?zipcode="&amp;入力情報!$G$631&amp;"&amp;parts=2")</f>
        <v>センボクシ</v>
      </c>
      <c r="F7" s="87" t="str">
        <f>_xlfn.WEBSERVICE("https://api.excelapi.org/post/kana?zipcode="&amp;入力情報!$G$631&amp;"&amp;parts=3")</f>
        <v>カクノダテマチフルシロ</v>
      </c>
      <c r="I7" s="88">
        <v>5</v>
      </c>
      <c r="J7" s="85" t="s">
        <v>181</v>
      </c>
      <c r="K7" s="85" t="s">
        <v>15</v>
      </c>
      <c r="L7" s="85" t="s">
        <v>7150</v>
      </c>
      <c r="M7" s="85" t="e">
        <f t="shared" si="0"/>
        <v>#VALUE!</v>
      </c>
      <c r="N7" s="85" t="e">
        <f t="shared" si="1"/>
        <v>#VALUE!</v>
      </c>
      <c r="O7" s="85" t="e">
        <f t="shared" si="2"/>
        <v>#VALUE!</v>
      </c>
      <c r="P7" s="115" t="e">
        <f t="shared" si="3"/>
        <v>#VALUE!</v>
      </c>
      <c r="Q7" s="85" t="s">
        <v>6481</v>
      </c>
      <c r="R7" s="85" t="s">
        <v>5937</v>
      </c>
      <c r="S7" s="85" t="s">
        <v>5796</v>
      </c>
      <c r="T7" s="85" t="s">
        <v>5797</v>
      </c>
      <c r="AA7" s="128" t="s">
        <v>6258</v>
      </c>
      <c r="AB7" s="85" t="s">
        <v>6266</v>
      </c>
      <c r="AC7" s="85" t="s">
        <v>6267</v>
      </c>
      <c r="AE7" s="87">
        <v>5</v>
      </c>
      <c r="AF7" s="85" t="s">
        <v>6890</v>
      </c>
      <c r="AG7" s="175"/>
      <c r="AH7" s="275" t="s">
        <v>7052</v>
      </c>
      <c r="AI7" s="160" t="s">
        <v>7053</v>
      </c>
      <c r="AJ7" s="162" t="s">
        <v>6940</v>
      </c>
      <c r="AK7" s="162" t="s">
        <v>6941</v>
      </c>
      <c r="AM7" s="171" t="s">
        <v>6942</v>
      </c>
      <c r="AO7" s="171" t="s">
        <v>6943</v>
      </c>
      <c r="AP7" s="174" t="s">
        <v>6926</v>
      </c>
      <c r="AQ7" s="171" t="s">
        <v>6944</v>
      </c>
      <c r="AR7" s="173" t="s">
        <v>6945</v>
      </c>
      <c r="AS7" s="171" t="s">
        <v>6946</v>
      </c>
    </row>
    <row r="8" spans="1:46" ht="38.25" thickBot="1" x14ac:dyDescent="0.45">
      <c r="A8" s="154" t="s">
        <v>6710</v>
      </c>
      <c r="B8" s="155" t="s">
        <v>6711</v>
      </c>
      <c r="I8" s="88">
        <v>6</v>
      </c>
      <c r="J8" s="85" t="s">
        <v>182</v>
      </c>
      <c r="K8" s="85" t="s">
        <v>16</v>
      </c>
      <c r="L8" s="85" t="s">
        <v>7151</v>
      </c>
      <c r="M8" s="85" t="e">
        <f t="shared" si="0"/>
        <v>#VALUE!</v>
      </c>
      <c r="N8" s="85" t="e">
        <f t="shared" si="1"/>
        <v>#VALUE!</v>
      </c>
      <c r="O8" s="85" t="e">
        <f t="shared" si="2"/>
        <v>#VALUE!</v>
      </c>
      <c r="P8" s="115" t="e">
        <f t="shared" si="3"/>
        <v>#VALUE!</v>
      </c>
      <c r="Q8" s="85" t="s">
        <v>6482</v>
      </c>
      <c r="R8" s="85" t="s">
        <v>5938</v>
      </c>
      <c r="S8" s="85" t="s">
        <v>5798</v>
      </c>
      <c r="T8" s="85" t="s">
        <v>5799</v>
      </c>
      <c r="AA8" s="128" t="s">
        <v>6259</v>
      </c>
      <c r="AB8" s="85" t="s">
        <v>6266</v>
      </c>
      <c r="AC8" s="85" t="s">
        <v>6267</v>
      </c>
      <c r="AE8" s="87">
        <v>6</v>
      </c>
      <c r="AF8" s="85" t="s">
        <v>6891</v>
      </c>
      <c r="AH8" s="160" t="s">
        <v>7054</v>
      </c>
      <c r="AI8" s="160" t="s">
        <v>7055</v>
      </c>
      <c r="AJ8" s="162" t="s">
        <v>6947</v>
      </c>
      <c r="AK8" s="162" t="s">
        <v>6948</v>
      </c>
      <c r="AM8" s="172" t="s">
        <v>6926</v>
      </c>
      <c r="AO8" s="171" t="s">
        <v>6949</v>
      </c>
      <c r="AQ8" s="171" t="s">
        <v>6950</v>
      </c>
      <c r="AR8" s="173" t="s">
        <v>6951</v>
      </c>
      <c r="AS8" s="171" t="s">
        <v>6952</v>
      </c>
    </row>
    <row r="9" spans="1:46" ht="37.5" x14ac:dyDescent="0.4">
      <c r="A9" s="154" t="s">
        <v>6712</v>
      </c>
      <c r="B9" s="155" t="s">
        <v>6713</v>
      </c>
      <c r="D9" s="82" t="s">
        <v>6689</v>
      </c>
      <c r="E9" s="83"/>
      <c r="F9" s="84"/>
      <c r="I9" s="88">
        <v>7</v>
      </c>
      <c r="J9" s="85" t="s">
        <v>183</v>
      </c>
      <c r="K9" s="85" t="s">
        <v>17</v>
      </c>
      <c r="L9" s="85" t="s">
        <v>7152</v>
      </c>
      <c r="M9" s="85" t="e">
        <f t="shared" si="0"/>
        <v>#VALUE!</v>
      </c>
      <c r="N9" s="85" t="e">
        <f t="shared" si="1"/>
        <v>#VALUE!</v>
      </c>
      <c r="O9" s="85" t="e">
        <f t="shared" si="2"/>
        <v>#VALUE!</v>
      </c>
      <c r="P9" s="115" t="e">
        <f t="shared" si="3"/>
        <v>#VALUE!</v>
      </c>
      <c r="Q9" s="85" t="s">
        <v>6483</v>
      </c>
      <c r="R9" s="85" t="s">
        <v>5939</v>
      </c>
      <c r="S9" s="85" t="s">
        <v>5824</v>
      </c>
      <c r="T9" s="85" t="s">
        <v>5825</v>
      </c>
      <c r="AA9" s="128" t="s">
        <v>6260</v>
      </c>
      <c r="AB9" s="85" t="s">
        <v>6266</v>
      </c>
      <c r="AC9" s="85" t="s">
        <v>6267</v>
      </c>
      <c r="AE9" s="87">
        <v>7</v>
      </c>
      <c r="AF9" s="85" t="s">
        <v>6892</v>
      </c>
      <c r="AH9" s="160" t="s">
        <v>7056</v>
      </c>
      <c r="AI9" s="160" t="s">
        <v>7057</v>
      </c>
      <c r="AJ9" s="162" t="s">
        <v>6953</v>
      </c>
      <c r="AK9" s="162" t="s">
        <v>6954</v>
      </c>
      <c r="AO9" s="171" t="s">
        <v>6955</v>
      </c>
      <c r="AQ9" s="171" t="s">
        <v>6956</v>
      </c>
      <c r="AR9" s="173" t="s">
        <v>6957</v>
      </c>
      <c r="AS9" s="171" t="s">
        <v>6958</v>
      </c>
    </row>
    <row r="10" spans="1:46" ht="19.5" thickBot="1" x14ac:dyDescent="0.45">
      <c r="A10" s="154" t="s">
        <v>6714</v>
      </c>
      <c r="B10" s="155" t="s">
        <v>6715</v>
      </c>
      <c r="D10" s="4" t="s">
        <v>9</v>
      </c>
      <c r="E10" s="4" t="s">
        <v>10</v>
      </c>
      <c r="F10" s="4" t="s">
        <v>11</v>
      </c>
      <c r="I10" s="88">
        <v>10</v>
      </c>
      <c r="J10" s="85" t="s">
        <v>297</v>
      </c>
      <c r="K10" s="85" t="s">
        <v>18</v>
      </c>
      <c r="L10" s="85" t="s">
        <v>7153</v>
      </c>
      <c r="M10" s="85" t="e">
        <f t="shared" si="0"/>
        <v>#VALUE!</v>
      </c>
      <c r="N10" s="85" t="e">
        <f t="shared" si="1"/>
        <v>#VALUE!</v>
      </c>
      <c r="O10" s="85" t="e">
        <f t="shared" si="2"/>
        <v>#VALUE!</v>
      </c>
      <c r="P10" s="115" t="e">
        <f t="shared" si="3"/>
        <v>#VALUE!</v>
      </c>
      <c r="Q10" s="85" t="s">
        <v>6484</v>
      </c>
      <c r="R10" s="85" t="s">
        <v>5940</v>
      </c>
      <c r="S10" s="85" t="s">
        <v>5800</v>
      </c>
      <c r="T10" s="85" t="s">
        <v>5801</v>
      </c>
      <c r="AA10" s="128" t="s">
        <v>6261</v>
      </c>
      <c r="AB10" s="85" t="s">
        <v>6266</v>
      </c>
      <c r="AC10" s="85" t="s">
        <v>6267</v>
      </c>
      <c r="AE10" s="87">
        <v>8</v>
      </c>
      <c r="AF10" s="85" t="s">
        <v>6893</v>
      </c>
      <c r="AH10" s="160" t="s">
        <v>7058</v>
      </c>
      <c r="AI10" s="160" t="s">
        <v>7059</v>
      </c>
      <c r="AJ10" s="162" t="s">
        <v>6959</v>
      </c>
      <c r="AK10" s="162" t="s">
        <v>6960</v>
      </c>
      <c r="AO10" s="171" t="s">
        <v>6806</v>
      </c>
      <c r="AQ10" s="171" t="s">
        <v>6961</v>
      </c>
      <c r="AR10" s="174" t="s">
        <v>6926</v>
      </c>
      <c r="AS10" s="171" t="s">
        <v>6962</v>
      </c>
    </row>
    <row r="11" spans="1:46" ht="19.5" thickBot="1" x14ac:dyDescent="0.45">
      <c r="A11" s="154" t="s">
        <v>6716</v>
      </c>
      <c r="B11" s="155" t="s">
        <v>6717</v>
      </c>
      <c r="D11" s="87" t="str">
        <f>_xlfn.WEBSERVICE("https://api.excelapi.org/post/address?zipcode="&amp;入力情報!$G$16&amp;"&amp;parts=1")</f>
        <v>秋田県</v>
      </c>
      <c r="E11" s="87" t="str">
        <f>_xlfn.WEBSERVICE("https://api.excelapi.org/post/address?zipcode="&amp;入力情報!$G$16&amp;"&amp;parts=2")</f>
        <v>大仙市</v>
      </c>
      <c r="F11" s="87" t="str">
        <f>_xlfn.WEBSERVICE("https://api.excelapi.org/post/address?zipcode="&amp;入力情報!$G$16&amp;"&amp;parts=3")</f>
        <v>大曲白金町</v>
      </c>
      <c r="I11" s="88">
        <v>11</v>
      </c>
      <c r="J11" s="85" t="s">
        <v>233</v>
      </c>
      <c r="K11" s="85" t="s">
        <v>19</v>
      </c>
      <c r="L11" s="85" t="s">
        <v>7154</v>
      </c>
      <c r="M11" s="85" t="e">
        <f t="shared" si="0"/>
        <v>#VALUE!</v>
      </c>
      <c r="N11" s="85" t="e">
        <f t="shared" si="1"/>
        <v>#VALUE!</v>
      </c>
      <c r="O11" s="85" t="e">
        <f t="shared" si="2"/>
        <v>#VALUE!</v>
      </c>
      <c r="P11" s="115" t="e">
        <f t="shared" si="3"/>
        <v>#VALUE!</v>
      </c>
      <c r="Q11" s="85" t="s">
        <v>6485</v>
      </c>
      <c r="R11" s="85" t="s">
        <v>5941</v>
      </c>
      <c r="S11" s="85" t="s">
        <v>5810</v>
      </c>
      <c r="T11" s="85" t="s">
        <v>5811</v>
      </c>
      <c r="AA11" s="128" t="s">
        <v>6262</v>
      </c>
      <c r="AB11" s="85" t="s">
        <v>6266</v>
      </c>
      <c r="AC11" s="85" t="s">
        <v>6267</v>
      </c>
      <c r="AE11" s="87">
        <v>9</v>
      </c>
      <c r="AF11" s="85" t="s">
        <v>6894</v>
      </c>
      <c r="AH11" s="160" t="s">
        <v>7060</v>
      </c>
      <c r="AI11" s="160" t="s">
        <v>7061</v>
      </c>
      <c r="AJ11" s="162" t="s">
        <v>6963</v>
      </c>
      <c r="AK11" s="163" t="s">
        <v>6926</v>
      </c>
      <c r="AO11" s="171" t="s">
        <v>6964</v>
      </c>
      <c r="AQ11" s="171" t="s">
        <v>6840</v>
      </c>
      <c r="AS11" s="172" t="s">
        <v>6926</v>
      </c>
    </row>
    <row r="12" spans="1:46" x14ac:dyDescent="0.4">
      <c r="A12" s="154" t="s">
        <v>6718</v>
      </c>
      <c r="B12" s="155" t="s">
        <v>6719</v>
      </c>
      <c r="D12" s="87" t="str">
        <f>PROPER(_xlfn.WEBSERVICE("https://api.excelapi.org/language/hira2roman?input="&amp;_xlfn.ENCODEURL($D13)))</f>
        <v>Akitaken</v>
      </c>
      <c r="E12" s="87" t="str">
        <f>PROPER(_xlfn.WEBSERVICE("https://api.excelapi.org/language/hira2roman?input="&amp;_xlfn.ENCODEURL($E13)))</f>
        <v>Daisenshi</v>
      </c>
      <c r="F12" s="87" t="str">
        <f>IF(F13="","",PROPER(_xlfn.WEBSERVICE("https://api.excelapi.org/language/hira2roman?input="&amp;_xlfn.ENCODEURL($F13))))</f>
        <v>Omagarishiroganecho</v>
      </c>
      <c r="I12" s="88">
        <v>12</v>
      </c>
      <c r="J12" s="85" t="s">
        <v>240</v>
      </c>
      <c r="K12" s="85" t="s">
        <v>20</v>
      </c>
      <c r="L12" s="85" t="s">
        <v>7155</v>
      </c>
      <c r="M12" s="85" t="e">
        <f t="shared" si="0"/>
        <v>#VALUE!</v>
      </c>
      <c r="N12" s="85" t="e">
        <f t="shared" si="1"/>
        <v>#VALUE!</v>
      </c>
      <c r="O12" s="85" t="e">
        <f t="shared" si="2"/>
        <v>#VALUE!</v>
      </c>
      <c r="P12" s="115" t="e">
        <f t="shared" si="3"/>
        <v>#VALUE!</v>
      </c>
      <c r="Q12" s="85" t="s">
        <v>6486</v>
      </c>
      <c r="R12" s="85" t="s">
        <v>5942</v>
      </c>
      <c r="S12" s="85" t="s">
        <v>5826</v>
      </c>
      <c r="T12" s="85" t="s">
        <v>5827</v>
      </c>
      <c r="AA12" s="128" t="s">
        <v>6263</v>
      </c>
      <c r="AB12" s="85" t="s">
        <v>6266</v>
      </c>
      <c r="AC12" s="85" t="s">
        <v>6267</v>
      </c>
      <c r="AE12" s="87">
        <v>10</v>
      </c>
      <c r="AF12" s="85" t="s">
        <v>6895</v>
      </c>
      <c r="AH12" s="160" t="s">
        <v>7062</v>
      </c>
      <c r="AI12" s="160" t="s">
        <v>7063</v>
      </c>
      <c r="AJ12" s="162" t="s">
        <v>6718</v>
      </c>
      <c r="AO12" s="171" t="s">
        <v>6965</v>
      </c>
      <c r="AQ12" s="171" t="s">
        <v>6966</v>
      </c>
    </row>
    <row r="13" spans="1:46" x14ac:dyDescent="0.4">
      <c r="A13" s="154" t="s">
        <v>6720</v>
      </c>
      <c r="B13" s="155" t="s">
        <v>6721</v>
      </c>
      <c r="D13" s="87" t="str">
        <f>_xlfn.WEBSERVICE("https://api.excelapi.org/post/kana?zipcode="&amp;入力情報!$G$16&amp;"&amp;parts=1")</f>
        <v>アキタケン</v>
      </c>
      <c r="E13" s="87" t="str">
        <f>_xlfn.WEBSERVICE("https://api.excelapi.org/post/kana?zipcode="&amp;入力情報!$G$16&amp;"&amp;parts=2")</f>
        <v>ダイセンシ</v>
      </c>
      <c r="F13" s="87" t="str">
        <f>_xlfn.WEBSERVICE("https://api.excelapi.org/post/kana?zipcode="&amp;入力情報!$G$16&amp;"&amp;parts=3")</f>
        <v>オオマガリシロガネチョウ</v>
      </c>
      <c r="I13" s="88">
        <v>13</v>
      </c>
      <c r="J13" s="85" t="s">
        <v>26</v>
      </c>
      <c r="K13" s="85" t="s">
        <v>21</v>
      </c>
      <c r="L13" s="85" t="s">
        <v>7156</v>
      </c>
      <c r="M13" s="85" t="e">
        <f t="shared" si="0"/>
        <v>#VALUE!</v>
      </c>
      <c r="N13" s="85" t="e">
        <f t="shared" si="1"/>
        <v>#VALUE!</v>
      </c>
      <c r="O13" s="85" t="e">
        <f t="shared" si="2"/>
        <v>#VALUE!</v>
      </c>
      <c r="P13" s="115" t="e">
        <f t="shared" si="3"/>
        <v>#VALUE!</v>
      </c>
      <c r="Q13" s="85" t="s">
        <v>6487</v>
      </c>
      <c r="R13" s="85" t="s">
        <v>5943</v>
      </c>
      <c r="S13" s="85" t="s">
        <v>5848</v>
      </c>
      <c r="T13" s="85" t="s">
        <v>5849</v>
      </c>
      <c r="AA13" s="128" t="s">
        <v>6264</v>
      </c>
      <c r="AB13" s="85" t="s">
        <v>6266</v>
      </c>
      <c r="AC13" s="85" t="s">
        <v>6267</v>
      </c>
      <c r="AE13" s="87">
        <v>11</v>
      </c>
      <c r="AF13" s="85" t="s">
        <v>6896</v>
      </c>
      <c r="AH13" s="160" t="s">
        <v>7064</v>
      </c>
      <c r="AI13" s="160" t="s">
        <v>7065</v>
      </c>
      <c r="AJ13" s="162" t="s">
        <v>6967</v>
      </c>
      <c r="AO13" s="171" t="s">
        <v>6812</v>
      </c>
      <c r="AQ13" s="171" t="s">
        <v>6968</v>
      </c>
    </row>
    <row r="14" spans="1:46" ht="19.5" thickBot="1" x14ac:dyDescent="0.45">
      <c r="A14" s="154" t="s">
        <v>6722</v>
      </c>
      <c r="B14" s="155" t="s">
        <v>6723</v>
      </c>
      <c r="I14" s="88">
        <v>14</v>
      </c>
      <c r="J14" s="85" t="s">
        <v>209</v>
      </c>
      <c r="M14" s="85" t="e">
        <f t="shared" si="0"/>
        <v>#VALUE!</v>
      </c>
      <c r="N14" s="85" t="e">
        <f t="shared" si="1"/>
        <v>#VALUE!</v>
      </c>
      <c r="O14" s="85" t="e">
        <f t="shared" si="2"/>
        <v>#VALUE!</v>
      </c>
      <c r="P14" s="115" t="e">
        <f t="shared" si="3"/>
        <v>#VALUE!</v>
      </c>
      <c r="Q14" s="85" t="s">
        <v>6488</v>
      </c>
      <c r="R14" s="85" t="s">
        <v>5944</v>
      </c>
      <c r="S14" s="85" t="s">
        <v>5838</v>
      </c>
      <c r="T14" s="85" t="s">
        <v>5839</v>
      </c>
      <c r="AA14" s="130" t="s">
        <v>6265</v>
      </c>
      <c r="AB14" s="131" t="s">
        <v>6266</v>
      </c>
      <c r="AC14" s="131" t="s">
        <v>6267</v>
      </c>
      <c r="AE14" s="87">
        <v>12</v>
      </c>
      <c r="AF14" s="85" t="s">
        <v>6897</v>
      </c>
      <c r="AH14" s="85" t="s">
        <v>7203</v>
      </c>
      <c r="AI14" s="85" t="s">
        <v>7204</v>
      </c>
      <c r="AJ14" s="162" t="s">
        <v>6969</v>
      </c>
      <c r="AO14" s="171" t="s">
        <v>6970</v>
      </c>
      <c r="AQ14" s="171" t="s">
        <v>6971</v>
      </c>
    </row>
    <row r="15" spans="1:46" ht="57.75" thickTop="1" thickBot="1" x14ac:dyDescent="0.45">
      <c r="A15" s="154" t="s">
        <v>6724</v>
      </c>
      <c r="B15" s="155" t="s">
        <v>6725</v>
      </c>
      <c r="D15" s="82" t="s">
        <v>6690</v>
      </c>
      <c r="E15" s="83"/>
      <c r="F15" s="84"/>
      <c r="I15" s="88">
        <v>15</v>
      </c>
      <c r="J15" s="85" t="s">
        <v>177</v>
      </c>
      <c r="M15" s="85" t="e">
        <f t="shared" si="0"/>
        <v>#VALUE!</v>
      </c>
      <c r="N15" s="85" t="e">
        <f t="shared" si="1"/>
        <v>#VALUE!</v>
      </c>
      <c r="O15" s="85" t="e">
        <f t="shared" si="2"/>
        <v>#VALUE!</v>
      </c>
      <c r="P15" s="115" t="e">
        <f t="shared" si="3"/>
        <v>#VALUE!</v>
      </c>
      <c r="Q15" s="85" t="s">
        <v>6489</v>
      </c>
      <c r="R15" s="85" t="s">
        <v>5945</v>
      </c>
      <c r="S15" s="85" t="s">
        <v>5804</v>
      </c>
      <c r="T15" s="85" t="s">
        <v>5805</v>
      </c>
      <c r="AA15" s="133" t="s">
        <v>6269</v>
      </c>
      <c r="AB15" s="133" t="s">
        <v>6271</v>
      </c>
      <c r="AC15" s="133" t="s">
        <v>6273</v>
      </c>
      <c r="AJ15" s="162" t="s">
        <v>6724</v>
      </c>
      <c r="AO15" s="171" t="s">
        <v>6816</v>
      </c>
      <c r="AQ15" s="171" t="s">
        <v>6972</v>
      </c>
    </row>
    <row r="16" spans="1:46" ht="57.75" thickTop="1" thickBot="1" x14ac:dyDescent="0.45">
      <c r="A16" s="154" t="s">
        <v>6726</v>
      </c>
      <c r="B16" s="155" t="s">
        <v>6727</v>
      </c>
      <c r="D16" s="4" t="s">
        <v>9</v>
      </c>
      <c r="E16" s="4" t="s">
        <v>10</v>
      </c>
      <c r="F16" s="4" t="s">
        <v>11</v>
      </c>
      <c r="I16" s="88">
        <v>16</v>
      </c>
      <c r="J16" s="85" t="s">
        <v>178</v>
      </c>
      <c r="M16" s="85" t="e">
        <f t="shared" si="0"/>
        <v>#VALUE!</v>
      </c>
      <c r="N16" s="85" t="e">
        <f t="shared" si="1"/>
        <v>#VALUE!</v>
      </c>
      <c r="O16" s="85" t="e">
        <f t="shared" si="2"/>
        <v>#VALUE!</v>
      </c>
      <c r="P16" s="115" t="e">
        <f t="shared" si="3"/>
        <v>#VALUE!</v>
      </c>
      <c r="Q16" s="85" t="s">
        <v>6490</v>
      </c>
      <c r="R16" s="85" t="s">
        <v>5946</v>
      </c>
      <c r="S16" s="85" t="s">
        <v>5780</v>
      </c>
      <c r="T16" s="85" t="s">
        <v>5781</v>
      </c>
      <c r="AA16" s="133" t="s">
        <v>6270</v>
      </c>
      <c r="AB16" s="133" t="s">
        <v>6272</v>
      </c>
      <c r="AC16" s="133" t="s">
        <v>6274</v>
      </c>
      <c r="AI16" s="279"/>
      <c r="AJ16" s="162" t="s">
        <v>6973</v>
      </c>
      <c r="AO16" s="171" t="s">
        <v>6974</v>
      </c>
      <c r="AQ16" s="171" t="s">
        <v>6975</v>
      </c>
    </row>
    <row r="17" spans="1:43" ht="20.25" thickTop="1" thickBot="1" x14ac:dyDescent="0.45">
      <c r="A17" s="154" t="s">
        <v>6728</v>
      </c>
      <c r="B17" s="155" t="s">
        <v>6729</v>
      </c>
      <c r="D17" s="87" t="str">
        <f>_xlfn.WEBSERVICE("https://api.excelapi.org/post/address?zipcode="&amp;入力情報!$G$31&amp;"&amp;parts=1")</f>
        <v>秋田県</v>
      </c>
      <c r="E17" s="87" t="str">
        <f>_xlfn.WEBSERVICE("https://api.excelapi.org/post/address?zipcode="&amp;入力情報!$G$31&amp;"&amp;parts=2")</f>
        <v>大仙市</v>
      </c>
      <c r="F17" s="87" t="str">
        <f>_xlfn.WEBSERVICE("https://api.excelapi.org/post/address?zipcode="&amp;入力情報!$G$31&amp;"&amp;parts=3")</f>
        <v>大曲白金町</v>
      </c>
      <c r="I17" s="88">
        <v>17</v>
      </c>
      <c r="J17" s="85" t="s">
        <v>234</v>
      </c>
      <c r="M17" s="85" t="e">
        <f t="shared" si="0"/>
        <v>#VALUE!</v>
      </c>
      <c r="N17" s="85" t="e">
        <f t="shared" si="1"/>
        <v>#VALUE!</v>
      </c>
      <c r="O17" s="85" t="e">
        <f t="shared" si="2"/>
        <v>#VALUE!</v>
      </c>
      <c r="P17" s="115" t="e">
        <f t="shared" si="3"/>
        <v>#VALUE!</v>
      </c>
      <c r="Q17" s="85" t="s">
        <v>6491</v>
      </c>
      <c r="R17" s="85" t="s">
        <v>5947</v>
      </c>
      <c r="S17" s="85" t="s">
        <v>5820</v>
      </c>
      <c r="T17" s="85" t="s">
        <v>5821</v>
      </c>
      <c r="AA17" s="132" t="s">
        <v>6275</v>
      </c>
      <c r="AB17" s="132" t="s">
        <v>6277</v>
      </c>
      <c r="AC17" s="132" t="s">
        <v>6278</v>
      </c>
      <c r="AJ17" s="162" t="s">
        <v>6976</v>
      </c>
      <c r="AO17" s="172" t="s">
        <v>6926</v>
      </c>
      <c r="AQ17" s="172" t="s">
        <v>6926</v>
      </c>
    </row>
    <row r="18" spans="1:43" ht="38.25" thickBot="1" x14ac:dyDescent="0.45">
      <c r="A18" s="154" t="s">
        <v>6730</v>
      </c>
      <c r="B18" s="155" t="s">
        <v>6731</v>
      </c>
      <c r="D18" s="87" t="str">
        <f>PROPER(_xlfn.WEBSERVICE("https://api.excelapi.org/language/hira2roman?input="&amp;_xlfn.ENCODEURL($D19)))</f>
        <v>Akitaken</v>
      </c>
      <c r="E18" s="87" t="str">
        <f>PROPER(_xlfn.WEBSERVICE("https://api.excelapi.org/language/hira2roman?input="&amp;_xlfn.ENCODEURL($E19)))</f>
        <v>Daisenshi</v>
      </c>
      <c r="F18" s="87" t="str">
        <f>IF(F19="","",PROPER(_xlfn.WEBSERVICE("https://api.excelapi.org/language/hira2roman?input="&amp;_xlfn.ENCODEURL(F19))))</f>
        <v>Omagarishiroganecho</v>
      </c>
      <c r="I18" s="88">
        <v>19</v>
      </c>
      <c r="J18" s="85" t="s">
        <v>208</v>
      </c>
      <c r="M18" s="85" t="e">
        <f t="shared" si="0"/>
        <v>#VALUE!</v>
      </c>
      <c r="N18" s="85" t="e">
        <f t="shared" si="1"/>
        <v>#VALUE!</v>
      </c>
      <c r="O18" s="85" t="e">
        <f t="shared" si="2"/>
        <v>#VALUE!</v>
      </c>
      <c r="P18" s="115" t="e">
        <f t="shared" si="3"/>
        <v>#VALUE!</v>
      </c>
      <c r="Q18" s="85" t="s">
        <v>6492</v>
      </c>
      <c r="R18" s="85" t="s">
        <v>5948</v>
      </c>
      <c r="S18" s="85" t="s">
        <v>5800</v>
      </c>
      <c r="T18" s="85" t="s">
        <v>5850</v>
      </c>
      <c r="AA18" s="130" t="s">
        <v>6276</v>
      </c>
      <c r="AB18" s="131" t="s">
        <v>6277</v>
      </c>
      <c r="AC18" s="131" t="s">
        <v>6278</v>
      </c>
      <c r="AJ18" s="162" t="s">
        <v>6977</v>
      </c>
    </row>
    <row r="19" spans="1:43" ht="39" thickTop="1" thickBot="1" x14ac:dyDescent="0.45">
      <c r="A19" s="154" t="s">
        <v>6732</v>
      </c>
      <c r="B19" s="155" t="s">
        <v>6733</v>
      </c>
      <c r="D19" s="87" t="str">
        <f>_xlfn.WEBSERVICE("https://api.excelapi.org/post/kana?zipcode="&amp;入力情報!$G$31&amp;"&amp;parts=1")</f>
        <v>アキタケン</v>
      </c>
      <c r="E19" s="87" t="str">
        <f>_xlfn.WEBSERVICE("https://api.excelapi.org/post/kana?zipcode="&amp;入力情報!$G$31&amp;"&amp;parts=2")</f>
        <v>ダイセンシ</v>
      </c>
      <c r="F19" s="87" t="str">
        <f>_xlfn.WEBSERVICE("https://api.excelapi.org/post/kana?zipcode="&amp;入力情報!$G$31&amp;"&amp;parts=3")</f>
        <v>オオマガリシロガネチョウ</v>
      </c>
      <c r="I19" s="88">
        <v>20</v>
      </c>
      <c r="J19" s="85" t="s">
        <v>235</v>
      </c>
      <c r="M19" s="85" t="e">
        <f t="shared" si="0"/>
        <v>#VALUE!</v>
      </c>
      <c r="N19" s="85" t="e">
        <f t="shared" si="1"/>
        <v>#VALUE!</v>
      </c>
      <c r="O19" s="85" t="e">
        <f t="shared" si="2"/>
        <v>#VALUE!</v>
      </c>
      <c r="P19" s="115" t="e">
        <f t="shared" si="3"/>
        <v>#VALUE!</v>
      </c>
      <c r="Q19" s="85" t="s">
        <v>6493</v>
      </c>
      <c r="R19" s="85" t="s">
        <v>5949</v>
      </c>
      <c r="S19" s="85" t="s">
        <v>5792</v>
      </c>
      <c r="T19" s="85" t="s">
        <v>5793</v>
      </c>
      <c r="AA19" s="129" t="s">
        <v>6279</v>
      </c>
      <c r="AB19" s="129" t="s">
        <v>6280</v>
      </c>
      <c r="AC19" s="129" t="s">
        <v>6281</v>
      </c>
      <c r="AJ19" s="162" t="s">
        <v>6732</v>
      </c>
    </row>
    <row r="20" spans="1:43" ht="19.5" thickTop="1" x14ac:dyDescent="0.4">
      <c r="A20" s="154" t="s">
        <v>6734</v>
      </c>
      <c r="B20" s="155" t="s">
        <v>6735</v>
      </c>
      <c r="I20" s="88">
        <v>21</v>
      </c>
      <c r="J20" s="85" t="s">
        <v>236</v>
      </c>
      <c r="M20" s="85" t="e">
        <f t="shared" si="0"/>
        <v>#VALUE!</v>
      </c>
      <c r="N20" s="85" t="e">
        <f t="shared" si="1"/>
        <v>#VALUE!</v>
      </c>
      <c r="O20" s="85" t="e">
        <f t="shared" si="2"/>
        <v>#VALUE!</v>
      </c>
      <c r="P20" s="115" t="e">
        <f t="shared" si="3"/>
        <v>#VALUE!</v>
      </c>
      <c r="Q20" s="85" t="s">
        <v>6494</v>
      </c>
      <c r="R20" s="85" t="s">
        <v>5950</v>
      </c>
      <c r="S20" s="85" t="s">
        <v>5802</v>
      </c>
      <c r="T20" s="85" t="s">
        <v>5803</v>
      </c>
      <c r="AA20" s="132" t="s">
        <v>6282</v>
      </c>
      <c r="AB20" s="132" t="s">
        <v>6284</v>
      </c>
      <c r="AC20" s="132" t="s">
        <v>6286</v>
      </c>
      <c r="AJ20" s="162" t="s">
        <v>6978</v>
      </c>
    </row>
    <row r="21" spans="1:43" ht="19.5" thickBot="1" x14ac:dyDescent="0.45">
      <c r="A21" s="154" t="s">
        <v>6736</v>
      </c>
      <c r="B21" s="155" t="s">
        <v>6737</v>
      </c>
      <c r="D21" s="82" t="s">
        <v>6118</v>
      </c>
      <c r="E21" s="83"/>
      <c r="F21" s="84"/>
      <c r="I21" s="88">
        <v>22</v>
      </c>
      <c r="J21" s="85" t="s">
        <v>324</v>
      </c>
      <c r="M21" s="85" t="e">
        <f t="shared" si="0"/>
        <v>#VALUE!</v>
      </c>
      <c r="N21" s="85" t="e">
        <f t="shared" si="1"/>
        <v>#VALUE!</v>
      </c>
      <c r="O21" s="85" t="e">
        <f t="shared" si="2"/>
        <v>#VALUE!</v>
      </c>
      <c r="P21" s="115" t="e">
        <f t="shared" si="3"/>
        <v>#VALUE!</v>
      </c>
      <c r="Q21" s="85" t="s">
        <v>6495</v>
      </c>
      <c r="R21" s="85" t="s">
        <v>5951</v>
      </c>
      <c r="S21" s="85" t="s">
        <v>5788</v>
      </c>
      <c r="T21" s="85" t="s">
        <v>5789</v>
      </c>
      <c r="AA21" s="134" t="s">
        <v>6283</v>
      </c>
      <c r="AB21" s="135" t="s">
        <v>6284</v>
      </c>
      <c r="AC21" s="135" t="s">
        <v>6285</v>
      </c>
      <c r="AJ21" s="162" t="s">
        <v>6979</v>
      </c>
    </row>
    <row r="22" spans="1:43" ht="20.25" thickTop="1" thickBot="1" x14ac:dyDescent="0.45">
      <c r="A22" s="154" t="s">
        <v>6738</v>
      </c>
      <c r="B22" s="155" t="s">
        <v>6739</v>
      </c>
      <c r="D22" s="4" t="s">
        <v>9</v>
      </c>
      <c r="E22" s="4" t="s">
        <v>10</v>
      </c>
      <c r="F22" s="4" t="s">
        <v>11</v>
      </c>
      <c r="I22" s="88">
        <v>23</v>
      </c>
      <c r="J22" s="85" t="s">
        <v>239</v>
      </c>
      <c r="M22" s="85" t="e">
        <f t="shared" si="0"/>
        <v>#VALUE!</v>
      </c>
      <c r="N22" s="85" t="e">
        <f t="shared" si="1"/>
        <v>#VALUE!</v>
      </c>
      <c r="O22" s="85" t="e">
        <f t="shared" si="2"/>
        <v>#VALUE!</v>
      </c>
      <c r="P22" s="115" t="e">
        <f t="shared" si="3"/>
        <v>#VALUE!</v>
      </c>
      <c r="Q22" s="85" t="s">
        <v>6496</v>
      </c>
      <c r="R22" s="85" t="s">
        <v>5952</v>
      </c>
      <c r="S22" s="85" t="s">
        <v>5851</v>
      </c>
      <c r="T22" s="85" t="s">
        <v>5852</v>
      </c>
      <c r="AA22" s="136" t="s">
        <v>6287</v>
      </c>
      <c r="AB22" s="136" t="s">
        <v>6288</v>
      </c>
      <c r="AC22" s="136" t="s">
        <v>6289</v>
      </c>
      <c r="AJ22" s="162" t="s">
        <v>6980</v>
      </c>
    </row>
    <row r="23" spans="1:43" ht="19.5" thickTop="1" x14ac:dyDescent="0.4">
      <c r="A23" s="154" t="s">
        <v>6740</v>
      </c>
      <c r="B23" s="155" t="s">
        <v>6741</v>
      </c>
      <c r="D23" s="87" t="str">
        <f>_xlfn.WEBSERVICE("https://api.excelapi.org/post/address?zipcode="&amp;入力情報!$G$43&amp;"&amp;parts=1")</f>
        <v/>
      </c>
      <c r="E23" s="87" t="str">
        <f>_xlfn.WEBSERVICE("https://api.excelapi.org/post/address?zipcode="&amp;入力情報!$G$43&amp;"&amp;parts=2")</f>
        <v/>
      </c>
      <c r="F23" s="87" t="str">
        <f>_xlfn.WEBSERVICE("https://api.excelapi.org/post/address?zipcode="&amp;入力情報!$G$43&amp;"&amp;parts=3")</f>
        <v/>
      </c>
      <c r="I23" s="88">
        <v>24</v>
      </c>
      <c r="J23" s="85" t="s">
        <v>508</v>
      </c>
      <c r="M23" s="85" t="e">
        <f t="shared" si="0"/>
        <v>#VALUE!</v>
      </c>
      <c r="N23" s="85" t="e">
        <f t="shared" si="1"/>
        <v>#VALUE!</v>
      </c>
      <c r="O23" s="85" t="e">
        <f t="shared" si="2"/>
        <v>#VALUE!</v>
      </c>
      <c r="P23" s="115" t="e">
        <f t="shared" si="3"/>
        <v>#VALUE!</v>
      </c>
      <c r="Q23" s="85" t="s">
        <v>6497</v>
      </c>
      <c r="R23" s="85" t="s">
        <v>5953</v>
      </c>
      <c r="S23" s="85" t="s">
        <v>5782</v>
      </c>
      <c r="T23" s="85" t="s">
        <v>5783</v>
      </c>
      <c r="AA23" s="132" t="s">
        <v>6290</v>
      </c>
      <c r="AB23" s="132" t="s">
        <v>6292</v>
      </c>
      <c r="AC23" s="132" t="s">
        <v>6293</v>
      </c>
      <c r="AJ23" s="162" t="s">
        <v>6981</v>
      </c>
    </row>
    <row r="24" spans="1:43" ht="19.5" thickBot="1" x14ac:dyDescent="0.45">
      <c r="A24" s="154" t="s">
        <v>6742</v>
      </c>
      <c r="B24" s="155" t="s">
        <v>6743</v>
      </c>
      <c r="D24" s="87" t="str">
        <f>PROPER(_xlfn.WEBSERVICE("https://api.excelapi.org/language/hira2roman?input="&amp;_xlfn.ENCODEURL($D25)))</f>
        <v>Error: Input は必須です</v>
      </c>
      <c r="E24" s="87" t="str">
        <f>PROPER(_xlfn.WEBSERVICE("https://api.excelapi.org/language/hira2roman?input="&amp;_xlfn.ENCODEURL($E25)))</f>
        <v>Error: Input は必須です</v>
      </c>
      <c r="F24" s="87" t="str">
        <f>IF(F25="","",PROPER(_xlfn.WEBSERVICE("https://api.excelapi.org/language/hira2roman?input="&amp;_xlfn.ENCODEURL(F25))))</f>
        <v/>
      </c>
      <c r="I24" s="88">
        <v>25</v>
      </c>
      <c r="J24" s="85" t="s">
        <v>176</v>
      </c>
      <c r="M24" s="85" t="e">
        <f t="shared" si="0"/>
        <v>#VALUE!</v>
      </c>
      <c r="N24" s="85" t="e">
        <f t="shared" si="1"/>
        <v>#VALUE!</v>
      </c>
      <c r="O24" s="85" t="e">
        <f t="shared" si="2"/>
        <v>#VALUE!</v>
      </c>
      <c r="P24" s="115" t="e">
        <f t="shared" si="3"/>
        <v>#VALUE!</v>
      </c>
      <c r="Q24" s="85" t="s">
        <v>6498</v>
      </c>
      <c r="R24" s="85" t="s">
        <v>5954</v>
      </c>
      <c r="S24" s="85" t="s">
        <v>5834</v>
      </c>
      <c r="T24" s="85" t="s">
        <v>5835</v>
      </c>
      <c r="AA24" s="134" t="s">
        <v>6291</v>
      </c>
      <c r="AB24" s="135" t="s">
        <v>6292</v>
      </c>
      <c r="AC24" s="135" t="s">
        <v>6293</v>
      </c>
      <c r="AJ24" s="162" t="s">
        <v>6982</v>
      </c>
    </row>
    <row r="25" spans="1:43" ht="20.25" thickTop="1" thickBot="1" x14ac:dyDescent="0.45">
      <c r="A25" s="156" t="s">
        <v>6744</v>
      </c>
      <c r="B25" s="155" t="s">
        <v>6745</v>
      </c>
      <c r="D25" s="87" t="str">
        <f>_xlfn.WEBSERVICE("https://api.excelapi.org/post/kana?zipcode="&amp;入力情報!$G$43&amp;"&amp;parts=1")</f>
        <v/>
      </c>
      <c r="E25" s="87" t="str">
        <f>_xlfn.WEBSERVICE("https://api.excelapi.org/post/kana?zipcode="&amp;入力情報!$G$43&amp;"&amp;parts=2")</f>
        <v/>
      </c>
      <c r="F25" s="87" t="str">
        <f>_xlfn.WEBSERVICE("https://api.excelapi.org/post/kana?zipcode="&amp;入力情報!$G$43&amp;"&amp;parts=3")</f>
        <v/>
      </c>
      <c r="I25" s="88">
        <v>26</v>
      </c>
      <c r="J25" s="85" t="s">
        <v>27</v>
      </c>
      <c r="M25" s="85" t="e">
        <f t="shared" si="0"/>
        <v>#VALUE!</v>
      </c>
      <c r="N25" s="85" t="e">
        <f t="shared" si="1"/>
        <v>#VALUE!</v>
      </c>
      <c r="O25" s="85" t="e">
        <f t="shared" si="2"/>
        <v>#VALUE!</v>
      </c>
      <c r="P25" s="115" t="e">
        <f t="shared" si="3"/>
        <v>#VALUE!</v>
      </c>
      <c r="Q25" s="85" t="s">
        <v>6499</v>
      </c>
      <c r="R25" s="85" t="s">
        <v>5955</v>
      </c>
      <c r="S25" s="85" t="s">
        <v>5812</v>
      </c>
      <c r="T25" s="85" t="s">
        <v>5813</v>
      </c>
      <c r="AA25" s="133" t="s">
        <v>6294</v>
      </c>
      <c r="AB25" s="133" t="s">
        <v>6296</v>
      </c>
      <c r="AC25" s="133" t="s">
        <v>6298</v>
      </c>
      <c r="AJ25" s="162" t="s">
        <v>6983</v>
      </c>
    </row>
    <row r="26" spans="1:43" ht="20.25" thickTop="1" thickBot="1" x14ac:dyDescent="0.45">
      <c r="A26" s="154" t="s">
        <v>6746</v>
      </c>
      <c r="B26" s="155" t="s">
        <v>6747</v>
      </c>
      <c r="I26" s="88">
        <v>27</v>
      </c>
      <c r="J26" s="85" t="s">
        <v>28</v>
      </c>
      <c r="M26" s="85" t="e">
        <f t="shared" si="0"/>
        <v>#VALUE!</v>
      </c>
      <c r="N26" s="85" t="e">
        <f t="shared" si="1"/>
        <v>#VALUE!</v>
      </c>
      <c r="O26" s="85" t="e">
        <f t="shared" si="2"/>
        <v>#VALUE!</v>
      </c>
      <c r="P26" s="115" t="e">
        <f t="shared" si="3"/>
        <v>#VALUE!</v>
      </c>
      <c r="Q26" s="85" t="s">
        <v>6500</v>
      </c>
      <c r="R26" s="85" t="s">
        <v>5956</v>
      </c>
      <c r="S26" s="85" t="s">
        <v>5818</v>
      </c>
      <c r="T26" s="85" t="s">
        <v>5819</v>
      </c>
      <c r="AA26" s="133" t="s">
        <v>6295</v>
      </c>
      <c r="AB26" s="133" t="s">
        <v>6297</v>
      </c>
      <c r="AC26" s="133" t="s">
        <v>6299</v>
      </c>
      <c r="AJ26" s="162" t="s">
        <v>6984</v>
      </c>
    </row>
    <row r="27" spans="1:43" ht="38.25" thickTop="1" x14ac:dyDescent="0.4">
      <c r="A27" s="154" t="s">
        <v>6748</v>
      </c>
      <c r="B27" s="155" t="s">
        <v>6749</v>
      </c>
      <c r="D27" s="82" t="s">
        <v>6119</v>
      </c>
      <c r="E27" s="83"/>
      <c r="F27" s="84"/>
      <c r="I27" s="88">
        <v>28</v>
      </c>
      <c r="J27" s="85" t="s">
        <v>29</v>
      </c>
      <c r="M27" s="85" t="e">
        <f t="shared" si="0"/>
        <v>#VALUE!</v>
      </c>
      <c r="N27" s="85" t="e">
        <f t="shared" si="1"/>
        <v>#VALUE!</v>
      </c>
      <c r="O27" s="85" t="e">
        <f t="shared" si="2"/>
        <v>#VALUE!</v>
      </c>
      <c r="P27" s="115" t="e">
        <f t="shared" si="3"/>
        <v>#VALUE!</v>
      </c>
      <c r="Q27" s="85" t="s">
        <v>6501</v>
      </c>
      <c r="R27" s="85" t="s">
        <v>5957</v>
      </c>
      <c r="S27" s="85" t="s">
        <v>5846</v>
      </c>
      <c r="T27" s="85" t="s">
        <v>5847</v>
      </c>
      <c r="AA27" s="132" t="s">
        <v>6300</v>
      </c>
      <c r="AB27" s="132" t="s">
        <v>6302</v>
      </c>
      <c r="AC27" s="132" t="s">
        <v>6304</v>
      </c>
      <c r="AJ27" s="162" t="s">
        <v>6748</v>
      </c>
    </row>
    <row r="28" spans="1:43" ht="19.5" thickBot="1" x14ac:dyDescent="0.45">
      <c r="A28" s="154" t="s">
        <v>6750</v>
      </c>
      <c r="B28" s="155" t="s">
        <v>6751</v>
      </c>
      <c r="D28" s="4" t="s">
        <v>9</v>
      </c>
      <c r="E28" s="4" t="s">
        <v>10</v>
      </c>
      <c r="F28" s="4" t="s">
        <v>11</v>
      </c>
      <c r="I28" s="88">
        <v>29</v>
      </c>
      <c r="J28" s="85" t="s">
        <v>30</v>
      </c>
      <c r="M28" s="85" t="e">
        <f t="shared" si="0"/>
        <v>#VALUE!</v>
      </c>
      <c r="N28" s="85" t="e">
        <f t="shared" si="1"/>
        <v>#VALUE!</v>
      </c>
      <c r="O28" s="85" t="e">
        <f t="shared" si="2"/>
        <v>#VALUE!</v>
      </c>
      <c r="P28" s="115" t="e">
        <f t="shared" si="3"/>
        <v>#VALUE!</v>
      </c>
      <c r="Q28" s="85" t="s">
        <v>6502</v>
      </c>
      <c r="R28" s="85" t="s">
        <v>5958</v>
      </c>
      <c r="S28" s="85" t="s">
        <v>5828</v>
      </c>
      <c r="T28" s="85" t="s">
        <v>5829</v>
      </c>
      <c r="AA28" s="130" t="s">
        <v>6301</v>
      </c>
      <c r="AB28" s="131" t="s">
        <v>6302</v>
      </c>
      <c r="AC28" s="131" t="s">
        <v>6304</v>
      </c>
      <c r="AJ28" s="162" t="s">
        <v>6985</v>
      </c>
    </row>
    <row r="29" spans="1:43" ht="20.25" thickTop="1" thickBot="1" x14ac:dyDescent="0.45">
      <c r="A29" s="154" t="s">
        <v>6752</v>
      </c>
      <c r="B29" s="155" t="s">
        <v>6753</v>
      </c>
      <c r="D29" s="87" t="str">
        <f>_xlfn.WEBSERVICE("https://api.excelapi.org/post/address?zipcode="&amp;入力情報!$G$55&amp;"&amp;parts=1")</f>
        <v/>
      </c>
      <c r="E29" s="87" t="str">
        <f>_xlfn.WEBSERVICE("https://api.excelapi.org/post/address?zipcode="&amp;入力情報!$G$55&amp;"&amp;parts=2")</f>
        <v/>
      </c>
      <c r="F29" s="87" t="str">
        <f>_xlfn.WEBSERVICE("https://api.excelapi.org/post/address?zipcode="&amp;入力情報!$G$55&amp;"&amp;parts=3")</f>
        <v/>
      </c>
      <c r="I29" s="88">
        <v>30</v>
      </c>
      <c r="J29" s="85" t="s">
        <v>31</v>
      </c>
      <c r="M29" s="85" t="e">
        <f t="shared" si="0"/>
        <v>#VALUE!</v>
      </c>
      <c r="N29" s="85" t="e">
        <f t="shared" si="1"/>
        <v>#VALUE!</v>
      </c>
      <c r="O29" s="85" t="e">
        <f t="shared" si="2"/>
        <v>#VALUE!</v>
      </c>
      <c r="P29" s="115" t="e">
        <f t="shared" si="3"/>
        <v>#VALUE!</v>
      </c>
      <c r="Q29" s="85" t="s">
        <v>6503</v>
      </c>
      <c r="R29" s="85" t="s">
        <v>5959</v>
      </c>
      <c r="S29" s="85" t="s">
        <v>5794</v>
      </c>
      <c r="T29" s="85" t="s">
        <v>5795</v>
      </c>
      <c r="AA29" s="133" t="s">
        <v>6306</v>
      </c>
      <c r="AB29" s="136" t="s">
        <v>6303</v>
      </c>
      <c r="AC29" s="136" t="s">
        <v>6305</v>
      </c>
      <c r="AJ29" s="162" t="s">
        <v>6986</v>
      </c>
    </row>
    <row r="30" spans="1:43" ht="20.25" thickTop="1" thickBot="1" x14ac:dyDescent="0.45">
      <c r="A30" s="154" t="s">
        <v>6754</v>
      </c>
      <c r="B30" s="155" t="s">
        <v>6755</v>
      </c>
      <c r="D30" s="87" t="str">
        <f>PROPER(_xlfn.WEBSERVICE("https://api.excelapi.org/language/hira2roman?input="&amp;_xlfn.ENCODEURL(D31)))</f>
        <v>Error: Input は必須です</v>
      </c>
      <c r="E30" s="87" t="str">
        <f>PROPER(_xlfn.WEBSERVICE("https://api.excelapi.org/language/hira2roman?input="&amp;_xlfn.ENCODEURL(E31)))</f>
        <v>Error: Input は必須です</v>
      </c>
      <c r="F30" s="87" t="str">
        <f>IF(F31="","",PROPER(_xlfn.WEBSERVICE("https://api.excelapi.org/language/hira2roman?input="&amp;_xlfn.ENCODEURL(F31))))</f>
        <v/>
      </c>
      <c r="I30" s="88">
        <v>31</v>
      </c>
      <c r="J30" s="85" t="s">
        <v>32</v>
      </c>
      <c r="M30" s="85" t="e">
        <f t="shared" si="0"/>
        <v>#VALUE!</v>
      </c>
      <c r="N30" s="85" t="e">
        <f t="shared" si="1"/>
        <v>#VALUE!</v>
      </c>
      <c r="O30" s="85" t="e">
        <f t="shared" si="2"/>
        <v>#VALUE!</v>
      </c>
      <c r="P30" s="115" t="e">
        <f t="shared" si="3"/>
        <v>#VALUE!</v>
      </c>
      <c r="Q30" s="85" t="s">
        <v>6504</v>
      </c>
      <c r="R30" s="85" t="s">
        <v>5960</v>
      </c>
      <c r="S30" s="85" t="s">
        <v>5863</v>
      </c>
      <c r="T30" s="85" t="s">
        <v>5864</v>
      </c>
      <c r="AA30" s="136" t="s">
        <v>6307</v>
      </c>
      <c r="AB30" s="136" t="s">
        <v>6308</v>
      </c>
      <c r="AC30" s="136" t="s">
        <v>6310</v>
      </c>
      <c r="AJ30" s="162" t="s">
        <v>6987</v>
      </c>
    </row>
    <row r="31" spans="1:43" ht="19.5" thickTop="1" x14ac:dyDescent="0.4">
      <c r="A31" s="154" t="s">
        <v>6756</v>
      </c>
      <c r="B31" s="155" t="s">
        <v>6757</v>
      </c>
      <c r="D31" s="87" t="str">
        <f>_xlfn.WEBSERVICE("https://api.excelapi.org/post/kana?zipcode="&amp;入力情報!$G$55&amp;"&amp;parts=1")</f>
        <v/>
      </c>
      <c r="E31" s="87" t="str">
        <f>_xlfn.WEBSERVICE("https://api.excelapi.org/post/kana?zipcode="&amp;入力情報!$G$55&amp;"&amp;parts=2")</f>
        <v/>
      </c>
      <c r="F31" s="87" t="str">
        <f>_xlfn.WEBSERVICE("https://api.excelapi.org/post/kana?zipcode="&amp;入力情報!$G$55&amp;"&amp;parts=3")</f>
        <v/>
      </c>
      <c r="I31" s="88">
        <v>33</v>
      </c>
      <c r="J31" s="85" t="s">
        <v>33</v>
      </c>
      <c r="M31" s="85" t="e">
        <f t="shared" si="0"/>
        <v>#VALUE!</v>
      </c>
      <c r="N31" s="85" t="e">
        <f t="shared" si="1"/>
        <v>#VALUE!</v>
      </c>
      <c r="O31" s="85" t="e">
        <f t="shared" si="2"/>
        <v>#VALUE!</v>
      </c>
      <c r="P31" s="115" t="e">
        <f t="shared" si="3"/>
        <v>#VALUE!</v>
      </c>
      <c r="Q31" s="85" t="s">
        <v>6505</v>
      </c>
      <c r="R31" s="85" t="s">
        <v>5775</v>
      </c>
      <c r="S31" s="85" t="s">
        <v>5786</v>
      </c>
      <c r="T31" s="85" t="s">
        <v>5787</v>
      </c>
      <c r="AA31" s="132" t="s">
        <v>6312</v>
      </c>
      <c r="AB31" s="132" t="s">
        <v>6309</v>
      </c>
      <c r="AC31" s="132" t="s">
        <v>6311</v>
      </c>
      <c r="AJ31" s="162" t="s">
        <v>6988</v>
      </c>
    </row>
    <row r="32" spans="1:43" ht="37.5" x14ac:dyDescent="0.4">
      <c r="A32" s="154" t="s">
        <v>6758</v>
      </c>
      <c r="B32" s="155" t="s">
        <v>6759</v>
      </c>
      <c r="I32" s="88">
        <v>34</v>
      </c>
      <c r="J32" s="85" t="s">
        <v>34</v>
      </c>
      <c r="M32" s="85" t="e">
        <f t="shared" si="0"/>
        <v>#VALUE!</v>
      </c>
      <c r="N32" s="85" t="e">
        <f t="shared" si="1"/>
        <v>#VALUE!</v>
      </c>
      <c r="O32" s="85" t="e">
        <f t="shared" si="2"/>
        <v>#VALUE!</v>
      </c>
      <c r="P32" s="115" t="e">
        <f t="shared" si="3"/>
        <v>#VALUE!</v>
      </c>
      <c r="Q32" s="85" t="s">
        <v>6506</v>
      </c>
      <c r="R32" s="85" t="s">
        <v>5961</v>
      </c>
      <c r="S32" s="85" t="s">
        <v>5844</v>
      </c>
      <c r="T32" s="85" t="s">
        <v>5845</v>
      </c>
      <c r="AA32" s="128" t="s">
        <v>6313</v>
      </c>
      <c r="AB32" s="85" t="s">
        <v>6309</v>
      </c>
      <c r="AC32" s="85" t="s">
        <v>6311</v>
      </c>
      <c r="AJ32" s="162" t="s">
        <v>6989</v>
      </c>
    </row>
    <row r="33" spans="1:36" x14ac:dyDescent="0.4">
      <c r="A33" s="154" t="s">
        <v>6760</v>
      </c>
      <c r="B33" s="155" t="s">
        <v>6761</v>
      </c>
      <c r="D33" s="82" t="s">
        <v>6120</v>
      </c>
      <c r="E33" s="83"/>
      <c r="F33" s="84"/>
      <c r="I33" s="88">
        <v>35</v>
      </c>
      <c r="J33" s="85" t="s">
        <v>35</v>
      </c>
      <c r="M33" s="85" t="e">
        <f t="shared" si="0"/>
        <v>#VALUE!</v>
      </c>
      <c r="N33" s="85" t="e">
        <f t="shared" si="1"/>
        <v>#VALUE!</v>
      </c>
      <c r="O33" s="85" t="e">
        <f t="shared" si="2"/>
        <v>#VALUE!</v>
      </c>
      <c r="P33" s="115" t="e">
        <f t="shared" si="3"/>
        <v>#VALUE!</v>
      </c>
      <c r="Q33" s="85" t="s">
        <v>6507</v>
      </c>
      <c r="R33" s="85" t="s">
        <v>5962</v>
      </c>
      <c r="S33" s="85" t="s">
        <v>5784</v>
      </c>
      <c r="T33" s="85" t="s">
        <v>5785</v>
      </c>
      <c r="AA33" s="128" t="s">
        <v>6314</v>
      </c>
      <c r="AB33" s="85" t="s">
        <v>6309</v>
      </c>
      <c r="AC33" s="85" t="s">
        <v>6311</v>
      </c>
      <c r="AJ33" s="162" t="s">
        <v>6990</v>
      </c>
    </row>
    <row r="34" spans="1:36" x14ac:dyDescent="0.4">
      <c r="A34" s="154" t="s">
        <v>6762</v>
      </c>
      <c r="B34" s="155" t="s">
        <v>6763</v>
      </c>
      <c r="D34" s="4" t="s">
        <v>9</v>
      </c>
      <c r="E34" s="4" t="s">
        <v>10</v>
      </c>
      <c r="F34" s="4" t="s">
        <v>11</v>
      </c>
      <c r="I34" s="88">
        <v>36</v>
      </c>
      <c r="J34" s="85" t="s">
        <v>36</v>
      </c>
      <c r="M34" s="85" t="e">
        <f t="shared" si="0"/>
        <v>#VALUE!</v>
      </c>
      <c r="N34" s="85" t="e">
        <f t="shared" si="1"/>
        <v>#VALUE!</v>
      </c>
      <c r="O34" s="85" t="e">
        <f t="shared" si="2"/>
        <v>#VALUE!</v>
      </c>
      <c r="P34" s="115" t="e">
        <f t="shared" si="3"/>
        <v>#VALUE!</v>
      </c>
      <c r="Q34" s="85" t="s">
        <v>6508</v>
      </c>
      <c r="R34" s="85" t="s">
        <v>5963</v>
      </c>
      <c r="S34" s="85" t="s">
        <v>5832</v>
      </c>
      <c r="T34" s="85" t="s">
        <v>5833</v>
      </c>
      <c r="AA34" s="128" t="s">
        <v>6315</v>
      </c>
      <c r="AB34" s="85" t="s">
        <v>6309</v>
      </c>
      <c r="AC34" s="85" t="s">
        <v>6311</v>
      </c>
      <c r="AJ34" s="162" t="s">
        <v>6991</v>
      </c>
    </row>
    <row r="35" spans="1:36" x14ac:dyDescent="0.4">
      <c r="A35" s="154" t="s">
        <v>6764</v>
      </c>
      <c r="B35" s="155" t="s">
        <v>6765</v>
      </c>
      <c r="D35" s="87" t="str">
        <f>_xlfn.WEBSERVICE("https://api.excelapi.org/post/address?zipcode="&amp;入力情報!$G$67&amp;"&amp;parts=1")</f>
        <v/>
      </c>
      <c r="E35" s="87" t="str">
        <f>_xlfn.WEBSERVICE("https://api.excelapi.org/post/address?zipcode="&amp;入力情報!$G$67&amp;"&amp;parts=2")</f>
        <v/>
      </c>
      <c r="F35" s="87" t="str">
        <f>_xlfn.WEBSERVICE("https://api.excelapi.org/post/address?zipcode="&amp;入力情報!$G$67&amp;"&amp;parts=3")</f>
        <v/>
      </c>
      <c r="I35" s="88">
        <v>37</v>
      </c>
      <c r="J35" s="85" t="s">
        <v>37</v>
      </c>
      <c r="M35" s="85" t="e">
        <f t="shared" si="0"/>
        <v>#VALUE!</v>
      </c>
      <c r="N35" s="85" t="e">
        <f t="shared" si="1"/>
        <v>#VALUE!</v>
      </c>
      <c r="O35" s="85" t="e">
        <f t="shared" si="2"/>
        <v>#VALUE!</v>
      </c>
      <c r="P35" s="115" t="e">
        <f t="shared" si="3"/>
        <v>#VALUE!</v>
      </c>
      <c r="Q35" s="85" t="s">
        <v>6509</v>
      </c>
      <c r="R35" s="85" t="s">
        <v>5964</v>
      </c>
      <c r="S35" s="85" t="s">
        <v>5859</v>
      </c>
      <c r="T35" s="85" t="s">
        <v>5860</v>
      </c>
      <c r="AA35" s="128" t="s">
        <v>6316</v>
      </c>
      <c r="AB35" s="85" t="s">
        <v>6309</v>
      </c>
      <c r="AC35" s="85" t="s">
        <v>6311</v>
      </c>
      <c r="AJ35" s="162" t="s">
        <v>6992</v>
      </c>
    </row>
    <row r="36" spans="1:36" ht="38.25" thickBot="1" x14ac:dyDescent="0.45">
      <c r="A36" s="154" t="s">
        <v>6766</v>
      </c>
      <c r="B36" s="155" t="s">
        <v>6767</v>
      </c>
      <c r="D36" s="87" t="str">
        <f>PROPER(_xlfn.WEBSERVICE("https://api.excelapi.org/language/hira2roman?input="&amp;_xlfn.ENCODEURL(D37)))</f>
        <v>Error: Input は必須です</v>
      </c>
      <c r="E36" s="87" t="str">
        <f>PROPER(_xlfn.WEBSERVICE("https://api.excelapi.org/language/hira2roman?input="&amp;_xlfn.ENCODEURL(E37)))</f>
        <v>Error: Input は必須です</v>
      </c>
      <c r="F36" s="87" t="str">
        <f>IF(F37="","",PROPER(_xlfn.WEBSERVICE("https://api.excelapi.org/language/hira2roman?input="&amp;_xlfn.ENCODEURL(F37))))</f>
        <v/>
      </c>
      <c r="I36" s="88">
        <v>38</v>
      </c>
      <c r="J36" s="85" t="s">
        <v>38</v>
      </c>
      <c r="M36" s="85" t="e">
        <f t="shared" si="0"/>
        <v>#VALUE!</v>
      </c>
      <c r="N36" s="85" t="e">
        <f t="shared" si="1"/>
        <v>#VALUE!</v>
      </c>
      <c r="O36" s="85" t="e">
        <f t="shared" si="2"/>
        <v>#VALUE!</v>
      </c>
      <c r="P36" s="115" t="e">
        <f t="shared" si="3"/>
        <v>#VALUE!</v>
      </c>
      <c r="Q36" s="85" t="s">
        <v>6510</v>
      </c>
      <c r="R36" s="85" t="s">
        <v>5965</v>
      </c>
      <c r="S36" s="85" t="s">
        <v>5778</v>
      </c>
      <c r="T36" s="85" t="s">
        <v>5779</v>
      </c>
      <c r="AA36" s="128" t="s">
        <v>6317</v>
      </c>
      <c r="AB36" s="85" t="s">
        <v>6309</v>
      </c>
      <c r="AC36" s="85" t="s">
        <v>6311</v>
      </c>
      <c r="AJ36" s="163" t="s">
        <v>6926</v>
      </c>
    </row>
    <row r="37" spans="1:36" ht="38.25" thickBot="1" x14ac:dyDescent="0.45">
      <c r="A37" s="154" t="s">
        <v>6768</v>
      </c>
      <c r="B37" s="155" t="s">
        <v>6769</v>
      </c>
      <c r="D37" s="87" t="str">
        <f>_xlfn.WEBSERVICE("https://api.excelapi.org/post/kana?zipcode="&amp;入力情報!$G$67&amp;"&amp;parts=1")</f>
        <v/>
      </c>
      <c r="E37" s="87" t="str">
        <f>_xlfn.WEBSERVICE("https://api.excelapi.org/post/kana?zipcode="&amp;入力情報!$G$67&amp;"&amp;parts=2")</f>
        <v/>
      </c>
      <c r="F37" s="87" t="str">
        <f>_xlfn.WEBSERVICE("https://api.excelapi.org/post/kana?zipcode="&amp;入力情報!$G$67&amp;"&amp;parts=3")</f>
        <v/>
      </c>
      <c r="I37" s="88">
        <v>39</v>
      </c>
      <c r="J37" s="85" t="s">
        <v>39</v>
      </c>
      <c r="M37" s="85" t="e">
        <f t="shared" si="0"/>
        <v>#VALUE!</v>
      </c>
      <c r="N37" s="85" t="e">
        <f t="shared" si="1"/>
        <v>#VALUE!</v>
      </c>
      <c r="O37" s="85" t="e">
        <f t="shared" si="2"/>
        <v>#VALUE!</v>
      </c>
      <c r="P37" s="115" t="e">
        <f t="shared" si="3"/>
        <v>#VALUE!</v>
      </c>
      <c r="Q37" s="85" t="s">
        <v>6511</v>
      </c>
      <c r="R37" s="85" t="s">
        <v>5966</v>
      </c>
      <c r="S37" s="85" t="s">
        <v>5857</v>
      </c>
      <c r="T37" s="85" t="s">
        <v>5858</v>
      </c>
      <c r="AA37" s="134" t="s">
        <v>6318</v>
      </c>
      <c r="AB37" s="135" t="s">
        <v>6309</v>
      </c>
      <c r="AC37" s="135" t="s">
        <v>6311</v>
      </c>
    </row>
    <row r="38" spans="1:36" ht="38.25" thickTop="1" x14ac:dyDescent="0.4">
      <c r="A38" s="154" t="s">
        <v>6770</v>
      </c>
      <c r="B38" s="155" t="s">
        <v>6771</v>
      </c>
      <c r="I38" s="88">
        <v>40</v>
      </c>
      <c r="J38" s="85" t="s">
        <v>40</v>
      </c>
      <c r="M38" s="85" t="e">
        <f t="shared" si="0"/>
        <v>#VALUE!</v>
      </c>
      <c r="N38" s="85" t="e">
        <f t="shared" si="1"/>
        <v>#VALUE!</v>
      </c>
      <c r="O38" s="85" t="e">
        <f t="shared" si="2"/>
        <v>#VALUE!</v>
      </c>
      <c r="P38" s="115" t="e">
        <f t="shared" si="3"/>
        <v>#VALUE!</v>
      </c>
      <c r="Q38" s="85" t="s">
        <v>6512</v>
      </c>
      <c r="R38" s="85" t="s">
        <v>5967</v>
      </c>
      <c r="S38" s="85" t="s">
        <v>5842</v>
      </c>
      <c r="T38" s="85" t="s">
        <v>5843</v>
      </c>
      <c r="AA38" s="132" t="s">
        <v>6322</v>
      </c>
      <c r="AB38" s="132" t="s">
        <v>6320</v>
      </c>
      <c r="AC38" s="132" t="s">
        <v>6321</v>
      </c>
    </row>
    <row r="39" spans="1:36" x14ac:dyDescent="0.4">
      <c r="A39" s="154" t="s">
        <v>6772</v>
      </c>
      <c r="B39" s="155" t="s">
        <v>6773</v>
      </c>
      <c r="D39" s="82" t="s">
        <v>6121</v>
      </c>
      <c r="E39" s="83"/>
      <c r="F39" s="84"/>
      <c r="I39" s="88">
        <v>41</v>
      </c>
      <c r="J39" s="85" t="s">
        <v>41</v>
      </c>
      <c r="M39" s="85" t="e">
        <f t="shared" si="0"/>
        <v>#VALUE!</v>
      </c>
      <c r="N39" s="85" t="e">
        <f t="shared" si="1"/>
        <v>#VALUE!</v>
      </c>
      <c r="O39" s="85" t="e">
        <f t="shared" si="2"/>
        <v>#VALUE!</v>
      </c>
      <c r="P39" s="115" t="e">
        <f t="shared" si="3"/>
        <v>#VALUE!</v>
      </c>
      <c r="Q39" s="85" t="s">
        <v>6513</v>
      </c>
      <c r="R39" s="85" t="s">
        <v>5968</v>
      </c>
      <c r="S39" s="85" t="s">
        <v>5836</v>
      </c>
      <c r="T39" s="85" t="s">
        <v>5837</v>
      </c>
      <c r="AA39" s="128" t="s">
        <v>6323</v>
      </c>
      <c r="AB39" s="85" t="s">
        <v>6319</v>
      </c>
      <c r="AC39" s="85" t="s">
        <v>6321</v>
      </c>
    </row>
    <row r="40" spans="1:36" ht="37.5" x14ac:dyDescent="0.4">
      <c r="A40" s="154" t="s">
        <v>6774</v>
      </c>
      <c r="B40" s="155" t="s">
        <v>6775</v>
      </c>
      <c r="D40" s="4" t="s">
        <v>9</v>
      </c>
      <c r="E40" s="4" t="s">
        <v>10</v>
      </c>
      <c r="F40" s="4" t="s">
        <v>11</v>
      </c>
      <c r="I40" s="88">
        <v>42</v>
      </c>
      <c r="J40" s="85" t="s">
        <v>42</v>
      </c>
      <c r="M40" s="85" t="e">
        <f t="shared" si="0"/>
        <v>#VALUE!</v>
      </c>
      <c r="N40" s="85" t="e">
        <f t="shared" si="1"/>
        <v>#VALUE!</v>
      </c>
      <c r="O40" s="85" t="e">
        <f t="shared" si="2"/>
        <v>#VALUE!</v>
      </c>
      <c r="P40" s="115" t="e">
        <f t="shared" si="3"/>
        <v>#VALUE!</v>
      </c>
      <c r="Q40" s="85" t="s">
        <v>6514</v>
      </c>
      <c r="R40" s="85" t="s">
        <v>5969</v>
      </c>
      <c r="S40" s="85" t="s">
        <v>5840</v>
      </c>
      <c r="T40" s="85" t="s">
        <v>5841</v>
      </c>
      <c r="AA40" s="128" t="s">
        <v>6324</v>
      </c>
      <c r="AB40" s="85" t="s">
        <v>6319</v>
      </c>
      <c r="AC40" s="85" t="s">
        <v>6321</v>
      </c>
    </row>
    <row r="41" spans="1:36" ht="37.5" x14ac:dyDescent="0.4">
      <c r="A41" s="154" t="s">
        <v>6776</v>
      </c>
      <c r="B41" s="155" t="s">
        <v>6777</v>
      </c>
      <c r="D41" s="87" t="str">
        <f>_xlfn.WEBSERVICE("https://api.excelapi.org/post/address?zipcode="&amp;入力情報!$G$79&amp;"&amp;parts=1")</f>
        <v/>
      </c>
      <c r="E41" s="87" t="str">
        <f>_xlfn.WEBSERVICE("https://api.excelapi.org/post/address?zipcode="&amp;入力情報!$G$79&amp;"&amp;parts=2")</f>
        <v/>
      </c>
      <c r="F41" s="87" t="str">
        <f>_xlfn.WEBSERVICE("https://api.excelapi.org/post/address?zipcode="&amp;入力情報!$G$79&amp;"&amp;parts=3")</f>
        <v/>
      </c>
      <c r="I41" s="88">
        <v>43</v>
      </c>
      <c r="J41" s="85" t="s">
        <v>43</v>
      </c>
      <c r="M41" s="85" t="e">
        <f t="shared" si="0"/>
        <v>#VALUE!</v>
      </c>
      <c r="N41" s="85" t="e">
        <f t="shared" si="1"/>
        <v>#VALUE!</v>
      </c>
      <c r="O41" s="85" t="e">
        <f t="shared" si="2"/>
        <v>#VALUE!</v>
      </c>
      <c r="P41" s="115" t="e">
        <f t="shared" si="3"/>
        <v>#VALUE!</v>
      </c>
      <c r="Q41" s="85" t="s">
        <v>6515</v>
      </c>
      <c r="R41" s="85" t="s">
        <v>5970</v>
      </c>
      <c r="S41" s="85" t="s">
        <v>5861</v>
      </c>
      <c r="T41" s="85" t="s">
        <v>5862</v>
      </c>
      <c r="AA41" s="128" t="s">
        <v>6325</v>
      </c>
      <c r="AB41" s="85" t="s">
        <v>6319</v>
      </c>
      <c r="AC41" s="85" t="s">
        <v>6321</v>
      </c>
    </row>
    <row r="42" spans="1:36" ht="19.5" thickBot="1" x14ac:dyDescent="0.45">
      <c r="A42" s="154" t="s">
        <v>6778</v>
      </c>
      <c r="B42" s="155" t="s">
        <v>6779</v>
      </c>
      <c r="D42" s="87" t="str">
        <f>PROPER(_xlfn.WEBSERVICE("https://api.excelapi.org/language/hira2roman?input="&amp;_xlfn.ENCODEURL(D43)))</f>
        <v>Error: Input は必須です</v>
      </c>
      <c r="E42" s="87" t="str">
        <f>PROPER(_xlfn.WEBSERVICE("https://api.excelapi.org/language/hira2roman?input="&amp;_xlfn.ENCODEURL(E43)))</f>
        <v>Error: Input は必須です</v>
      </c>
      <c r="F42" s="87" t="str">
        <f>IF(F43="","",PROPER(_xlfn.WEBSERVICE("https://api.excelapi.org/language/hira2roman?input="&amp;_xlfn.ENCODEURL(F43))))</f>
        <v/>
      </c>
      <c r="I42" s="88">
        <v>44</v>
      </c>
      <c r="J42" s="85" t="s">
        <v>44</v>
      </c>
      <c r="M42" s="85" t="e">
        <f t="shared" si="0"/>
        <v>#VALUE!</v>
      </c>
      <c r="N42" s="85" t="e">
        <f t="shared" si="1"/>
        <v>#VALUE!</v>
      </c>
      <c r="O42" s="85" t="e">
        <f t="shared" si="2"/>
        <v>#VALUE!</v>
      </c>
      <c r="P42" s="115" t="e">
        <f t="shared" si="3"/>
        <v>#VALUE!</v>
      </c>
      <c r="Q42" s="85" t="s">
        <v>6516</v>
      </c>
      <c r="R42" s="85" t="s">
        <v>5971</v>
      </c>
      <c r="S42" s="85" t="s">
        <v>5853</v>
      </c>
      <c r="T42" s="85" t="s">
        <v>5854</v>
      </c>
      <c r="AA42" s="134" t="s">
        <v>6326</v>
      </c>
      <c r="AB42" s="135" t="s">
        <v>6319</v>
      </c>
      <c r="AC42" s="135" t="s">
        <v>6321</v>
      </c>
    </row>
    <row r="43" spans="1:36" ht="20.25" thickTop="1" thickBot="1" x14ac:dyDescent="0.45">
      <c r="A43" s="154" t="s">
        <v>6780</v>
      </c>
      <c r="B43" s="155" t="s">
        <v>6781</v>
      </c>
      <c r="D43" s="87" t="str">
        <f>_xlfn.WEBSERVICE("https://api.excelapi.org/post/kana?zipcode="&amp;入力情報!$G$79&amp;"&amp;parts=1")</f>
        <v/>
      </c>
      <c r="E43" s="87" t="str">
        <f>_xlfn.WEBSERVICE("https://api.excelapi.org/post/kana?zipcode="&amp;入力情報!$G$79&amp;"&amp;parts=2")</f>
        <v/>
      </c>
      <c r="F43" s="87" t="str">
        <f>_xlfn.WEBSERVICE("https://api.excelapi.org/post/kana?zipcode="&amp;入力情報!$G$79&amp;"&amp;parts=3")</f>
        <v/>
      </c>
      <c r="I43" s="88">
        <v>45</v>
      </c>
      <c r="J43" s="85" t="s">
        <v>45</v>
      </c>
      <c r="M43" s="85" t="e">
        <f t="shared" si="0"/>
        <v>#VALUE!</v>
      </c>
      <c r="N43" s="85" t="e">
        <f t="shared" si="1"/>
        <v>#VALUE!</v>
      </c>
      <c r="O43" s="85" t="e">
        <f t="shared" si="2"/>
        <v>#VALUE!</v>
      </c>
      <c r="P43" s="115" t="e">
        <f t="shared" si="3"/>
        <v>#VALUE!</v>
      </c>
      <c r="Q43" s="85" t="s">
        <v>6517</v>
      </c>
      <c r="R43" s="85" t="s">
        <v>5972</v>
      </c>
      <c r="S43" s="85" t="s">
        <v>5790</v>
      </c>
      <c r="T43" s="85" t="s">
        <v>5791</v>
      </c>
      <c r="AA43" s="133" t="s">
        <v>6329</v>
      </c>
      <c r="AB43" s="133" t="s">
        <v>6327</v>
      </c>
      <c r="AC43" s="133" t="s">
        <v>6328</v>
      </c>
    </row>
    <row r="44" spans="1:36" ht="20.25" thickTop="1" thickBot="1" x14ac:dyDescent="0.45">
      <c r="A44" s="154" t="s">
        <v>6782</v>
      </c>
      <c r="B44" s="155" t="s">
        <v>6783</v>
      </c>
      <c r="I44" s="88">
        <v>46</v>
      </c>
      <c r="J44" s="85" t="s">
        <v>237</v>
      </c>
      <c r="M44" s="85" t="e">
        <f t="shared" si="0"/>
        <v>#VALUE!</v>
      </c>
      <c r="N44" s="85" t="e">
        <f t="shared" si="1"/>
        <v>#VALUE!</v>
      </c>
      <c r="O44" s="85" t="e">
        <f t="shared" si="2"/>
        <v>#VALUE!</v>
      </c>
      <c r="P44" s="115" t="e">
        <f t="shared" si="3"/>
        <v>#VALUE!</v>
      </c>
      <c r="Q44" s="85" t="s">
        <v>6518</v>
      </c>
      <c r="R44" s="85" t="s">
        <v>5973</v>
      </c>
      <c r="S44" s="85" t="s">
        <v>5806</v>
      </c>
      <c r="T44" s="85" t="s">
        <v>5807</v>
      </c>
      <c r="AA44" s="133" t="s">
        <v>6330</v>
      </c>
      <c r="AB44" s="133" t="s">
        <v>6334</v>
      </c>
      <c r="AC44" s="133" t="s">
        <v>6339</v>
      </c>
    </row>
    <row r="45" spans="1:36" ht="20.25" thickTop="1" thickBot="1" x14ac:dyDescent="0.45">
      <c r="A45" s="154" t="s">
        <v>6784</v>
      </c>
      <c r="B45" s="155" t="s">
        <v>6785</v>
      </c>
      <c r="D45" s="82" t="s">
        <v>6190</v>
      </c>
      <c r="E45" s="83"/>
      <c r="F45" s="84"/>
      <c r="I45" s="88">
        <v>47</v>
      </c>
      <c r="J45" s="85" t="s">
        <v>207</v>
      </c>
      <c r="M45" s="85" t="e">
        <f t="shared" si="0"/>
        <v>#VALUE!</v>
      </c>
      <c r="N45" s="85" t="e">
        <f t="shared" si="1"/>
        <v>#VALUE!</v>
      </c>
      <c r="O45" s="85" t="e">
        <f t="shared" si="2"/>
        <v>#VALUE!</v>
      </c>
      <c r="P45" s="115" t="e">
        <f t="shared" si="3"/>
        <v>#VALUE!</v>
      </c>
      <c r="Q45" s="85" t="s">
        <v>6519</v>
      </c>
      <c r="R45" s="85" t="s">
        <v>5974</v>
      </c>
      <c r="S45" s="85" t="s">
        <v>5808</v>
      </c>
      <c r="T45" s="85" t="s">
        <v>5809</v>
      </c>
      <c r="AA45" s="133" t="s">
        <v>6331</v>
      </c>
      <c r="AB45" s="133" t="s">
        <v>6335</v>
      </c>
      <c r="AC45" s="133" t="s">
        <v>6340</v>
      </c>
    </row>
    <row r="46" spans="1:36" ht="20.25" thickTop="1" thickBot="1" x14ac:dyDescent="0.45">
      <c r="A46" s="154" t="s">
        <v>6786</v>
      </c>
      <c r="B46" s="155" t="s">
        <v>6787</v>
      </c>
      <c r="D46" s="4" t="s">
        <v>9</v>
      </c>
      <c r="E46" s="4" t="s">
        <v>10</v>
      </c>
      <c r="F46" s="4" t="s">
        <v>11</v>
      </c>
      <c r="I46" s="88">
        <v>50</v>
      </c>
      <c r="J46" s="85" t="s">
        <v>238</v>
      </c>
      <c r="M46" s="85" t="e">
        <f t="shared" si="0"/>
        <v>#VALUE!</v>
      </c>
      <c r="N46" s="85" t="e">
        <f t="shared" si="1"/>
        <v>#VALUE!</v>
      </c>
      <c r="O46" s="85" t="e">
        <f t="shared" si="2"/>
        <v>#VALUE!</v>
      </c>
      <c r="P46" s="115" t="e">
        <f t="shared" si="3"/>
        <v>#VALUE!</v>
      </c>
      <c r="Q46" s="85" t="s">
        <v>6520</v>
      </c>
      <c r="R46" s="85" t="s">
        <v>5975</v>
      </c>
      <c r="S46" s="85" t="s">
        <v>5855</v>
      </c>
      <c r="T46" s="85" t="s">
        <v>5856</v>
      </c>
      <c r="AA46" s="133" t="s">
        <v>6332</v>
      </c>
      <c r="AB46" s="133" t="s">
        <v>6336</v>
      </c>
      <c r="AC46" s="133" t="s">
        <v>6341</v>
      </c>
    </row>
    <row r="47" spans="1:36" ht="20.25" thickTop="1" thickBot="1" x14ac:dyDescent="0.45">
      <c r="A47" s="154" t="s">
        <v>6788</v>
      </c>
      <c r="B47" s="155" t="s">
        <v>6789</v>
      </c>
      <c r="D47" s="87" t="str">
        <f>_xlfn.WEBSERVICE("https://api.excelapi.org/post/address?zipcode="&amp;入力情報!$G$91&amp;"&amp;parts=1")</f>
        <v/>
      </c>
      <c r="E47" s="87" t="str">
        <f>_xlfn.WEBSERVICE("https://api.excelapi.org/post/address?zipcode="&amp;入力情報!$G$91&amp;"&amp;parts=2")</f>
        <v/>
      </c>
      <c r="F47" s="87" t="str">
        <f>_xlfn.WEBSERVICE("https://api.excelapi.org/post/address?zipcode="&amp;入力情報!$G$91&amp;"&amp;parts=3")</f>
        <v/>
      </c>
      <c r="I47" s="88">
        <v>51</v>
      </c>
      <c r="J47" s="85" t="s">
        <v>290</v>
      </c>
      <c r="M47" s="85" t="e">
        <f t="shared" si="0"/>
        <v>#VALUE!</v>
      </c>
      <c r="N47" s="85" t="e">
        <f t="shared" si="1"/>
        <v>#VALUE!</v>
      </c>
      <c r="O47" s="85" t="e">
        <f t="shared" si="2"/>
        <v>#VALUE!</v>
      </c>
      <c r="P47" s="115" t="e">
        <f t="shared" si="3"/>
        <v>#VALUE!</v>
      </c>
      <c r="Q47" s="85" t="s">
        <v>6521</v>
      </c>
      <c r="R47" s="85" t="s">
        <v>5976</v>
      </c>
      <c r="S47" s="85" t="s">
        <v>5830</v>
      </c>
      <c r="T47" s="85" t="s">
        <v>5831</v>
      </c>
      <c r="AA47" s="136" t="s">
        <v>6333</v>
      </c>
      <c r="AB47" s="136" t="s">
        <v>6337</v>
      </c>
      <c r="AC47" s="136" t="s">
        <v>6342</v>
      </c>
    </row>
    <row r="48" spans="1:36" ht="19.5" thickTop="1" x14ac:dyDescent="0.4">
      <c r="A48" s="154" t="s">
        <v>6790</v>
      </c>
      <c r="B48" s="155" t="s">
        <v>6791</v>
      </c>
      <c r="D48" s="87" t="str">
        <f>PROPER(_xlfn.WEBSERVICE("https://api.excelapi.org/language/hira2roman?input="&amp;_xlfn.ENCODEURL(D49)))</f>
        <v>Error: Input は必須です</v>
      </c>
      <c r="E48" s="87" t="str">
        <f>PROPER(_xlfn.WEBSERVICE("https://api.excelapi.org/language/hira2roman?input="&amp;_xlfn.ENCODEURL(E49)))</f>
        <v>Error: Input は必須です</v>
      </c>
      <c r="F48" s="87" t="str">
        <f>IF(F49="","",PROPER(_xlfn.WEBSERVICE("https://api.excelapi.org/language/hira2roman?input="&amp;_xlfn.ENCODEURL(F49))))</f>
        <v/>
      </c>
      <c r="I48" s="88">
        <v>52</v>
      </c>
      <c r="J48" s="85" t="s">
        <v>25</v>
      </c>
      <c r="M48" s="85" t="e">
        <f t="shared" si="0"/>
        <v>#VALUE!</v>
      </c>
      <c r="N48" s="85" t="e">
        <f t="shared" si="1"/>
        <v>#VALUE!</v>
      </c>
      <c r="O48" s="85" t="e">
        <f t="shared" si="2"/>
        <v>#VALUE!</v>
      </c>
      <c r="P48" s="115" t="e">
        <f t="shared" si="3"/>
        <v>#VALUE!</v>
      </c>
      <c r="Q48" s="85" t="s">
        <v>6522</v>
      </c>
      <c r="R48" s="85" t="s">
        <v>5977</v>
      </c>
      <c r="S48" s="85" t="s">
        <v>5881</v>
      </c>
      <c r="T48" s="85" t="s">
        <v>5882</v>
      </c>
      <c r="AA48" s="132" t="s">
        <v>6344</v>
      </c>
      <c r="AB48" s="132" t="s">
        <v>7706</v>
      </c>
      <c r="AC48" s="132" t="s">
        <v>6343</v>
      </c>
    </row>
    <row r="49" spans="1:29" ht="37.5" x14ac:dyDescent="0.4">
      <c r="A49" s="154" t="s">
        <v>6792</v>
      </c>
      <c r="B49" s="155" t="s">
        <v>6793</v>
      </c>
      <c r="D49" s="87" t="str">
        <f>_xlfn.WEBSERVICE("https://api.excelapi.org/post/kana?zipcode="&amp;入力情報!$G$91&amp;"&amp;parts=1")</f>
        <v/>
      </c>
      <c r="E49" s="87" t="str">
        <f>_xlfn.WEBSERVICE("https://api.excelapi.org/post/kana?zipcode="&amp;入力情報!$G$91&amp;"&amp;parts=2")</f>
        <v/>
      </c>
      <c r="F49" s="87" t="str">
        <f>_xlfn.WEBSERVICE("https://api.excelapi.org/post/kana?zipcode="&amp;入力情報!$G$91&amp;"&amp;parts=3")</f>
        <v/>
      </c>
      <c r="I49" s="88">
        <v>53</v>
      </c>
      <c r="J49" s="85" t="s">
        <v>301</v>
      </c>
      <c r="M49" s="85" t="e">
        <f t="shared" si="0"/>
        <v>#VALUE!</v>
      </c>
      <c r="N49" s="85" t="e">
        <f t="shared" si="1"/>
        <v>#VALUE!</v>
      </c>
      <c r="O49" s="85" t="e">
        <f t="shared" si="2"/>
        <v>#VALUE!</v>
      </c>
      <c r="P49" s="115" t="e">
        <f t="shared" si="3"/>
        <v>#VALUE!</v>
      </c>
      <c r="Q49" s="85" t="s">
        <v>6523</v>
      </c>
      <c r="R49" s="85" t="s">
        <v>5978</v>
      </c>
      <c r="S49" s="85" t="s">
        <v>5871</v>
      </c>
      <c r="T49" s="85" t="s">
        <v>5872</v>
      </c>
      <c r="AA49" s="128" t="s">
        <v>6345</v>
      </c>
      <c r="AB49" s="85" t="s">
        <v>6338</v>
      </c>
      <c r="AC49" s="85" t="s">
        <v>6343</v>
      </c>
    </row>
    <row r="50" spans="1:29" ht="37.5" x14ac:dyDescent="0.4">
      <c r="A50" s="154" t="s">
        <v>6794</v>
      </c>
      <c r="B50" s="155" t="s">
        <v>6795</v>
      </c>
      <c r="I50" s="88">
        <v>54</v>
      </c>
      <c r="J50" s="85" t="s">
        <v>302</v>
      </c>
      <c r="M50" s="85" t="e">
        <f t="shared" si="0"/>
        <v>#VALUE!</v>
      </c>
      <c r="N50" s="85" t="e">
        <f t="shared" si="1"/>
        <v>#VALUE!</v>
      </c>
      <c r="O50" s="85" t="e">
        <f t="shared" si="2"/>
        <v>#VALUE!</v>
      </c>
      <c r="P50" s="115" t="e">
        <f t="shared" si="3"/>
        <v>#VALUE!</v>
      </c>
      <c r="Q50" s="85" t="s">
        <v>6524</v>
      </c>
      <c r="R50" s="85" t="s">
        <v>5979</v>
      </c>
      <c r="S50" s="85" t="s">
        <v>5885</v>
      </c>
      <c r="T50" s="85" t="s">
        <v>5886</v>
      </c>
      <c r="AA50" s="128" t="s">
        <v>6346</v>
      </c>
      <c r="AB50" s="85" t="s">
        <v>6338</v>
      </c>
      <c r="AC50" s="85" t="s">
        <v>6343</v>
      </c>
    </row>
    <row r="51" spans="1:29" ht="37.5" x14ac:dyDescent="0.4">
      <c r="A51" s="154" t="s">
        <v>6796</v>
      </c>
      <c r="B51" s="155" t="s">
        <v>6797</v>
      </c>
      <c r="D51" s="82" t="s">
        <v>6191</v>
      </c>
      <c r="E51" s="83"/>
      <c r="F51" s="84"/>
      <c r="I51" s="88">
        <v>55</v>
      </c>
      <c r="J51" s="85" t="s">
        <v>303</v>
      </c>
      <c r="M51" s="85" t="e">
        <f t="shared" si="0"/>
        <v>#VALUE!</v>
      </c>
      <c r="N51" s="85" t="e">
        <f t="shared" si="1"/>
        <v>#VALUE!</v>
      </c>
      <c r="O51" s="85" t="e">
        <f t="shared" si="2"/>
        <v>#VALUE!</v>
      </c>
      <c r="P51" s="115" t="e">
        <f t="shared" si="3"/>
        <v>#VALUE!</v>
      </c>
      <c r="Q51" s="85" t="s">
        <v>6525</v>
      </c>
      <c r="R51" s="85" t="s">
        <v>5980</v>
      </c>
      <c r="S51" s="85" t="s">
        <v>5865</v>
      </c>
      <c r="T51" s="85" t="s">
        <v>5866</v>
      </c>
      <c r="AA51" s="128" t="s">
        <v>6347</v>
      </c>
      <c r="AB51" s="85" t="s">
        <v>6338</v>
      </c>
      <c r="AC51" s="85" t="s">
        <v>6343</v>
      </c>
    </row>
    <row r="52" spans="1:29" ht="37.5" x14ac:dyDescent="0.4">
      <c r="A52" s="154" t="s">
        <v>6798</v>
      </c>
      <c r="B52" s="155" t="s">
        <v>6799</v>
      </c>
      <c r="D52" s="4" t="s">
        <v>9</v>
      </c>
      <c r="E52" s="4" t="s">
        <v>10</v>
      </c>
      <c r="F52" s="4" t="s">
        <v>11</v>
      </c>
      <c r="I52" s="88">
        <v>56</v>
      </c>
      <c r="J52" s="85" t="s">
        <v>298</v>
      </c>
      <c r="M52" s="85" t="e">
        <f t="shared" si="0"/>
        <v>#VALUE!</v>
      </c>
      <c r="N52" s="85" t="e">
        <f t="shared" si="1"/>
        <v>#VALUE!</v>
      </c>
      <c r="O52" s="85" t="e">
        <f t="shared" si="2"/>
        <v>#VALUE!</v>
      </c>
      <c r="P52" s="115" t="e">
        <f t="shared" si="3"/>
        <v>#VALUE!</v>
      </c>
      <c r="Q52" s="85" t="s">
        <v>6526</v>
      </c>
      <c r="R52" s="85" t="s">
        <v>5981</v>
      </c>
      <c r="S52" s="85" t="s">
        <v>5867</v>
      </c>
      <c r="T52" s="85" t="s">
        <v>5868</v>
      </c>
      <c r="AA52" s="128" t="s">
        <v>6348</v>
      </c>
      <c r="AB52" s="85" t="s">
        <v>6338</v>
      </c>
      <c r="AC52" s="85" t="s">
        <v>6343</v>
      </c>
    </row>
    <row r="53" spans="1:29" ht="37.5" x14ac:dyDescent="0.4">
      <c r="A53" s="154" t="s">
        <v>6800</v>
      </c>
      <c r="B53" s="155" t="s">
        <v>6801</v>
      </c>
      <c r="D53" s="87" t="str">
        <f>_xlfn.WEBSERVICE("https://api.excelapi.org/post/address?zipcode="&amp;入力情報!$G$103&amp;"&amp;parts=1")</f>
        <v/>
      </c>
      <c r="E53" s="87" t="str">
        <f>_xlfn.WEBSERVICE("https://api.excelapi.org/post/address?zipcode="&amp;入力情報!$G$103&amp;"&amp;parts=2")</f>
        <v/>
      </c>
      <c r="F53" s="87" t="str">
        <f>_xlfn.WEBSERVICE("https://api.excelapi.org/post/address?zipcode="&amp;入力情報!$G$103&amp;"&amp;parts=3")</f>
        <v/>
      </c>
      <c r="I53" s="88">
        <v>57</v>
      </c>
      <c r="J53" s="85" t="s">
        <v>241</v>
      </c>
      <c r="M53" s="85" t="e">
        <f t="shared" si="0"/>
        <v>#VALUE!</v>
      </c>
      <c r="N53" s="85" t="e">
        <f t="shared" si="1"/>
        <v>#VALUE!</v>
      </c>
      <c r="O53" s="85" t="e">
        <f t="shared" si="2"/>
        <v>#VALUE!</v>
      </c>
      <c r="P53" s="115" t="e">
        <f t="shared" si="3"/>
        <v>#VALUE!</v>
      </c>
      <c r="Q53" s="85" t="s">
        <v>6527</v>
      </c>
      <c r="R53" s="85" t="s">
        <v>5982</v>
      </c>
      <c r="S53" s="85" t="s">
        <v>5873</v>
      </c>
      <c r="T53" s="85" t="s">
        <v>5874</v>
      </c>
      <c r="AA53" s="128" t="s">
        <v>6349</v>
      </c>
      <c r="AB53" s="85" t="s">
        <v>6338</v>
      </c>
      <c r="AC53" s="85" t="s">
        <v>6343</v>
      </c>
    </row>
    <row r="54" spans="1:29" x14ac:dyDescent="0.4">
      <c r="A54" s="154" t="s">
        <v>6802</v>
      </c>
      <c r="B54" s="155" t="s">
        <v>6803</v>
      </c>
      <c r="D54" s="87" t="str">
        <f>PROPER(_xlfn.WEBSERVICE("https://api.excelapi.org/language/hira2roman?input="&amp;_xlfn.ENCODEURL(D55)))</f>
        <v>Error: Input は必須です</v>
      </c>
      <c r="E54" s="87" t="str">
        <f>PROPER(_xlfn.WEBSERVICE("https://api.excelapi.org/language/hira2roman?input="&amp;_xlfn.ENCODEURL(E55)))</f>
        <v>Error: Input は必須です</v>
      </c>
      <c r="F54" s="87" t="str">
        <f>IF(F55="","",PROPER(_xlfn.WEBSERVICE("https://api.excelapi.org/language/hira2roman?input="&amp;_xlfn.ENCODEURL(F55))))</f>
        <v/>
      </c>
      <c r="I54" s="88">
        <v>58</v>
      </c>
      <c r="J54" s="85" t="s">
        <v>195</v>
      </c>
      <c r="M54" s="85" t="e">
        <f t="shared" si="0"/>
        <v>#VALUE!</v>
      </c>
      <c r="N54" s="85" t="e">
        <f t="shared" si="1"/>
        <v>#VALUE!</v>
      </c>
      <c r="O54" s="85" t="e">
        <f t="shared" si="2"/>
        <v>#VALUE!</v>
      </c>
      <c r="P54" s="115" t="e">
        <f t="shared" si="3"/>
        <v>#VALUE!</v>
      </c>
      <c r="Q54" s="85" t="s">
        <v>6528</v>
      </c>
      <c r="R54" s="85" t="s">
        <v>5983</v>
      </c>
      <c r="S54" s="85" t="s">
        <v>5869</v>
      </c>
      <c r="T54" s="85" t="s">
        <v>5870</v>
      </c>
      <c r="AA54" s="128" t="s">
        <v>6350</v>
      </c>
      <c r="AB54" s="85" t="s">
        <v>6338</v>
      </c>
      <c r="AC54" s="85" t="s">
        <v>6343</v>
      </c>
    </row>
    <row r="55" spans="1:29" ht="57" thickBot="1" x14ac:dyDescent="0.45">
      <c r="A55" s="154" t="s">
        <v>6804</v>
      </c>
      <c r="B55" s="155" t="s">
        <v>6805</v>
      </c>
      <c r="D55" s="87" t="str">
        <f>_xlfn.WEBSERVICE("https://api.excelapi.org/post/kana?zipcode="&amp;入力情報!$G$103&amp;"&amp;parts=1")</f>
        <v/>
      </c>
      <c r="E55" s="87" t="str">
        <f>_xlfn.WEBSERVICE("https://api.excelapi.org/post/kana?zipcode="&amp;入力情報!$G$103&amp;"&amp;parts=2")</f>
        <v/>
      </c>
      <c r="F55" s="87" t="str">
        <f>_xlfn.WEBSERVICE("https://api.excelapi.org/post/kana?zipcode="&amp;入力情報!$G$103&amp;"&amp;parts=3")</f>
        <v/>
      </c>
      <c r="I55" s="88">
        <v>59</v>
      </c>
      <c r="J55" s="85" t="s">
        <v>196</v>
      </c>
      <c r="M55" s="85" t="e">
        <f t="shared" si="0"/>
        <v>#VALUE!</v>
      </c>
      <c r="N55" s="85" t="e">
        <f t="shared" si="1"/>
        <v>#VALUE!</v>
      </c>
      <c r="O55" s="85" t="e">
        <f t="shared" si="2"/>
        <v>#VALUE!</v>
      </c>
      <c r="P55" s="115" t="e">
        <f t="shared" si="3"/>
        <v>#VALUE!</v>
      </c>
      <c r="Q55" s="85" t="s">
        <v>6529</v>
      </c>
      <c r="R55" s="85" t="s">
        <v>5984</v>
      </c>
      <c r="S55" s="85" t="s">
        <v>5887</v>
      </c>
      <c r="T55" s="85" t="s">
        <v>5888</v>
      </c>
      <c r="AA55" s="134" t="s">
        <v>6351</v>
      </c>
      <c r="AB55" s="135" t="s">
        <v>6338</v>
      </c>
      <c r="AC55" s="135" t="s">
        <v>6343</v>
      </c>
    </row>
    <row r="56" spans="1:29" ht="57.75" thickTop="1" thickBot="1" x14ac:dyDescent="0.45">
      <c r="A56" s="154" t="s">
        <v>6806</v>
      </c>
      <c r="B56" s="155" t="s">
        <v>6807</v>
      </c>
      <c r="I56" s="88">
        <v>60</v>
      </c>
      <c r="J56" s="85" t="s">
        <v>197</v>
      </c>
      <c r="M56" s="85" t="e">
        <f t="shared" si="0"/>
        <v>#VALUE!</v>
      </c>
      <c r="N56" s="85" t="e">
        <f t="shared" si="1"/>
        <v>#VALUE!</v>
      </c>
      <c r="O56" s="85" t="e">
        <f t="shared" si="2"/>
        <v>#VALUE!</v>
      </c>
      <c r="P56" s="115" t="e">
        <f t="shared" si="3"/>
        <v>#VALUE!</v>
      </c>
      <c r="Q56" s="85" t="s">
        <v>6530</v>
      </c>
      <c r="R56" s="85" t="s">
        <v>5985</v>
      </c>
      <c r="S56" s="85" t="s">
        <v>5877</v>
      </c>
      <c r="T56" s="85" t="s">
        <v>5878</v>
      </c>
      <c r="AA56" s="136" t="s">
        <v>6352</v>
      </c>
      <c r="AB56" s="136" t="s">
        <v>6353</v>
      </c>
      <c r="AC56" s="136" t="s">
        <v>6354</v>
      </c>
    </row>
    <row r="57" spans="1:29" ht="19.5" thickTop="1" x14ac:dyDescent="0.4">
      <c r="A57" s="154" t="s">
        <v>6808</v>
      </c>
      <c r="B57" s="155" t="s">
        <v>6809</v>
      </c>
      <c r="D57" s="82" t="s">
        <v>6192</v>
      </c>
      <c r="E57" s="83"/>
      <c r="F57" s="84"/>
      <c r="I57" s="88">
        <v>62</v>
      </c>
      <c r="J57" s="85" t="s">
        <v>198</v>
      </c>
      <c r="M57" s="85" t="e">
        <f t="shared" si="0"/>
        <v>#VALUE!</v>
      </c>
      <c r="N57" s="85" t="e">
        <f t="shared" si="1"/>
        <v>#VALUE!</v>
      </c>
      <c r="O57" s="85" t="e">
        <f t="shared" si="2"/>
        <v>#VALUE!</v>
      </c>
      <c r="P57" s="115" t="e">
        <f t="shared" si="3"/>
        <v>#VALUE!</v>
      </c>
      <c r="Q57" s="85" t="s">
        <v>6531</v>
      </c>
      <c r="R57" s="85" t="s">
        <v>5986</v>
      </c>
      <c r="S57" s="85" t="s">
        <v>5875</v>
      </c>
      <c r="T57" s="85" t="s">
        <v>5876</v>
      </c>
      <c r="AA57" s="132" t="s">
        <v>6355</v>
      </c>
      <c r="AB57" s="132" t="s">
        <v>6363</v>
      </c>
      <c r="AC57" s="132" t="s">
        <v>6364</v>
      </c>
    </row>
    <row r="58" spans="1:29" ht="37.5" x14ac:dyDescent="0.4">
      <c r="A58" s="154" t="s">
        <v>6810</v>
      </c>
      <c r="B58" s="155" t="s">
        <v>6811</v>
      </c>
      <c r="D58" s="4" t="s">
        <v>9</v>
      </c>
      <c r="E58" s="4" t="s">
        <v>10</v>
      </c>
      <c r="F58" s="4" t="s">
        <v>11</v>
      </c>
      <c r="I58" s="88">
        <v>63</v>
      </c>
      <c r="J58" s="85" t="s">
        <v>199</v>
      </c>
      <c r="M58" s="85" t="e">
        <f t="shared" si="0"/>
        <v>#VALUE!</v>
      </c>
      <c r="N58" s="85" t="e">
        <f t="shared" si="1"/>
        <v>#VALUE!</v>
      </c>
      <c r="O58" s="85" t="e">
        <f t="shared" si="2"/>
        <v>#VALUE!</v>
      </c>
      <c r="P58" s="115" t="e">
        <f t="shared" si="3"/>
        <v>#VALUE!</v>
      </c>
      <c r="Q58" s="85" t="s">
        <v>6532</v>
      </c>
      <c r="R58" s="85" t="s">
        <v>5987</v>
      </c>
      <c r="S58" s="85" t="s">
        <v>5879</v>
      </c>
      <c r="T58" s="85" t="s">
        <v>5880</v>
      </c>
      <c r="AA58" s="128" t="s">
        <v>6356</v>
      </c>
      <c r="AB58" s="85" t="s">
        <v>6363</v>
      </c>
      <c r="AC58" s="85" t="s">
        <v>6364</v>
      </c>
    </row>
    <row r="59" spans="1:29" ht="37.5" x14ac:dyDescent="0.4">
      <c r="A59" s="154" t="s">
        <v>6812</v>
      </c>
      <c r="B59" s="155" t="s">
        <v>6813</v>
      </c>
      <c r="D59" s="87" t="str">
        <f>_xlfn.WEBSERVICE("https://api.excelapi.org/post/address?zipcode="&amp;入力情報!$G$115&amp;"&amp;parts=1")</f>
        <v/>
      </c>
      <c r="E59" s="87" t="str">
        <f>_xlfn.WEBSERVICE("https://api.excelapi.org/post/address?zipcode="&amp;入力情報!$G$115&amp;"&amp;parts=2")</f>
        <v/>
      </c>
      <c r="F59" s="87" t="str">
        <f>_xlfn.WEBSERVICE("https://api.excelapi.org/post/address?zipcode="&amp;入力情報!$G$115&amp;"&amp;parts=3")</f>
        <v/>
      </c>
      <c r="I59" s="88">
        <v>64</v>
      </c>
      <c r="J59" s="85" t="s">
        <v>277</v>
      </c>
      <c r="M59" s="85" t="e">
        <f t="shared" si="0"/>
        <v>#VALUE!</v>
      </c>
      <c r="N59" s="85" t="e">
        <f t="shared" si="1"/>
        <v>#VALUE!</v>
      </c>
      <c r="O59" s="85" t="e">
        <f t="shared" si="2"/>
        <v>#VALUE!</v>
      </c>
      <c r="P59" s="115" t="e">
        <f t="shared" si="3"/>
        <v>#VALUE!</v>
      </c>
      <c r="Q59" s="85" t="s">
        <v>6533</v>
      </c>
      <c r="R59" s="85" t="s">
        <v>5988</v>
      </c>
      <c r="S59" s="85" t="s">
        <v>5889</v>
      </c>
      <c r="T59" s="85" t="s">
        <v>5890</v>
      </c>
      <c r="AA59" s="128" t="s">
        <v>6357</v>
      </c>
      <c r="AB59" s="85" t="s">
        <v>6363</v>
      </c>
      <c r="AC59" s="85" t="s">
        <v>6364</v>
      </c>
    </row>
    <row r="60" spans="1:29" ht="37.5" x14ac:dyDescent="0.4">
      <c r="A60" s="154" t="s">
        <v>6814</v>
      </c>
      <c r="B60" s="155" t="s">
        <v>6815</v>
      </c>
      <c r="D60" s="87" t="str">
        <f>PROPER(_xlfn.WEBSERVICE("https://api.excelapi.org/language/hira2roman?input="&amp;_xlfn.ENCODEURL(D61)))</f>
        <v>Error: Input は必須です</v>
      </c>
      <c r="E60" s="87" t="str">
        <f>PROPER(_xlfn.WEBSERVICE("https://api.excelapi.org/language/hira2roman?input="&amp;_xlfn.ENCODEURL(E61)))</f>
        <v>Error: Input は必須です</v>
      </c>
      <c r="F60" s="87" t="str">
        <f>IF(F61="","",PROPER(_xlfn.WEBSERVICE("https://api.excelapi.org/language/hira2roman?input="&amp;_xlfn.ENCODEURL(F61))))</f>
        <v/>
      </c>
      <c r="I60" s="88">
        <v>65</v>
      </c>
      <c r="J60" s="85" t="s">
        <v>278</v>
      </c>
      <c r="M60" s="85" t="e">
        <f t="shared" si="0"/>
        <v>#VALUE!</v>
      </c>
      <c r="N60" s="85" t="e">
        <f t="shared" si="1"/>
        <v>#VALUE!</v>
      </c>
      <c r="O60" s="85" t="e">
        <f t="shared" si="2"/>
        <v>#VALUE!</v>
      </c>
      <c r="P60" s="115" t="e">
        <f t="shared" si="3"/>
        <v>#VALUE!</v>
      </c>
      <c r="Q60" s="85" t="s">
        <v>6534</v>
      </c>
      <c r="R60" s="85" t="s">
        <v>5989</v>
      </c>
      <c r="S60" s="85" t="s">
        <v>5883</v>
      </c>
      <c r="T60" s="85" t="s">
        <v>5884</v>
      </c>
      <c r="AA60" s="128" t="s">
        <v>6358</v>
      </c>
      <c r="AB60" s="85" t="s">
        <v>6363</v>
      </c>
      <c r="AC60" s="85" t="s">
        <v>6364</v>
      </c>
    </row>
    <row r="61" spans="1:29" ht="37.5" x14ac:dyDescent="0.4">
      <c r="A61" s="154" t="s">
        <v>6816</v>
      </c>
      <c r="B61" s="155" t="s">
        <v>6817</v>
      </c>
      <c r="D61" s="87" t="str">
        <f>_xlfn.WEBSERVICE("https://api.excelapi.org/post/kana?zipcode="&amp;入力情報!$G$115&amp;"&amp;parts=1")</f>
        <v/>
      </c>
      <c r="E61" s="87" t="str">
        <f>_xlfn.WEBSERVICE("https://api.excelapi.org/post/kana?zipcode="&amp;入力情報!$G$115&amp;"&amp;parts=2")</f>
        <v/>
      </c>
      <c r="F61" s="87" t="str">
        <f>_xlfn.WEBSERVICE("https://api.excelapi.org/post/kana?zipcode="&amp;入力情報!$G$115&amp;"&amp;parts=3")</f>
        <v/>
      </c>
      <c r="I61" s="88">
        <v>66</v>
      </c>
      <c r="J61" s="85" t="s">
        <v>327</v>
      </c>
      <c r="M61" s="85" t="e">
        <f t="shared" si="0"/>
        <v>#VALUE!</v>
      </c>
      <c r="N61" s="85" t="e">
        <f t="shared" si="1"/>
        <v>#VALUE!</v>
      </c>
      <c r="O61" s="85" t="e">
        <f t="shared" si="2"/>
        <v>#VALUE!</v>
      </c>
      <c r="P61" s="115" t="e">
        <f t="shared" si="3"/>
        <v>#VALUE!</v>
      </c>
      <c r="Q61" s="85" t="s">
        <v>6535</v>
      </c>
      <c r="R61" s="85" t="s">
        <v>5990</v>
      </c>
      <c r="S61" s="85" t="s">
        <v>5907</v>
      </c>
      <c r="T61" s="85" t="s">
        <v>5908</v>
      </c>
      <c r="AA61" s="128" t="s">
        <v>6359</v>
      </c>
      <c r="AB61" s="85" t="s">
        <v>6363</v>
      </c>
      <c r="AC61" s="85" t="s">
        <v>6364</v>
      </c>
    </row>
    <row r="62" spans="1:29" ht="56.25" x14ac:dyDescent="0.4">
      <c r="A62" s="154" t="s">
        <v>6818</v>
      </c>
      <c r="B62" s="155" t="s">
        <v>6819</v>
      </c>
      <c r="I62" s="88">
        <v>67</v>
      </c>
      <c r="J62" s="85" t="s">
        <v>505</v>
      </c>
      <c r="M62" s="85" t="e">
        <f t="shared" si="0"/>
        <v>#VALUE!</v>
      </c>
      <c r="N62" s="85" t="e">
        <f t="shared" si="1"/>
        <v>#VALUE!</v>
      </c>
      <c r="O62" s="85" t="e">
        <f t="shared" si="2"/>
        <v>#VALUE!</v>
      </c>
      <c r="P62" s="115" t="e">
        <f t="shared" si="3"/>
        <v>#VALUE!</v>
      </c>
      <c r="Q62" s="85" t="s">
        <v>6536</v>
      </c>
      <c r="R62" s="85" t="s">
        <v>5991</v>
      </c>
      <c r="S62" s="85" t="s">
        <v>5895</v>
      </c>
      <c r="T62" s="85" t="s">
        <v>5896</v>
      </c>
      <c r="AA62" s="128" t="s">
        <v>6360</v>
      </c>
      <c r="AB62" s="85" t="s">
        <v>6363</v>
      </c>
      <c r="AC62" s="85" t="s">
        <v>6364</v>
      </c>
    </row>
    <row r="63" spans="1:29" ht="37.5" x14ac:dyDescent="0.4">
      <c r="A63" s="154" t="s">
        <v>6820</v>
      </c>
      <c r="B63" s="155" t="s">
        <v>6821</v>
      </c>
      <c r="D63" s="82" t="s">
        <v>6193</v>
      </c>
      <c r="E63" s="83"/>
      <c r="F63" s="84"/>
      <c r="I63" s="88">
        <v>68</v>
      </c>
      <c r="J63" s="85" t="s">
        <v>300</v>
      </c>
      <c r="M63" s="85" t="e">
        <f t="shared" si="0"/>
        <v>#VALUE!</v>
      </c>
      <c r="N63" s="85" t="e">
        <f t="shared" si="1"/>
        <v>#VALUE!</v>
      </c>
      <c r="O63" s="85" t="e">
        <f t="shared" si="2"/>
        <v>#VALUE!</v>
      </c>
      <c r="P63" s="115" t="e">
        <f t="shared" si="3"/>
        <v>#VALUE!</v>
      </c>
      <c r="Q63" s="85" t="s">
        <v>6537</v>
      </c>
      <c r="R63" s="85" t="s">
        <v>5992</v>
      </c>
      <c r="S63" s="85" t="s">
        <v>5911</v>
      </c>
      <c r="T63" s="85" t="s">
        <v>5912</v>
      </c>
      <c r="AA63" s="128" t="s">
        <v>6361</v>
      </c>
      <c r="AB63" s="85" t="s">
        <v>6363</v>
      </c>
      <c r="AC63" s="85" t="s">
        <v>6364</v>
      </c>
    </row>
    <row r="64" spans="1:29" ht="38.25" thickBot="1" x14ac:dyDescent="0.45">
      <c r="A64" s="154" t="s">
        <v>6822</v>
      </c>
      <c r="B64" s="155" t="s">
        <v>6823</v>
      </c>
      <c r="D64" s="4" t="s">
        <v>9</v>
      </c>
      <c r="E64" s="4" t="s">
        <v>10</v>
      </c>
      <c r="F64" s="4" t="s">
        <v>11</v>
      </c>
      <c r="I64" s="88">
        <v>69</v>
      </c>
      <c r="J64" s="85" t="s">
        <v>201</v>
      </c>
      <c r="M64" s="85" t="e">
        <f t="shared" si="0"/>
        <v>#VALUE!</v>
      </c>
      <c r="N64" s="85" t="e">
        <f t="shared" si="1"/>
        <v>#VALUE!</v>
      </c>
      <c r="O64" s="85" t="e">
        <f t="shared" si="2"/>
        <v>#VALUE!</v>
      </c>
      <c r="P64" s="115" t="e">
        <f t="shared" si="3"/>
        <v>#VALUE!</v>
      </c>
      <c r="Q64" s="85" t="s">
        <v>6538</v>
      </c>
      <c r="R64" s="85" t="s">
        <v>5993</v>
      </c>
      <c r="S64" s="85" t="s">
        <v>5905</v>
      </c>
      <c r="T64" s="85" t="s">
        <v>5906</v>
      </c>
      <c r="AA64" s="134" t="s">
        <v>6362</v>
      </c>
      <c r="AB64" s="135" t="s">
        <v>6363</v>
      </c>
      <c r="AC64" s="135" t="s">
        <v>6364</v>
      </c>
    </row>
    <row r="65" spans="1:29" ht="38.25" thickTop="1" x14ac:dyDescent="0.4">
      <c r="A65" s="154" t="s">
        <v>6824</v>
      </c>
      <c r="B65" s="155" t="s">
        <v>6825</v>
      </c>
      <c r="D65" s="87" t="str">
        <f>_xlfn.WEBSERVICE("https://api.excelapi.org/post/address?zipcode="&amp;入力情報!$G$127&amp;"&amp;parts=1")</f>
        <v/>
      </c>
      <c r="E65" s="87" t="str">
        <f>_xlfn.WEBSERVICE("https://api.excelapi.org/post/address?zipcode="&amp;入力情報!$G$127&amp;"&amp;parts=2")</f>
        <v/>
      </c>
      <c r="F65" s="87" t="str">
        <f>_xlfn.WEBSERVICE("https://api.excelapi.org/post/address?zipcode="&amp;入力情報!$G$127&amp;"&amp;parts=3")</f>
        <v/>
      </c>
      <c r="I65" s="88">
        <v>70</v>
      </c>
      <c r="J65" s="85" t="s">
        <v>202</v>
      </c>
      <c r="M65" s="85" t="e">
        <f t="shared" si="0"/>
        <v>#VALUE!</v>
      </c>
      <c r="N65" s="85" t="e">
        <f t="shared" si="1"/>
        <v>#VALUE!</v>
      </c>
      <c r="O65" s="85" t="e">
        <f t="shared" si="2"/>
        <v>#VALUE!</v>
      </c>
      <c r="P65" s="115" t="e">
        <f t="shared" si="3"/>
        <v>#VALUE!</v>
      </c>
      <c r="Q65" s="85" t="s">
        <v>6539</v>
      </c>
      <c r="R65" s="85" t="s">
        <v>5994</v>
      </c>
      <c r="S65" s="85" t="s">
        <v>5899</v>
      </c>
      <c r="T65" s="85" t="s">
        <v>5900</v>
      </c>
      <c r="AA65" s="132" t="s">
        <v>6365</v>
      </c>
      <c r="AB65" s="132" t="s">
        <v>6371</v>
      </c>
      <c r="AC65" s="132" t="s">
        <v>6372</v>
      </c>
    </row>
    <row r="66" spans="1:29" x14ac:dyDescent="0.4">
      <c r="A66" s="154" t="s">
        <v>6826</v>
      </c>
      <c r="B66" s="155" t="s">
        <v>6827</v>
      </c>
      <c r="D66" s="87" t="str">
        <f>PROPER(_xlfn.WEBSERVICE("https://api.excelapi.org/language/hira2roman?input="&amp;_xlfn.ENCODEURL(D67)))</f>
        <v>Error: Input は必須です</v>
      </c>
      <c r="E66" s="87" t="str">
        <f>PROPER(_xlfn.WEBSERVICE("https://api.excelapi.org/language/hira2roman?input="&amp;_xlfn.ENCODEURL(E67)))</f>
        <v>Error: Input は必須です</v>
      </c>
      <c r="F66" s="87" t="str">
        <f>IF(F67="","",PROPER(_xlfn.WEBSERVICE("https://api.excelapi.org/language/hira2roman?input="&amp;_xlfn.ENCODEURL(F67))))</f>
        <v/>
      </c>
      <c r="I66" s="88">
        <v>71</v>
      </c>
      <c r="J66" s="85" t="s">
        <v>203</v>
      </c>
      <c r="M66" s="85" t="e">
        <f t="shared" si="0"/>
        <v>#VALUE!</v>
      </c>
      <c r="N66" s="85" t="e">
        <f t="shared" si="1"/>
        <v>#VALUE!</v>
      </c>
      <c r="O66" s="85" t="e">
        <f t="shared" si="2"/>
        <v>#VALUE!</v>
      </c>
      <c r="P66" s="115" t="e">
        <f t="shared" si="3"/>
        <v>#VALUE!</v>
      </c>
      <c r="Q66" s="85" t="s">
        <v>6540</v>
      </c>
      <c r="R66" s="85" t="s">
        <v>5995</v>
      </c>
      <c r="S66" s="85" t="s">
        <v>5909</v>
      </c>
      <c r="T66" s="85" t="s">
        <v>5910</v>
      </c>
      <c r="AA66" s="128" t="s">
        <v>6366</v>
      </c>
      <c r="AB66" s="85" t="s">
        <v>6371</v>
      </c>
      <c r="AC66" s="85" t="s">
        <v>6372</v>
      </c>
    </row>
    <row r="67" spans="1:29" x14ac:dyDescent="0.4">
      <c r="A67" s="154" t="s">
        <v>6828</v>
      </c>
      <c r="B67" s="155" t="s">
        <v>6829</v>
      </c>
      <c r="D67" s="87" t="str">
        <f>_xlfn.WEBSERVICE("https://api.excelapi.org/post/kana?zipcode="&amp;入力情報!$G$127&amp;"&amp;parts=1")</f>
        <v/>
      </c>
      <c r="E67" s="87" t="str">
        <f>_xlfn.WEBSERVICE("https://api.excelapi.org/post/kana?zipcode="&amp;入力情報!$G$127&amp;"&amp;parts=2")</f>
        <v/>
      </c>
      <c r="F67" s="87" t="str">
        <f>_xlfn.WEBSERVICE("https://api.excelapi.org/post/kana?zipcode="&amp;入力情報!$G$127&amp;"&amp;parts=3")</f>
        <v/>
      </c>
      <c r="I67" s="88">
        <v>72</v>
      </c>
      <c r="J67" s="85" t="s">
        <v>204</v>
      </c>
      <c r="M67" s="85" t="e">
        <f t="shared" si="0"/>
        <v>#VALUE!</v>
      </c>
      <c r="N67" s="85" t="e">
        <f t="shared" si="1"/>
        <v>#VALUE!</v>
      </c>
      <c r="O67" s="85" t="e">
        <f t="shared" si="2"/>
        <v>#VALUE!</v>
      </c>
      <c r="P67" s="115" t="e">
        <f t="shared" si="3"/>
        <v>#VALUE!</v>
      </c>
      <c r="Q67" s="85" t="s">
        <v>6541</v>
      </c>
      <c r="R67" s="85" t="s">
        <v>5996</v>
      </c>
      <c r="S67" s="85" t="s">
        <v>5897</v>
      </c>
      <c r="T67" s="85" t="s">
        <v>5898</v>
      </c>
      <c r="AA67" s="128" t="s">
        <v>6367</v>
      </c>
      <c r="AB67" s="85" t="s">
        <v>6371</v>
      </c>
      <c r="AC67" s="85" t="s">
        <v>6372</v>
      </c>
    </row>
    <row r="68" spans="1:29" x14ac:dyDescent="0.4">
      <c r="A68" s="154" t="s">
        <v>6830</v>
      </c>
      <c r="B68" s="155" t="s">
        <v>6831</v>
      </c>
      <c r="I68" s="88">
        <v>73</v>
      </c>
      <c r="J68" s="85" t="s">
        <v>205</v>
      </c>
      <c r="M68" s="85" t="e">
        <f t="shared" ref="M68:M82" si="4" xml:space="preserve"> R68 &amp; " / " &amp; N68 &amp; " Notary Public Office"</f>
        <v>#VALUE!</v>
      </c>
      <c r="N68" s="85" t="e">
        <f t="shared" ref="N68:N82" si="5">PROPER(O68)</f>
        <v>#VALUE!</v>
      </c>
      <c r="O68" s="85" t="e">
        <f t="shared" ref="O68:O82" si="6">_xlfn.WEBSERVICE("https://api.excelapi.org/language/hira2roman?input="&amp;_xlfn.ENCODEURL(P68))</f>
        <v>#VALUE!</v>
      </c>
      <c r="P68" s="115" t="e">
        <f t="shared" ref="P68:P82" si="7">_xlfn.WEBSERVICE("https://api.excelapi.org/language/kanji2kana?text=" &amp; _xlfn.ENCODEURL(Q68))</f>
        <v>#VALUE!</v>
      </c>
      <c r="Q68" s="85" t="s">
        <v>6542</v>
      </c>
      <c r="R68" s="85" t="s">
        <v>5997</v>
      </c>
      <c r="S68" s="85" t="s">
        <v>5901</v>
      </c>
      <c r="T68" s="85" t="s">
        <v>5902</v>
      </c>
      <c r="AA68" s="128" t="s">
        <v>6368</v>
      </c>
      <c r="AB68" s="85" t="s">
        <v>6371</v>
      </c>
      <c r="AC68" s="85" t="s">
        <v>6372</v>
      </c>
    </row>
    <row r="69" spans="1:29" x14ac:dyDescent="0.4">
      <c r="A69" s="154" t="s">
        <v>6832</v>
      </c>
      <c r="B69" s="155" t="s">
        <v>6833</v>
      </c>
      <c r="D69" s="82" t="s">
        <v>6194</v>
      </c>
      <c r="E69" s="83"/>
      <c r="F69" s="84"/>
      <c r="I69" s="88">
        <v>74</v>
      </c>
      <c r="J69" s="85" t="s">
        <v>260</v>
      </c>
      <c r="M69" s="85" t="e">
        <f t="shared" si="4"/>
        <v>#VALUE!</v>
      </c>
      <c r="N69" s="85" t="e">
        <f t="shared" si="5"/>
        <v>#VALUE!</v>
      </c>
      <c r="O69" s="85" t="e">
        <f t="shared" si="6"/>
        <v>#VALUE!</v>
      </c>
      <c r="P69" s="115" t="e">
        <f t="shared" si="7"/>
        <v>#VALUE!</v>
      </c>
      <c r="Q69" s="85" t="s">
        <v>6543</v>
      </c>
      <c r="R69" s="85" t="s">
        <v>5998</v>
      </c>
      <c r="S69" s="85" t="s">
        <v>5891</v>
      </c>
      <c r="T69" s="85" t="s">
        <v>5892</v>
      </c>
      <c r="AA69" s="128" t="s">
        <v>6369</v>
      </c>
      <c r="AB69" s="85" t="s">
        <v>6371</v>
      </c>
      <c r="AC69" s="85" t="s">
        <v>6372</v>
      </c>
    </row>
    <row r="70" spans="1:29" ht="19.5" thickBot="1" x14ac:dyDescent="0.45">
      <c r="A70" s="154" t="s">
        <v>6834</v>
      </c>
      <c r="B70" s="155" t="s">
        <v>6835</v>
      </c>
      <c r="D70" s="4" t="s">
        <v>9</v>
      </c>
      <c r="E70" s="4" t="s">
        <v>10</v>
      </c>
      <c r="F70" s="4" t="s">
        <v>11</v>
      </c>
      <c r="I70" s="88">
        <v>75</v>
      </c>
      <c r="J70" s="85" t="s">
        <v>304</v>
      </c>
      <c r="M70" s="85" t="e">
        <f t="shared" si="4"/>
        <v>#VALUE!</v>
      </c>
      <c r="N70" s="85" t="e">
        <f t="shared" si="5"/>
        <v>#VALUE!</v>
      </c>
      <c r="O70" s="85" t="e">
        <f t="shared" si="6"/>
        <v>#VALUE!</v>
      </c>
      <c r="P70" s="115" t="e">
        <f t="shared" si="7"/>
        <v>#VALUE!</v>
      </c>
      <c r="Q70" s="85" t="s">
        <v>6544</v>
      </c>
      <c r="R70" s="85" t="s">
        <v>5999</v>
      </c>
      <c r="S70" s="85" t="s">
        <v>5893</v>
      </c>
      <c r="T70" s="85" t="s">
        <v>5894</v>
      </c>
      <c r="AA70" s="134" t="s">
        <v>6370</v>
      </c>
      <c r="AB70" s="135" t="s">
        <v>6371</v>
      </c>
      <c r="AC70" s="135" t="s">
        <v>6372</v>
      </c>
    </row>
    <row r="71" spans="1:29" ht="19.5" thickTop="1" x14ac:dyDescent="0.4">
      <c r="A71" s="154" t="s">
        <v>6836</v>
      </c>
      <c r="B71" s="155" t="s">
        <v>6837</v>
      </c>
      <c r="D71" s="87" t="str">
        <f>_xlfn.WEBSERVICE("https://api.excelapi.org/post/address?zipcode="&amp;入力情報!$G$139&amp;"&amp;parts=1")</f>
        <v/>
      </c>
      <c r="E71" s="87" t="str">
        <f>_xlfn.WEBSERVICE("https://api.excelapi.org/post/address?zipcode="&amp;入力情報!$G$139&amp;"&amp;parts=2")</f>
        <v/>
      </c>
      <c r="F71" s="87" t="str">
        <f>_xlfn.WEBSERVICE("https://api.excelapi.org/post/address?zipcode="&amp;入力情報!$G$139&amp;"&amp;parts=3")</f>
        <v/>
      </c>
      <c r="I71" s="88">
        <v>76</v>
      </c>
      <c r="J71" s="85" t="s">
        <v>200</v>
      </c>
      <c r="M71" s="85" t="e">
        <f t="shared" si="4"/>
        <v>#VALUE!</v>
      </c>
      <c r="N71" s="85" t="e">
        <f t="shared" si="5"/>
        <v>#VALUE!</v>
      </c>
      <c r="O71" s="85" t="e">
        <f t="shared" si="6"/>
        <v>#VALUE!</v>
      </c>
      <c r="P71" s="115" t="e">
        <f t="shared" si="7"/>
        <v>#VALUE!</v>
      </c>
      <c r="Q71" s="85" t="s">
        <v>6545</v>
      </c>
      <c r="R71" s="85" t="s">
        <v>6000</v>
      </c>
      <c r="S71" s="85" t="s">
        <v>5903</v>
      </c>
      <c r="T71" s="85" t="s">
        <v>5904</v>
      </c>
      <c r="AA71" s="132" t="s">
        <v>6373</v>
      </c>
      <c r="AB71" s="132" t="s">
        <v>6408</v>
      </c>
      <c r="AC71" s="132" t="s">
        <v>6409</v>
      </c>
    </row>
    <row r="72" spans="1:29" x14ac:dyDescent="0.4">
      <c r="A72" s="154" t="s">
        <v>6838</v>
      </c>
      <c r="B72" s="155" t="s">
        <v>6839</v>
      </c>
      <c r="D72" s="87" t="str">
        <f>PROPER(_xlfn.WEBSERVICE("https://api.excelapi.org/language/hira2roman?input="&amp;_xlfn.ENCODEURL(D73)))</f>
        <v>Error: Input は必須です</v>
      </c>
      <c r="E72" s="87" t="str">
        <f>PROPER(_xlfn.WEBSERVICE("https://api.excelapi.org/language/hira2roman?input="&amp;_xlfn.ENCODEURL(E73)))</f>
        <v>Error: Input は必須です</v>
      </c>
      <c r="F72" s="87" t="str">
        <f>IF(F73="","",PROPER(_xlfn.WEBSERVICE("https://api.excelapi.org/language/hira2roman?input="&amp;_xlfn.ENCODEURL(F73))))</f>
        <v/>
      </c>
      <c r="I72" s="88">
        <v>77</v>
      </c>
      <c r="J72" s="85" t="s">
        <v>299</v>
      </c>
      <c r="M72" s="85" t="e">
        <f t="shared" si="4"/>
        <v>#VALUE!</v>
      </c>
      <c r="N72" s="85" t="e">
        <f t="shared" si="5"/>
        <v>#VALUE!</v>
      </c>
      <c r="O72" s="85" t="e">
        <f t="shared" si="6"/>
        <v>#VALUE!</v>
      </c>
      <c r="P72" s="115" t="e">
        <f t="shared" si="7"/>
        <v>#VALUE!</v>
      </c>
      <c r="Q72" s="85" t="s">
        <v>6546</v>
      </c>
      <c r="R72" s="85" t="s">
        <v>6001</v>
      </c>
      <c r="S72" s="85" t="s">
        <v>5917</v>
      </c>
      <c r="T72" s="85" t="s">
        <v>5918</v>
      </c>
      <c r="AA72" s="128" t="s">
        <v>6374</v>
      </c>
      <c r="AB72" s="85" t="s">
        <v>6408</v>
      </c>
      <c r="AC72" s="85" t="s">
        <v>6409</v>
      </c>
    </row>
    <row r="73" spans="1:29" x14ac:dyDescent="0.4">
      <c r="A73" s="154" t="s">
        <v>6840</v>
      </c>
      <c r="B73" s="155" t="s">
        <v>6841</v>
      </c>
      <c r="D73" s="87" t="str">
        <f>_xlfn.WEBSERVICE("https://api.excelapi.org/post/kana?zipcode="&amp;入力情報!$G$139&amp;"&amp;parts=1")</f>
        <v/>
      </c>
      <c r="E73" s="87" t="str">
        <f>_xlfn.WEBSERVICE("https://api.excelapi.org/post/kana?zipcode="&amp;入力情報!$G$139&amp;"&amp;parts=2")</f>
        <v/>
      </c>
      <c r="F73" s="87" t="str">
        <f>_xlfn.WEBSERVICE("https://api.excelapi.org/post/kana?zipcode="&amp;入力情報!$G$139&amp;"&amp;parts=3")</f>
        <v/>
      </c>
      <c r="I73" s="88">
        <v>78</v>
      </c>
      <c r="J73" s="85" t="s">
        <v>604</v>
      </c>
      <c r="M73" s="85" t="e">
        <f t="shared" si="4"/>
        <v>#VALUE!</v>
      </c>
      <c r="N73" s="85" t="e">
        <f t="shared" si="5"/>
        <v>#VALUE!</v>
      </c>
      <c r="O73" s="85" t="e">
        <f t="shared" si="6"/>
        <v>#VALUE!</v>
      </c>
      <c r="P73" s="115" t="e">
        <f t="shared" si="7"/>
        <v>#VALUE!</v>
      </c>
      <c r="Q73" s="85" t="s">
        <v>6547</v>
      </c>
      <c r="R73" s="85" t="s">
        <v>6002</v>
      </c>
      <c r="S73" s="85" t="s">
        <v>5931</v>
      </c>
      <c r="T73" s="85" t="s">
        <v>5932</v>
      </c>
      <c r="AA73" s="128" t="s">
        <v>6375</v>
      </c>
      <c r="AB73" s="85" t="s">
        <v>6408</v>
      </c>
      <c r="AC73" s="85" t="s">
        <v>6409</v>
      </c>
    </row>
    <row r="74" spans="1:29" x14ac:dyDescent="0.4">
      <c r="A74" s="154" t="s">
        <v>6842</v>
      </c>
      <c r="B74" s="155" t="s">
        <v>6843</v>
      </c>
      <c r="I74" s="88">
        <v>79</v>
      </c>
      <c r="J74" s="85" t="s">
        <v>189</v>
      </c>
      <c r="M74" s="85" t="e">
        <f t="shared" si="4"/>
        <v>#VALUE!</v>
      </c>
      <c r="N74" s="85" t="e">
        <f t="shared" si="5"/>
        <v>#VALUE!</v>
      </c>
      <c r="O74" s="85" t="e">
        <f t="shared" si="6"/>
        <v>#VALUE!</v>
      </c>
      <c r="P74" s="115" t="e">
        <f t="shared" si="7"/>
        <v>#VALUE!</v>
      </c>
      <c r="Q74" s="85" t="s">
        <v>6548</v>
      </c>
      <c r="R74" s="85" t="s">
        <v>6003</v>
      </c>
      <c r="S74" s="85" t="s">
        <v>5921</v>
      </c>
      <c r="T74" s="85" t="s">
        <v>5922</v>
      </c>
      <c r="AA74" s="128" t="s">
        <v>6376</v>
      </c>
      <c r="AB74" s="85" t="s">
        <v>6408</v>
      </c>
      <c r="AC74" s="85" t="s">
        <v>6409</v>
      </c>
    </row>
    <row r="75" spans="1:29" x14ac:dyDescent="0.4">
      <c r="A75" s="154" t="s">
        <v>6844</v>
      </c>
      <c r="B75" s="155" t="s">
        <v>6845</v>
      </c>
      <c r="D75" s="82" t="s">
        <v>6195</v>
      </c>
      <c r="E75" s="83"/>
      <c r="F75" s="84"/>
      <c r="I75" s="88">
        <v>80</v>
      </c>
      <c r="J75" s="85" t="s">
        <v>190</v>
      </c>
      <c r="M75" s="85" t="e">
        <f t="shared" si="4"/>
        <v>#VALUE!</v>
      </c>
      <c r="N75" s="85" t="e">
        <f t="shared" si="5"/>
        <v>#VALUE!</v>
      </c>
      <c r="O75" s="85" t="e">
        <f t="shared" si="6"/>
        <v>#VALUE!</v>
      </c>
      <c r="P75" s="115" t="e">
        <f t="shared" si="7"/>
        <v>#VALUE!</v>
      </c>
      <c r="Q75" s="85" t="s">
        <v>6549</v>
      </c>
      <c r="R75" s="85" t="s">
        <v>6004</v>
      </c>
      <c r="S75" s="85" t="s">
        <v>5919</v>
      </c>
      <c r="T75" s="85" t="s">
        <v>5920</v>
      </c>
      <c r="AA75" s="128" t="s">
        <v>6377</v>
      </c>
      <c r="AB75" s="85" t="s">
        <v>6408</v>
      </c>
      <c r="AC75" s="85" t="s">
        <v>6409</v>
      </c>
    </row>
    <row r="76" spans="1:29" x14ac:dyDescent="0.4">
      <c r="A76" s="154" t="s">
        <v>6846</v>
      </c>
      <c r="B76" s="155" t="s">
        <v>6847</v>
      </c>
      <c r="D76" s="4" t="s">
        <v>9</v>
      </c>
      <c r="E76" s="4" t="s">
        <v>10</v>
      </c>
      <c r="F76" s="4" t="s">
        <v>11</v>
      </c>
      <c r="I76" s="88">
        <v>81</v>
      </c>
      <c r="J76" s="85" t="s">
        <v>191</v>
      </c>
      <c r="M76" s="85" t="e">
        <f t="shared" si="4"/>
        <v>#VALUE!</v>
      </c>
      <c r="N76" s="85" t="e">
        <f t="shared" si="5"/>
        <v>#VALUE!</v>
      </c>
      <c r="O76" s="85" t="e">
        <f t="shared" si="6"/>
        <v>#VALUE!</v>
      </c>
      <c r="P76" s="115" t="e">
        <f t="shared" si="7"/>
        <v>#VALUE!</v>
      </c>
      <c r="Q76" s="85" t="s">
        <v>6550</v>
      </c>
      <c r="R76" s="85" t="s">
        <v>6005</v>
      </c>
      <c r="S76" s="85" t="s">
        <v>5933</v>
      </c>
      <c r="T76" s="85" t="s">
        <v>5934</v>
      </c>
      <c r="AA76" s="128" t="s">
        <v>6378</v>
      </c>
      <c r="AB76" s="85" t="s">
        <v>6408</v>
      </c>
      <c r="AC76" s="85" t="s">
        <v>6409</v>
      </c>
    </row>
    <row r="77" spans="1:29" x14ac:dyDescent="0.4">
      <c r="A77" s="154" t="s">
        <v>6848</v>
      </c>
      <c r="B77" s="155" t="s">
        <v>6849</v>
      </c>
      <c r="D77" s="87" t="str">
        <f>_xlfn.WEBSERVICE("https://api.excelapi.org/post/address?zipcode="&amp;入力情報!$G$151&amp;"&amp;parts=1")</f>
        <v/>
      </c>
      <c r="E77" s="87" t="str">
        <f>_xlfn.WEBSERVICE("https://api.excelapi.org/post/address?zipcode="&amp;入力情報!$G$151&amp;"&amp;parts=2")</f>
        <v/>
      </c>
      <c r="F77" s="87" t="str">
        <f>_xlfn.WEBSERVICE("https://api.excelapi.org/post/address?zipcode="&amp;入力情報!$G$151&amp;"&amp;parts=3")</f>
        <v/>
      </c>
      <c r="I77" s="88">
        <v>82</v>
      </c>
      <c r="J77" s="85" t="s">
        <v>192</v>
      </c>
      <c r="M77" s="85" t="e">
        <f t="shared" si="4"/>
        <v>#VALUE!</v>
      </c>
      <c r="N77" s="85" t="e">
        <f t="shared" si="5"/>
        <v>#VALUE!</v>
      </c>
      <c r="O77" s="85" t="e">
        <f t="shared" si="6"/>
        <v>#VALUE!</v>
      </c>
      <c r="P77" s="115" t="e">
        <f t="shared" si="7"/>
        <v>#VALUE!</v>
      </c>
      <c r="Q77" s="85" t="s">
        <v>6551</v>
      </c>
      <c r="R77" s="85" t="s">
        <v>6006</v>
      </c>
      <c r="S77" s="85" t="s">
        <v>5927</v>
      </c>
      <c r="T77" s="85" t="s">
        <v>5928</v>
      </c>
      <c r="AA77" s="128" t="s">
        <v>6379</v>
      </c>
      <c r="AB77" s="85" t="s">
        <v>6408</v>
      </c>
      <c r="AC77" s="85" t="s">
        <v>6409</v>
      </c>
    </row>
    <row r="78" spans="1:29" x14ac:dyDescent="0.4">
      <c r="A78" s="154" t="s">
        <v>6850</v>
      </c>
      <c r="B78" s="155" t="s">
        <v>6851</v>
      </c>
      <c r="D78" s="87" t="str">
        <f>PROPER(_xlfn.WEBSERVICE("https://api.excelapi.org/language/hira2roman?input="&amp;_xlfn.ENCODEURL(D79)))</f>
        <v>Error: Input は必須です</v>
      </c>
      <c r="E78" s="87" t="str">
        <f>PROPER(_xlfn.WEBSERVICE("https://api.excelapi.org/language/hira2roman?input="&amp;_xlfn.ENCODEURL(E79)))</f>
        <v>Error: Input は必須です</v>
      </c>
      <c r="F78" s="87" t="str">
        <f>IF(F79="","",PROPER(_xlfn.WEBSERVICE("https://api.excelapi.org/language/hira2roman?input="&amp;_xlfn.ENCODEURL(F79))))</f>
        <v/>
      </c>
      <c r="I78" s="88">
        <v>83</v>
      </c>
      <c r="J78" s="85" t="s">
        <v>193</v>
      </c>
      <c r="M78" s="85" t="e">
        <f t="shared" si="4"/>
        <v>#VALUE!</v>
      </c>
      <c r="N78" s="85" t="e">
        <f t="shared" si="5"/>
        <v>#VALUE!</v>
      </c>
      <c r="O78" s="85" t="e">
        <f t="shared" si="6"/>
        <v>#VALUE!</v>
      </c>
      <c r="P78" s="115" t="e">
        <f t="shared" si="7"/>
        <v>#VALUE!</v>
      </c>
      <c r="Q78" s="85" t="s">
        <v>6552</v>
      </c>
      <c r="R78" s="85" t="s">
        <v>6007</v>
      </c>
      <c r="S78" s="85" t="s">
        <v>5925</v>
      </c>
      <c r="T78" s="85" t="s">
        <v>5926</v>
      </c>
      <c r="AA78" s="128" t="s">
        <v>6380</v>
      </c>
      <c r="AB78" s="85" t="s">
        <v>6408</v>
      </c>
      <c r="AC78" s="85" t="s">
        <v>6409</v>
      </c>
    </row>
    <row r="79" spans="1:29" x14ac:dyDescent="0.4">
      <c r="A79" s="154" t="s">
        <v>6852</v>
      </c>
      <c r="B79" s="155" t="s">
        <v>6853</v>
      </c>
      <c r="D79" s="87" t="str">
        <f>_xlfn.WEBSERVICE("https://api.excelapi.org/post/kana?zipcode="&amp;入力情報!$G$151&amp;"&amp;parts=1")</f>
        <v/>
      </c>
      <c r="E79" s="87" t="str">
        <f>_xlfn.WEBSERVICE("https://api.excelapi.org/post/kana?zipcode="&amp;入力情報!$G$151&amp;"&amp;parts=2")</f>
        <v/>
      </c>
      <c r="F79" s="87" t="str">
        <f>_xlfn.WEBSERVICE("https://api.excelapi.org/post/kana?zipcode="&amp;入力情報!$G$151&amp;"&amp;parts=3")</f>
        <v/>
      </c>
      <c r="I79" s="88">
        <v>84</v>
      </c>
      <c r="J79" s="85" t="s">
        <v>194</v>
      </c>
      <c r="M79" s="85" t="e">
        <f t="shared" si="4"/>
        <v>#VALUE!</v>
      </c>
      <c r="N79" s="85" t="e">
        <f t="shared" si="5"/>
        <v>#VALUE!</v>
      </c>
      <c r="O79" s="85" t="e">
        <f t="shared" si="6"/>
        <v>#VALUE!</v>
      </c>
      <c r="P79" s="115" t="e">
        <f t="shared" si="7"/>
        <v>#VALUE!</v>
      </c>
      <c r="Q79" s="85" t="s">
        <v>6553</v>
      </c>
      <c r="R79" s="85" t="s">
        <v>6008</v>
      </c>
      <c r="S79" s="85" t="s">
        <v>5915</v>
      </c>
      <c r="T79" s="85" t="s">
        <v>5916</v>
      </c>
      <c r="AA79" s="128" t="s">
        <v>6381</v>
      </c>
      <c r="AB79" s="85" t="s">
        <v>6408</v>
      </c>
      <c r="AC79" s="85" t="s">
        <v>6409</v>
      </c>
    </row>
    <row r="80" spans="1:29" x14ac:dyDescent="0.4">
      <c r="A80" s="154" t="s">
        <v>6854</v>
      </c>
      <c r="B80" s="155" t="s">
        <v>6855</v>
      </c>
      <c r="I80" s="88">
        <v>85</v>
      </c>
      <c r="J80" s="85" t="s">
        <v>323</v>
      </c>
      <c r="M80" s="85" t="e">
        <f t="shared" si="4"/>
        <v>#VALUE!</v>
      </c>
      <c r="N80" s="85" t="e">
        <f t="shared" si="5"/>
        <v>#VALUE!</v>
      </c>
      <c r="O80" s="85" t="e">
        <f t="shared" si="6"/>
        <v>#VALUE!</v>
      </c>
      <c r="P80" s="115" t="e">
        <f t="shared" si="7"/>
        <v>#VALUE!</v>
      </c>
      <c r="Q80" s="85" t="s">
        <v>6554</v>
      </c>
      <c r="R80" s="85" t="s">
        <v>6009</v>
      </c>
      <c r="S80" s="85" t="s">
        <v>5923</v>
      </c>
      <c r="T80" s="85" t="s">
        <v>5924</v>
      </c>
      <c r="AA80" s="128" t="s">
        <v>6382</v>
      </c>
      <c r="AB80" s="85" t="s">
        <v>6408</v>
      </c>
      <c r="AC80" s="85" t="s">
        <v>6409</v>
      </c>
    </row>
    <row r="81" spans="1:29" x14ac:dyDescent="0.4">
      <c r="A81" s="154" t="s">
        <v>6856</v>
      </c>
      <c r="B81" s="155" t="s">
        <v>6857</v>
      </c>
      <c r="D81" s="82" t="s">
        <v>6196</v>
      </c>
      <c r="E81" s="83"/>
      <c r="F81" s="84"/>
      <c r="I81" s="88">
        <v>86</v>
      </c>
      <c r="J81" s="85" t="s">
        <v>315</v>
      </c>
      <c r="M81" s="85" t="e">
        <f t="shared" si="4"/>
        <v>#VALUE!</v>
      </c>
      <c r="N81" s="85" t="e">
        <f t="shared" si="5"/>
        <v>#VALUE!</v>
      </c>
      <c r="O81" s="85" t="e">
        <f t="shared" si="6"/>
        <v>#VALUE!</v>
      </c>
      <c r="P81" s="115" t="e">
        <f t="shared" si="7"/>
        <v>#VALUE!</v>
      </c>
      <c r="Q81" s="85" t="s">
        <v>6555</v>
      </c>
      <c r="R81" s="85" t="s">
        <v>6010</v>
      </c>
      <c r="S81" s="85" t="s">
        <v>5929</v>
      </c>
      <c r="T81" s="85" t="s">
        <v>5930</v>
      </c>
      <c r="AA81" s="128" t="s">
        <v>6383</v>
      </c>
      <c r="AB81" s="85" t="s">
        <v>6408</v>
      </c>
      <c r="AC81" s="85" t="s">
        <v>6409</v>
      </c>
    </row>
    <row r="82" spans="1:29" x14ac:dyDescent="0.4">
      <c r="A82" s="154" t="s">
        <v>6858</v>
      </c>
      <c r="B82" s="155" t="s">
        <v>6859</v>
      </c>
      <c r="D82" s="4" t="s">
        <v>9</v>
      </c>
      <c r="E82" s="4" t="s">
        <v>10</v>
      </c>
      <c r="F82" s="4" t="s">
        <v>11</v>
      </c>
      <c r="I82" s="88">
        <v>87</v>
      </c>
      <c r="J82" s="85" t="s">
        <v>331</v>
      </c>
      <c r="M82" s="85" t="e">
        <f t="shared" si="4"/>
        <v>#VALUE!</v>
      </c>
      <c r="N82" s="85" t="e">
        <f t="shared" si="5"/>
        <v>#VALUE!</v>
      </c>
      <c r="O82" s="85" t="e">
        <f t="shared" si="6"/>
        <v>#VALUE!</v>
      </c>
      <c r="P82" s="115" t="e">
        <f t="shared" si="7"/>
        <v>#VALUE!</v>
      </c>
      <c r="Q82" s="85" t="s">
        <v>6556</v>
      </c>
      <c r="R82" s="85" t="s">
        <v>6011</v>
      </c>
      <c r="S82" s="85" t="s">
        <v>5913</v>
      </c>
      <c r="T82" s="85" t="s">
        <v>5914</v>
      </c>
      <c r="AA82" s="128" t="s">
        <v>6384</v>
      </c>
      <c r="AB82" s="85" t="s">
        <v>6408</v>
      </c>
      <c r="AC82" s="85" t="s">
        <v>6409</v>
      </c>
    </row>
    <row r="83" spans="1:29" x14ac:dyDescent="0.4">
      <c r="A83" s="154" t="s">
        <v>6860</v>
      </c>
      <c r="B83" s="155" t="s">
        <v>6861</v>
      </c>
      <c r="D83" s="87" t="str">
        <f>_xlfn.WEBSERVICE("https://api.excelapi.org/post/address?zipcode="&amp;入力情報!$G$163&amp;"&amp;parts=1")</f>
        <v/>
      </c>
      <c r="E83" s="87" t="str">
        <f>_xlfn.WEBSERVICE("https://api.excelapi.org/post/address?zipcode="&amp;入力情報!$G$163&amp;"&amp;parts=2")</f>
        <v/>
      </c>
      <c r="F83" s="87" t="str">
        <f>_xlfn.WEBSERVICE("https://api.excelapi.org/post/address?zipcode="&amp;入力情報!$G$163&amp;"&amp;parts=3")</f>
        <v/>
      </c>
      <c r="I83" s="88">
        <v>90</v>
      </c>
      <c r="J83" s="85" t="s">
        <v>507</v>
      </c>
      <c r="AA83" s="128" t="s">
        <v>6385</v>
      </c>
      <c r="AB83" s="85" t="s">
        <v>6408</v>
      </c>
      <c r="AC83" s="85" t="s">
        <v>6409</v>
      </c>
    </row>
    <row r="84" spans="1:29" x14ac:dyDescent="0.4">
      <c r="A84" s="154" t="s">
        <v>6862</v>
      </c>
      <c r="B84" s="155" t="s">
        <v>6863</v>
      </c>
      <c r="D84" s="87" t="str">
        <f>PROPER(_xlfn.WEBSERVICE("https://api.excelapi.org/language/hira2roman?input="&amp;_xlfn.ENCODEURL(D85)))</f>
        <v>Error: Input は必須です</v>
      </c>
      <c r="E84" s="87" t="str">
        <f>PROPER(_xlfn.WEBSERVICE("https://api.excelapi.org/language/hira2roman?input="&amp;_xlfn.ENCODEURL(E85)))</f>
        <v>Error: Input は必須です</v>
      </c>
      <c r="F84" s="87" t="str">
        <f>IF(F85="","",PROPER(_xlfn.WEBSERVICE("https://api.excelapi.org/language/hira2roman?input="&amp;_xlfn.ENCODEURL(F85))))</f>
        <v/>
      </c>
      <c r="I84" s="88">
        <v>91</v>
      </c>
      <c r="J84" s="85" t="s">
        <v>311</v>
      </c>
      <c r="AA84" s="128" t="s">
        <v>6386</v>
      </c>
      <c r="AB84" s="85" t="s">
        <v>6408</v>
      </c>
      <c r="AC84" s="85" t="s">
        <v>6409</v>
      </c>
    </row>
    <row r="85" spans="1:29" x14ac:dyDescent="0.4">
      <c r="A85" s="154" t="s">
        <v>6864</v>
      </c>
      <c r="B85" s="155" t="s">
        <v>6865</v>
      </c>
      <c r="D85" s="87" t="str">
        <f>_xlfn.WEBSERVICE("https://api.excelapi.org/post/kana?zipcode="&amp;入力情報!$G$163&amp;"&amp;parts=1")</f>
        <v/>
      </c>
      <c r="E85" s="87" t="str">
        <f>_xlfn.WEBSERVICE("https://api.excelapi.org/post/kana?zipcode="&amp;入力情報!$G$163&amp;"&amp;parts=2")</f>
        <v/>
      </c>
      <c r="F85" s="87" t="str">
        <f>_xlfn.WEBSERVICE("https://api.excelapi.org/post/kana?zipcode="&amp;入力情報!$G$163&amp;"&amp;parts=3")</f>
        <v/>
      </c>
      <c r="I85" s="88">
        <v>92</v>
      </c>
      <c r="J85" s="85" t="s">
        <v>314</v>
      </c>
      <c r="AA85" s="128" t="s">
        <v>6387</v>
      </c>
      <c r="AB85" s="85" t="s">
        <v>6408</v>
      </c>
      <c r="AC85" s="85" t="s">
        <v>6409</v>
      </c>
    </row>
    <row r="86" spans="1:29" x14ac:dyDescent="0.4">
      <c r="A86" s="154" t="s">
        <v>6866</v>
      </c>
      <c r="B86" s="155" t="s">
        <v>6867</v>
      </c>
      <c r="I86" s="88">
        <v>93</v>
      </c>
      <c r="J86" s="85" t="s">
        <v>326</v>
      </c>
      <c r="AA86" s="128" t="s">
        <v>6388</v>
      </c>
      <c r="AB86" s="85" t="s">
        <v>6408</v>
      </c>
      <c r="AC86" s="85" t="s">
        <v>6409</v>
      </c>
    </row>
    <row r="87" spans="1:29" ht="37.5" x14ac:dyDescent="0.4">
      <c r="A87" s="154" t="s">
        <v>6868</v>
      </c>
      <c r="B87" s="155" t="s">
        <v>6869</v>
      </c>
      <c r="D87" s="82" t="s">
        <v>6197</v>
      </c>
      <c r="E87" s="83"/>
      <c r="F87" s="84"/>
      <c r="I87" s="88">
        <v>94</v>
      </c>
      <c r="J87" s="85" t="s">
        <v>322</v>
      </c>
      <c r="AA87" s="128" t="s">
        <v>6389</v>
      </c>
      <c r="AB87" s="85" t="s">
        <v>6408</v>
      </c>
      <c r="AC87" s="85" t="s">
        <v>6409</v>
      </c>
    </row>
    <row r="88" spans="1:29" ht="37.5" x14ac:dyDescent="0.4">
      <c r="A88" s="154" t="s">
        <v>6870</v>
      </c>
      <c r="B88" s="155" t="s">
        <v>6871</v>
      </c>
      <c r="D88" s="4" t="s">
        <v>9</v>
      </c>
      <c r="E88" s="4" t="s">
        <v>10</v>
      </c>
      <c r="F88" s="4" t="s">
        <v>11</v>
      </c>
      <c r="I88" s="88">
        <v>95</v>
      </c>
      <c r="J88" s="85" t="s">
        <v>308</v>
      </c>
      <c r="AA88" s="128" t="s">
        <v>6390</v>
      </c>
      <c r="AB88" s="85" t="s">
        <v>6408</v>
      </c>
      <c r="AC88" s="85" t="s">
        <v>6409</v>
      </c>
    </row>
    <row r="89" spans="1:29" ht="37.5" x14ac:dyDescent="0.4">
      <c r="A89" s="154" t="s">
        <v>6872</v>
      </c>
      <c r="B89" s="155" t="s">
        <v>6873</v>
      </c>
      <c r="D89" s="87" t="str">
        <f>_xlfn.WEBSERVICE("https://api.excelapi.org/post/address?zipcode="&amp;入力情報!$G$175&amp;"&amp;parts=1")</f>
        <v/>
      </c>
      <c r="E89" s="87" t="str">
        <f>_xlfn.WEBSERVICE("https://api.excelapi.org/post/address?zipcode="&amp;入力情報!$G$175&amp;"&amp;parts=2")</f>
        <v/>
      </c>
      <c r="F89" s="87" t="str">
        <f>_xlfn.WEBSERVICE("https://api.excelapi.org/post/address?zipcode="&amp;入力情報!$G$175&amp;"&amp;parts=3")</f>
        <v/>
      </c>
      <c r="I89" s="88">
        <v>96</v>
      </c>
      <c r="J89" s="85" t="s">
        <v>312</v>
      </c>
      <c r="AA89" s="128" t="s">
        <v>6391</v>
      </c>
      <c r="AB89" s="85" t="s">
        <v>6408</v>
      </c>
      <c r="AC89" s="85" t="s">
        <v>6409</v>
      </c>
    </row>
    <row r="90" spans="1:29" ht="37.5" x14ac:dyDescent="0.4">
      <c r="A90" s="154" t="s">
        <v>6874</v>
      </c>
      <c r="B90" s="155" t="s">
        <v>6875</v>
      </c>
      <c r="D90" s="87" t="str">
        <f>PROPER(_xlfn.WEBSERVICE("https://api.excelapi.org/language/hira2roman?input="&amp;_xlfn.ENCODEURL(D91)))</f>
        <v>Error: Input は必須です</v>
      </c>
      <c r="E90" s="87" t="str">
        <f>PROPER(_xlfn.WEBSERVICE("https://api.excelapi.org/language/hira2roman?input="&amp;_xlfn.ENCODEURL(E91)))</f>
        <v>Error: Input は必須です</v>
      </c>
      <c r="F90" s="87" t="str">
        <f>IF(F91="","",PROPER(_xlfn.WEBSERVICE("https://api.excelapi.org/language/hira2roman?input="&amp;_xlfn.ENCODEURL(F91))))</f>
        <v/>
      </c>
      <c r="I90" s="88">
        <v>97</v>
      </c>
      <c r="J90" s="85" t="s">
        <v>317</v>
      </c>
      <c r="AA90" s="128" t="s">
        <v>6392</v>
      </c>
      <c r="AB90" s="85" t="s">
        <v>6408</v>
      </c>
      <c r="AC90" s="85" t="s">
        <v>6409</v>
      </c>
    </row>
    <row r="91" spans="1:29" ht="37.5" x14ac:dyDescent="0.4">
      <c r="A91" s="154" t="s">
        <v>6876</v>
      </c>
      <c r="B91" s="155" t="s">
        <v>6877</v>
      </c>
      <c r="D91" s="87" t="str">
        <f>_xlfn.WEBSERVICE("https://api.excelapi.org/post/kana?zipcode="&amp;入力情報!$G$175&amp;"&amp;parts=1")</f>
        <v/>
      </c>
      <c r="E91" s="87" t="str">
        <f>_xlfn.WEBSERVICE("https://api.excelapi.org/post/kana?zipcode="&amp;入力情報!$G$175&amp;"&amp;parts=2")</f>
        <v/>
      </c>
      <c r="F91" s="87" t="str">
        <f>_xlfn.WEBSERVICE("https://api.excelapi.org/post/kana?zipcode="&amp;入力情報!$G$175&amp;"&amp;parts=3")</f>
        <v/>
      </c>
      <c r="I91" s="88">
        <v>100</v>
      </c>
      <c r="J91" s="85" t="s">
        <v>329</v>
      </c>
      <c r="AA91" s="128" t="s">
        <v>6393</v>
      </c>
      <c r="AB91" s="85" t="s">
        <v>6408</v>
      </c>
      <c r="AC91" s="85" t="s">
        <v>6409</v>
      </c>
    </row>
    <row r="92" spans="1:29" x14ac:dyDescent="0.4">
      <c r="A92" s="154" t="s">
        <v>6878</v>
      </c>
      <c r="B92" s="155" t="s">
        <v>6879</v>
      </c>
      <c r="I92" s="88">
        <v>101</v>
      </c>
      <c r="J92" s="85" t="s">
        <v>313</v>
      </c>
      <c r="AA92" s="128" t="s">
        <v>6394</v>
      </c>
      <c r="AB92" s="85" t="s">
        <v>6408</v>
      </c>
      <c r="AC92" s="85" t="s">
        <v>6409</v>
      </c>
    </row>
    <row r="93" spans="1:29" ht="37.5" x14ac:dyDescent="0.4">
      <c r="A93" s="154" t="s">
        <v>6880</v>
      </c>
      <c r="B93" s="155" t="s">
        <v>6881</v>
      </c>
      <c r="D93" s="82" t="s">
        <v>6198</v>
      </c>
      <c r="E93" s="83"/>
      <c r="F93" s="84"/>
      <c r="I93" s="88">
        <v>102</v>
      </c>
      <c r="J93" s="85" t="s">
        <v>603</v>
      </c>
      <c r="AA93" s="128" t="s">
        <v>6395</v>
      </c>
      <c r="AB93" s="85" t="s">
        <v>6408</v>
      </c>
      <c r="AC93" s="85" t="s">
        <v>6409</v>
      </c>
    </row>
    <row r="94" spans="1:29" x14ac:dyDescent="0.4">
      <c r="A94" s="154" t="s">
        <v>6882</v>
      </c>
      <c r="B94" s="155" t="s">
        <v>6883</v>
      </c>
      <c r="D94" s="4" t="s">
        <v>9</v>
      </c>
      <c r="E94" s="4" t="s">
        <v>10</v>
      </c>
      <c r="F94" s="4" t="s">
        <v>11</v>
      </c>
      <c r="I94" s="88">
        <v>103</v>
      </c>
      <c r="J94" s="85" t="s">
        <v>307</v>
      </c>
      <c r="AA94" s="128" t="s">
        <v>6396</v>
      </c>
      <c r="AB94" s="85" t="s">
        <v>6408</v>
      </c>
      <c r="AC94" s="85" t="s">
        <v>6409</v>
      </c>
    </row>
    <row r="95" spans="1:29" x14ac:dyDescent="0.4">
      <c r="D95" s="87" t="str">
        <f>_xlfn.WEBSERVICE("https://api.excelapi.org/post/address?zipcode="&amp;入力情報!$G$187&amp;"&amp;parts=1")</f>
        <v/>
      </c>
      <c r="E95" s="87" t="str">
        <f>_xlfn.WEBSERVICE("https://api.excelapi.org/post/address?zipcode="&amp;入力情報!$G$187&amp;"&amp;parts=2")</f>
        <v/>
      </c>
      <c r="F95" s="87" t="str">
        <f>_xlfn.WEBSERVICE("https://api.excelapi.org/post/address?zipcode="&amp;入力情報!$G$187&amp;"&amp;parts=3")</f>
        <v/>
      </c>
      <c r="I95" s="88">
        <v>104</v>
      </c>
      <c r="J95" s="85" t="s">
        <v>316</v>
      </c>
      <c r="AA95" s="128" t="s">
        <v>6397</v>
      </c>
      <c r="AB95" s="85" t="s">
        <v>6408</v>
      </c>
      <c r="AC95" s="85" t="s">
        <v>6409</v>
      </c>
    </row>
    <row r="96" spans="1:29" x14ac:dyDescent="0.4">
      <c r="D96" s="87" t="str">
        <f>PROPER(_xlfn.WEBSERVICE("https://api.excelapi.org/language/hira2roman?input="&amp;_xlfn.ENCODEURL(D97)))</f>
        <v>Error: Input は必須です</v>
      </c>
      <c r="E96" s="87" t="str">
        <f>PROPER(_xlfn.WEBSERVICE("https://api.excelapi.org/language/hira2roman?input="&amp;_xlfn.ENCODEURL(E97)))</f>
        <v>Error: Input は必須です</v>
      </c>
      <c r="F96" s="87" t="str">
        <f>IF(F97="","",PROPER(_xlfn.WEBSERVICE("https://api.excelapi.org/language/hira2roman?input="&amp;_xlfn.ENCODEURL(F97))))</f>
        <v/>
      </c>
      <c r="I96" s="88">
        <v>105</v>
      </c>
      <c r="J96" s="85" t="s">
        <v>306</v>
      </c>
      <c r="AA96" s="128" t="s">
        <v>6398</v>
      </c>
      <c r="AB96" s="85" t="s">
        <v>6408</v>
      </c>
      <c r="AC96" s="85" t="s">
        <v>6409</v>
      </c>
    </row>
    <row r="97" spans="4:29" x14ac:dyDescent="0.4">
      <c r="D97" s="87" t="str">
        <f>_xlfn.WEBSERVICE("https://api.excelapi.org/post/kana?zipcode="&amp;入力情報!$G$187&amp;"&amp;parts=1")</f>
        <v/>
      </c>
      <c r="E97" s="87" t="str">
        <f>_xlfn.WEBSERVICE("https://api.excelapi.org/post/kana?zipcode="&amp;入力情報!$G$187&amp;"&amp;parts=2")</f>
        <v/>
      </c>
      <c r="F97" s="87" t="str">
        <f>_xlfn.WEBSERVICE("https://api.excelapi.org/post/kana?zipcode="&amp;入力情報!$G$187&amp;"&amp;parts=3")</f>
        <v/>
      </c>
      <c r="I97" s="88">
        <v>106</v>
      </c>
      <c r="J97" s="85" t="s">
        <v>305</v>
      </c>
      <c r="AA97" s="128" t="s">
        <v>6399</v>
      </c>
      <c r="AB97" s="85" t="s">
        <v>6408</v>
      </c>
      <c r="AC97" s="85" t="s">
        <v>6409</v>
      </c>
    </row>
    <row r="98" spans="4:29" x14ac:dyDescent="0.4">
      <c r="I98" s="88">
        <v>108</v>
      </c>
      <c r="J98" s="85" t="s">
        <v>325</v>
      </c>
      <c r="AA98" s="128" t="s">
        <v>6400</v>
      </c>
      <c r="AB98" s="85" t="s">
        <v>6408</v>
      </c>
      <c r="AC98" s="85" t="s">
        <v>6409</v>
      </c>
    </row>
    <row r="99" spans="4:29" x14ac:dyDescent="0.4">
      <c r="D99" s="82" t="s">
        <v>6199</v>
      </c>
      <c r="E99" s="83"/>
      <c r="F99" s="84"/>
      <c r="I99" s="88">
        <v>110</v>
      </c>
      <c r="J99" s="85" t="s">
        <v>328</v>
      </c>
      <c r="AA99" s="128" t="s">
        <v>6401</v>
      </c>
      <c r="AB99" s="85" t="s">
        <v>6408</v>
      </c>
      <c r="AC99" s="85" t="s">
        <v>6409</v>
      </c>
    </row>
    <row r="100" spans="4:29" x14ac:dyDescent="0.4">
      <c r="D100" s="4" t="s">
        <v>9</v>
      </c>
      <c r="E100" s="4" t="s">
        <v>10</v>
      </c>
      <c r="F100" s="4" t="s">
        <v>11</v>
      </c>
      <c r="I100" s="88">
        <v>111</v>
      </c>
      <c r="J100" s="85" t="s">
        <v>332</v>
      </c>
      <c r="AA100" s="128" t="s">
        <v>6402</v>
      </c>
      <c r="AB100" s="85" t="s">
        <v>6408</v>
      </c>
      <c r="AC100" s="85" t="s">
        <v>6409</v>
      </c>
    </row>
    <row r="101" spans="4:29" x14ac:dyDescent="0.4">
      <c r="D101" s="87" t="str">
        <f>_xlfn.WEBSERVICE("https://api.excelapi.org/post/address?zipcode="&amp;入力情報!$G$199&amp;"&amp;parts=1")</f>
        <v/>
      </c>
      <c r="E101" s="87" t="str">
        <f>_xlfn.WEBSERVICE("https://api.excelapi.org/post/address?zipcode="&amp;入力情報!$G$199&amp;"&amp;parts=2")</f>
        <v/>
      </c>
      <c r="F101" s="87" t="str">
        <f>_xlfn.WEBSERVICE("https://api.excelapi.org/post/address?zipcode="&amp;入力情報!$G$199&amp;"&amp;parts=3")</f>
        <v/>
      </c>
      <c r="I101" s="88">
        <v>112</v>
      </c>
      <c r="J101" s="85" t="s">
        <v>330</v>
      </c>
      <c r="AA101" s="128" t="s">
        <v>6403</v>
      </c>
      <c r="AB101" s="85" t="s">
        <v>6408</v>
      </c>
      <c r="AC101" s="85" t="s">
        <v>6409</v>
      </c>
    </row>
    <row r="102" spans="4:29" x14ac:dyDescent="0.4">
      <c r="D102" s="87" t="str">
        <f>PROPER(_xlfn.WEBSERVICE("https://api.excelapi.org/language/hira2roman?input="&amp;_xlfn.ENCODEURL(D103)))</f>
        <v>Error: Input は必須です</v>
      </c>
      <c r="E102" s="87" t="str">
        <f>PROPER(_xlfn.WEBSERVICE("https://api.excelapi.org/language/hira2roman?input="&amp;_xlfn.ENCODEURL(E103)))</f>
        <v>Error: Input は必須です</v>
      </c>
      <c r="F102" s="87" t="str">
        <f>IF(F103="","",PROPER(_xlfn.WEBSERVICE("https://api.excelapi.org/language/hira2roman?input="&amp;_xlfn.ENCODEURL(F103))))</f>
        <v/>
      </c>
      <c r="I102" s="88">
        <v>113</v>
      </c>
      <c r="J102" s="85" t="s">
        <v>738</v>
      </c>
      <c r="AA102" s="128" t="s">
        <v>6404</v>
      </c>
      <c r="AB102" s="85" t="s">
        <v>6408</v>
      </c>
      <c r="AC102" s="85" t="s">
        <v>6409</v>
      </c>
    </row>
    <row r="103" spans="4:29" x14ac:dyDescent="0.4">
      <c r="D103" s="87" t="str">
        <f>_xlfn.WEBSERVICE("https://api.excelapi.org/post/kana?zipcode="&amp;入力情報!$G$199&amp;"&amp;parts=1")</f>
        <v/>
      </c>
      <c r="E103" s="87" t="str">
        <f>_xlfn.WEBSERVICE("https://api.excelapi.org/post/kana?zipcode="&amp;入力情報!$G$199&amp;"&amp;parts=2")</f>
        <v/>
      </c>
      <c r="F103" s="87" t="str">
        <f>_xlfn.WEBSERVICE("https://api.excelapi.org/post/kana?zipcode="&amp;入力情報!$G$199&amp;"&amp;parts=3")</f>
        <v/>
      </c>
      <c r="I103" s="88">
        <v>114</v>
      </c>
      <c r="J103" s="85" t="s">
        <v>606</v>
      </c>
      <c r="AA103" s="128" t="s">
        <v>6405</v>
      </c>
      <c r="AB103" s="85" t="s">
        <v>6408</v>
      </c>
      <c r="AC103" s="85" t="s">
        <v>6409</v>
      </c>
    </row>
    <row r="104" spans="4:29" x14ac:dyDescent="0.4">
      <c r="I104" s="88">
        <v>115</v>
      </c>
      <c r="J104" s="85" t="s">
        <v>1102</v>
      </c>
      <c r="AA104" s="128" t="s">
        <v>6406</v>
      </c>
      <c r="AB104" s="85" t="s">
        <v>6408</v>
      </c>
      <c r="AC104" s="85" t="s">
        <v>6409</v>
      </c>
    </row>
    <row r="105" spans="4:29" ht="19.5" thickBot="1" x14ac:dyDescent="0.45">
      <c r="D105" s="82" t="s">
        <v>6200</v>
      </c>
      <c r="E105" s="83"/>
      <c r="F105" s="84"/>
      <c r="I105" s="88">
        <v>116</v>
      </c>
      <c r="J105" s="85" t="s">
        <v>1101</v>
      </c>
      <c r="AA105" s="134" t="s">
        <v>6407</v>
      </c>
      <c r="AB105" s="135" t="s">
        <v>6408</v>
      </c>
      <c r="AC105" s="135" t="s">
        <v>6409</v>
      </c>
    </row>
    <row r="106" spans="4:29" ht="19.5" thickTop="1" x14ac:dyDescent="0.4">
      <c r="D106" s="4" t="s">
        <v>9</v>
      </c>
      <c r="E106" s="4" t="s">
        <v>10</v>
      </c>
      <c r="F106" s="4" t="s">
        <v>11</v>
      </c>
      <c r="I106" s="88">
        <v>120</v>
      </c>
      <c r="J106" s="85" t="s">
        <v>999</v>
      </c>
      <c r="AA106" s="137" t="s">
        <v>6410</v>
      </c>
      <c r="AB106" s="132" t="s">
        <v>6472</v>
      </c>
      <c r="AC106" s="132" t="s">
        <v>6473</v>
      </c>
    </row>
    <row r="107" spans="4:29" x14ac:dyDescent="0.4">
      <c r="D107" s="87" t="str">
        <f>_xlfn.WEBSERVICE("https://api.excelapi.org/post/address?zipcode="&amp;入力情報!$G$211&amp;"&amp;parts=1")</f>
        <v/>
      </c>
      <c r="E107" s="87" t="str">
        <f>_xlfn.WEBSERVICE("https://api.excelapi.org/post/address?zipcode="&amp;入力情報!$G$211&amp;"&amp;parts=2")</f>
        <v/>
      </c>
      <c r="F107" s="87" t="str">
        <f>_xlfn.WEBSERVICE("https://api.excelapi.org/post/address?zipcode="&amp;入力情報!$G$211&amp;"&amp;parts=3")</f>
        <v/>
      </c>
      <c r="I107" s="88">
        <v>121</v>
      </c>
      <c r="J107" s="85" t="s">
        <v>1099</v>
      </c>
      <c r="AA107" s="128" t="s">
        <v>6411</v>
      </c>
      <c r="AB107" s="85" t="s">
        <v>6472</v>
      </c>
      <c r="AC107" s="85" t="s">
        <v>6473</v>
      </c>
    </row>
    <row r="108" spans="4:29" x14ac:dyDescent="0.4">
      <c r="D108" s="87" t="str">
        <f>PROPER(_xlfn.WEBSERVICE("https://api.excelapi.org/language/hira2roman?input="&amp;_xlfn.ENCODEURL(D109)))</f>
        <v>Error: Input は必須です</v>
      </c>
      <c r="E108" s="87" t="str">
        <f>PROPER(_xlfn.WEBSERVICE("https://api.excelapi.org/language/hira2roman?input="&amp;_xlfn.ENCODEURL(E109)))</f>
        <v>Error: Input は必須です</v>
      </c>
      <c r="F108" s="87" t="str">
        <f>IF(F109="","",PROPER(_xlfn.WEBSERVICE("https://api.excelapi.org/language/hira2roman?input="&amp;_xlfn.ENCODEURL(F109))))</f>
        <v/>
      </c>
      <c r="I108" s="88">
        <v>123</v>
      </c>
      <c r="J108" s="85" t="s">
        <v>1100</v>
      </c>
      <c r="AA108" s="128" t="s">
        <v>6412</v>
      </c>
      <c r="AB108" s="85" t="s">
        <v>6472</v>
      </c>
      <c r="AC108" s="85" t="s">
        <v>6473</v>
      </c>
    </row>
    <row r="109" spans="4:29" x14ac:dyDescent="0.4">
      <c r="D109" s="87" t="str">
        <f>_xlfn.WEBSERVICE("https://api.excelapi.org/post/kana?zipcode="&amp;入力情報!$G$211&amp;"&amp;parts=1")</f>
        <v/>
      </c>
      <c r="E109" s="87" t="str">
        <f>_xlfn.WEBSERVICE("https://api.excelapi.org/post/kana?zipcode="&amp;入力情報!$G$211&amp;"&amp;parts=2")</f>
        <v/>
      </c>
      <c r="F109" s="87" t="str">
        <f>_xlfn.WEBSERVICE("https://api.excelapi.org/post/kana?zipcode="&amp;入力情報!$G$211&amp;"&amp;parts=3")</f>
        <v/>
      </c>
      <c r="I109" s="88">
        <v>124</v>
      </c>
      <c r="J109" s="85" t="s">
        <v>1104</v>
      </c>
      <c r="AA109" s="128" t="s">
        <v>6413</v>
      </c>
      <c r="AB109" s="85" t="s">
        <v>6472</v>
      </c>
      <c r="AC109" s="85" t="s">
        <v>6473</v>
      </c>
    </row>
    <row r="110" spans="4:29" x14ac:dyDescent="0.4">
      <c r="I110" s="88">
        <v>125</v>
      </c>
      <c r="J110" s="85" t="s">
        <v>969</v>
      </c>
      <c r="AA110" s="128" t="s">
        <v>6414</v>
      </c>
      <c r="AB110" s="85" t="s">
        <v>6472</v>
      </c>
      <c r="AC110" s="85" t="s">
        <v>6473</v>
      </c>
    </row>
    <row r="111" spans="4:29" x14ac:dyDescent="0.4">
      <c r="D111" s="82" t="s">
        <v>6201</v>
      </c>
      <c r="E111" s="83"/>
      <c r="F111" s="84"/>
      <c r="I111" s="88">
        <v>130</v>
      </c>
      <c r="J111" s="85" t="s">
        <v>1105</v>
      </c>
      <c r="AA111" s="128" t="s">
        <v>6415</v>
      </c>
      <c r="AB111" s="85" t="s">
        <v>6472</v>
      </c>
      <c r="AC111" s="85" t="s">
        <v>6473</v>
      </c>
    </row>
    <row r="112" spans="4:29" x14ac:dyDescent="0.4">
      <c r="D112" s="4" t="s">
        <v>9</v>
      </c>
      <c r="E112" s="4" t="s">
        <v>10</v>
      </c>
      <c r="F112" s="4" t="s">
        <v>11</v>
      </c>
      <c r="I112" s="88">
        <v>131</v>
      </c>
      <c r="J112" s="85" t="s">
        <v>1103</v>
      </c>
      <c r="AA112" s="128" t="s">
        <v>6416</v>
      </c>
      <c r="AB112" s="85" t="s">
        <v>6472</v>
      </c>
      <c r="AC112" s="85" t="s">
        <v>6473</v>
      </c>
    </row>
    <row r="113" spans="4:29" x14ac:dyDescent="0.4">
      <c r="D113" s="87" t="str">
        <f>_xlfn.WEBSERVICE("https://api.excelapi.org/post/address?zipcode="&amp;入力情報!$G$223&amp;"&amp;parts=1")</f>
        <v/>
      </c>
      <c r="E113" s="87" t="str">
        <f>_xlfn.WEBSERVICE("https://api.excelapi.org/post/address?zipcode="&amp;入力情報!$G$223&amp;"&amp;parts=2")</f>
        <v/>
      </c>
      <c r="F113" s="87" t="str">
        <f>_xlfn.WEBSERVICE("https://api.excelapi.org/post/address?zipcode="&amp;入力情報!$G$223&amp;"&amp;parts=3")</f>
        <v/>
      </c>
      <c r="I113" s="88">
        <v>132</v>
      </c>
      <c r="J113" s="85" t="s">
        <v>3622</v>
      </c>
      <c r="AA113" s="128" t="s">
        <v>6417</v>
      </c>
      <c r="AB113" s="85" t="s">
        <v>6472</v>
      </c>
      <c r="AC113" s="85" t="s">
        <v>6473</v>
      </c>
    </row>
    <row r="114" spans="4:29" x14ac:dyDescent="0.4">
      <c r="D114" s="87" t="str">
        <f>PROPER(_xlfn.WEBSERVICE("https://api.excelapi.org/language/hira2roman?input="&amp;_xlfn.ENCODEURL(D115)))</f>
        <v>Error: Input は必須です</v>
      </c>
      <c r="E114" s="87" t="str">
        <f>PROPER(_xlfn.WEBSERVICE("https://api.excelapi.org/language/hira2roman?input="&amp;_xlfn.ENCODEURL(E115)))</f>
        <v>Error: Input は必須です</v>
      </c>
      <c r="F114" s="87" t="str">
        <f>IF(F115="","",PROPER(_xlfn.WEBSERVICE("https://api.excelapi.org/language/hira2roman?input="&amp;_xlfn.ENCODEURL(F115))))</f>
        <v/>
      </c>
      <c r="I114" s="88">
        <v>133</v>
      </c>
      <c r="J114" s="85" t="s">
        <v>1158</v>
      </c>
      <c r="AA114" s="128" t="s">
        <v>6418</v>
      </c>
      <c r="AB114" s="85" t="s">
        <v>6472</v>
      </c>
      <c r="AC114" s="85" t="s">
        <v>6473</v>
      </c>
    </row>
    <row r="115" spans="4:29" x14ac:dyDescent="0.4">
      <c r="D115" s="87" t="str">
        <f>_xlfn.WEBSERVICE("https://api.excelapi.org/post/kana?zipcode="&amp;入力情報!$G$223&amp;"&amp;parts=1")</f>
        <v/>
      </c>
      <c r="E115" s="87" t="str">
        <f>_xlfn.WEBSERVICE("https://api.excelapi.org/post/kana?zipcode="&amp;入力情報!$G$223&amp;"&amp;parts=2")</f>
        <v/>
      </c>
      <c r="F115" s="87" t="str">
        <f>_xlfn.WEBSERVICE("https://api.excelapi.org/post/kana?zipcode="&amp;入力情報!$G$223&amp;"&amp;parts=3")</f>
        <v/>
      </c>
      <c r="I115" s="88">
        <v>134</v>
      </c>
      <c r="J115" s="85" t="s">
        <v>1392</v>
      </c>
      <c r="AA115" s="128" t="s">
        <v>6419</v>
      </c>
      <c r="AB115" s="85" t="s">
        <v>6472</v>
      </c>
      <c r="AC115" s="85" t="s">
        <v>6473</v>
      </c>
    </row>
    <row r="116" spans="4:29" x14ac:dyDescent="0.4">
      <c r="I116" s="88">
        <v>135</v>
      </c>
      <c r="J116" s="85" t="s">
        <v>1159</v>
      </c>
      <c r="AA116" s="128" t="s">
        <v>6420</v>
      </c>
      <c r="AB116" s="85" t="s">
        <v>6472</v>
      </c>
      <c r="AC116" s="85" t="s">
        <v>6473</v>
      </c>
    </row>
    <row r="117" spans="4:29" x14ac:dyDescent="0.4">
      <c r="D117" s="82" t="s">
        <v>6202</v>
      </c>
      <c r="E117" s="83"/>
      <c r="F117" s="84"/>
      <c r="I117" s="88">
        <v>136</v>
      </c>
      <c r="J117" s="85" t="s">
        <v>1163</v>
      </c>
      <c r="AA117" s="128" t="s">
        <v>6421</v>
      </c>
      <c r="AB117" s="85" t="s">
        <v>6472</v>
      </c>
      <c r="AC117" s="85" t="s">
        <v>6473</v>
      </c>
    </row>
    <row r="118" spans="4:29" x14ac:dyDescent="0.4">
      <c r="D118" s="4" t="s">
        <v>9</v>
      </c>
      <c r="E118" s="4" t="s">
        <v>10</v>
      </c>
      <c r="F118" s="4" t="s">
        <v>11</v>
      </c>
      <c r="I118" s="88">
        <v>140</v>
      </c>
      <c r="J118" s="85" t="s">
        <v>1418</v>
      </c>
      <c r="AA118" s="128" t="s">
        <v>6422</v>
      </c>
      <c r="AB118" s="85" t="s">
        <v>6472</v>
      </c>
      <c r="AC118" s="85" t="s">
        <v>6473</v>
      </c>
    </row>
    <row r="119" spans="4:29" x14ac:dyDescent="0.4">
      <c r="D119" s="87" t="str">
        <f>_xlfn.WEBSERVICE("https://api.excelapi.org/post/address?zipcode="&amp;入力情報!$G$235&amp;"&amp;parts=1")</f>
        <v/>
      </c>
      <c r="E119" s="87" t="str">
        <f>_xlfn.WEBSERVICE("https://api.excelapi.org/post/address?zipcode="&amp;入力情報!$G$235&amp;"&amp;parts=2")</f>
        <v/>
      </c>
      <c r="F119" s="87" t="str">
        <f>_xlfn.WEBSERVICE("https://api.excelapi.org/post/address?zipcode="&amp;入力情報!$G$235&amp;"&amp;parts=3")</f>
        <v/>
      </c>
      <c r="I119" s="88">
        <v>141</v>
      </c>
      <c r="J119" s="85" t="s">
        <v>1438</v>
      </c>
      <c r="AA119" s="128" t="s">
        <v>6423</v>
      </c>
      <c r="AB119" s="85" t="s">
        <v>6472</v>
      </c>
      <c r="AC119" s="85" t="s">
        <v>6473</v>
      </c>
    </row>
    <row r="120" spans="4:29" x14ac:dyDescent="0.4">
      <c r="D120" s="87" t="str">
        <f>PROPER(_xlfn.WEBSERVICE("https://api.excelapi.org/language/hira2roman?input="&amp;_xlfn.ENCODEURL(D121)))</f>
        <v>Error: Input は必須です</v>
      </c>
      <c r="E120" s="87" t="str">
        <f>PROPER(_xlfn.WEBSERVICE("https://api.excelapi.org/language/hira2roman?input="&amp;_xlfn.ENCODEURL(E121)))</f>
        <v>Error: Input は必須です</v>
      </c>
      <c r="F120" s="87" t="str">
        <f>IF(F121="","",PROPER(_xlfn.WEBSERVICE("https://api.excelapi.org/language/hira2roman?input="&amp;_xlfn.ENCODEURL(F121))))</f>
        <v/>
      </c>
      <c r="I120" s="88">
        <v>142</v>
      </c>
      <c r="J120" s="85" t="s">
        <v>1450</v>
      </c>
      <c r="AA120" s="128" t="s">
        <v>6424</v>
      </c>
      <c r="AB120" s="85" t="s">
        <v>6472</v>
      </c>
      <c r="AC120" s="85" t="s">
        <v>6473</v>
      </c>
    </row>
    <row r="121" spans="4:29" x14ac:dyDescent="0.4">
      <c r="D121" s="87" t="str">
        <f>_xlfn.WEBSERVICE("https://api.excelapi.org/post/kana?zipcode="&amp;入力情報!$G$235&amp;"&amp;parts=1")</f>
        <v/>
      </c>
      <c r="E121" s="87" t="str">
        <f>_xlfn.WEBSERVICE("https://api.excelapi.org/post/kana?zipcode="&amp;入力情報!$G$235&amp;"&amp;parts=2")</f>
        <v/>
      </c>
      <c r="F121" s="87" t="str">
        <f>_xlfn.WEBSERVICE("https://api.excelapi.org/post/kana?zipcode="&amp;入力情報!$G$235&amp;"&amp;parts=3")</f>
        <v/>
      </c>
      <c r="I121" s="88">
        <v>143</v>
      </c>
      <c r="J121" s="85" t="s">
        <v>710</v>
      </c>
      <c r="AA121" s="128" t="s">
        <v>6425</v>
      </c>
      <c r="AB121" s="85" t="s">
        <v>6472</v>
      </c>
      <c r="AC121" s="85" t="s">
        <v>6473</v>
      </c>
    </row>
    <row r="122" spans="4:29" x14ac:dyDescent="0.4">
      <c r="I122" s="88">
        <v>144</v>
      </c>
      <c r="J122" s="85" t="s">
        <v>3590</v>
      </c>
      <c r="AA122" s="128" t="s">
        <v>6426</v>
      </c>
      <c r="AB122" s="85" t="s">
        <v>6472</v>
      </c>
      <c r="AC122" s="85" t="s">
        <v>6473</v>
      </c>
    </row>
    <row r="123" spans="4:29" x14ac:dyDescent="0.4">
      <c r="D123" s="82" t="s">
        <v>6203</v>
      </c>
      <c r="E123" s="83"/>
      <c r="F123" s="84"/>
      <c r="I123" s="88">
        <v>145</v>
      </c>
      <c r="J123" s="85" t="s">
        <v>4966</v>
      </c>
      <c r="AA123" s="128" t="s">
        <v>6427</v>
      </c>
      <c r="AB123" s="85" t="s">
        <v>6472</v>
      </c>
      <c r="AC123" s="85" t="s">
        <v>6473</v>
      </c>
    </row>
    <row r="124" spans="4:29" x14ac:dyDescent="0.4">
      <c r="D124" s="4" t="s">
        <v>9</v>
      </c>
      <c r="E124" s="4" t="s">
        <v>10</v>
      </c>
      <c r="F124" s="4" t="s">
        <v>11</v>
      </c>
      <c r="I124" s="88">
        <v>146</v>
      </c>
      <c r="J124" s="85" t="s">
        <v>1162</v>
      </c>
      <c r="AA124" s="128" t="s">
        <v>6428</v>
      </c>
      <c r="AB124" s="85" t="s">
        <v>6472</v>
      </c>
      <c r="AC124" s="85" t="s">
        <v>6473</v>
      </c>
    </row>
    <row r="125" spans="4:29" x14ac:dyDescent="0.4">
      <c r="D125" s="87" t="str">
        <f>_xlfn.WEBSERVICE("https://api.excelapi.org/post/address?zipcode="&amp;入力情報!$G$247&amp;"&amp;parts=1")</f>
        <v/>
      </c>
      <c r="E125" s="87" t="str">
        <f>_xlfn.WEBSERVICE("https://api.excelapi.org/post/address?zipcode="&amp;入力情報!$G$247&amp;"&amp;parts=2")</f>
        <v/>
      </c>
      <c r="F125" s="87" t="str">
        <f>_xlfn.WEBSERVICE("https://api.excelapi.org/post/address?zipcode="&amp;入力情報!$G$247&amp;"&amp;parts=3")</f>
        <v/>
      </c>
      <c r="I125" s="88">
        <v>150</v>
      </c>
      <c r="J125" s="85" t="s">
        <v>1096</v>
      </c>
      <c r="AA125" s="128" t="s">
        <v>6429</v>
      </c>
      <c r="AB125" s="85" t="s">
        <v>6472</v>
      </c>
      <c r="AC125" s="85" t="s">
        <v>6473</v>
      </c>
    </row>
    <row r="126" spans="4:29" x14ac:dyDescent="0.4">
      <c r="D126" s="87" t="str">
        <f>PROPER(_xlfn.WEBSERVICE("https://api.excelapi.org/language/hira2roman?input="&amp;_xlfn.ENCODEURL(D127)))</f>
        <v>Error: Input は必須です</v>
      </c>
      <c r="E126" s="87" t="str">
        <f>PROPER(_xlfn.WEBSERVICE("https://api.excelapi.org/language/hira2roman?input="&amp;_xlfn.ENCODEURL(E127)))</f>
        <v>Error: Input は必須です</v>
      </c>
      <c r="F126" s="87" t="str">
        <f>IF(F127="","",PROPER(_xlfn.WEBSERVICE("https://api.excelapi.org/language/hira2roman?input="&amp;_xlfn.ENCODEURL(F127))))</f>
        <v/>
      </c>
      <c r="I126" s="88">
        <v>151</v>
      </c>
      <c r="J126" s="85" t="s">
        <v>1161</v>
      </c>
      <c r="AA126" s="128" t="s">
        <v>6430</v>
      </c>
      <c r="AB126" s="85" t="s">
        <v>6472</v>
      </c>
      <c r="AC126" s="85" t="s">
        <v>6473</v>
      </c>
    </row>
    <row r="127" spans="4:29" x14ac:dyDescent="0.4">
      <c r="D127" s="87" t="str">
        <f>_xlfn.WEBSERVICE("https://api.excelapi.org/post/kana?zipcode="&amp;入力情報!$G$247&amp;"&amp;parts=1")</f>
        <v/>
      </c>
      <c r="E127" s="87" t="str">
        <f>_xlfn.WEBSERVICE("https://api.excelapi.org/post/kana?zipcode="&amp;入力情報!$G$247&amp;"&amp;parts=2")</f>
        <v/>
      </c>
      <c r="F127" s="87" t="str">
        <f>_xlfn.WEBSERVICE("https://api.excelapi.org/post/kana?zipcode="&amp;入力情報!$G$247&amp;"&amp;parts=3")</f>
        <v/>
      </c>
      <c r="I127" s="88">
        <v>152</v>
      </c>
      <c r="J127" s="85" t="s">
        <v>1165</v>
      </c>
      <c r="AA127" s="128" t="s">
        <v>6431</v>
      </c>
      <c r="AB127" s="85" t="s">
        <v>6472</v>
      </c>
      <c r="AC127" s="85" t="s">
        <v>6473</v>
      </c>
    </row>
    <row r="128" spans="4:29" x14ac:dyDescent="0.4">
      <c r="I128" s="88">
        <v>153</v>
      </c>
      <c r="J128" s="85" t="s">
        <v>1164</v>
      </c>
      <c r="AA128" s="128" t="s">
        <v>6432</v>
      </c>
      <c r="AB128" s="85" t="s">
        <v>6472</v>
      </c>
      <c r="AC128" s="85" t="s">
        <v>6473</v>
      </c>
    </row>
    <row r="129" spans="4:29" x14ac:dyDescent="0.4">
      <c r="D129" s="82" t="s">
        <v>6204</v>
      </c>
      <c r="E129" s="83"/>
      <c r="F129" s="84"/>
      <c r="I129" s="88">
        <v>154</v>
      </c>
      <c r="J129" s="85" t="s">
        <v>1160</v>
      </c>
      <c r="AA129" s="128" t="s">
        <v>6433</v>
      </c>
      <c r="AB129" s="85" t="s">
        <v>6472</v>
      </c>
      <c r="AC129" s="85" t="s">
        <v>6473</v>
      </c>
    </row>
    <row r="130" spans="4:29" x14ac:dyDescent="0.4">
      <c r="D130" s="4" t="s">
        <v>9</v>
      </c>
      <c r="E130" s="4" t="s">
        <v>10</v>
      </c>
      <c r="F130" s="4" t="s">
        <v>11</v>
      </c>
      <c r="I130" s="88">
        <v>155</v>
      </c>
      <c r="J130" s="85" t="s">
        <v>1448</v>
      </c>
      <c r="AA130" s="128" t="s">
        <v>6434</v>
      </c>
      <c r="AB130" s="85" t="s">
        <v>6472</v>
      </c>
      <c r="AC130" s="85" t="s">
        <v>6473</v>
      </c>
    </row>
    <row r="131" spans="4:29" x14ac:dyDescent="0.4">
      <c r="D131" s="87" t="str">
        <f>_xlfn.WEBSERVICE("https://api.excelapi.org/post/address?zipcode="&amp;入力情報!$G$259&amp;"&amp;parts=1")</f>
        <v/>
      </c>
      <c r="E131" s="87" t="str">
        <f>_xlfn.WEBSERVICE("https://api.excelapi.org/post/address?zipcode="&amp;入力情報!$G$259&amp;"&amp;parts=2")</f>
        <v/>
      </c>
      <c r="F131" s="87" t="str">
        <f>_xlfn.WEBSERVICE("https://api.excelapi.org/post/address?zipcode="&amp;入力情報!$G$259&amp;"&amp;parts=3")</f>
        <v/>
      </c>
      <c r="I131" s="88">
        <v>156</v>
      </c>
      <c r="J131" s="85" t="s">
        <v>987</v>
      </c>
      <c r="AA131" s="128" t="s">
        <v>6435</v>
      </c>
      <c r="AB131" s="85" t="s">
        <v>6472</v>
      </c>
      <c r="AC131" s="85" t="s">
        <v>6473</v>
      </c>
    </row>
    <row r="132" spans="4:29" x14ac:dyDescent="0.4">
      <c r="D132" s="87" t="str">
        <f>PROPER(_xlfn.WEBSERVICE("https://api.excelapi.org/language/hira2roman?input="&amp;_xlfn.ENCODEURL(D133)))</f>
        <v>Error: Input は必須です</v>
      </c>
      <c r="E132" s="87" t="str">
        <f>PROPER(_xlfn.WEBSERVICE("https://api.excelapi.org/language/hira2roman?input="&amp;_xlfn.ENCODEURL(E133)))</f>
        <v>Error: Input は必須です</v>
      </c>
      <c r="F132" s="87" t="str">
        <f>IF(F133="","",PROPER(_xlfn.WEBSERVICE("https://api.excelapi.org/language/hira2roman?input="&amp;_xlfn.ENCODEURL(F133))))</f>
        <v/>
      </c>
      <c r="I132" s="88">
        <v>157</v>
      </c>
      <c r="J132" s="85" t="s">
        <v>1446</v>
      </c>
      <c r="AA132" s="128" t="s">
        <v>6436</v>
      </c>
      <c r="AB132" s="85" t="s">
        <v>6472</v>
      </c>
      <c r="AC132" s="85" t="s">
        <v>6473</v>
      </c>
    </row>
    <row r="133" spans="4:29" x14ac:dyDescent="0.4">
      <c r="D133" s="87" t="str">
        <f>_xlfn.WEBSERVICE("https://api.excelapi.org/post/kana?zipcode="&amp;入力情報!$G$259&amp;"&amp;parts=1")</f>
        <v/>
      </c>
      <c r="E133" s="87" t="str">
        <f>_xlfn.WEBSERVICE("https://api.excelapi.org/post/kana?zipcode="&amp;入力情報!$G$259&amp;"&amp;parts=2")</f>
        <v/>
      </c>
      <c r="F133" s="87" t="str">
        <f>_xlfn.WEBSERVICE("https://api.excelapi.org/post/kana?zipcode="&amp;入力情報!$G$259&amp;"&amp;parts=3")</f>
        <v/>
      </c>
      <c r="I133" s="88">
        <v>158</v>
      </c>
      <c r="J133" s="85" t="s">
        <v>4884</v>
      </c>
      <c r="AA133" s="128" t="s">
        <v>6437</v>
      </c>
      <c r="AB133" s="85" t="s">
        <v>6472</v>
      </c>
      <c r="AC133" s="85" t="s">
        <v>6473</v>
      </c>
    </row>
    <row r="134" spans="4:29" x14ac:dyDescent="0.4">
      <c r="I134" s="88">
        <v>160</v>
      </c>
      <c r="J134" s="85" t="s">
        <v>1445</v>
      </c>
      <c r="AA134" s="128" t="s">
        <v>6438</v>
      </c>
      <c r="AB134" s="85" t="s">
        <v>6472</v>
      </c>
      <c r="AC134" s="85" t="s">
        <v>6473</v>
      </c>
    </row>
    <row r="135" spans="4:29" x14ac:dyDescent="0.4">
      <c r="D135" s="82" t="s">
        <v>6205</v>
      </c>
      <c r="E135" s="83"/>
      <c r="F135" s="84"/>
      <c r="I135" s="88">
        <v>161</v>
      </c>
      <c r="J135" s="85" t="s">
        <v>1166</v>
      </c>
      <c r="AA135" s="128" t="s">
        <v>6439</v>
      </c>
      <c r="AB135" s="85" t="s">
        <v>6472</v>
      </c>
      <c r="AC135" s="85" t="s">
        <v>6473</v>
      </c>
    </row>
    <row r="136" spans="4:29" x14ac:dyDescent="0.4">
      <c r="D136" s="4" t="s">
        <v>9</v>
      </c>
      <c r="E136" s="4" t="s">
        <v>10</v>
      </c>
      <c r="F136" s="4" t="s">
        <v>11</v>
      </c>
      <c r="I136" s="88">
        <v>162</v>
      </c>
      <c r="J136" s="85" t="s">
        <v>1442</v>
      </c>
      <c r="AA136" s="128" t="s">
        <v>6440</v>
      </c>
      <c r="AB136" s="85" t="s">
        <v>6472</v>
      </c>
      <c r="AC136" s="85" t="s">
        <v>6473</v>
      </c>
    </row>
    <row r="137" spans="4:29" x14ac:dyDescent="0.4">
      <c r="D137" s="87" t="str">
        <f>_xlfn.WEBSERVICE("https://api.excelapi.org/post/address?zipcode="&amp;入力情報!$G$271&amp;"&amp;parts=1")</f>
        <v/>
      </c>
      <c r="E137" s="87" t="str">
        <f>_xlfn.WEBSERVICE("https://api.excelapi.org/post/address?zipcode="&amp;入力情報!$G$271&amp;"&amp;parts=2")</f>
        <v/>
      </c>
      <c r="F137" s="87" t="str">
        <f>_xlfn.WEBSERVICE("https://api.excelapi.org/post/address?zipcode="&amp;入力情報!$G$271&amp;"&amp;parts=3")</f>
        <v/>
      </c>
      <c r="I137" s="88">
        <v>164</v>
      </c>
      <c r="J137" s="85" t="s">
        <v>1170</v>
      </c>
      <c r="AA137" s="128" t="s">
        <v>6441</v>
      </c>
      <c r="AB137" s="85" t="s">
        <v>6472</v>
      </c>
      <c r="AC137" s="85" t="s">
        <v>6473</v>
      </c>
    </row>
    <row r="138" spans="4:29" x14ac:dyDescent="0.4">
      <c r="D138" s="87" t="str">
        <f>PROPER(_xlfn.WEBSERVICE("https://api.excelapi.org/language/hira2roman?input="&amp;_xlfn.ENCODEURL(D139)))</f>
        <v>Error: Input は必須です</v>
      </c>
      <c r="E138" s="87" t="str">
        <f>PROPER(_xlfn.WEBSERVICE("https://api.excelapi.org/language/hira2roman?input="&amp;_xlfn.ENCODEURL(E139)))</f>
        <v>Error: Input は必須です</v>
      </c>
      <c r="F138" s="87" t="str">
        <f>IF(F139="","",PROPER(_xlfn.WEBSERVICE("https://api.excelapi.org/language/hira2roman?input="&amp;_xlfn.ENCODEURL(F139))))</f>
        <v/>
      </c>
      <c r="I138" s="88">
        <v>165</v>
      </c>
      <c r="J138" s="85" t="s">
        <v>1167</v>
      </c>
      <c r="AA138" s="128" t="s">
        <v>6442</v>
      </c>
      <c r="AB138" s="85" t="s">
        <v>6472</v>
      </c>
      <c r="AC138" s="85" t="s">
        <v>6473</v>
      </c>
    </row>
    <row r="139" spans="4:29" x14ac:dyDescent="0.4">
      <c r="D139" s="87" t="str">
        <f>_xlfn.WEBSERVICE("https://api.excelapi.org/post/kana?zipcode="&amp;入力情報!$G$271&amp;"&amp;parts=1")</f>
        <v/>
      </c>
      <c r="E139" s="87" t="str">
        <f>_xlfn.WEBSERVICE("https://api.excelapi.org/post/kana?zipcode="&amp;入力情報!$G$271&amp;"&amp;parts=2")</f>
        <v/>
      </c>
      <c r="F139" s="87" t="str">
        <f>_xlfn.WEBSERVICE("https://api.excelapi.org/post/kana?zipcode="&amp;入力情報!$G$271&amp;"&amp;parts=3")</f>
        <v/>
      </c>
      <c r="I139" s="88">
        <v>166</v>
      </c>
      <c r="J139" s="85" t="s">
        <v>1168</v>
      </c>
      <c r="AA139" s="128" t="s">
        <v>6443</v>
      </c>
      <c r="AB139" s="85" t="s">
        <v>6472</v>
      </c>
      <c r="AC139" s="85" t="s">
        <v>6473</v>
      </c>
    </row>
    <row r="140" spans="4:29" x14ac:dyDescent="0.4">
      <c r="I140" s="88">
        <v>167</v>
      </c>
      <c r="J140" s="85" t="s">
        <v>1091</v>
      </c>
      <c r="AA140" s="128" t="s">
        <v>6444</v>
      </c>
      <c r="AB140" s="85" t="s">
        <v>6472</v>
      </c>
      <c r="AC140" s="85" t="s">
        <v>6473</v>
      </c>
    </row>
    <row r="141" spans="4:29" x14ac:dyDescent="0.4">
      <c r="D141" s="82" t="s">
        <v>6206</v>
      </c>
      <c r="E141" s="83"/>
      <c r="F141" s="84"/>
      <c r="I141" s="88">
        <v>168</v>
      </c>
      <c r="J141" s="85" t="s">
        <v>1169</v>
      </c>
      <c r="AA141" s="128" t="s">
        <v>6445</v>
      </c>
      <c r="AB141" s="85" t="s">
        <v>6472</v>
      </c>
      <c r="AC141" s="85" t="s">
        <v>6473</v>
      </c>
    </row>
    <row r="142" spans="4:29" x14ac:dyDescent="0.4">
      <c r="D142" s="4" t="s">
        <v>9</v>
      </c>
      <c r="E142" s="4" t="s">
        <v>10</v>
      </c>
      <c r="F142" s="4" t="s">
        <v>11</v>
      </c>
      <c r="I142" s="88">
        <v>169</v>
      </c>
      <c r="J142" s="85" t="s">
        <v>1443</v>
      </c>
      <c r="AA142" s="128" t="s">
        <v>6446</v>
      </c>
      <c r="AB142" s="85" t="s">
        <v>6472</v>
      </c>
      <c r="AC142" s="85" t="s">
        <v>6473</v>
      </c>
    </row>
    <row r="143" spans="4:29" x14ac:dyDescent="0.4">
      <c r="D143" s="87" t="str">
        <f>_xlfn.WEBSERVICE("https://api.excelapi.org/post/address?zipcode="&amp;入力情報!$G$283&amp;"&amp;parts=1")</f>
        <v/>
      </c>
      <c r="E143" s="87" t="str">
        <f>_xlfn.WEBSERVICE("https://api.excelapi.org/post/address?zipcode="&amp;入力情報!$G$283&amp;"&amp;parts=2")</f>
        <v/>
      </c>
      <c r="F143" s="87" t="str">
        <f>_xlfn.WEBSERVICE("https://api.excelapi.org/post/address?zipcode="&amp;入力情報!$G$283&amp;"&amp;parts=3")</f>
        <v/>
      </c>
      <c r="I143" s="88">
        <v>170</v>
      </c>
      <c r="J143" s="85" t="s">
        <v>5136</v>
      </c>
      <c r="AA143" s="128" t="s">
        <v>6447</v>
      </c>
      <c r="AB143" s="85" t="s">
        <v>6472</v>
      </c>
      <c r="AC143" s="85" t="s">
        <v>6473</v>
      </c>
    </row>
    <row r="144" spans="4:29" x14ac:dyDescent="0.4">
      <c r="D144" s="87" t="str">
        <f>PROPER(_xlfn.WEBSERVICE("https://api.excelapi.org/language/hira2roman?input="&amp;_xlfn.ENCODEURL(D145)))</f>
        <v>Error: Input は必須です</v>
      </c>
      <c r="E144" s="87" t="str">
        <f>PROPER(_xlfn.WEBSERVICE("https://api.excelapi.org/language/hira2roman?input="&amp;_xlfn.ENCODEURL(E145)))</f>
        <v>Error: Input は必須です</v>
      </c>
      <c r="F144" s="87" t="str">
        <f>IF(F145="","",PROPER(_xlfn.WEBSERVICE("https://api.excelapi.org/language/hira2roman?input="&amp;_xlfn.ENCODEURL(F145))))</f>
        <v/>
      </c>
      <c r="I144" s="88">
        <v>171</v>
      </c>
      <c r="J144" s="85" t="s">
        <v>1174</v>
      </c>
      <c r="AA144" s="128" t="s">
        <v>6448</v>
      </c>
      <c r="AB144" s="85" t="s">
        <v>6472</v>
      </c>
      <c r="AC144" s="85" t="s">
        <v>6473</v>
      </c>
    </row>
    <row r="145" spans="4:29" x14ac:dyDescent="0.4">
      <c r="D145" s="87" t="str">
        <f>_xlfn.WEBSERVICE("https://api.excelapi.org/post/kana?zipcode="&amp;入力情報!$G$283&amp;"&amp;parts=1")</f>
        <v/>
      </c>
      <c r="E145" s="87" t="str">
        <f>_xlfn.WEBSERVICE("https://api.excelapi.org/post/kana?zipcode="&amp;入力情報!$G$283&amp;"&amp;parts=2")</f>
        <v/>
      </c>
      <c r="F145" s="87" t="str">
        <f>_xlfn.WEBSERVICE("https://api.excelapi.org/post/kana?zipcode="&amp;入力情報!$G$283&amp;"&amp;parts=3")</f>
        <v/>
      </c>
      <c r="I145" s="88">
        <v>173</v>
      </c>
      <c r="J145" s="85" t="s">
        <v>1171</v>
      </c>
      <c r="AA145" s="128" t="s">
        <v>6449</v>
      </c>
      <c r="AB145" s="85" t="s">
        <v>6472</v>
      </c>
      <c r="AC145" s="85" t="s">
        <v>6473</v>
      </c>
    </row>
    <row r="146" spans="4:29" x14ac:dyDescent="0.4">
      <c r="I146" s="88">
        <v>174</v>
      </c>
      <c r="J146" s="85" t="s">
        <v>343</v>
      </c>
      <c r="AA146" s="128" t="s">
        <v>6450</v>
      </c>
      <c r="AB146" s="85" t="s">
        <v>6472</v>
      </c>
      <c r="AC146" s="85" t="s">
        <v>6473</v>
      </c>
    </row>
    <row r="147" spans="4:29" x14ac:dyDescent="0.4">
      <c r="D147" s="82" t="s">
        <v>6207</v>
      </c>
      <c r="E147" s="83"/>
      <c r="F147" s="84"/>
      <c r="I147" s="88">
        <v>175</v>
      </c>
      <c r="J147" s="85" t="s">
        <v>1420</v>
      </c>
      <c r="AA147" s="128" t="s">
        <v>6451</v>
      </c>
      <c r="AB147" s="85" t="s">
        <v>6472</v>
      </c>
      <c r="AC147" s="85" t="s">
        <v>6473</v>
      </c>
    </row>
    <row r="148" spans="4:29" x14ac:dyDescent="0.4">
      <c r="D148" s="4" t="s">
        <v>9</v>
      </c>
      <c r="E148" s="4" t="s">
        <v>10</v>
      </c>
      <c r="F148" s="4" t="s">
        <v>11</v>
      </c>
      <c r="I148" s="88">
        <v>176</v>
      </c>
      <c r="J148" s="85" t="s">
        <v>1172</v>
      </c>
      <c r="AA148" s="128" t="s">
        <v>6452</v>
      </c>
      <c r="AB148" s="85" t="s">
        <v>6472</v>
      </c>
      <c r="AC148" s="85" t="s">
        <v>6473</v>
      </c>
    </row>
    <row r="149" spans="4:29" x14ac:dyDescent="0.4">
      <c r="D149" s="87" t="str">
        <f>_xlfn.WEBSERVICE("https://api.excelapi.org/post/address?zipcode="&amp;入力情報!$G$295&amp;"&amp;parts=1")</f>
        <v/>
      </c>
      <c r="E149" s="87" t="str">
        <f>_xlfn.WEBSERVICE("https://api.excelapi.org/post/address?zipcode="&amp;入力情報!$G$295&amp;"&amp;parts=2")</f>
        <v/>
      </c>
      <c r="F149" s="87" t="str">
        <f>_xlfn.WEBSERVICE("https://api.excelapi.org/post/address?zipcode="&amp;入力情報!$G$295&amp;"&amp;parts=3")</f>
        <v/>
      </c>
      <c r="I149" s="88">
        <v>177</v>
      </c>
      <c r="J149" s="85" t="s">
        <v>1173</v>
      </c>
      <c r="AA149" s="128" t="s">
        <v>6453</v>
      </c>
      <c r="AB149" s="85" t="s">
        <v>6472</v>
      </c>
      <c r="AC149" s="85" t="s">
        <v>6473</v>
      </c>
    </row>
    <row r="150" spans="4:29" x14ac:dyDescent="0.4">
      <c r="D150" s="87" t="str">
        <f>PROPER(_xlfn.WEBSERVICE("https://api.excelapi.org/language/hira2roman?input="&amp;_xlfn.ENCODEURL(D151)))</f>
        <v>Error: Input は必須です</v>
      </c>
      <c r="E150" s="87" t="str">
        <f>PROPER(_xlfn.WEBSERVICE("https://api.excelapi.org/language/hira2roman?input="&amp;_xlfn.ENCODEURL(E151)))</f>
        <v>Error: Input は必須です</v>
      </c>
      <c r="F150" s="87" t="str">
        <f>IF(F151="","",PROPER(_xlfn.WEBSERVICE("https://api.excelapi.org/language/hira2roman?input="&amp;_xlfn.ENCODEURL(F151))))</f>
        <v/>
      </c>
      <c r="I150" s="88">
        <v>178</v>
      </c>
      <c r="J150" s="85" t="s">
        <v>1437</v>
      </c>
      <c r="AA150" s="128" t="s">
        <v>6454</v>
      </c>
      <c r="AB150" s="85" t="s">
        <v>6472</v>
      </c>
      <c r="AC150" s="85" t="s">
        <v>6473</v>
      </c>
    </row>
    <row r="151" spans="4:29" x14ac:dyDescent="0.4">
      <c r="D151" s="87" t="str">
        <f>_xlfn.WEBSERVICE("https://api.excelapi.org/post/kana?zipcode="&amp;入力情報!$G$295&amp;"&amp;parts=1")</f>
        <v/>
      </c>
      <c r="E151" s="87" t="str">
        <f>_xlfn.WEBSERVICE("https://api.excelapi.org/post/kana?zipcode="&amp;入力情報!$G$295&amp;"&amp;parts=2")</f>
        <v/>
      </c>
      <c r="F151" s="87" t="str">
        <f>_xlfn.WEBSERVICE("https://api.excelapi.org/post/kana?zipcode="&amp;入力情報!$G$295&amp;"&amp;parts=3")</f>
        <v/>
      </c>
      <c r="I151" s="88">
        <v>179</v>
      </c>
      <c r="J151" s="85" t="s">
        <v>1440</v>
      </c>
      <c r="AA151" s="128" t="s">
        <v>6455</v>
      </c>
      <c r="AB151" s="85" t="s">
        <v>6472</v>
      </c>
      <c r="AC151" s="85" t="s">
        <v>6473</v>
      </c>
    </row>
    <row r="152" spans="4:29" x14ac:dyDescent="0.4">
      <c r="I152" s="88">
        <v>180</v>
      </c>
      <c r="J152" s="85" t="s">
        <v>1434</v>
      </c>
      <c r="AA152" s="128" t="s">
        <v>6456</v>
      </c>
      <c r="AB152" s="85" t="s">
        <v>6472</v>
      </c>
      <c r="AC152" s="85" t="s">
        <v>6473</v>
      </c>
    </row>
    <row r="153" spans="4:29" x14ac:dyDescent="0.4">
      <c r="D153" s="82" t="s">
        <v>6208</v>
      </c>
      <c r="E153" s="83"/>
      <c r="F153" s="84"/>
      <c r="I153" s="88">
        <v>181</v>
      </c>
      <c r="J153" s="85" t="s">
        <v>1095</v>
      </c>
      <c r="AA153" s="128" t="s">
        <v>6457</v>
      </c>
      <c r="AB153" s="85" t="s">
        <v>6472</v>
      </c>
      <c r="AC153" s="85" t="s">
        <v>6473</v>
      </c>
    </row>
    <row r="154" spans="4:29" x14ac:dyDescent="0.4">
      <c r="D154" s="4" t="s">
        <v>9</v>
      </c>
      <c r="E154" s="4" t="s">
        <v>10</v>
      </c>
      <c r="F154" s="4" t="s">
        <v>11</v>
      </c>
      <c r="I154" s="88">
        <v>182</v>
      </c>
      <c r="J154" s="85" t="s">
        <v>1003</v>
      </c>
      <c r="AA154" s="128" t="s">
        <v>6458</v>
      </c>
      <c r="AB154" s="85" t="s">
        <v>6472</v>
      </c>
      <c r="AC154" s="85" t="s">
        <v>6473</v>
      </c>
    </row>
    <row r="155" spans="4:29" x14ac:dyDescent="0.4">
      <c r="D155" s="87" t="str">
        <f>_xlfn.WEBSERVICE("https://api.excelapi.org/post/address?zipcode="&amp;入力情報!$G$307&amp;"&amp;parts=1")</f>
        <v/>
      </c>
      <c r="E155" s="87" t="str">
        <f>_xlfn.WEBSERVICE("https://api.excelapi.org/post/address?zipcode="&amp;入力情報!$G$307&amp;"&amp;parts=2")</f>
        <v/>
      </c>
      <c r="F155" s="87" t="str">
        <f>_xlfn.WEBSERVICE("https://api.excelapi.org/post/address?zipcode="&amp;入力情報!$G$307&amp;"&amp;parts=3")</f>
        <v/>
      </c>
      <c r="I155" s="88">
        <v>183</v>
      </c>
      <c r="J155" s="85" t="s">
        <v>1006</v>
      </c>
      <c r="AA155" s="128" t="s">
        <v>6459</v>
      </c>
      <c r="AB155" s="85" t="s">
        <v>6472</v>
      </c>
      <c r="AC155" s="85" t="s">
        <v>6473</v>
      </c>
    </row>
    <row r="156" spans="4:29" x14ac:dyDescent="0.4">
      <c r="D156" s="87" t="str">
        <f>PROPER(_xlfn.WEBSERVICE("https://api.excelapi.org/language/hira2roman?input="&amp;_xlfn.ENCODEURL(D157)))</f>
        <v>Error: Input は必須です</v>
      </c>
      <c r="E156" s="87" t="str">
        <f>PROPER(_xlfn.WEBSERVICE("https://api.excelapi.org/language/hira2roman?input="&amp;_xlfn.ENCODEURL(E157)))</f>
        <v>Error: Input は必須です</v>
      </c>
      <c r="F156" s="87" t="str">
        <f>IF(F157="","",PROPER(_xlfn.WEBSERVICE("https://api.excelapi.org/language/hira2roman?input="&amp;_xlfn.ENCODEURL(F157))))</f>
        <v/>
      </c>
      <c r="I156" s="88">
        <v>184</v>
      </c>
      <c r="J156" s="85" t="s">
        <v>1002</v>
      </c>
      <c r="AA156" s="128" t="s">
        <v>6460</v>
      </c>
      <c r="AB156" s="85" t="s">
        <v>6472</v>
      </c>
      <c r="AC156" s="85" t="s">
        <v>6473</v>
      </c>
    </row>
    <row r="157" spans="4:29" x14ac:dyDescent="0.4">
      <c r="D157" s="87" t="str">
        <f>_xlfn.WEBSERVICE("https://api.excelapi.org/post/kana?zipcode="&amp;入力情報!$G$307&amp;"&amp;parts=1")</f>
        <v/>
      </c>
      <c r="E157" s="87" t="str">
        <f>_xlfn.WEBSERVICE("https://api.excelapi.org/post/kana?zipcode="&amp;入力情報!$G$307&amp;"&amp;parts=2")</f>
        <v/>
      </c>
      <c r="F157" s="87" t="str">
        <f>_xlfn.WEBSERVICE("https://api.excelapi.org/post/kana?zipcode="&amp;入力情報!$G$307&amp;"&amp;parts=3")</f>
        <v/>
      </c>
      <c r="I157" s="88">
        <v>185</v>
      </c>
      <c r="J157" s="85" t="s">
        <v>1449</v>
      </c>
      <c r="AA157" s="128" t="s">
        <v>6461</v>
      </c>
      <c r="AB157" s="85" t="s">
        <v>6472</v>
      </c>
      <c r="AC157" s="85" t="s">
        <v>6473</v>
      </c>
    </row>
    <row r="158" spans="4:29" x14ac:dyDescent="0.4">
      <c r="I158" s="88">
        <v>186</v>
      </c>
      <c r="J158" s="85" t="s">
        <v>1005</v>
      </c>
      <c r="AA158" s="128" t="s">
        <v>6462</v>
      </c>
      <c r="AB158" s="85" t="s">
        <v>6472</v>
      </c>
      <c r="AC158" s="85" t="s">
        <v>6473</v>
      </c>
    </row>
    <row r="159" spans="4:29" x14ac:dyDescent="0.4">
      <c r="D159" s="82" t="s">
        <v>6209</v>
      </c>
      <c r="E159" s="83"/>
      <c r="F159" s="84"/>
      <c r="I159" s="88">
        <v>187</v>
      </c>
      <c r="J159" s="85" t="s">
        <v>762</v>
      </c>
      <c r="AA159" s="128" t="s">
        <v>6463</v>
      </c>
      <c r="AB159" s="85" t="s">
        <v>6472</v>
      </c>
      <c r="AC159" s="85" t="s">
        <v>6473</v>
      </c>
    </row>
    <row r="160" spans="4:29" x14ac:dyDescent="0.4">
      <c r="D160" s="4" t="s">
        <v>9</v>
      </c>
      <c r="E160" s="4" t="s">
        <v>10</v>
      </c>
      <c r="F160" s="4" t="s">
        <v>11</v>
      </c>
      <c r="I160" s="88">
        <v>188</v>
      </c>
      <c r="J160" s="85" t="s">
        <v>1439</v>
      </c>
      <c r="AA160" s="128" t="s">
        <v>6464</v>
      </c>
      <c r="AB160" s="85" t="s">
        <v>6472</v>
      </c>
      <c r="AC160" s="85" t="s">
        <v>6473</v>
      </c>
    </row>
    <row r="161" spans="4:29" x14ac:dyDescent="0.4">
      <c r="D161" s="87" t="str">
        <f>_xlfn.WEBSERVICE("https://api.excelapi.org/post/address?zipcode="&amp;入力情報!$G$319&amp;"&amp;parts=1")</f>
        <v/>
      </c>
      <c r="E161" s="87" t="str">
        <f>_xlfn.WEBSERVICE("https://api.excelapi.org/post/address?zipcode="&amp;入力情報!$G$319&amp;"&amp;parts=2")</f>
        <v/>
      </c>
      <c r="F161" s="87" t="str">
        <f>_xlfn.WEBSERVICE("https://api.excelapi.org/post/address?zipcode="&amp;入力情報!$G$319&amp;"&amp;parts=3")</f>
        <v/>
      </c>
      <c r="I161" s="88">
        <v>189</v>
      </c>
      <c r="J161" s="85" t="s">
        <v>1004</v>
      </c>
      <c r="AA161" s="128" t="s">
        <v>6465</v>
      </c>
      <c r="AB161" s="85" t="s">
        <v>6472</v>
      </c>
      <c r="AC161" s="85" t="s">
        <v>6473</v>
      </c>
    </row>
    <row r="162" spans="4:29" x14ac:dyDescent="0.4">
      <c r="D162" s="87" t="str">
        <f>PROPER(_xlfn.WEBSERVICE("https://api.excelapi.org/language/hira2roman?input="&amp;_xlfn.ENCODEURL(D163)))</f>
        <v>Error: Input は必須です</v>
      </c>
      <c r="E162" s="87" t="str">
        <f>PROPER(_xlfn.WEBSERVICE("https://api.excelapi.org/language/hira2roman?input="&amp;_xlfn.ENCODEURL(E163)))</f>
        <v>Error: Input は必須です</v>
      </c>
      <c r="F162" s="87" t="str">
        <f>IF(F163="","",PROPER(_xlfn.WEBSERVICE("https://api.excelapi.org/language/hira2roman?input="&amp;_xlfn.ENCODEURL(F163))))</f>
        <v/>
      </c>
      <c r="I162" s="88">
        <v>190</v>
      </c>
      <c r="J162" s="85" t="s">
        <v>1092</v>
      </c>
      <c r="AA162" s="128" t="s">
        <v>6466</v>
      </c>
      <c r="AB162" s="85" t="s">
        <v>6472</v>
      </c>
      <c r="AC162" s="85" t="s">
        <v>6473</v>
      </c>
    </row>
    <row r="163" spans="4:29" x14ac:dyDescent="0.4">
      <c r="D163" s="87" t="str">
        <f>_xlfn.WEBSERVICE("https://api.excelapi.org/post/kana?zipcode="&amp;入力情報!$G$319&amp;"&amp;parts=1")</f>
        <v/>
      </c>
      <c r="E163" s="87" t="str">
        <f>_xlfn.WEBSERVICE("https://api.excelapi.org/post/kana?zipcode="&amp;入力情報!$G$319&amp;"&amp;parts=2")</f>
        <v/>
      </c>
      <c r="F163" s="87" t="str">
        <f>_xlfn.WEBSERVICE("https://api.excelapi.org/post/kana?zipcode="&amp;入力情報!$G$319&amp;"&amp;parts=3")</f>
        <v/>
      </c>
      <c r="I163" s="88">
        <v>191</v>
      </c>
      <c r="J163" s="85" t="s">
        <v>4765</v>
      </c>
      <c r="AA163" s="85" t="s">
        <v>6467</v>
      </c>
      <c r="AB163" s="85" t="s">
        <v>6472</v>
      </c>
      <c r="AC163" s="85" t="s">
        <v>6473</v>
      </c>
    </row>
    <row r="164" spans="4:29" x14ac:dyDescent="0.4">
      <c r="I164" s="88">
        <v>192</v>
      </c>
      <c r="J164" s="85" t="s">
        <v>1447</v>
      </c>
      <c r="AA164" s="85" t="s">
        <v>6468</v>
      </c>
      <c r="AB164" s="85" t="s">
        <v>6472</v>
      </c>
      <c r="AC164" s="85" t="s">
        <v>6473</v>
      </c>
    </row>
    <row r="165" spans="4:29" x14ac:dyDescent="0.4">
      <c r="D165" s="82" t="s">
        <v>6210</v>
      </c>
      <c r="E165" s="83"/>
      <c r="F165" s="84"/>
      <c r="I165" s="88">
        <v>193</v>
      </c>
      <c r="J165" s="85" t="s">
        <v>1421</v>
      </c>
      <c r="AA165" s="85" t="s">
        <v>6469</v>
      </c>
      <c r="AB165" s="85" t="s">
        <v>6472</v>
      </c>
      <c r="AC165" s="85" t="s">
        <v>6473</v>
      </c>
    </row>
    <row r="166" spans="4:29" x14ac:dyDescent="0.4">
      <c r="D166" s="4" t="s">
        <v>9</v>
      </c>
      <c r="E166" s="4" t="s">
        <v>10</v>
      </c>
      <c r="F166" s="4" t="s">
        <v>11</v>
      </c>
      <c r="I166" s="88">
        <v>194</v>
      </c>
      <c r="J166" s="85" t="s">
        <v>1432</v>
      </c>
      <c r="AA166" s="85" t="s">
        <v>6470</v>
      </c>
      <c r="AB166" s="85" t="s">
        <v>6472</v>
      </c>
      <c r="AC166" s="85" t="s">
        <v>6473</v>
      </c>
    </row>
    <row r="167" spans="4:29" ht="19.5" thickBot="1" x14ac:dyDescent="0.45">
      <c r="D167" s="87" t="str">
        <f>_xlfn.WEBSERVICE("https://api.excelapi.org/post/address?zipcode="&amp;入力情報!$G$331&amp;"&amp;parts=1")</f>
        <v/>
      </c>
      <c r="E167" s="87" t="str">
        <f>_xlfn.WEBSERVICE("https://api.excelapi.org/post/address?zipcode="&amp;入力情報!$G$331&amp;"&amp;parts=2")</f>
        <v/>
      </c>
      <c r="F167" s="87" t="str">
        <f>_xlfn.WEBSERVICE("https://api.excelapi.org/post/address?zipcode="&amp;入力情報!$G$331&amp;"&amp;parts=3")</f>
        <v/>
      </c>
      <c r="I167" s="88">
        <v>195</v>
      </c>
      <c r="J167" s="85" t="s">
        <v>1451</v>
      </c>
      <c r="AA167" s="131" t="s">
        <v>6471</v>
      </c>
      <c r="AB167" s="131" t="s">
        <v>6472</v>
      </c>
      <c r="AC167" s="131" t="s">
        <v>6473</v>
      </c>
    </row>
    <row r="168" spans="4:29" ht="19.5" thickTop="1" x14ac:dyDescent="0.4">
      <c r="D168" s="87" t="str">
        <f>PROPER(_xlfn.WEBSERVICE("https://api.excelapi.org/language/hira2roman?input="&amp;_xlfn.ENCODEURL(D169)))</f>
        <v>Error: Input は必須です</v>
      </c>
      <c r="E168" s="87" t="str">
        <f>PROPER(_xlfn.WEBSERVICE("https://api.excelapi.org/language/hira2roman?input="&amp;_xlfn.ENCODEURL(E169)))</f>
        <v>Error: Input は必須です</v>
      </c>
      <c r="F168" s="87" t="str">
        <f>IF(F169="","",PROPER(_xlfn.WEBSERVICE("https://api.excelapi.org/language/hira2roman?input="&amp;_xlfn.ENCODEURL(F169))))</f>
        <v/>
      </c>
      <c r="I168" s="88">
        <v>196</v>
      </c>
      <c r="J168" s="85" t="s">
        <v>1435</v>
      </c>
      <c r="AA168" t="s">
        <v>7704</v>
      </c>
      <c r="AB168" t="s">
        <v>7702</v>
      </c>
      <c r="AC168" t="s">
        <v>7703</v>
      </c>
    </row>
    <row r="169" spans="4:29" x14ac:dyDescent="0.4">
      <c r="D169" s="87" t="str">
        <f>_xlfn.WEBSERVICE("https://api.excelapi.org/post/kana?zipcode="&amp;入力情報!$G$331&amp;"&amp;parts=1")</f>
        <v/>
      </c>
      <c r="E169" s="87" t="str">
        <f>_xlfn.WEBSERVICE("https://api.excelapi.org/post/kana?zipcode="&amp;入力情報!$G$331&amp;"&amp;parts=2")</f>
        <v/>
      </c>
      <c r="F169" s="87" t="str">
        <f>_xlfn.WEBSERVICE("https://api.excelapi.org/post/kana?zipcode="&amp;入力情報!$G$331&amp;"&amp;parts=3")</f>
        <v/>
      </c>
      <c r="I169" s="88">
        <v>197</v>
      </c>
      <c r="J169" s="85" t="s">
        <v>3234</v>
      </c>
      <c r="AA169" t="s">
        <v>7705</v>
      </c>
      <c r="AB169" t="s">
        <v>7708</v>
      </c>
      <c r="AC169" t="s">
        <v>7707</v>
      </c>
    </row>
    <row r="170" spans="4:29" x14ac:dyDescent="0.4">
      <c r="I170" s="88">
        <v>198</v>
      </c>
      <c r="J170" s="85" t="s">
        <v>1427</v>
      </c>
    </row>
    <row r="171" spans="4:29" x14ac:dyDescent="0.4">
      <c r="D171" s="82" t="s">
        <v>6211</v>
      </c>
      <c r="E171" s="83"/>
      <c r="F171" s="84"/>
      <c r="I171" s="88">
        <v>199</v>
      </c>
      <c r="J171" s="85" t="s">
        <v>3614</v>
      </c>
    </row>
    <row r="172" spans="4:29" x14ac:dyDescent="0.4">
      <c r="D172" s="4" t="s">
        <v>9</v>
      </c>
      <c r="E172" s="4" t="s">
        <v>10</v>
      </c>
      <c r="F172" s="4" t="s">
        <v>11</v>
      </c>
      <c r="I172" s="88">
        <v>200</v>
      </c>
      <c r="J172" s="85" t="s">
        <v>1441</v>
      </c>
    </row>
    <row r="173" spans="4:29" x14ac:dyDescent="0.4">
      <c r="D173" s="87" t="str">
        <f>_xlfn.WEBSERVICE("https://api.excelapi.org/post/address?zipcode="&amp;入力情報!$G$343&amp;"&amp;parts=1")</f>
        <v/>
      </c>
      <c r="E173" s="87" t="str">
        <f>_xlfn.WEBSERVICE("https://api.excelapi.org/post/address?zipcode="&amp;入力情報!$G$343&amp;"&amp;parts=2")</f>
        <v/>
      </c>
      <c r="F173" s="87" t="str">
        <f>_xlfn.WEBSERVICE("https://api.excelapi.org/post/address?zipcode="&amp;入力情報!$G$343&amp;"&amp;parts=3")</f>
        <v/>
      </c>
      <c r="I173" s="88">
        <v>201</v>
      </c>
      <c r="J173" s="85" t="s">
        <v>3613</v>
      </c>
    </row>
    <row r="174" spans="4:29" x14ac:dyDescent="0.4">
      <c r="D174" s="87" t="str">
        <f>PROPER(_xlfn.WEBSERVICE("https://api.excelapi.org/language/hira2roman?input="&amp;_xlfn.ENCODEURL(D175)))</f>
        <v>Error: Input は必須です</v>
      </c>
      <c r="E174" s="87" t="str">
        <f>PROPER(_xlfn.WEBSERVICE("https://api.excelapi.org/language/hira2roman?input="&amp;_xlfn.ENCODEURL(E175)))</f>
        <v>Error: Input は必須です</v>
      </c>
      <c r="F174" s="87" t="str">
        <f>IF(F175="","",PROPER(_xlfn.WEBSERVICE("https://api.excelapi.org/language/hira2roman?input="&amp;_xlfn.ENCODEURL(F175))))</f>
        <v/>
      </c>
      <c r="I174" s="88">
        <v>202</v>
      </c>
      <c r="J174" s="85" t="s">
        <v>1424</v>
      </c>
    </row>
    <row r="175" spans="4:29" x14ac:dyDescent="0.4">
      <c r="D175" s="87" t="str">
        <f>_xlfn.WEBSERVICE("https://api.excelapi.org/post/kana?zipcode="&amp;入力情報!$G$343&amp;"&amp;parts=1")</f>
        <v/>
      </c>
      <c r="E175" s="87" t="str">
        <f>_xlfn.WEBSERVICE("https://api.excelapi.org/post/kana?zipcode="&amp;入力情報!$G$343&amp;"&amp;parts=2")</f>
        <v/>
      </c>
      <c r="F175" s="87" t="str">
        <f>_xlfn.WEBSERVICE("https://api.excelapi.org/post/kana?zipcode="&amp;入力情報!$G$343&amp;"&amp;parts=3")</f>
        <v/>
      </c>
      <c r="I175" s="88">
        <v>203</v>
      </c>
      <c r="J175" s="85" t="s">
        <v>1093</v>
      </c>
    </row>
    <row r="176" spans="4:29" x14ac:dyDescent="0.4">
      <c r="I176" s="88">
        <v>204</v>
      </c>
      <c r="J176" s="85" t="s">
        <v>1430</v>
      </c>
    </row>
    <row r="177" spans="4:10" x14ac:dyDescent="0.4">
      <c r="D177" s="82" t="s">
        <v>6212</v>
      </c>
      <c r="E177" s="83"/>
      <c r="F177" s="84"/>
      <c r="I177" s="88">
        <v>205</v>
      </c>
      <c r="J177" s="85" t="s">
        <v>1431</v>
      </c>
    </row>
    <row r="178" spans="4:10" x14ac:dyDescent="0.4">
      <c r="D178" s="4" t="s">
        <v>9</v>
      </c>
      <c r="E178" s="4" t="s">
        <v>10</v>
      </c>
      <c r="F178" s="4" t="s">
        <v>11</v>
      </c>
      <c r="I178" s="88">
        <v>206</v>
      </c>
      <c r="J178" s="85" t="s">
        <v>605</v>
      </c>
    </row>
    <row r="179" spans="4:10" x14ac:dyDescent="0.4">
      <c r="D179" s="87" t="str">
        <f>_xlfn.WEBSERVICE("https://api.excelapi.org/post/address?zipcode="&amp;入力情報!$G$355&amp;"&amp;parts=1")</f>
        <v/>
      </c>
      <c r="E179" s="87" t="str">
        <f>_xlfn.WEBSERVICE("https://api.excelapi.org/post/address?zipcode="&amp;入力情報!$G$355&amp;"&amp;parts=2")</f>
        <v/>
      </c>
      <c r="F179" s="87" t="str">
        <f>_xlfn.WEBSERVICE("https://api.excelapi.org/post/address?zipcode="&amp;入力情報!$G$355&amp;"&amp;parts=3")</f>
        <v/>
      </c>
      <c r="I179" s="88">
        <v>207</v>
      </c>
      <c r="J179" s="85" t="s">
        <v>1436</v>
      </c>
    </row>
    <row r="180" spans="4:10" x14ac:dyDescent="0.4">
      <c r="D180" s="87" t="str">
        <f>PROPER(_xlfn.WEBSERVICE("https://api.excelapi.org/language/hira2roman?input="&amp;_xlfn.ENCODEURL(D181)))</f>
        <v>Error: Input は必須です</v>
      </c>
      <c r="E180" s="87" t="str">
        <f>PROPER(_xlfn.WEBSERVICE("https://api.excelapi.org/language/hira2roman?input="&amp;_xlfn.ENCODEURL(E181)))</f>
        <v>Error: Input は必須です</v>
      </c>
      <c r="F180" s="87" t="str">
        <f>IF(F181="","",PROPER(_xlfn.WEBSERVICE("https://api.excelapi.org/language/hira2roman?input="&amp;_xlfn.ENCODEURL(F181))))</f>
        <v/>
      </c>
      <c r="I180" s="88">
        <v>208</v>
      </c>
      <c r="J180" s="85" t="s">
        <v>1426</v>
      </c>
    </row>
    <row r="181" spans="4:10" x14ac:dyDescent="0.4">
      <c r="D181" s="87" t="str">
        <f>_xlfn.WEBSERVICE("https://api.excelapi.org/post/kana?zipcode="&amp;入力情報!$G$355&amp;"&amp;parts=1")</f>
        <v/>
      </c>
      <c r="E181" s="87" t="str">
        <f>_xlfn.WEBSERVICE("https://api.excelapi.org/post/kana?zipcode="&amp;入力情報!$G$355&amp;"&amp;parts=2")</f>
        <v/>
      </c>
      <c r="F181" s="87" t="str">
        <f>_xlfn.WEBSERVICE("https://api.excelapi.org/post/kana?zipcode="&amp;入力情報!$G$355&amp;"&amp;parts=3")</f>
        <v/>
      </c>
      <c r="I181" s="88">
        <v>210</v>
      </c>
      <c r="J181" s="85" t="s">
        <v>1425</v>
      </c>
    </row>
    <row r="182" spans="4:10" x14ac:dyDescent="0.4">
      <c r="I182" s="88">
        <v>211</v>
      </c>
      <c r="J182" s="85" t="s">
        <v>1419</v>
      </c>
    </row>
    <row r="183" spans="4:10" x14ac:dyDescent="0.4">
      <c r="D183" s="82" t="s">
        <v>6213</v>
      </c>
      <c r="E183" s="83"/>
      <c r="F183" s="84"/>
      <c r="I183" s="88">
        <v>213</v>
      </c>
      <c r="J183" s="85" t="s">
        <v>4991</v>
      </c>
    </row>
    <row r="184" spans="4:10" x14ac:dyDescent="0.4">
      <c r="D184" s="4" t="s">
        <v>9</v>
      </c>
      <c r="E184" s="4" t="s">
        <v>10</v>
      </c>
      <c r="F184" s="4" t="s">
        <v>11</v>
      </c>
      <c r="I184" s="88">
        <v>214</v>
      </c>
      <c r="J184" s="85" t="s">
        <v>1422</v>
      </c>
    </row>
    <row r="185" spans="4:10" x14ac:dyDescent="0.4">
      <c r="D185" s="87" t="str">
        <f>_xlfn.WEBSERVICE("https://api.excelapi.org/post/address?zipcode="&amp;入力情報!$G$367&amp;"&amp;parts=1")</f>
        <v/>
      </c>
      <c r="E185" s="87" t="str">
        <f>_xlfn.WEBSERVICE("https://api.excelapi.org/post/address?zipcode="&amp;入力情報!$G$367&amp;"&amp;parts=2")</f>
        <v/>
      </c>
      <c r="F185" s="87" t="str">
        <f>_xlfn.WEBSERVICE("https://api.excelapi.org/post/address?zipcode="&amp;入力情報!$G$367&amp;"&amp;parts=3")</f>
        <v/>
      </c>
      <c r="I185" s="88">
        <v>215</v>
      </c>
      <c r="J185" s="85" t="s">
        <v>1423</v>
      </c>
    </row>
    <row r="186" spans="4:10" x14ac:dyDescent="0.4">
      <c r="D186" s="87" t="str">
        <f>PROPER(_xlfn.WEBSERVICE("https://api.excelapi.org/language/hira2roman?input="&amp;_xlfn.ENCODEURL(D187)))</f>
        <v>Error: Input は必須です</v>
      </c>
      <c r="E186" s="87" t="str">
        <f>PROPER(_xlfn.WEBSERVICE("https://api.excelapi.org/language/hira2roman?input="&amp;_xlfn.ENCODEURL(E187)))</f>
        <v>Error: Input は必須です</v>
      </c>
      <c r="F186" s="87" t="str">
        <f>IF(F187="","",PROPER(_xlfn.WEBSERVICE("https://api.excelapi.org/language/hira2roman?input="&amp;_xlfn.ENCODEURL(F187))))</f>
        <v/>
      </c>
      <c r="I186" s="88">
        <v>216</v>
      </c>
      <c r="J186" s="85" t="s">
        <v>1289</v>
      </c>
    </row>
    <row r="187" spans="4:10" x14ac:dyDescent="0.4">
      <c r="D187" s="87" t="str">
        <f>_xlfn.WEBSERVICE("https://api.excelapi.org/post/kana?zipcode="&amp;入力情報!$G$367&amp;"&amp;parts=1")</f>
        <v/>
      </c>
      <c r="E187" s="87" t="str">
        <f>_xlfn.WEBSERVICE("https://api.excelapi.org/post/kana?zipcode="&amp;入力情報!$G$367&amp;"&amp;parts=2")</f>
        <v/>
      </c>
      <c r="F187" s="87" t="str">
        <f>_xlfn.WEBSERVICE("https://api.excelapi.org/post/kana?zipcode="&amp;入力情報!$G$367&amp;"&amp;parts=3")</f>
        <v/>
      </c>
      <c r="I187" s="88">
        <v>220</v>
      </c>
      <c r="J187" s="85" t="s">
        <v>1433</v>
      </c>
    </row>
    <row r="188" spans="4:10" x14ac:dyDescent="0.4">
      <c r="I188" s="88">
        <v>221</v>
      </c>
      <c r="J188" s="85" t="s">
        <v>1428</v>
      </c>
    </row>
    <row r="189" spans="4:10" x14ac:dyDescent="0.4">
      <c r="D189" s="82" t="s">
        <v>6214</v>
      </c>
      <c r="E189" s="83"/>
      <c r="F189" s="84"/>
      <c r="I189" s="88">
        <v>222</v>
      </c>
      <c r="J189" s="85" t="s">
        <v>1429</v>
      </c>
    </row>
    <row r="190" spans="4:10" x14ac:dyDescent="0.4">
      <c r="D190" s="4" t="s">
        <v>9</v>
      </c>
      <c r="E190" s="4" t="s">
        <v>10</v>
      </c>
      <c r="F190" s="4" t="s">
        <v>11</v>
      </c>
      <c r="I190" s="88">
        <v>223</v>
      </c>
      <c r="J190" s="85" t="s">
        <v>4992</v>
      </c>
    </row>
    <row r="191" spans="4:10" x14ac:dyDescent="0.4">
      <c r="D191" s="87" t="str">
        <f>_xlfn.WEBSERVICE("https://api.excelapi.org/post/address?zipcode="&amp;入力情報!$G$379&amp;"&amp;parts=1")</f>
        <v/>
      </c>
      <c r="E191" s="87" t="str">
        <f>_xlfn.WEBSERVICE("https://api.excelapi.org/post/address?zipcode="&amp;入力情報!$G$379&amp;"&amp;parts=2")</f>
        <v/>
      </c>
      <c r="F191" s="87" t="str">
        <f>_xlfn.WEBSERVICE("https://api.excelapi.org/post/address?zipcode="&amp;入力情報!$G$379&amp;"&amp;parts=3")</f>
        <v/>
      </c>
      <c r="I191" s="88">
        <v>224</v>
      </c>
      <c r="J191" s="85" t="s">
        <v>1444</v>
      </c>
    </row>
    <row r="192" spans="4:10" x14ac:dyDescent="0.4">
      <c r="D192" s="87" t="str">
        <f>PROPER(_xlfn.WEBSERVICE("https://api.excelapi.org/language/hira2roman?input="&amp;_xlfn.ENCODEURL(D193)))</f>
        <v>Error: Input は必須です</v>
      </c>
      <c r="E192" s="87" t="str">
        <f>PROPER(_xlfn.WEBSERVICE("https://api.excelapi.org/language/hira2roman?input="&amp;_xlfn.ENCODEURL(E193)))</f>
        <v>Error: Input は必須です</v>
      </c>
      <c r="F192" s="87" t="str">
        <f>IF(F193="","",PROPER(_xlfn.WEBSERVICE("https://api.excelapi.org/language/hira2roman?input="&amp;_xlfn.ENCODEURL(F193))))</f>
        <v/>
      </c>
      <c r="I192" s="88">
        <v>225</v>
      </c>
      <c r="J192" s="85" t="s">
        <v>4990</v>
      </c>
    </row>
    <row r="193" spans="4:10" x14ac:dyDescent="0.4">
      <c r="D193" s="87" t="str">
        <f>_xlfn.WEBSERVICE("https://api.excelapi.org/post/kana?zipcode="&amp;入力情報!$G$379&amp;"&amp;parts=1")</f>
        <v/>
      </c>
      <c r="E193" s="87" t="str">
        <f>_xlfn.WEBSERVICE("https://api.excelapi.org/post/kana?zipcode="&amp;入力情報!$G$379&amp;"&amp;parts=2")</f>
        <v/>
      </c>
      <c r="F193" s="87" t="str">
        <f>_xlfn.WEBSERVICE("https://api.excelapi.org/post/kana?zipcode="&amp;入力情報!$G$379&amp;"&amp;parts=3")</f>
        <v/>
      </c>
      <c r="I193" s="88">
        <v>226</v>
      </c>
      <c r="J193" s="85" t="s">
        <v>5652</v>
      </c>
    </row>
    <row r="194" spans="4:10" x14ac:dyDescent="0.4">
      <c r="I194" s="88">
        <v>227</v>
      </c>
      <c r="J194" s="85" t="s">
        <v>5653</v>
      </c>
    </row>
    <row r="195" spans="4:10" x14ac:dyDescent="0.4">
      <c r="D195" s="82" t="s">
        <v>6215</v>
      </c>
      <c r="E195" s="83"/>
      <c r="F195" s="84"/>
      <c r="I195" s="88">
        <v>228</v>
      </c>
      <c r="J195" s="85" t="s">
        <v>5655</v>
      </c>
    </row>
    <row r="196" spans="4:10" x14ac:dyDescent="0.4">
      <c r="D196" s="4" t="s">
        <v>9</v>
      </c>
      <c r="E196" s="4" t="s">
        <v>10</v>
      </c>
      <c r="F196" s="4" t="s">
        <v>11</v>
      </c>
      <c r="I196" s="88">
        <v>229</v>
      </c>
      <c r="J196" s="85" t="s">
        <v>5654</v>
      </c>
    </row>
    <row r="197" spans="4:10" x14ac:dyDescent="0.4">
      <c r="D197" s="87" t="str">
        <f>_xlfn.WEBSERVICE("https://api.excelapi.org/post/address?zipcode="&amp;入力情報!$G$391&amp;"&amp;parts=1")</f>
        <v/>
      </c>
      <c r="E197" s="87" t="str">
        <f>_xlfn.WEBSERVICE("https://api.excelapi.org/post/address?zipcode="&amp;入力情報!$G$391&amp;"&amp;parts=2")</f>
        <v/>
      </c>
      <c r="F197" s="87" t="str">
        <f>_xlfn.WEBSERVICE("https://api.excelapi.org/post/address?zipcode="&amp;入力情報!$G$391&amp;"&amp;parts=3")</f>
        <v/>
      </c>
      <c r="I197" s="88">
        <v>230</v>
      </c>
      <c r="J197" s="85" t="s">
        <v>5656</v>
      </c>
    </row>
    <row r="198" spans="4:10" x14ac:dyDescent="0.4">
      <c r="D198" s="87" t="str">
        <f>PROPER(_xlfn.WEBSERVICE("https://api.excelapi.org/language/hira2roman?input="&amp;_xlfn.ENCODEURL(D199)))</f>
        <v>Error: Input は必須です</v>
      </c>
      <c r="E198" s="87" t="str">
        <f>PROPER(_xlfn.WEBSERVICE("https://api.excelapi.org/language/hira2roman?input="&amp;_xlfn.ENCODEURL(E199)))</f>
        <v>Error: Input は必須です</v>
      </c>
      <c r="F198" s="87" t="str">
        <f>IF(F199="","",PROPER(_xlfn.WEBSERVICE("https://api.excelapi.org/language/hira2roman?input="&amp;_xlfn.ENCODEURL(F199))))</f>
        <v/>
      </c>
      <c r="I198" s="88">
        <v>231</v>
      </c>
      <c r="J198" s="85" t="s">
        <v>624</v>
      </c>
    </row>
    <row r="199" spans="4:10" x14ac:dyDescent="0.4">
      <c r="D199" s="87" t="str">
        <f>_xlfn.WEBSERVICE("https://api.excelapi.org/post/kana?zipcode="&amp;入力情報!$G$391&amp;"&amp;parts=1")</f>
        <v/>
      </c>
      <c r="E199" s="87" t="str">
        <f>_xlfn.WEBSERVICE("https://api.excelapi.org/post/kana?zipcode="&amp;入力情報!$G$391&amp;"&amp;parts=2")</f>
        <v/>
      </c>
      <c r="F199" s="87" t="str">
        <f>_xlfn.WEBSERVICE("https://api.excelapi.org/post/kana?zipcode="&amp;入力情報!$G$391&amp;"&amp;parts=3")</f>
        <v/>
      </c>
      <c r="I199" s="88">
        <v>232</v>
      </c>
      <c r="J199" s="85" t="s">
        <v>1070</v>
      </c>
    </row>
    <row r="200" spans="4:10" x14ac:dyDescent="0.4">
      <c r="I200" s="88">
        <v>233</v>
      </c>
      <c r="J200" s="85" t="s">
        <v>635</v>
      </c>
    </row>
    <row r="201" spans="4:10" x14ac:dyDescent="0.4">
      <c r="D201" s="82" t="s">
        <v>6216</v>
      </c>
      <c r="E201" s="83"/>
      <c r="F201" s="84"/>
      <c r="I201" s="88">
        <v>234</v>
      </c>
      <c r="J201" s="85" t="s">
        <v>632</v>
      </c>
    </row>
    <row r="202" spans="4:10" x14ac:dyDescent="0.4">
      <c r="D202" s="4" t="s">
        <v>9</v>
      </c>
      <c r="E202" s="4" t="s">
        <v>10</v>
      </c>
      <c r="F202" s="4" t="s">
        <v>11</v>
      </c>
      <c r="I202" s="88">
        <v>235</v>
      </c>
      <c r="J202" s="85" t="s">
        <v>1067</v>
      </c>
    </row>
    <row r="203" spans="4:10" x14ac:dyDescent="0.4">
      <c r="D203" s="87" t="str">
        <f>_xlfn.WEBSERVICE("https://api.excelapi.org/post/address?zipcode="&amp;入力情報!$G$403&amp;"&amp;parts=1")</f>
        <v/>
      </c>
      <c r="E203" s="87" t="str">
        <f>_xlfn.WEBSERVICE("https://api.excelapi.org/post/address?zipcode="&amp;入力情報!$G$403&amp;"&amp;parts=2")</f>
        <v/>
      </c>
      <c r="F203" s="87" t="str">
        <f>_xlfn.WEBSERVICE("https://api.excelapi.org/post/address?zipcode="&amp;入力情報!$G$403&amp;"&amp;parts=3")</f>
        <v/>
      </c>
      <c r="I203" s="88">
        <v>236</v>
      </c>
      <c r="J203" s="85" t="s">
        <v>1068</v>
      </c>
    </row>
    <row r="204" spans="4:10" x14ac:dyDescent="0.4">
      <c r="D204" s="87" t="str">
        <f>PROPER(_xlfn.WEBSERVICE("https://api.excelapi.org/language/hira2roman?input="&amp;_xlfn.ENCODEURL(D205)))</f>
        <v>Error: Input は必須です</v>
      </c>
      <c r="E204" s="87" t="str">
        <f>PROPER(_xlfn.WEBSERVICE("https://api.excelapi.org/language/hira2roman?input="&amp;_xlfn.ENCODEURL(E205)))</f>
        <v>Error: Input は必須です</v>
      </c>
      <c r="F204" s="87" t="str">
        <f>IF(F205="","",PROPER(_xlfn.WEBSERVICE("https://api.excelapi.org/language/hira2roman?input="&amp;_xlfn.ENCODEURL(F205))))</f>
        <v/>
      </c>
      <c r="I204" s="88">
        <v>237</v>
      </c>
      <c r="J204" s="85" t="s">
        <v>1294</v>
      </c>
    </row>
    <row r="205" spans="4:10" x14ac:dyDescent="0.4">
      <c r="D205" s="87" t="str">
        <f>_xlfn.WEBSERVICE("https://api.excelapi.org/post/kana?zipcode="&amp;入力情報!$G$403&amp;"&amp;parts=1")</f>
        <v/>
      </c>
      <c r="E205" s="87" t="str">
        <f>_xlfn.WEBSERVICE("https://api.excelapi.org/post/kana?zipcode="&amp;入力情報!$G$403&amp;"&amp;parts=2")</f>
        <v/>
      </c>
      <c r="F205" s="87" t="str">
        <f>_xlfn.WEBSERVICE("https://api.excelapi.org/post/kana?zipcode="&amp;入力情報!$G$403&amp;"&amp;parts=3")</f>
        <v/>
      </c>
      <c r="I205" s="88">
        <v>238</v>
      </c>
      <c r="J205" s="85" t="s">
        <v>638</v>
      </c>
    </row>
    <row r="206" spans="4:10" x14ac:dyDescent="0.4">
      <c r="I206" s="88">
        <v>239</v>
      </c>
      <c r="J206" s="85" t="s">
        <v>639</v>
      </c>
    </row>
    <row r="207" spans="4:10" x14ac:dyDescent="0.4">
      <c r="D207" s="82" t="s">
        <v>6217</v>
      </c>
      <c r="E207" s="83"/>
      <c r="F207" s="84"/>
      <c r="I207" s="88">
        <v>240</v>
      </c>
      <c r="J207" s="85" t="s">
        <v>1119</v>
      </c>
    </row>
    <row r="208" spans="4:10" x14ac:dyDescent="0.4">
      <c r="D208" s="4" t="s">
        <v>9</v>
      </c>
      <c r="E208" s="4" t="s">
        <v>10</v>
      </c>
      <c r="F208" s="4" t="s">
        <v>11</v>
      </c>
      <c r="I208" s="88">
        <v>241</v>
      </c>
      <c r="J208" s="85" t="s">
        <v>3162</v>
      </c>
    </row>
    <row r="209" spans="4:10" x14ac:dyDescent="0.4">
      <c r="D209" s="87" t="str">
        <f>_xlfn.WEBSERVICE("https://api.excelapi.org/post/address?zipcode="&amp;入力情報!$G$415&amp;"&amp;parts=1")</f>
        <v/>
      </c>
      <c r="E209" s="87" t="str">
        <f>_xlfn.WEBSERVICE("https://api.excelapi.org/post/address?zipcode="&amp;入力情報!$G$415&amp;"&amp;parts=2")</f>
        <v/>
      </c>
      <c r="F209" s="87" t="str">
        <f>_xlfn.WEBSERVICE("https://api.excelapi.org/post/address?zipcode="&amp;入力情報!$G$415&amp;"&amp;parts=3")</f>
        <v/>
      </c>
      <c r="I209" s="88">
        <v>242</v>
      </c>
      <c r="J209" s="85" t="s">
        <v>1076</v>
      </c>
    </row>
    <row r="210" spans="4:10" x14ac:dyDescent="0.4">
      <c r="D210" s="87" t="str">
        <f>PROPER(_xlfn.WEBSERVICE("https://api.excelapi.org/language/hira2roman?input="&amp;_xlfn.ENCODEURL(D211)))</f>
        <v>Error: Input は必須です</v>
      </c>
      <c r="E210" s="87" t="str">
        <f>PROPER(_xlfn.WEBSERVICE("https://api.excelapi.org/language/hira2roman?input="&amp;_xlfn.ENCODEURL(E211)))</f>
        <v>Error: Input は必須です</v>
      </c>
      <c r="F210" s="87" t="str">
        <f>IF(F211="","",PROPER(_xlfn.WEBSERVICE("https://api.excelapi.org/language/hira2roman?input="&amp;_xlfn.ENCODEURL(F211))))</f>
        <v/>
      </c>
      <c r="I210" s="88">
        <v>243</v>
      </c>
      <c r="J210" s="85" t="s">
        <v>1077</v>
      </c>
    </row>
    <row r="211" spans="4:10" x14ac:dyDescent="0.4">
      <c r="D211" s="87" t="str">
        <f>_xlfn.WEBSERVICE("https://api.excelapi.org/post/kana?zipcode="&amp;入力情報!$G$415&amp;"&amp;parts=1")</f>
        <v/>
      </c>
      <c r="E211" s="87" t="str">
        <f>_xlfn.WEBSERVICE("https://api.excelapi.org/post/kana?zipcode="&amp;入力情報!$G$415&amp;"&amp;parts=2")</f>
        <v/>
      </c>
      <c r="F211" s="87" t="str">
        <f>_xlfn.WEBSERVICE("https://api.excelapi.org/post/kana?zipcode="&amp;入力情報!$G$415&amp;"&amp;parts=3")</f>
        <v/>
      </c>
      <c r="I211" s="88">
        <v>244</v>
      </c>
      <c r="J211" s="85" t="s">
        <v>1097</v>
      </c>
    </row>
    <row r="212" spans="4:10" x14ac:dyDescent="0.4">
      <c r="I212" s="88">
        <v>245</v>
      </c>
      <c r="J212" s="85" t="s">
        <v>1078</v>
      </c>
    </row>
    <row r="213" spans="4:10" x14ac:dyDescent="0.4">
      <c r="D213" s="82" t="s">
        <v>6218</v>
      </c>
      <c r="E213" s="83"/>
      <c r="F213" s="84"/>
      <c r="I213" s="88">
        <v>246</v>
      </c>
      <c r="J213" s="85" t="s">
        <v>1079</v>
      </c>
    </row>
    <row r="214" spans="4:10" x14ac:dyDescent="0.4">
      <c r="D214" s="4" t="s">
        <v>9</v>
      </c>
      <c r="E214" s="4" t="s">
        <v>10</v>
      </c>
      <c r="F214" s="4" t="s">
        <v>11</v>
      </c>
      <c r="I214" s="88">
        <v>247</v>
      </c>
      <c r="J214" s="85" t="s">
        <v>1080</v>
      </c>
    </row>
    <row r="215" spans="4:10" x14ac:dyDescent="0.4">
      <c r="D215" s="87" t="str">
        <f>_xlfn.WEBSERVICE("https://api.excelapi.org/post/address?zipcode="&amp;入力情報!$G$427&amp;"&amp;parts=1")</f>
        <v/>
      </c>
      <c r="E215" s="87" t="str">
        <f>_xlfn.WEBSERVICE("https://api.excelapi.org/post/address?zipcode="&amp;入力情報!$G$427&amp;"&amp;parts=2")</f>
        <v/>
      </c>
      <c r="F215" s="87" t="str">
        <f>_xlfn.WEBSERVICE("https://api.excelapi.org/post/address?zipcode="&amp;入力情報!$G$427&amp;"&amp;parts=3")</f>
        <v/>
      </c>
      <c r="I215" s="88">
        <v>248</v>
      </c>
      <c r="J215" s="85" t="s">
        <v>1293</v>
      </c>
    </row>
    <row r="216" spans="4:10" x14ac:dyDescent="0.4">
      <c r="D216" s="87" t="str">
        <f>PROPER(_xlfn.WEBSERVICE("https://api.excelapi.org/language/hira2roman?input="&amp;_xlfn.ENCODEURL(D217)))</f>
        <v>Error: Input は必須です</v>
      </c>
      <c r="E216" s="87" t="str">
        <f>PROPER(_xlfn.WEBSERVICE("https://api.excelapi.org/language/hira2roman?input="&amp;_xlfn.ENCODEURL(E217)))</f>
        <v>Error: Input は必須です</v>
      </c>
      <c r="F216" s="87" t="str">
        <f>IF(F217="","",PROPER(_xlfn.WEBSERVICE("https://api.excelapi.org/language/hira2roman?input="&amp;_xlfn.ENCODEURL(F217))))</f>
        <v/>
      </c>
      <c r="I216" s="88">
        <v>249</v>
      </c>
      <c r="J216" s="85" t="s">
        <v>3057</v>
      </c>
    </row>
    <row r="217" spans="4:10" x14ac:dyDescent="0.4">
      <c r="D217" s="87" t="str">
        <f>_xlfn.WEBSERVICE("https://api.excelapi.org/post/kana?zipcode="&amp;入力情報!$G$427&amp;"&amp;parts=1")</f>
        <v/>
      </c>
      <c r="E217" s="87" t="str">
        <f>_xlfn.WEBSERVICE("https://api.excelapi.org/post/kana?zipcode="&amp;入力情報!$G$427&amp;"&amp;parts=2")</f>
        <v/>
      </c>
      <c r="F217" s="87" t="str">
        <f>_xlfn.WEBSERVICE("https://api.excelapi.org/post/kana?zipcode="&amp;入力情報!$G$427&amp;"&amp;parts=3")</f>
        <v/>
      </c>
      <c r="I217" s="88">
        <v>250</v>
      </c>
      <c r="J217" s="85" t="s">
        <v>3163</v>
      </c>
    </row>
    <row r="218" spans="4:10" x14ac:dyDescent="0.4">
      <c r="I218" s="88">
        <v>251</v>
      </c>
      <c r="J218" s="85" t="s">
        <v>3164</v>
      </c>
    </row>
    <row r="219" spans="4:10" x14ac:dyDescent="0.4">
      <c r="D219" s="82" t="s">
        <v>6219</v>
      </c>
      <c r="E219" s="83"/>
      <c r="F219" s="84"/>
      <c r="I219" s="88">
        <v>252</v>
      </c>
      <c r="J219" s="85" t="s">
        <v>628</v>
      </c>
    </row>
    <row r="220" spans="4:10" x14ac:dyDescent="0.4">
      <c r="D220" s="4" t="s">
        <v>9</v>
      </c>
      <c r="E220" s="4" t="s">
        <v>10</v>
      </c>
      <c r="F220" s="4" t="s">
        <v>11</v>
      </c>
      <c r="I220" s="88">
        <v>253</v>
      </c>
      <c r="J220" s="85" t="s">
        <v>641</v>
      </c>
    </row>
    <row r="221" spans="4:10" x14ac:dyDescent="0.4">
      <c r="D221" s="87" t="str">
        <f>_xlfn.WEBSERVICE("https://api.excelapi.org/post/address?zipcode="&amp;入力情報!$G$439&amp;"&amp;parts=1")</f>
        <v/>
      </c>
      <c r="E221" s="87" t="str">
        <f>_xlfn.WEBSERVICE("https://api.excelapi.org/post/address?zipcode="&amp;入力情報!$G$439&amp;"&amp;parts=2")</f>
        <v/>
      </c>
      <c r="F221" s="87" t="str">
        <f>_xlfn.WEBSERVICE("https://api.excelapi.org/post/address?zipcode="&amp;入力情報!$G$439&amp;"&amp;parts=3")</f>
        <v/>
      </c>
      <c r="I221" s="88">
        <v>254</v>
      </c>
      <c r="J221" s="85" t="s">
        <v>753</v>
      </c>
    </row>
    <row r="222" spans="4:10" x14ac:dyDescent="0.4">
      <c r="D222" s="87" t="str">
        <f>PROPER(_xlfn.WEBSERVICE("https://api.excelapi.org/language/hira2roman?input="&amp;_xlfn.ENCODEURL(D223)))</f>
        <v>Error: Input は必須です</v>
      </c>
      <c r="E222" s="87" t="str">
        <f>PROPER(_xlfn.WEBSERVICE("https://api.excelapi.org/language/hira2roman?input="&amp;_xlfn.ENCODEURL(E223)))</f>
        <v>Error: Input は必須です</v>
      </c>
      <c r="F222" s="87" t="str">
        <f>IF(F223="","",PROPER(_xlfn.WEBSERVICE("https://api.excelapi.org/language/hira2roman?input="&amp;_xlfn.ENCODEURL(F223))))</f>
        <v/>
      </c>
      <c r="I222" s="88">
        <v>255</v>
      </c>
      <c r="J222" s="85" t="s">
        <v>1069</v>
      </c>
    </row>
    <row r="223" spans="4:10" x14ac:dyDescent="0.4">
      <c r="D223" s="87" t="str">
        <f>_xlfn.WEBSERVICE("https://api.excelapi.org/post/kana?zipcode="&amp;入力情報!$G$439&amp;"&amp;parts=1")</f>
        <v/>
      </c>
      <c r="E223" s="87" t="str">
        <f>_xlfn.WEBSERVICE("https://api.excelapi.org/post/kana?zipcode="&amp;入力情報!$G$439&amp;"&amp;parts=2")</f>
        <v/>
      </c>
      <c r="F223" s="87" t="str">
        <f>_xlfn.WEBSERVICE("https://api.excelapi.org/post/kana?zipcode="&amp;入力情報!$G$439&amp;"&amp;parts=3")</f>
        <v/>
      </c>
      <c r="I223" s="88">
        <v>256</v>
      </c>
      <c r="J223" s="85" t="s">
        <v>2938</v>
      </c>
    </row>
    <row r="224" spans="4:10" x14ac:dyDescent="0.4">
      <c r="I224" s="88">
        <v>257</v>
      </c>
      <c r="J224" s="85" t="s">
        <v>640</v>
      </c>
    </row>
    <row r="225" spans="4:10" x14ac:dyDescent="0.4">
      <c r="D225" s="82" t="s">
        <v>6220</v>
      </c>
      <c r="E225" s="83"/>
      <c r="F225" s="84"/>
      <c r="I225" s="88">
        <v>258</v>
      </c>
      <c r="J225" s="85" t="s">
        <v>633</v>
      </c>
    </row>
    <row r="226" spans="4:10" x14ac:dyDescent="0.4">
      <c r="D226" s="4" t="s">
        <v>9</v>
      </c>
      <c r="E226" s="4" t="s">
        <v>10</v>
      </c>
      <c r="F226" s="4" t="s">
        <v>11</v>
      </c>
      <c r="I226" s="88">
        <v>259</v>
      </c>
      <c r="J226" s="85" t="s">
        <v>631</v>
      </c>
    </row>
    <row r="227" spans="4:10" x14ac:dyDescent="0.4">
      <c r="D227" s="87" t="str">
        <f>_xlfn.WEBSERVICE("https://api.excelapi.org/post/address?zipcode="&amp;入力情報!$G$451&amp;"&amp;parts=1")</f>
        <v/>
      </c>
      <c r="E227" s="87" t="str">
        <f>_xlfn.WEBSERVICE("https://api.excelapi.org/post/address?zipcode="&amp;入力情報!$G$451&amp;"&amp;parts=2")</f>
        <v/>
      </c>
      <c r="F227" s="87" t="str">
        <f>_xlfn.WEBSERVICE("https://api.excelapi.org/post/address?zipcode="&amp;入力情報!$G$451&amp;"&amp;parts=3")</f>
        <v/>
      </c>
      <c r="I227" s="88">
        <v>260</v>
      </c>
      <c r="J227" s="85" t="s">
        <v>637</v>
      </c>
    </row>
    <row r="228" spans="4:10" x14ac:dyDescent="0.4">
      <c r="D228" s="87" t="str">
        <f>PROPER(_xlfn.WEBSERVICE("https://api.excelapi.org/language/hira2roman?input="&amp;_xlfn.ENCODEURL(D229)))</f>
        <v>Error: Input は必須です</v>
      </c>
      <c r="E228" s="87" t="str">
        <f>PROPER(_xlfn.WEBSERVICE("https://api.excelapi.org/language/hira2roman?input="&amp;_xlfn.ENCODEURL(E229)))</f>
        <v>Error: Input は必須です</v>
      </c>
      <c r="F228" s="87" t="str">
        <f>IF(F229="","",PROPER(_xlfn.WEBSERVICE("https://api.excelapi.org/language/hira2roman?input="&amp;_xlfn.ENCODEURL(F229))))</f>
        <v/>
      </c>
      <c r="I228" s="88">
        <v>261</v>
      </c>
      <c r="J228" s="85" t="s">
        <v>4569</v>
      </c>
    </row>
    <row r="229" spans="4:10" x14ac:dyDescent="0.4">
      <c r="D229" s="87" t="str">
        <f>_xlfn.WEBSERVICE("https://api.excelapi.org/post/kana?zipcode="&amp;入力情報!$G$451&amp;"&amp;parts=1")</f>
        <v/>
      </c>
      <c r="E229" s="87" t="str">
        <f>_xlfn.WEBSERVICE("https://api.excelapi.org/post/kana?zipcode="&amp;入力情報!$G$451&amp;"&amp;parts=2")</f>
        <v/>
      </c>
      <c r="F229" s="87" t="str">
        <f>_xlfn.WEBSERVICE("https://api.excelapi.org/post/kana?zipcode="&amp;入力情報!$G$451&amp;"&amp;parts=3")</f>
        <v/>
      </c>
      <c r="I229" s="88">
        <v>262</v>
      </c>
      <c r="J229" s="85" t="s">
        <v>1408</v>
      </c>
    </row>
    <row r="230" spans="4:10" x14ac:dyDescent="0.4">
      <c r="I230" s="88">
        <v>263</v>
      </c>
      <c r="J230" s="85" t="s">
        <v>1410</v>
      </c>
    </row>
    <row r="231" spans="4:10" x14ac:dyDescent="0.4">
      <c r="D231" s="82" t="s">
        <v>6221</v>
      </c>
      <c r="E231" s="83"/>
      <c r="F231" s="84"/>
      <c r="I231" s="88">
        <v>264</v>
      </c>
      <c r="J231" s="85" t="s">
        <v>626</v>
      </c>
    </row>
    <row r="232" spans="4:10" x14ac:dyDescent="0.4">
      <c r="D232" s="4" t="s">
        <v>9</v>
      </c>
      <c r="E232" s="4" t="s">
        <v>10</v>
      </c>
      <c r="F232" s="4" t="s">
        <v>11</v>
      </c>
      <c r="I232" s="88">
        <v>265</v>
      </c>
      <c r="J232" s="85" t="s">
        <v>627</v>
      </c>
    </row>
    <row r="233" spans="4:10" x14ac:dyDescent="0.4">
      <c r="D233" s="87" t="str">
        <f>_xlfn.WEBSERVICE("https://api.excelapi.org/post/address?zipcode="&amp;入力情報!$G$463&amp;"&amp;parts=1")</f>
        <v/>
      </c>
      <c r="E233" s="87" t="str">
        <f>_xlfn.WEBSERVICE("https://api.excelapi.org/post/address?zipcode="&amp;入力情報!$G$463&amp;"&amp;parts=2")</f>
        <v/>
      </c>
      <c r="F233" s="87" t="str">
        <f>_xlfn.WEBSERVICE("https://api.excelapi.org/post/address?zipcode="&amp;入力情報!$G$463&amp;"&amp;parts=3")</f>
        <v/>
      </c>
      <c r="I233" s="88">
        <v>266</v>
      </c>
      <c r="J233" s="85" t="s">
        <v>3058</v>
      </c>
    </row>
    <row r="234" spans="4:10" x14ac:dyDescent="0.4">
      <c r="D234" s="87" t="str">
        <f>PROPER(_xlfn.WEBSERVICE("https://api.excelapi.org/language/hira2roman?input="&amp;_xlfn.ENCODEURL(D235)))</f>
        <v>Error: Input は必須です</v>
      </c>
      <c r="E234" s="87" t="str">
        <f>PROPER(_xlfn.WEBSERVICE("https://api.excelapi.org/language/hira2roman?input="&amp;_xlfn.ENCODEURL(E235)))</f>
        <v>Error: Input は必須です</v>
      </c>
      <c r="F234" s="87" t="str">
        <f>IF(F235="","",PROPER(_xlfn.WEBSERVICE("https://api.excelapi.org/language/hira2roman?input="&amp;_xlfn.ENCODEURL(F235))))</f>
        <v/>
      </c>
      <c r="I234" s="88">
        <v>267</v>
      </c>
      <c r="J234" s="85" t="s">
        <v>634</v>
      </c>
    </row>
    <row r="235" spans="4:10" x14ac:dyDescent="0.4">
      <c r="D235" s="87" t="str">
        <f>_xlfn.WEBSERVICE("https://api.excelapi.org/post/kana?zipcode="&amp;入力情報!$G$463&amp;"&amp;parts=1")</f>
        <v/>
      </c>
      <c r="E235" s="87" t="str">
        <f>_xlfn.WEBSERVICE("https://api.excelapi.org/post/kana?zipcode="&amp;入力情報!$G$463&amp;"&amp;parts=2")</f>
        <v/>
      </c>
      <c r="F235" s="87" t="str">
        <f>_xlfn.WEBSERVICE("https://api.excelapi.org/post/kana?zipcode="&amp;入力情報!$G$463&amp;"&amp;parts=3")</f>
        <v/>
      </c>
      <c r="I235" s="88">
        <v>270</v>
      </c>
      <c r="J235" s="85" t="s">
        <v>630</v>
      </c>
    </row>
    <row r="236" spans="4:10" x14ac:dyDescent="0.4">
      <c r="I236" s="88">
        <v>271</v>
      </c>
      <c r="J236" s="85" t="s">
        <v>636</v>
      </c>
    </row>
    <row r="237" spans="4:10" x14ac:dyDescent="0.4">
      <c r="D237" s="82" t="s">
        <v>6222</v>
      </c>
      <c r="E237" s="83"/>
      <c r="F237" s="84"/>
      <c r="I237" s="88">
        <v>272</v>
      </c>
      <c r="J237" s="85" t="s">
        <v>629</v>
      </c>
    </row>
    <row r="238" spans="4:10" x14ac:dyDescent="0.4">
      <c r="D238" s="4" t="s">
        <v>9</v>
      </c>
      <c r="E238" s="4" t="s">
        <v>10</v>
      </c>
      <c r="F238" s="4" t="s">
        <v>11</v>
      </c>
      <c r="I238" s="88">
        <v>273</v>
      </c>
      <c r="J238" s="85" t="s">
        <v>4561</v>
      </c>
    </row>
    <row r="239" spans="4:10" x14ac:dyDescent="0.4">
      <c r="D239" s="87" t="str">
        <f>_xlfn.WEBSERVICE("https://api.excelapi.org/post/address?zipcode="&amp;入力情報!$G$475&amp;"&amp;parts=1")</f>
        <v/>
      </c>
      <c r="E239" s="87" t="str">
        <f>_xlfn.WEBSERVICE("https://api.excelapi.org/post/address?zipcode="&amp;入力情報!$G$475&amp;"&amp;parts=2")</f>
        <v/>
      </c>
      <c r="F239" s="87" t="str">
        <f>_xlfn.WEBSERVICE("https://api.excelapi.org/post/address?zipcode="&amp;入力情報!$G$475&amp;"&amp;parts=3")</f>
        <v/>
      </c>
      <c r="I239" s="88">
        <v>274</v>
      </c>
      <c r="J239" s="85" t="s">
        <v>2547</v>
      </c>
    </row>
    <row r="240" spans="4:10" x14ac:dyDescent="0.4">
      <c r="D240" s="87" t="str">
        <f>PROPER(_xlfn.WEBSERVICE("https://api.excelapi.org/language/hira2roman?input="&amp;_xlfn.ENCODEURL(D241)))</f>
        <v>Error: Input は必須です</v>
      </c>
      <c r="E240" s="87" t="str">
        <f>PROPER(_xlfn.WEBSERVICE("https://api.excelapi.org/language/hira2roman?input="&amp;_xlfn.ENCODEURL(E241)))</f>
        <v>Error: Input は必須です</v>
      </c>
      <c r="F240" s="87" t="str">
        <f>IF(F241="","",PROPER(_xlfn.WEBSERVICE("https://api.excelapi.org/language/hira2roman?input="&amp;_xlfn.ENCODEURL(F241))))</f>
        <v/>
      </c>
      <c r="I240" s="88">
        <v>275</v>
      </c>
      <c r="J240" s="85" t="s">
        <v>1409</v>
      </c>
    </row>
    <row r="241" spans="4:10" x14ac:dyDescent="0.4">
      <c r="D241" s="87" t="str">
        <f>_xlfn.WEBSERVICE("https://api.excelapi.org/post/kana?zipcode="&amp;入力情報!$G$475&amp;"&amp;parts=1")</f>
        <v/>
      </c>
      <c r="E241" s="87" t="str">
        <f>_xlfn.WEBSERVICE("https://api.excelapi.org/post/kana?zipcode="&amp;入力情報!$G$475&amp;"&amp;parts=2")</f>
        <v/>
      </c>
      <c r="F241" s="87" t="str">
        <f>_xlfn.WEBSERVICE("https://api.excelapi.org/post/kana?zipcode="&amp;入力情報!$G$475&amp;"&amp;parts=3")</f>
        <v/>
      </c>
      <c r="I241" s="88">
        <v>276</v>
      </c>
      <c r="J241" s="85" t="s">
        <v>1411</v>
      </c>
    </row>
    <row r="242" spans="4:10" x14ac:dyDescent="0.4">
      <c r="I242" s="88">
        <v>277</v>
      </c>
      <c r="J242" s="85" t="s">
        <v>1955</v>
      </c>
    </row>
    <row r="243" spans="4:10" x14ac:dyDescent="0.4">
      <c r="D243" s="82" t="s">
        <v>6223</v>
      </c>
      <c r="E243" s="83"/>
      <c r="F243" s="84"/>
      <c r="I243" s="88">
        <v>278</v>
      </c>
      <c r="J243" s="85" t="s">
        <v>3200</v>
      </c>
    </row>
    <row r="244" spans="4:10" x14ac:dyDescent="0.4">
      <c r="D244" s="4" t="s">
        <v>9</v>
      </c>
      <c r="E244" s="4" t="s">
        <v>10</v>
      </c>
      <c r="F244" s="4" t="s">
        <v>11</v>
      </c>
      <c r="I244" s="88">
        <v>279</v>
      </c>
      <c r="J244" s="85" t="s">
        <v>3568</v>
      </c>
    </row>
    <row r="245" spans="4:10" x14ac:dyDescent="0.4">
      <c r="D245" s="87" t="str">
        <f>_xlfn.WEBSERVICE("https://api.excelapi.org/post/address?zipcode="&amp;入力情報!$G$487&amp;"&amp;parts=1")</f>
        <v/>
      </c>
      <c r="E245" s="87" t="str">
        <f>_xlfn.WEBSERVICE("https://api.excelapi.org/post/address?zipcode="&amp;入力情報!$G$487&amp;"&amp;parts=2")</f>
        <v/>
      </c>
      <c r="F245" s="87" t="str">
        <f>_xlfn.WEBSERVICE("https://api.excelapi.org/post/address?zipcode="&amp;入力情報!$G$487&amp;"&amp;parts=3")</f>
        <v/>
      </c>
      <c r="I245" s="88">
        <v>280</v>
      </c>
      <c r="J245" s="85" t="s">
        <v>3199</v>
      </c>
    </row>
    <row r="246" spans="4:10" x14ac:dyDescent="0.4">
      <c r="D246" s="87" t="str">
        <f>PROPER(_xlfn.WEBSERVICE("https://api.excelapi.org/language/hira2roman?input="&amp;_xlfn.ENCODEURL(D247)))</f>
        <v>Error: Input は必須です</v>
      </c>
      <c r="E246" s="87" t="str">
        <f>PROPER(_xlfn.WEBSERVICE("https://api.excelapi.org/language/hira2roman?input="&amp;_xlfn.ENCODEURL(E247)))</f>
        <v>Error: Input は必須です</v>
      </c>
      <c r="F246" s="87" t="str">
        <f>IF(F247="","",PROPER(_xlfn.WEBSERVICE("https://api.excelapi.org/language/hira2roman?input="&amp;_xlfn.ENCODEURL(F247))))</f>
        <v/>
      </c>
      <c r="I246" s="88">
        <v>281</v>
      </c>
      <c r="J246" s="85" t="s">
        <v>968</v>
      </c>
    </row>
    <row r="247" spans="4:10" x14ac:dyDescent="0.4">
      <c r="D247" s="87" t="str">
        <f>_xlfn.WEBSERVICE("https://api.excelapi.org/post/kana?zipcode="&amp;入力情報!$G$487&amp;"&amp;parts=1")</f>
        <v/>
      </c>
      <c r="E247" s="87" t="str">
        <f>_xlfn.WEBSERVICE("https://api.excelapi.org/post/kana?zipcode="&amp;入力情報!$G$487&amp;"&amp;parts=2")</f>
        <v/>
      </c>
      <c r="F247" s="87" t="str">
        <f>_xlfn.WEBSERVICE("https://api.excelapi.org/post/kana?zipcode="&amp;入力情報!$G$487&amp;"&amp;parts=3")</f>
        <v/>
      </c>
      <c r="I247" s="88">
        <v>282</v>
      </c>
      <c r="J247" s="85" t="s">
        <v>4769</v>
      </c>
    </row>
    <row r="248" spans="4:10" x14ac:dyDescent="0.4">
      <c r="I248" s="88">
        <v>283</v>
      </c>
      <c r="J248" s="85" t="s">
        <v>4768</v>
      </c>
    </row>
    <row r="249" spans="4:10" x14ac:dyDescent="0.4">
      <c r="D249" s="82" t="s">
        <v>6224</v>
      </c>
      <c r="E249" s="83"/>
      <c r="F249" s="84"/>
      <c r="I249" s="88">
        <v>284</v>
      </c>
      <c r="J249" s="85" t="s">
        <v>625</v>
      </c>
    </row>
    <row r="250" spans="4:10" x14ac:dyDescent="0.4">
      <c r="D250" s="4" t="s">
        <v>9</v>
      </c>
      <c r="E250" s="4" t="s">
        <v>10</v>
      </c>
      <c r="F250" s="4" t="s">
        <v>11</v>
      </c>
      <c r="I250" s="88">
        <v>285</v>
      </c>
      <c r="J250" s="85" t="s">
        <v>1954</v>
      </c>
    </row>
    <row r="251" spans="4:10" x14ac:dyDescent="0.4">
      <c r="D251" s="87" t="str">
        <f>_xlfn.WEBSERVICE("https://api.excelapi.org/post/address?zipcode="&amp;入力情報!$G$499&amp;"&amp;parts=1")</f>
        <v/>
      </c>
      <c r="E251" s="87" t="str">
        <f>_xlfn.WEBSERVICE("https://api.excelapi.org/post/address?zipcode="&amp;入力情報!$G$499&amp;"&amp;parts=2")</f>
        <v/>
      </c>
      <c r="F251" s="87" t="str">
        <f>_xlfn.WEBSERVICE("https://api.excelapi.org/post/address?zipcode="&amp;入力情報!$G$499&amp;"&amp;parts=3")</f>
        <v/>
      </c>
      <c r="I251" s="88">
        <v>286</v>
      </c>
      <c r="J251" s="85" t="s">
        <v>1953</v>
      </c>
    </row>
    <row r="252" spans="4:10" x14ac:dyDescent="0.4">
      <c r="D252" s="87" t="str">
        <f>PROPER(_xlfn.WEBSERVICE("https://api.excelapi.org/language/hira2roman?input="&amp;_xlfn.ENCODEURL(D253)))</f>
        <v>Error: Input は必須です</v>
      </c>
      <c r="E252" s="87" t="str">
        <f>PROPER(_xlfn.WEBSERVICE("https://api.excelapi.org/language/hira2roman?input="&amp;_xlfn.ENCODEURL(E253)))</f>
        <v>Error: Input は必須です</v>
      </c>
      <c r="F252" s="87" t="str">
        <f>IF(F253="","",PROPER(_xlfn.WEBSERVICE("https://api.excelapi.org/language/hira2roman?input="&amp;_xlfn.ENCODEURL(F253))))</f>
        <v/>
      </c>
      <c r="I252" s="88">
        <v>287</v>
      </c>
      <c r="J252" s="85" t="s">
        <v>3235</v>
      </c>
    </row>
    <row r="253" spans="4:10" x14ac:dyDescent="0.4">
      <c r="D253" s="87" t="str">
        <f>_xlfn.WEBSERVICE("https://api.excelapi.org/post/kana?zipcode="&amp;入力情報!$G$499&amp;"&amp;parts=1")</f>
        <v/>
      </c>
      <c r="E253" s="87" t="str">
        <f>_xlfn.WEBSERVICE("https://api.excelapi.org/post/kana?zipcode="&amp;入力情報!$G$499&amp;"&amp;parts=2")</f>
        <v/>
      </c>
      <c r="F253" s="87" t="str">
        <f>_xlfn.WEBSERVICE("https://api.excelapi.org/post/kana?zipcode="&amp;入力情報!$G$499&amp;"&amp;parts=3")</f>
        <v/>
      </c>
      <c r="I253" s="88">
        <v>288</v>
      </c>
      <c r="J253" s="85" t="s">
        <v>3616</v>
      </c>
    </row>
    <row r="254" spans="4:10" x14ac:dyDescent="0.4">
      <c r="I254" s="88">
        <v>289</v>
      </c>
      <c r="J254" s="85" t="s">
        <v>3618</v>
      </c>
    </row>
    <row r="255" spans="4:10" x14ac:dyDescent="0.4">
      <c r="D255" s="82" t="s">
        <v>6225</v>
      </c>
      <c r="E255" s="83"/>
      <c r="F255" s="84"/>
      <c r="I255" s="88">
        <v>290</v>
      </c>
      <c r="J255" s="85" t="s">
        <v>3864</v>
      </c>
    </row>
    <row r="256" spans="4:10" x14ac:dyDescent="0.4">
      <c r="D256" s="4" t="s">
        <v>9</v>
      </c>
      <c r="E256" s="4" t="s">
        <v>10</v>
      </c>
      <c r="F256" s="4" t="s">
        <v>11</v>
      </c>
      <c r="I256" s="88">
        <v>291</v>
      </c>
      <c r="J256" s="85" t="s">
        <v>3615</v>
      </c>
    </row>
    <row r="257" spans="4:10" x14ac:dyDescent="0.4">
      <c r="D257" s="87" t="str">
        <f>_xlfn.WEBSERVICE("https://api.excelapi.org/post/address?zipcode="&amp;入力情報!$G$511&amp;"&amp;parts=1")</f>
        <v/>
      </c>
      <c r="E257" s="87" t="str">
        <f>_xlfn.WEBSERVICE("https://api.excelapi.org/post/address?zipcode="&amp;入力情報!$G$511&amp;"&amp;parts=2")</f>
        <v/>
      </c>
      <c r="F257" s="87" t="str">
        <f>_xlfn.WEBSERVICE("https://api.excelapi.org/post/address?zipcode="&amp;入力情報!$G$511&amp;"&amp;parts=3")</f>
        <v/>
      </c>
      <c r="I257" s="88">
        <v>292</v>
      </c>
      <c r="J257" s="85" t="s">
        <v>3619</v>
      </c>
    </row>
    <row r="258" spans="4:10" x14ac:dyDescent="0.4">
      <c r="D258" s="87" t="str">
        <f>PROPER(_xlfn.WEBSERVICE("https://api.excelapi.org/language/hira2roman?input="&amp;_xlfn.ENCODEURL(D259)))</f>
        <v>Error: Input は必須です</v>
      </c>
      <c r="E258" s="87" t="str">
        <f>PROPER(_xlfn.WEBSERVICE("https://api.excelapi.org/language/hira2roman?input="&amp;_xlfn.ENCODEURL(E259)))</f>
        <v>Error: Input は必須です</v>
      </c>
      <c r="F258" s="87" t="str">
        <f>IF(F259="","",PROPER(_xlfn.WEBSERVICE("https://api.excelapi.org/language/hira2roman?input="&amp;_xlfn.ENCODEURL(F259))))</f>
        <v/>
      </c>
      <c r="I258" s="88">
        <v>293</v>
      </c>
      <c r="J258" s="85" t="s">
        <v>2923</v>
      </c>
    </row>
    <row r="259" spans="4:10" x14ac:dyDescent="0.4">
      <c r="D259" s="87" t="str">
        <f>_xlfn.WEBSERVICE("https://api.excelapi.org/post/kana?zipcode="&amp;入力情報!$G$511&amp;"&amp;parts=1")</f>
        <v/>
      </c>
      <c r="E259" s="87" t="str">
        <f>_xlfn.WEBSERVICE("https://api.excelapi.org/post/kana?zipcode="&amp;入力情報!$G$511&amp;"&amp;parts=2")</f>
        <v/>
      </c>
      <c r="F259" s="87" t="str">
        <f>_xlfn.WEBSERVICE("https://api.excelapi.org/post/kana?zipcode="&amp;入力情報!$G$511&amp;"&amp;parts=3")</f>
        <v/>
      </c>
      <c r="I259" s="88">
        <v>294</v>
      </c>
      <c r="J259" s="85" t="s">
        <v>2927</v>
      </c>
    </row>
    <row r="260" spans="4:10" x14ac:dyDescent="0.4">
      <c r="I260" s="88">
        <v>295</v>
      </c>
      <c r="J260" s="85" t="s">
        <v>2926</v>
      </c>
    </row>
    <row r="261" spans="4:10" x14ac:dyDescent="0.4">
      <c r="D261" s="82" t="s">
        <v>6226</v>
      </c>
      <c r="E261" s="83"/>
      <c r="F261" s="84"/>
      <c r="I261" s="88">
        <v>296</v>
      </c>
      <c r="J261" s="85" t="s">
        <v>2925</v>
      </c>
    </row>
    <row r="262" spans="4:10" x14ac:dyDescent="0.4">
      <c r="D262" s="4" t="s">
        <v>9</v>
      </c>
      <c r="E262" s="4" t="s">
        <v>10</v>
      </c>
      <c r="F262" s="4" t="s">
        <v>11</v>
      </c>
      <c r="I262" s="88">
        <v>297</v>
      </c>
      <c r="J262" s="85" t="s">
        <v>2924</v>
      </c>
    </row>
    <row r="263" spans="4:10" x14ac:dyDescent="0.4">
      <c r="D263" s="87" t="str">
        <f>_xlfn.WEBSERVICE("https://api.excelapi.org/post/address?zipcode="&amp;入力情報!$G$523&amp;"&amp;parts=1")</f>
        <v/>
      </c>
      <c r="E263" s="87" t="str">
        <f>_xlfn.WEBSERVICE("https://api.excelapi.org/post/address?zipcode="&amp;入力情報!$G$523&amp;"&amp;parts=2")</f>
        <v/>
      </c>
      <c r="F263" s="87" t="str">
        <f>_xlfn.WEBSERVICE("https://api.excelapi.org/post/address?zipcode="&amp;入力情報!$G$523&amp;"&amp;parts=3")</f>
        <v/>
      </c>
      <c r="I263" s="88">
        <v>298</v>
      </c>
      <c r="J263" s="85" t="s">
        <v>2941</v>
      </c>
    </row>
    <row r="264" spans="4:10" x14ac:dyDescent="0.4">
      <c r="D264" s="87" t="str">
        <f>PROPER(_xlfn.WEBSERVICE("https://api.excelapi.org/language/hira2roman?input="&amp;_xlfn.ENCODEURL(D265)))</f>
        <v>Error: Input は必須です</v>
      </c>
      <c r="E264" s="87" t="str">
        <f>PROPER(_xlfn.WEBSERVICE("https://api.excelapi.org/language/hira2roman?input="&amp;_xlfn.ENCODEURL(E265)))</f>
        <v>Error: Input は必須です</v>
      </c>
      <c r="F264" s="87" t="str">
        <f>IF(F265="","",PROPER(_xlfn.WEBSERVICE("https://api.excelapi.org/language/hira2roman?input="&amp;_xlfn.ENCODEURL(F265))))</f>
        <v/>
      </c>
      <c r="I264" s="88">
        <v>299</v>
      </c>
      <c r="J264" s="85" t="s">
        <v>3267</v>
      </c>
    </row>
    <row r="265" spans="4:10" x14ac:dyDescent="0.4">
      <c r="D265" s="87" t="str">
        <f>_xlfn.WEBSERVICE("https://api.excelapi.org/post/kana?zipcode="&amp;入力情報!$G$523&amp;"&amp;parts=1")</f>
        <v/>
      </c>
      <c r="E265" s="87" t="str">
        <f>_xlfn.WEBSERVICE("https://api.excelapi.org/post/kana?zipcode="&amp;入力情報!$G$523&amp;"&amp;parts=2")</f>
        <v/>
      </c>
      <c r="F265" s="87" t="str">
        <f>_xlfn.WEBSERVICE("https://api.excelapi.org/post/kana?zipcode="&amp;入力情報!$G$523&amp;"&amp;parts=3")</f>
        <v/>
      </c>
      <c r="I265" s="88">
        <v>300</v>
      </c>
      <c r="J265" s="85" t="s">
        <v>3902</v>
      </c>
    </row>
    <row r="266" spans="4:10" x14ac:dyDescent="0.4">
      <c r="I266" s="88">
        <v>301</v>
      </c>
      <c r="J266" s="85" t="s">
        <v>3617</v>
      </c>
    </row>
    <row r="267" spans="4:10" x14ac:dyDescent="0.4">
      <c r="D267" s="82" t="s">
        <v>6227</v>
      </c>
      <c r="E267" s="83"/>
      <c r="F267" s="84"/>
      <c r="I267" s="88">
        <v>302</v>
      </c>
      <c r="J267" s="85" t="s">
        <v>1094</v>
      </c>
    </row>
    <row r="268" spans="4:10" x14ac:dyDescent="0.4">
      <c r="D268" s="4" t="s">
        <v>9</v>
      </c>
      <c r="E268" s="4" t="s">
        <v>10</v>
      </c>
      <c r="F268" s="4" t="s">
        <v>11</v>
      </c>
      <c r="I268" s="88">
        <v>303</v>
      </c>
      <c r="J268" s="85" t="s">
        <v>3017</v>
      </c>
    </row>
    <row r="269" spans="4:10" x14ac:dyDescent="0.4">
      <c r="D269" s="87" t="str">
        <f>_xlfn.WEBSERVICE("https://api.excelapi.org/post/address?zipcode="&amp;入力情報!$G$535&amp;"&amp;parts=1")</f>
        <v/>
      </c>
      <c r="E269" s="87" t="str">
        <f>_xlfn.WEBSERVICE("https://api.excelapi.org/post/address?zipcode="&amp;入力情報!$G$535&amp;"&amp;parts=2")</f>
        <v/>
      </c>
      <c r="F269" s="87" t="str">
        <f>_xlfn.WEBSERVICE("https://api.excelapi.org/post/address?zipcode="&amp;入力情報!$G$535&amp;"&amp;parts=3")</f>
        <v/>
      </c>
      <c r="I269" s="88">
        <v>304</v>
      </c>
      <c r="J269" s="85" t="s">
        <v>3014</v>
      </c>
    </row>
    <row r="270" spans="4:10" x14ac:dyDescent="0.4">
      <c r="D270" s="87" t="str">
        <f>PROPER(_xlfn.WEBSERVICE("https://api.excelapi.org/language/hira2roman?input="&amp;_xlfn.ENCODEURL(D271)))</f>
        <v>Error: Input は必須です</v>
      </c>
      <c r="E270" s="87" t="str">
        <f>PROPER(_xlfn.WEBSERVICE("https://api.excelapi.org/language/hira2roman?input="&amp;_xlfn.ENCODEURL(E271)))</f>
        <v>Error: Input は必須です</v>
      </c>
      <c r="F270" s="87" t="str">
        <f>IF(F271="","",PROPER(_xlfn.WEBSERVICE("https://api.excelapi.org/language/hira2roman?input="&amp;_xlfn.ENCODEURL(F271))))</f>
        <v/>
      </c>
      <c r="I270" s="88">
        <v>305</v>
      </c>
      <c r="J270" s="85" t="s">
        <v>3018</v>
      </c>
    </row>
    <row r="271" spans="4:10" x14ac:dyDescent="0.4">
      <c r="D271" s="87" t="str">
        <f>_xlfn.WEBSERVICE("https://api.excelapi.org/post/kana?zipcode="&amp;入力情報!$G$535&amp;"&amp;parts=1")</f>
        <v/>
      </c>
      <c r="E271" s="87" t="str">
        <f>_xlfn.WEBSERVICE("https://api.excelapi.org/post/kana?zipcode="&amp;入力情報!$G$535&amp;"&amp;parts=2")</f>
        <v/>
      </c>
      <c r="F271" s="87" t="str">
        <f>_xlfn.WEBSERVICE("https://api.excelapi.org/post/kana?zipcode="&amp;入力情報!$G$535&amp;"&amp;parts=3")</f>
        <v/>
      </c>
      <c r="I271" s="88">
        <v>306</v>
      </c>
      <c r="J271" s="85" t="s">
        <v>3016</v>
      </c>
    </row>
    <row r="272" spans="4:10" x14ac:dyDescent="0.4">
      <c r="I272" s="88">
        <v>307</v>
      </c>
      <c r="J272" s="85" t="s">
        <v>3015</v>
      </c>
    </row>
    <row r="273" spans="4:10" x14ac:dyDescent="0.4">
      <c r="D273" s="82" t="s">
        <v>6234</v>
      </c>
      <c r="E273" s="83"/>
      <c r="F273" s="84"/>
      <c r="I273" s="88">
        <v>308</v>
      </c>
      <c r="J273" s="85" t="s">
        <v>3621</v>
      </c>
    </row>
    <row r="274" spans="4:10" x14ac:dyDescent="0.4">
      <c r="D274" s="4" t="s">
        <v>9</v>
      </c>
      <c r="E274" s="4" t="s">
        <v>10</v>
      </c>
      <c r="F274" s="4" t="s">
        <v>11</v>
      </c>
      <c r="I274" s="88">
        <v>309</v>
      </c>
      <c r="J274" s="85" t="s">
        <v>3904</v>
      </c>
    </row>
    <row r="275" spans="4:10" x14ac:dyDescent="0.4">
      <c r="D275" s="87" t="str">
        <f>_xlfn.WEBSERVICE("https://api.excelapi.org/post/address?zipcode="&amp;入力情報!$G$547&amp;"&amp;parts=1")</f>
        <v/>
      </c>
      <c r="E275" s="87" t="str">
        <f>_xlfn.WEBSERVICE("https://api.excelapi.org/post/address?zipcode="&amp;入力情報!$G$547&amp;"&amp;parts=2")</f>
        <v/>
      </c>
      <c r="F275" s="87" t="str">
        <f>_xlfn.WEBSERVICE("https://api.excelapi.org/post/address?zipcode="&amp;入力情報!$G$547&amp;"&amp;parts=3")</f>
        <v/>
      </c>
      <c r="I275" s="88">
        <v>310</v>
      </c>
      <c r="J275" s="85" t="s">
        <v>3903</v>
      </c>
    </row>
    <row r="276" spans="4:10" x14ac:dyDescent="0.4">
      <c r="D276" s="87" t="str">
        <f>PROPER(_xlfn.WEBSERVICE("https://api.excelapi.org/language/hira2roman?input="&amp;_xlfn.ENCODEURL(D277)))</f>
        <v>Error: Input は必須です</v>
      </c>
      <c r="E276" s="87" t="str">
        <f>PROPER(_xlfn.WEBSERVICE("https://api.excelapi.org/language/hira2roman?input="&amp;_xlfn.ENCODEURL(E277)))</f>
        <v>Error: Input は必須です</v>
      </c>
      <c r="F276" s="87" t="str">
        <f>IF(F277="","",PROPER(_xlfn.WEBSERVICE("https://api.excelapi.org/language/hira2roman?input="&amp;_xlfn.ENCODEURL(F277))))</f>
        <v/>
      </c>
      <c r="I276" s="88">
        <v>311</v>
      </c>
      <c r="J276" s="85" t="s">
        <v>4993</v>
      </c>
    </row>
    <row r="277" spans="4:10" x14ac:dyDescent="0.4">
      <c r="D277" s="87" t="str">
        <f>_xlfn.WEBSERVICE("https://api.excelapi.org/post/kana?zipcode="&amp;入力情報!$G$547&amp;"&amp;parts=1")</f>
        <v/>
      </c>
      <c r="E277" s="87" t="str">
        <f>_xlfn.WEBSERVICE("https://api.excelapi.org/post/kana?zipcode="&amp;入力情報!$G$547&amp;"&amp;parts=2")</f>
        <v/>
      </c>
      <c r="F277" s="87" t="str">
        <f>_xlfn.WEBSERVICE("https://api.excelapi.org/post/kana?zipcode="&amp;入力情報!$G$547&amp;"&amp;parts=3")</f>
        <v/>
      </c>
      <c r="I277" s="88">
        <v>312</v>
      </c>
      <c r="J277" s="85" t="s">
        <v>2956</v>
      </c>
    </row>
    <row r="278" spans="4:10" x14ac:dyDescent="0.4">
      <c r="I278" s="88">
        <v>313</v>
      </c>
      <c r="J278" s="85" t="s">
        <v>2954</v>
      </c>
    </row>
    <row r="279" spans="4:10" x14ac:dyDescent="0.4">
      <c r="D279" s="82" t="s">
        <v>6228</v>
      </c>
      <c r="E279" s="83"/>
      <c r="F279" s="84"/>
      <c r="I279" s="88">
        <v>314</v>
      </c>
      <c r="J279" s="85" t="s">
        <v>2955</v>
      </c>
    </row>
    <row r="280" spans="4:10" x14ac:dyDescent="0.4">
      <c r="D280" s="4" t="s">
        <v>9</v>
      </c>
      <c r="E280" s="4" t="s">
        <v>10</v>
      </c>
      <c r="F280" s="4" t="s">
        <v>11</v>
      </c>
      <c r="I280" s="88">
        <v>315</v>
      </c>
      <c r="J280" s="85" t="s">
        <v>2959</v>
      </c>
    </row>
    <row r="281" spans="4:10" x14ac:dyDescent="0.4">
      <c r="D281" s="87" t="str">
        <f>_xlfn.WEBSERVICE("https://api.excelapi.org/post/address?zipcode="&amp;入力情報!$G$559&amp;"&amp;parts=1")</f>
        <v/>
      </c>
      <c r="E281" s="87" t="str">
        <f>_xlfn.WEBSERVICE("https://api.excelapi.org/post/address?zipcode="&amp;入力情報!$G$559&amp;"&amp;parts=2")</f>
        <v/>
      </c>
      <c r="F281" s="87" t="str">
        <f>_xlfn.WEBSERVICE("https://api.excelapi.org/post/address?zipcode="&amp;入力情報!$G$559&amp;"&amp;parts=3")</f>
        <v/>
      </c>
      <c r="I281" s="88">
        <v>316</v>
      </c>
      <c r="J281" s="85" t="s">
        <v>2957</v>
      </c>
    </row>
    <row r="282" spans="4:10" x14ac:dyDescent="0.4">
      <c r="D282" s="87" t="str">
        <f>PROPER(_xlfn.WEBSERVICE("https://api.excelapi.org/language/hira2roman?input="&amp;_xlfn.ENCODEURL(D283)))</f>
        <v>Error: Input は必須です</v>
      </c>
      <c r="E282" s="87" t="str">
        <f>PROPER(_xlfn.WEBSERVICE("https://api.excelapi.org/language/hira2roman?input="&amp;_xlfn.ENCODEURL(E283)))</f>
        <v>Error: Input は必須です</v>
      </c>
      <c r="F282" s="87" t="str">
        <f>IF(F283="","",PROPER(_xlfn.WEBSERVICE("https://api.excelapi.org/language/hira2roman?input="&amp;_xlfn.ENCODEURL(F283))))</f>
        <v/>
      </c>
      <c r="I282" s="88">
        <v>317</v>
      </c>
      <c r="J282" s="85" t="s">
        <v>2958</v>
      </c>
    </row>
    <row r="283" spans="4:10" x14ac:dyDescent="0.4">
      <c r="D283" s="87" t="str">
        <f>_xlfn.WEBSERVICE("https://api.excelapi.org/post/kana?zipcode="&amp;入力情報!$G$559&amp;"&amp;parts=1")</f>
        <v/>
      </c>
      <c r="E283" s="87" t="str">
        <f>_xlfn.WEBSERVICE("https://api.excelapi.org/post/kana?zipcode="&amp;入力情報!$G$559&amp;"&amp;parts=2")</f>
        <v/>
      </c>
      <c r="F283" s="87" t="str">
        <f>_xlfn.WEBSERVICE("https://api.excelapi.org/post/kana?zipcode="&amp;入力情報!$G$559&amp;"&amp;parts=3")</f>
        <v/>
      </c>
      <c r="I283" s="88">
        <v>318</v>
      </c>
      <c r="J283" s="85" t="s">
        <v>3138</v>
      </c>
    </row>
    <row r="284" spans="4:10" x14ac:dyDescent="0.4">
      <c r="I284" s="88">
        <v>319</v>
      </c>
      <c r="J284" s="85" t="s">
        <v>5256</v>
      </c>
    </row>
    <row r="285" spans="4:10" x14ac:dyDescent="0.4">
      <c r="D285" s="82" t="s">
        <v>6229</v>
      </c>
      <c r="E285" s="83"/>
      <c r="F285" s="84"/>
      <c r="I285" s="88">
        <v>320</v>
      </c>
      <c r="J285" s="85" t="s">
        <v>642</v>
      </c>
    </row>
    <row r="286" spans="4:10" x14ac:dyDescent="0.4">
      <c r="D286" s="4" t="s">
        <v>9</v>
      </c>
      <c r="E286" s="4" t="s">
        <v>10</v>
      </c>
      <c r="F286" s="4" t="s">
        <v>11</v>
      </c>
      <c r="I286" s="88">
        <v>321</v>
      </c>
      <c r="J286" s="85" t="s">
        <v>609</v>
      </c>
    </row>
    <row r="287" spans="4:10" x14ac:dyDescent="0.4">
      <c r="D287" s="87" t="str">
        <f>_xlfn.WEBSERVICE("https://api.excelapi.org/post/address?zipcode="&amp;入力情報!$G$571&amp;"&amp;parts=1")</f>
        <v/>
      </c>
      <c r="E287" s="87" t="str">
        <f>_xlfn.WEBSERVICE("https://api.excelapi.org/post/address?zipcode="&amp;入力情報!$G$571&amp;"&amp;parts=2")</f>
        <v/>
      </c>
      <c r="F287" s="87" t="str">
        <f>_xlfn.WEBSERVICE("https://api.excelapi.org/post/address?zipcode="&amp;入力情報!$G$571&amp;"&amp;parts=3")</f>
        <v/>
      </c>
      <c r="I287" s="88">
        <v>322</v>
      </c>
      <c r="J287" s="85" t="s">
        <v>610</v>
      </c>
    </row>
    <row r="288" spans="4:10" x14ac:dyDescent="0.4">
      <c r="D288" s="87" t="str">
        <f>PROPER(_xlfn.WEBSERVICE("https://api.excelapi.org/language/hira2roman?input="&amp;_xlfn.ENCODEURL(D289)))</f>
        <v>Error: Input は必須です</v>
      </c>
      <c r="E288" s="87" t="str">
        <f>PROPER(_xlfn.WEBSERVICE("https://api.excelapi.org/language/hira2roman?input="&amp;_xlfn.ENCODEURL(E289)))</f>
        <v>Error: Input は必須です</v>
      </c>
      <c r="F288" s="87" t="str">
        <f>IF(F289="","",PROPER(_xlfn.WEBSERVICE("https://api.excelapi.org/language/hira2roman?input="&amp;_xlfn.ENCODEURL(F289))))</f>
        <v/>
      </c>
      <c r="I288" s="88">
        <v>323</v>
      </c>
      <c r="J288" s="85" t="s">
        <v>613</v>
      </c>
    </row>
    <row r="289" spans="4:10" x14ac:dyDescent="0.4">
      <c r="D289" s="87" t="str">
        <f>_xlfn.WEBSERVICE("https://api.excelapi.org/post/kana?zipcode="&amp;入力情報!$G$571&amp;"&amp;parts=1")</f>
        <v/>
      </c>
      <c r="E289" s="87" t="str">
        <f>_xlfn.WEBSERVICE("https://api.excelapi.org/post/kana?zipcode="&amp;入力情報!$G$571&amp;"&amp;parts=2")</f>
        <v/>
      </c>
      <c r="F289" s="87" t="str">
        <f>_xlfn.WEBSERVICE("https://api.excelapi.org/post/kana?zipcode="&amp;入力情報!$G$571&amp;"&amp;parts=3")</f>
        <v/>
      </c>
      <c r="I289" s="88">
        <v>324</v>
      </c>
      <c r="J289" s="85" t="s">
        <v>1329</v>
      </c>
    </row>
    <row r="290" spans="4:10" x14ac:dyDescent="0.4">
      <c r="I290" s="88">
        <v>325</v>
      </c>
      <c r="J290" s="85" t="s">
        <v>623</v>
      </c>
    </row>
    <row r="291" spans="4:10" x14ac:dyDescent="0.4">
      <c r="D291" s="82" t="s">
        <v>6230</v>
      </c>
      <c r="E291" s="83"/>
      <c r="F291" s="84"/>
      <c r="I291" s="88">
        <v>326</v>
      </c>
      <c r="J291" s="85" t="s">
        <v>612</v>
      </c>
    </row>
    <row r="292" spans="4:10" x14ac:dyDescent="0.4">
      <c r="D292" s="4" t="s">
        <v>9</v>
      </c>
      <c r="E292" s="4" t="s">
        <v>10</v>
      </c>
      <c r="F292" s="4" t="s">
        <v>11</v>
      </c>
      <c r="I292" s="88">
        <v>327</v>
      </c>
      <c r="J292" s="85" t="s">
        <v>620</v>
      </c>
    </row>
    <row r="293" spans="4:10" x14ac:dyDescent="0.4">
      <c r="D293" s="87" t="str">
        <f>_xlfn.WEBSERVICE("https://api.excelapi.org/post/address?zipcode="&amp;入力情報!$G$583&amp;"&amp;parts=1")</f>
        <v/>
      </c>
      <c r="E293" s="87" t="str">
        <f>_xlfn.WEBSERVICE("https://api.excelapi.org/post/address?zipcode="&amp;入力情報!$G$583&amp;"&amp;parts=2")</f>
        <v/>
      </c>
      <c r="F293" s="87" t="str">
        <f>_xlfn.WEBSERVICE("https://api.excelapi.org/post/address?zipcode="&amp;入力情報!$G$583&amp;"&amp;parts=3")</f>
        <v/>
      </c>
      <c r="I293" s="88">
        <v>328</v>
      </c>
      <c r="J293" s="85" t="s">
        <v>2565</v>
      </c>
    </row>
    <row r="294" spans="4:10" x14ac:dyDescent="0.4">
      <c r="D294" s="87" t="str">
        <f>PROPER(_xlfn.WEBSERVICE("https://api.excelapi.org/language/hira2roman?input="&amp;_xlfn.ENCODEURL(D295)))</f>
        <v>Error: Input は必須です</v>
      </c>
      <c r="E294" s="87" t="str">
        <f>PROPER(_xlfn.WEBSERVICE("https://api.excelapi.org/language/hira2roman?input="&amp;_xlfn.ENCODEURL(E295)))</f>
        <v>Error: Input は必須です</v>
      </c>
      <c r="F294" s="87" t="str">
        <f>IF(F295="","",PROPER(_xlfn.WEBSERVICE("https://api.excelapi.org/language/hira2roman?input="&amp;_xlfn.ENCODEURL(F295))))</f>
        <v/>
      </c>
      <c r="I294" s="88">
        <v>329</v>
      </c>
      <c r="J294" s="85" t="s">
        <v>2564</v>
      </c>
    </row>
    <row r="295" spans="4:10" x14ac:dyDescent="0.4">
      <c r="D295" s="87" t="str">
        <f>_xlfn.WEBSERVICE("https://api.excelapi.org/post/kana?zipcode="&amp;入力情報!$G$583&amp;"&amp;parts=1")</f>
        <v/>
      </c>
      <c r="E295" s="87" t="str">
        <f>_xlfn.WEBSERVICE("https://api.excelapi.org/post/kana?zipcode="&amp;入力情報!$G$583&amp;"&amp;parts=2")</f>
        <v/>
      </c>
      <c r="F295" s="87" t="str">
        <f>_xlfn.WEBSERVICE("https://api.excelapi.org/post/kana?zipcode="&amp;入力情報!$G$583&amp;"&amp;parts=3")</f>
        <v/>
      </c>
      <c r="I295" s="88">
        <v>330</v>
      </c>
      <c r="J295" s="85" t="s">
        <v>3974</v>
      </c>
    </row>
    <row r="296" spans="4:10" x14ac:dyDescent="0.4">
      <c r="I296" s="88">
        <v>331</v>
      </c>
      <c r="J296" s="85" t="s">
        <v>618</v>
      </c>
    </row>
    <row r="297" spans="4:10" x14ac:dyDescent="0.4">
      <c r="D297" s="82" t="s">
        <v>6231</v>
      </c>
      <c r="E297" s="83"/>
      <c r="F297" s="84"/>
      <c r="I297" s="88">
        <v>332</v>
      </c>
      <c r="J297" s="85" t="s">
        <v>616</v>
      </c>
    </row>
    <row r="298" spans="4:10" x14ac:dyDescent="0.4">
      <c r="D298" s="4" t="s">
        <v>9</v>
      </c>
      <c r="E298" s="4" t="s">
        <v>10</v>
      </c>
      <c r="F298" s="4" t="s">
        <v>11</v>
      </c>
      <c r="I298" s="88">
        <v>333</v>
      </c>
      <c r="J298" s="85" t="s">
        <v>621</v>
      </c>
    </row>
    <row r="299" spans="4:10" x14ac:dyDescent="0.4">
      <c r="D299" s="87" t="str">
        <f>_xlfn.WEBSERVICE("https://api.excelapi.org/post/address?zipcode="&amp;入力情報!$G$595&amp;"&amp;parts=1")</f>
        <v/>
      </c>
      <c r="E299" s="87" t="str">
        <f>_xlfn.WEBSERVICE("https://api.excelapi.org/post/address?zipcode="&amp;入力情報!$G$595&amp;"&amp;parts=2")</f>
        <v/>
      </c>
      <c r="F299" s="87" t="str">
        <f>_xlfn.WEBSERVICE("https://api.excelapi.org/post/address?zipcode="&amp;入力情報!$G$595&amp;"&amp;parts=3")</f>
        <v/>
      </c>
      <c r="I299" s="88">
        <v>334</v>
      </c>
      <c r="J299" s="85" t="s">
        <v>1316</v>
      </c>
    </row>
    <row r="300" spans="4:10" x14ac:dyDescent="0.4">
      <c r="D300" s="87" t="str">
        <f>PROPER(_xlfn.WEBSERVICE("https://api.excelapi.org/language/hira2roman?input="&amp;_xlfn.ENCODEURL(D301)))</f>
        <v>Error: Input は必須です</v>
      </c>
      <c r="E300" s="87" t="str">
        <f>PROPER(_xlfn.WEBSERVICE("https://api.excelapi.org/language/hira2roman?input="&amp;_xlfn.ENCODEURL(E301)))</f>
        <v>Error: Input は必須です</v>
      </c>
      <c r="F300" s="87" t="str">
        <f>IF(F301="","",PROPER(_xlfn.WEBSERVICE("https://api.excelapi.org/language/hira2roman?input="&amp;_xlfn.ENCODEURL(F301))))</f>
        <v/>
      </c>
      <c r="I300" s="88">
        <v>335</v>
      </c>
      <c r="J300" s="85" t="s">
        <v>615</v>
      </c>
    </row>
    <row r="301" spans="4:10" x14ac:dyDescent="0.4">
      <c r="D301" s="87" t="str">
        <f>_xlfn.WEBSERVICE("https://api.excelapi.org/post/kana?zipcode="&amp;入力情報!$G$595&amp;"&amp;parts=1")</f>
        <v/>
      </c>
      <c r="E301" s="87" t="str">
        <f>_xlfn.WEBSERVICE("https://api.excelapi.org/post/kana?zipcode="&amp;入力情報!$G$595&amp;"&amp;parts=2")</f>
        <v/>
      </c>
      <c r="F301" s="87" t="str">
        <f>_xlfn.WEBSERVICE("https://api.excelapi.org/post/kana?zipcode="&amp;入力情報!$G$595&amp;"&amp;parts=3")</f>
        <v/>
      </c>
      <c r="I301" s="88">
        <v>336</v>
      </c>
      <c r="J301" s="85" t="s">
        <v>619</v>
      </c>
    </row>
    <row r="302" spans="4:10" x14ac:dyDescent="0.4">
      <c r="I302" s="88">
        <v>337</v>
      </c>
      <c r="J302" s="85" t="s">
        <v>622</v>
      </c>
    </row>
    <row r="303" spans="4:10" x14ac:dyDescent="0.4">
      <c r="D303" s="82" t="s">
        <v>6232</v>
      </c>
      <c r="E303" s="83"/>
      <c r="F303" s="84"/>
      <c r="I303" s="88">
        <v>338</v>
      </c>
      <c r="J303" s="85" t="s">
        <v>1321</v>
      </c>
    </row>
    <row r="304" spans="4:10" x14ac:dyDescent="0.4">
      <c r="D304" s="4" t="s">
        <v>9</v>
      </c>
      <c r="E304" s="4" t="s">
        <v>10</v>
      </c>
      <c r="F304" s="4" t="s">
        <v>11</v>
      </c>
      <c r="I304" s="88">
        <v>339</v>
      </c>
      <c r="J304" s="85" t="s">
        <v>1364</v>
      </c>
    </row>
    <row r="305" spans="4:10" x14ac:dyDescent="0.4">
      <c r="D305" s="87" t="str">
        <f>_xlfn.WEBSERVICE("https://api.excelapi.org/post/address?zipcode="&amp;入力情報!$G$607&amp;"&amp;parts=1")</f>
        <v/>
      </c>
      <c r="E305" s="87" t="str">
        <f>_xlfn.WEBSERVICE("https://api.excelapi.org/post/address?zipcode="&amp;入力情報!$G$607&amp;"&amp;parts=2")</f>
        <v/>
      </c>
      <c r="F305" s="87" t="str">
        <f>_xlfn.WEBSERVICE("https://api.excelapi.org/post/address?zipcode="&amp;入力情報!$G$607&amp;"&amp;parts=3")</f>
        <v/>
      </c>
      <c r="I305" s="88">
        <v>340</v>
      </c>
      <c r="J305" s="85" t="s">
        <v>3973</v>
      </c>
    </row>
    <row r="306" spans="4:10" x14ac:dyDescent="0.4">
      <c r="D306" s="87" t="str">
        <f>PROPER(_xlfn.WEBSERVICE("https://api.excelapi.org/language/hira2roman?input="&amp;_xlfn.ENCODEURL(D307)))</f>
        <v>Error: Input は必須です</v>
      </c>
      <c r="E306" s="87" t="str">
        <f>PROPER(_xlfn.WEBSERVICE("https://api.excelapi.org/language/hira2roman?input="&amp;_xlfn.ENCODEURL(E307)))</f>
        <v>Error: Input は必須です</v>
      </c>
      <c r="F306" s="87" t="str">
        <f>IF(F307="","",PROPER(_xlfn.WEBSERVICE("https://api.excelapi.org/language/hira2roman?input="&amp;_xlfn.ENCODEURL(F307))))</f>
        <v/>
      </c>
      <c r="I306" s="88">
        <v>341</v>
      </c>
      <c r="J306" s="85" t="s">
        <v>1320</v>
      </c>
    </row>
    <row r="307" spans="4:10" x14ac:dyDescent="0.4">
      <c r="D307" s="87" t="str">
        <f>_xlfn.WEBSERVICE("https://api.excelapi.org/post/kana?zipcode="&amp;入力情報!$G$607&amp;"&amp;parts=1")</f>
        <v/>
      </c>
      <c r="E307" s="87" t="str">
        <f>_xlfn.WEBSERVICE("https://api.excelapi.org/post/kana?zipcode="&amp;入力情報!$G$607&amp;"&amp;parts=2")</f>
        <v/>
      </c>
      <c r="F307" s="87" t="str">
        <f>_xlfn.WEBSERVICE("https://api.excelapi.org/post/kana?zipcode="&amp;入力情報!$G$607&amp;"&amp;parts=3")</f>
        <v/>
      </c>
      <c r="I307" s="88">
        <v>342</v>
      </c>
      <c r="J307" s="85" t="s">
        <v>614</v>
      </c>
    </row>
    <row r="308" spans="4:10" x14ac:dyDescent="0.4">
      <c r="I308" s="88">
        <v>343</v>
      </c>
      <c r="J308" s="85" t="s">
        <v>617</v>
      </c>
    </row>
    <row r="309" spans="4:10" x14ac:dyDescent="0.4">
      <c r="D309" s="82" t="s">
        <v>6233</v>
      </c>
      <c r="E309" s="83"/>
      <c r="F309" s="84"/>
      <c r="I309" s="88">
        <v>344</v>
      </c>
      <c r="J309" s="85" t="s">
        <v>1319</v>
      </c>
    </row>
    <row r="310" spans="4:10" x14ac:dyDescent="0.4">
      <c r="D310" s="4" t="s">
        <v>9</v>
      </c>
      <c r="E310" s="4" t="s">
        <v>10</v>
      </c>
      <c r="F310" s="4" t="s">
        <v>11</v>
      </c>
      <c r="I310" s="88">
        <v>345</v>
      </c>
      <c r="J310" s="85" t="s">
        <v>608</v>
      </c>
    </row>
    <row r="311" spans="4:10" x14ac:dyDescent="0.4">
      <c r="D311" s="87" t="str">
        <f>_xlfn.WEBSERVICE("https://api.excelapi.org/post/address?zipcode="&amp;入力情報!$G$619&amp;"&amp;parts=1")</f>
        <v/>
      </c>
      <c r="E311" s="87" t="str">
        <f>_xlfn.WEBSERVICE("https://api.excelapi.org/post/address?zipcode="&amp;入力情報!$G$619&amp;"&amp;parts=2")</f>
        <v/>
      </c>
      <c r="F311" s="87" t="str">
        <f>_xlfn.WEBSERVICE("https://api.excelapi.org/post/address?zipcode="&amp;入力情報!$G$619&amp;"&amp;parts=3")</f>
        <v/>
      </c>
      <c r="I311" s="88">
        <v>346</v>
      </c>
      <c r="J311" s="85" t="s">
        <v>1312</v>
      </c>
    </row>
    <row r="312" spans="4:10" x14ac:dyDescent="0.4">
      <c r="D312" s="87" t="str">
        <f>PROPER(_xlfn.WEBSERVICE("https://api.excelapi.org/language/hira2roman?input="&amp;_xlfn.ENCODEURL(D313)))</f>
        <v>Error: Input は必須です</v>
      </c>
      <c r="E312" s="87" t="str">
        <f>PROPER(_xlfn.WEBSERVICE("https://api.excelapi.org/language/hira2roman?input="&amp;_xlfn.ENCODEURL(E313)))</f>
        <v>Error: Input は必須です</v>
      </c>
      <c r="F312" s="87" t="str">
        <f>IF(F313="","",PROPER(_xlfn.WEBSERVICE("https://api.excelapi.org/language/hira2roman?input="&amp;_xlfn.ENCODEURL(F313))))</f>
        <v/>
      </c>
      <c r="I312" s="88">
        <v>347</v>
      </c>
      <c r="J312" s="85" t="s">
        <v>1363</v>
      </c>
    </row>
    <row r="313" spans="4:10" x14ac:dyDescent="0.4">
      <c r="D313" s="87" t="str">
        <f>_xlfn.WEBSERVICE("https://api.excelapi.org/post/kana?zipcode="&amp;入力情報!$G$619&amp;"&amp;parts=1")</f>
        <v/>
      </c>
      <c r="E313" s="87" t="str">
        <f>_xlfn.WEBSERVICE("https://api.excelapi.org/post/kana?zipcode="&amp;入力情報!$G$619&amp;"&amp;parts=2")</f>
        <v/>
      </c>
      <c r="F313" s="87" t="str">
        <f>_xlfn.WEBSERVICE("https://api.excelapi.org/post/kana?zipcode="&amp;入力情報!$G$619&amp;"&amp;parts=3")</f>
        <v/>
      </c>
      <c r="I313" s="88">
        <v>348</v>
      </c>
      <c r="J313" s="85" t="s">
        <v>607</v>
      </c>
    </row>
    <row r="314" spans="4:10" x14ac:dyDescent="0.4">
      <c r="I314" s="88">
        <v>349</v>
      </c>
      <c r="J314" s="85" t="s">
        <v>611</v>
      </c>
    </row>
    <row r="315" spans="4:10" x14ac:dyDescent="0.4">
      <c r="I315" s="88">
        <v>350</v>
      </c>
      <c r="J315" s="85" t="s">
        <v>3275</v>
      </c>
    </row>
    <row r="316" spans="4:10" x14ac:dyDescent="0.4">
      <c r="I316" s="88">
        <v>351</v>
      </c>
      <c r="J316" s="85" t="s">
        <v>643</v>
      </c>
    </row>
    <row r="317" spans="4:10" x14ac:dyDescent="0.4">
      <c r="I317" s="88">
        <v>352</v>
      </c>
      <c r="J317" s="85" t="s">
        <v>647</v>
      </c>
    </row>
    <row r="318" spans="4:10" x14ac:dyDescent="0.4">
      <c r="I318" s="88">
        <v>353</v>
      </c>
      <c r="J318" s="85" t="s">
        <v>648</v>
      </c>
    </row>
    <row r="319" spans="4:10" x14ac:dyDescent="0.4">
      <c r="I319" s="88">
        <v>354</v>
      </c>
      <c r="J319" s="85" t="s">
        <v>649</v>
      </c>
    </row>
    <row r="320" spans="4:10" x14ac:dyDescent="0.4">
      <c r="I320" s="88">
        <v>355</v>
      </c>
      <c r="J320" s="85" t="s">
        <v>645</v>
      </c>
    </row>
    <row r="321" spans="9:10" x14ac:dyDescent="0.4">
      <c r="I321" s="88">
        <v>356</v>
      </c>
      <c r="J321" s="85" t="s">
        <v>646</v>
      </c>
    </row>
    <row r="322" spans="9:10" x14ac:dyDescent="0.4">
      <c r="I322" s="88">
        <v>357</v>
      </c>
      <c r="J322" s="85" t="s">
        <v>1307</v>
      </c>
    </row>
    <row r="323" spans="9:10" x14ac:dyDescent="0.4">
      <c r="I323" s="88">
        <v>358</v>
      </c>
      <c r="J323" s="85" t="s">
        <v>2549</v>
      </c>
    </row>
    <row r="324" spans="9:10" x14ac:dyDescent="0.4">
      <c r="I324" s="88">
        <v>359</v>
      </c>
      <c r="J324" s="85" t="s">
        <v>2551</v>
      </c>
    </row>
    <row r="325" spans="9:10" x14ac:dyDescent="0.4">
      <c r="I325" s="88">
        <v>360</v>
      </c>
      <c r="J325" s="85" t="s">
        <v>1178</v>
      </c>
    </row>
    <row r="326" spans="9:10" x14ac:dyDescent="0.4">
      <c r="I326" s="88">
        <v>361</v>
      </c>
      <c r="J326" s="85" t="s">
        <v>1330</v>
      </c>
    </row>
    <row r="327" spans="9:10" x14ac:dyDescent="0.4">
      <c r="I327" s="88">
        <v>362</v>
      </c>
      <c r="J327" s="85" t="s">
        <v>1180</v>
      </c>
    </row>
    <row r="328" spans="9:10" x14ac:dyDescent="0.4">
      <c r="I328" s="88">
        <v>363</v>
      </c>
      <c r="J328" s="85" t="s">
        <v>644</v>
      </c>
    </row>
    <row r="329" spans="9:10" x14ac:dyDescent="0.4">
      <c r="I329" s="88">
        <v>364</v>
      </c>
      <c r="J329" s="85" t="s">
        <v>1179</v>
      </c>
    </row>
    <row r="330" spans="9:10" x14ac:dyDescent="0.4">
      <c r="I330" s="88">
        <v>365</v>
      </c>
      <c r="J330" s="85" t="s">
        <v>1181</v>
      </c>
    </row>
    <row r="331" spans="9:10" x14ac:dyDescent="0.4">
      <c r="I331" s="88">
        <v>366</v>
      </c>
      <c r="J331" s="85" t="s">
        <v>1182</v>
      </c>
    </row>
    <row r="332" spans="9:10" x14ac:dyDescent="0.4">
      <c r="I332" s="88">
        <v>367</v>
      </c>
      <c r="J332" s="85" t="s">
        <v>4052</v>
      </c>
    </row>
    <row r="333" spans="9:10" x14ac:dyDescent="0.4">
      <c r="I333" s="88">
        <v>368</v>
      </c>
      <c r="J333" s="85" t="s">
        <v>3591</v>
      </c>
    </row>
    <row r="334" spans="9:10" x14ac:dyDescent="0.4">
      <c r="I334" s="88">
        <v>369</v>
      </c>
      <c r="J334" s="85" t="s">
        <v>5237</v>
      </c>
    </row>
    <row r="335" spans="9:10" x14ac:dyDescent="0.4">
      <c r="I335" s="88">
        <v>370</v>
      </c>
      <c r="J335" s="85" t="s">
        <v>1177</v>
      </c>
    </row>
    <row r="336" spans="9:10" x14ac:dyDescent="0.4">
      <c r="I336" s="88">
        <v>371</v>
      </c>
      <c r="J336" s="85" t="s">
        <v>1176</v>
      </c>
    </row>
    <row r="337" spans="9:10" x14ac:dyDescent="0.4">
      <c r="I337" s="88">
        <v>372</v>
      </c>
      <c r="J337" s="85" t="s">
        <v>1302</v>
      </c>
    </row>
    <row r="338" spans="9:10" x14ac:dyDescent="0.4">
      <c r="I338" s="88">
        <v>373</v>
      </c>
      <c r="J338" s="85" t="s">
        <v>1400</v>
      </c>
    </row>
    <row r="339" spans="9:10" x14ac:dyDescent="0.4">
      <c r="I339" s="88">
        <v>374</v>
      </c>
      <c r="J339" s="85" t="s">
        <v>1311</v>
      </c>
    </row>
    <row r="340" spans="9:10" x14ac:dyDescent="0.4">
      <c r="I340" s="88">
        <v>375</v>
      </c>
      <c r="J340" s="85" t="s">
        <v>1303</v>
      </c>
    </row>
    <row r="341" spans="9:10" x14ac:dyDescent="0.4">
      <c r="I341" s="88">
        <v>376</v>
      </c>
      <c r="J341" s="85" t="s">
        <v>970</v>
      </c>
    </row>
    <row r="342" spans="9:10" x14ac:dyDescent="0.4">
      <c r="I342" s="88">
        <v>377</v>
      </c>
      <c r="J342" s="85" t="s">
        <v>1353</v>
      </c>
    </row>
    <row r="343" spans="9:10" x14ac:dyDescent="0.4">
      <c r="I343" s="88">
        <v>378</v>
      </c>
      <c r="J343" s="85" t="s">
        <v>1956</v>
      </c>
    </row>
    <row r="344" spans="9:10" x14ac:dyDescent="0.4">
      <c r="I344" s="88">
        <v>379</v>
      </c>
      <c r="J344" s="85" t="s">
        <v>4897</v>
      </c>
    </row>
    <row r="345" spans="9:10" x14ac:dyDescent="0.4">
      <c r="I345" s="88">
        <v>380</v>
      </c>
      <c r="J345" s="85" t="s">
        <v>1397</v>
      </c>
    </row>
    <row r="346" spans="9:10" x14ac:dyDescent="0.4">
      <c r="I346" s="88">
        <v>381</v>
      </c>
      <c r="J346" s="85" t="s">
        <v>1309</v>
      </c>
    </row>
    <row r="347" spans="9:10" x14ac:dyDescent="0.4">
      <c r="I347" s="88">
        <v>382</v>
      </c>
      <c r="J347" s="85" t="s">
        <v>1323</v>
      </c>
    </row>
    <row r="348" spans="9:10" x14ac:dyDescent="0.4">
      <c r="I348" s="88">
        <v>383</v>
      </c>
      <c r="J348" s="85" t="s">
        <v>1394</v>
      </c>
    </row>
    <row r="349" spans="9:10" x14ac:dyDescent="0.4">
      <c r="I349" s="88">
        <v>384</v>
      </c>
      <c r="J349" s="85" t="s">
        <v>1308</v>
      </c>
    </row>
    <row r="350" spans="9:10" x14ac:dyDescent="0.4">
      <c r="I350" s="88">
        <v>385</v>
      </c>
      <c r="J350" s="85" t="s">
        <v>1396</v>
      </c>
    </row>
    <row r="351" spans="9:10" x14ac:dyDescent="0.4">
      <c r="I351" s="88">
        <v>386</v>
      </c>
      <c r="J351" s="85" t="s">
        <v>1959</v>
      </c>
    </row>
    <row r="352" spans="9:10" x14ac:dyDescent="0.4">
      <c r="I352" s="88">
        <v>387</v>
      </c>
      <c r="J352" s="85" t="s">
        <v>1398</v>
      </c>
    </row>
    <row r="353" spans="9:10" x14ac:dyDescent="0.4">
      <c r="I353" s="88">
        <v>388</v>
      </c>
      <c r="J353" s="85" t="s">
        <v>1395</v>
      </c>
    </row>
    <row r="354" spans="9:10" x14ac:dyDescent="0.4">
      <c r="I354" s="88">
        <v>389</v>
      </c>
      <c r="J354" s="85" t="s">
        <v>5248</v>
      </c>
    </row>
    <row r="355" spans="9:10" x14ac:dyDescent="0.4">
      <c r="I355" s="88">
        <v>390</v>
      </c>
      <c r="J355" s="85" t="s">
        <v>1346</v>
      </c>
    </row>
    <row r="356" spans="9:10" x14ac:dyDescent="0.4">
      <c r="I356" s="88">
        <v>391</v>
      </c>
      <c r="J356" s="85" t="s">
        <v>1313</v>
      </c>
    </row>
    <row r="357" spans="9:10" x14ac:dyDescent="0.4">
      <c r="I357" s="88">
        <v>392</v>
      </c>
      <c r="J357" s="85" t="s">
        <v>1362</v>
      </c>
    </row>
    <row r="358" spans="9:10" x14ac:dyDescent="0.4">
      <c r="I358" s="88">
        <v>393</v>
      </c>
      <c r="J358" s="85" t="s">
        <v>1393</v>
      </c>
    </row>
    <row r="359" spans="9:10" x14ac:dyDescent="0.4">
      <c r="I359" s="88">
        <v>394</v>
      </c>
      <c r="J359" s="85" t="s">
        <v>1358</v>
      </c>
    </row>
    <row r="360" spans="9:10" x14ac:dyDescent="0.4">
      <c r="I360" s="88">
        <v>395</v>
      </c>
      <c r="J360" s="85" t="s">
        <v>1357</v>
      </c>
    </row>
    <row r="361" spans="9:10" x14ac:dyDescent="0.4">
      <c r="I361" s="88">
        <v>396</v>
      </c>
      <c r="J361" s="85" t="s">
        <v>1359</v>
      </c>
    </row>
    <row r="362" spans="9:10" x14ac:dyDescent="0.4">
      <c r="I362" s="88">
        <v>397</v>
      </c>
      <c r="J362" s="85" t="s">
        <v>1106</v>
      </c>
    </row>
    <row r="363" spans="9:10" x14ac:dyDescent="0.4">
      <c r="I363" s="88">
        <v>398</v>
      </c>
      <c r="J363" s="85" t="s">
        <v>1399</v>
      </c>
    </row>
    <row r="364" spans="9:10" x14ac:dyDescent="0.4">
      <c r="I364" s="88">
        <v>399</v>
      </c>
      <c r="J364" s="85" t="s">
        <v>5011</v>
      </c>
    </row>
    <row r="365" spans="9:10" x14ac:dyDescent="0.4">
      <c r="I365" s="88">
        <v>400</v>
      </c>
      <c r="J365" s="85" t="s">
        <v>1961</v>
      </c>
    </row>
    <row r="366" spans="9:10" x14ac:dyDescent="0.4">
      <c r="I366" s="88">
        <v>401</v>
      </c>
      <c r="J366" s="85" t="s">
        <v>1304</v>
      </c>
    </row>
    <row r="367" spans="9:10" x14ac:dyDescent="0.4">
      <c r="I367" s="88">
        <v>402</v>
      </c>
      <c r="J367" s="85" t="s">
        <v>1361</v>
      </c>
    </row>
    <row r="368" spans="9:10" x14ac:dyDescent="0.4">
      <c r="I368" s="88">
        <v>403</v>
      </c>
      <c r="J368" s="85" t="s">
        <v>1360</v>
      </c>
    </row>
    <row r="369" spans="9:10" x14ac:dyDescent="0.4">
      <c r="I369" s="88">
        <v>404</v>
      </c>
      <c r="J369" s="85" t="s">
        <v>1347</v>
      </c>
    </row>
    <row r="370" spans="9:10" x14ac:dyDescent="0.4">
      <c r="I370" s="88">
        <v>405</v>
      </c>
      <c r="J370" s="85" t="s">
        <v>1958</v>
      </c>
    </row>
    <row r="371" spans="9:10" x14ac:dyDescent="0.4">
      <c r="I371" s="88">
        <v>406</v>
      </c>
      <c r="J371" s="85" t="s">
        <v>1960</v>
      </c>
    </row>
    <row r="372" spans="9:10" x14ac:dyDescent="0.4">
      <c r="I372" s="88">
        <v>407</v>
      </c>
      <c r="J372" s="85" t="s">
        <v>1957</v>
      </c>
    </row>
    <row r="373" spans="9:10" x14ac:dyDescent="0.4">
      <c r="I373" s="88">
        <v>408</v>
      </c>
      <c r="J373" s="85" t="s">
        <v>2550</v>
      </c>
    </row>
    <row r="374" spans="9:10" x14ac:dyDescent="0.4">
      <c r="I374" s="88">
        <v>409</v>
      </c>
      <c r="J374" s="85" t="s">
        <v>1452</v>
      </c>
    </row>
    <row r="375" spans="9:10" x14ac:dyDescent="0.4">
      <c r="I375" s="88">
        <v>410</v>
      </c>
      <c r="J375" s="85" t="s">
        <v>1184</v>
      </c>
    </row>
    <row r="376" spans="9:10" x14ac:dyDescent="0.4">
      <c r="I376" s="88">
        <v>411</v>
      </c>
      <c r="J376" s="85" t="s">
        <v>1356</v>
      </c>
    </row>
    <row r="377" spans="9:10" x14ac:dyDescent="0.4">
      <c r="I377" s="88">
        <v>412</v>
      </c>
      <c r="J377" s="85" t="s">
        <v>1413</v>
      </c>
    </row>
    <row r="378" spans="9:10" x14ac:dyDescent="0.4">
      <c r="I378" s="88">
        <v>413</v>
      </c>
      <c r="J378" s="85" t="s">
        <v>1310</v>
      </c>
    </row>
    <row r="379" spans="9:10" x14ac:dyDescent="0.4">
      <c r="I379" s="88">
        <v>414</v>
      </c>
      <c r="J379" s="85" t="s">
        <v>2552</v>
      </c>
    </row>
    <row r="380" spans="9:10" x14ac:dyDescent="0.4">
      <c r="I380" s="88">
        <v>415</v>
      </c>
      <c r="J380" s="85" t="s">
        <v>1340</v>
      </c>
    </row>
    <row r="381" spans="9:10" x14ac:dyDescent="0.4">
      <c r="I381" s="88">
        <v>416</v>
      </c>
      <c r="J381" s="85" t="s">
        <v>2928</v>
      </c>
    </row>
    <row r="382" spans="9:10" x14ac:dyDescent="0.4">
      <c r="I382" s="88">
        <v>417</v>
      </c>
      <c r="J382" s="85" t="s">
        <v>1314</v>
      </c>
    </row>
    <row r="383" spans="9:10" x14ac:dyDescent="0.4">
      <c r="I383" s="88">
        <v>418</v>
      </c>
      <c r="J383" s="85" t="s">
        <v>1342</v>
      </c>
    </row>
    <row r="384" spans="9:10" x14ac:dyDescent="0.4">
      <c r="I384" s="88">
        <v>419</v>
      </c>
      <c r="J384" s="85" t="s">
        <v>3570</v>
      </c>
    </row>
    <row r="385" spans="9:10" x14ac:dyDescent="0.4">
      <c r="I385" s="88">
        <v>420</v>
      </c>
      <c r="J385" s="85" t="s">
        <v>1331</v>
      </c>
    </row>
    <row r="386" spans="9:10" x14ac:dyDescent="0.4">
      <c r="I386" s="88">
        <v>421</v>
      </c>
      <c r="J386" s="85" t="s">
        <v>1412</v>
      </c>
    </row>
    <row r="387" spans="9:10" x14ac:dyDescent="0.4">
      <c r="I387" s="88">
        <v>422</v>
      </c>
      <c r="J387" s="85" t="s">
        <v>1352</v>
      </c>
    </row>
    <row r="388" spans="9:10" x14ac:dyDescent="0.4">
      <c r="I388" s="88">
        <v>424</v>
      </c>
      <c r="J388" s="85" t="s">
        <v>1343</v>
      </c>
    </row>
    <row r="389" spans="9:10" x14ac:dyDescent="0.4">
      <c r="I389" s="88">
        <v>425</v>
      </c>
      <c r="J389" s="85" t="s">
        <v>1345</v>
      </c>
    </row>
    <row r="390" spans="9:10" x14ac:dyDescent="0.4">
      <c r="I390" s="88">
        <v>426</v>
      </c>
      <c r="J390" s="85" t="s">
        <v>1344</v>
      </c>
    </row>
    <row r="391" spans="9:10" x14ac:dyDescent="0.4">
      <c r="I391" s="88">
        <v>427</v>
      </c>
      <c r="J391" s="85" t="s">
        <v>1366</v>
      </c>
    </row>
    <row r="392" spans="9:10" x14ac:dyDescent="0.4">
      <c r="I392" s="88">
        <v>428</v>
      </c>
      <c r="J392" s="85" t="s">
        <v>2934</v>
      </c>
    </row>
    <row r="393" spans="9:10" x14ac:dyDescent="0.4">
      <c r="I393" s="88">
        <v>430</v>
      </c>
      <c r="J393" s="85" t="s">
        <v>1365</v>
      </c>
    </row>
    <row r="394" spans="9:10" x14ac:dyDescent="0.4">
      <c r="I394" s="88">
        <v>431</v>
      </c>
      <c r="J394" s="85" t="s">
        <v>3701</v>
      </c>
    </row>
    <row r="395" spans="9:10" x14ac:dyDescent="0.4">
      <c r="I395" s="88">
        <v>432</v>
      </c>
      <c r="J395" s="85" t="s">
        <v>1305</v>
      </c>
    </row>
    <row r="396" spans="9:10" x14ac:dyDescent="0.4">
      <c r="I396" s="88">
        <v>433</v>
      </c>
      <c r="J396" s="85" t="s">
        <v>1183</v>
      </c>
    </row>
    <row r="397" spans="9:10" x14ac:dyDescent="0.4">
      <c r="I397" s="88">
        <v>434</v>
      </c>
      <c r="J397" s="85" t="s">
        <v>1185</v>
      </c>
    </row>
    <row r="398" spans="9:10" x14ac:dyDescent="0.4">
      <c r="I398" s="88">
        <v>435</v>
      </c>
      <c r="J398" s="85" t="s">
        <v>1336</v>
      </c>
    </row>
    <row r="399" spans="9:10" x14ac:dyDescent="0.4">
      <c r="I399" s="88">
        <v>436</v>
      </c>
      <c r="J399" s="85" t="s">
        <v>1339</v>
      </c>
    </row>
    <row r="400" spans="9:10" x14ac:dyDescent="0.4">
      <c r="I400" s="88">
        <v>437</v>
      </c>
      <c r="J400" s="85" t="s">
        <v>3139</v>
      </c>
    </row>
    <row r="401" spans="9:10" x14ac:dyDescent="0.4">
      <c r="I401" s="88">
        <v>438</v>
      </c>
      <c r="J401" s="85" t="s">
        <v>1298</v>
      </c>
    </row>
    <row r="402" spans="9:10" x14ac:dyDescent="0.4">
      <c r="I402" s="88">
        <v>439</v>
      </c>
      <c r="J402" s="85" t="s">
        <v>3512</v>
      </c>
    </row>
    <row r="403" spans="9:10" x14ac:dyDescent="0.4">
      <c r="I403" s="88">
        <v>440</v>
      </c>
      <c r="J403" s="85" t="s">
        <v>1351</v>
      </c>
    </row>
    <row r="404" spans="9:10" x14ac:dyDescent="0.4">
      <c r="I404" s="88">
        <v>441</v>
      </c>
      <c r="J404" s="85" t="s">
        <v>4433</v>
      </c>
    </row>
    <row r="405" spans="9:10" x14ac:dyDescent="0.4">
      <c r="I405" s="88">
        <v>442</v>
      </c>
      <c r="J405" s="85" t="s">
        <v>1186</v>
      </c>
    </row>
    <row r="406" spans="9:10" x14ac:dyDescent="0.4">
      <c r="I406" s="88">
        <v>443</v>
      </c>
      <c r="J406" s="85" t="s">
        <v>3571</v>
      </c>
    </row>
    <row r="407" spans="9:10" x14ac:dyDescent="0.4">
      <c r="I407" s="88">
        <v>444</v>
      </c>
      <c r="J407" s="85" t="s">
        <v>1454</v>
      </c>
    </row>
    <row r="408" spans="9:10" x14ac:dyDescent="0.4">
      <c r="I408" s="88">
        <v>445</v>
      </c>
      <c r="J408" s="85" t="s">
        <v>1453</v>
      </c>
    </row>
    <row r="409" spans="9:10" x14ac:dyDescent="0.4">
      <c r="I409" s="88">
        <v>446</v>
      </c>
      <c r="J409" s="85" t="s">
        <v>3569</v>
      </c>
    </row>
    <row r="410" spans="9:10" x14ac:dyDescent="0.4">
      <c r="I410" s="88">
        <v>447</v>
      </c>
      <c r="J410" s="85" t="s">
        <v>1318</v>
      </c>
    </row>
    <row r="411" spans="9:10" x14ac:dyDescent="0.4">
      <c r="I411" s="88">
        <v>448</v>
      </c>
      <c r="J411" s="85" t="s">
        <v>1317</v>
      </c>
    </row>
    <row r="412" spans="9:10" x14ac:dyDescent="0.4">
      <c r="I412" s="88">
        <v>449</v>
      </c>
      <c r="J412" s="85" t="s">
        <v>1315</v>
      </c>
    </row>
    <row r="413" spans="9:10" x14ac:dyDescent="0.4">
      <c r="I413" s="88">
        <v>450</v>
      </c>
      <c r="J413" s="85" t="s">
        <v>3907</v>
      </c>
    </row>
    <row r="414" spans="9:10" x14ac:dyDescent="0.4">
      <c r="I414" s="88">
        <v>451</v>
      </c>
      <c r="J414" s="85" t="s">
        <v>1187</v>
      </c>
    </row>
    <row r="415" spans="9:10" x14ac:dyDescent="0.4">
      <c r="I415" s="88">
        <v>452</v>
      </c>
      <c r="J415" s="85" t="s">
        <v>2939</v>
      </c>
    </row>
    <row r="416" spans="9:10" x14ac:dyDescent="0.4">
      <c r="I416" s="88">
        <v>453</v>
      </c>
      <c r="J416" s="85" t="s">
        <v>1333</v>
      </c>
    </row>
    <row r="417" spans="9:10" x14ac:dyDescent="0.4">
      <c r="I417" s="88">
        <v>454</v>
      </c>
      <c r="J417" s="85" t="s">
        <v>1355</v>
      </c>
    </row>
    <row r="418" spans="9:10" x14ac:dyDescent="0.4">
      <c r="I418" s="88">
        <v>455</v>
      </c>
      <c r="J418" s="85" t="s">
        <v>1354</v>
      </c>
    </row>
    <row r="419" spans="9:10" x14ac:dyDescent="0.4">
      <c r="I419" s="88">
        <v>456</v>
      </c>
      <c r="J419" s="85" t="s">
        <v>1341</v>
      </c>
    </row>
    <row r="420" spans="9:10" x14ac:dyDescent="0.4">
      <c r="I420" s="88">
        <v>457</v>
      </c>
      <c r="J420" s="85" t="s">
        <v>1297</v>
      </c>
    </row>
    <row r="421" spans="9:10" x14ac:dyDescent="0.4">
      <c r="I421" s="88">
        <v>458</v>
      </c>
      <c r="J421" s="85" t="s">
        <v>4554</v>
      </c>
    </row>
    <row r="422" spans="9:10" x14ac:dyDescent="0.4">
      <c r="I422" s="88">
        <v>459</v>
      </c>
      <c r="J422" s="85" t="s">
        <v>4553</v>
      </c>
    </row>
    <row r="423" spans="9:10" x14ac:dyDescent="0.4">
      <c r="I423" s="88">
        <v>460</v>
      </c>
      <c r="J423" s="85" t="s">
        <v>4552</v>
      </c>
    </row>
    <row r="424" spans="9:10" x14ac:dyDescent="0.4">
      <c r="I424" s="88">
        <v>461</v>
      </c>
      <c r="J424" s="85" t="s">
        <v>2664</v>
      </c>
    </row>
    <row r="425" spans="9:10" x14ac:dyDescent="0.4">
      <c r="I425" s="88">
        <v>462</v>
      </c>
      <c r="J425" s="85" t="s">
        <v>1306</v>
      </c>
    </row>
    <row r="426" spans="9:10" x14ac:dyDescent="0.4">
      <c r="I426" s="88">
        <v>463</v>
      </c>
      <c r="J426" s="85" t="s">
        <v>1349</v>
      </c>
    </row>
    <row r="427" spans="9:10" x14ac:dyDescent="0.4">
      <c r="I427" s="88">
        <v>464</v>
      </c>
      <c r="J427" s="85" t="s">
        <v>1188</v>
      </c>
    </row>
    <row r="428" spans="9:10" x14ac:dyDescent="0.4">
      <c r="I428" s="88">
        <v>465</v>
      </c>
      <c r="J428" s="85" t="s">
        <v>1189</v>
      </c>
    </row>
    <row r="429" spans="9:10" x14ac:dyDescent="0.4">
      <c r="I429" s="88">
        <v>466</v>
      </c>
      <c r="J429" s="85" t="s">
        <v>1190</v>
      </c>
    </row>
    <row r="430" spans="9:10" x14ac:dyDescent="0.4">
      <c r="I430" s="88">
        <v>467</v>
      </c>
      <c r="J430" s="85" t="s">
        <v>1332</v>
      </c>
    </row>
    <row r="431" spans="9:10" x14ac:dyDescent="0.4">
      <c r="I431" s="88">
        <v>468</v>
      </c>
      <c r="J431" s="85" t="s">
        <v>4075</v>
      </c>
    </row>
    <row r="432" spans="9:10" x14ac:dyDescent="0.4">
      <c r="I432" s="88">
        <v>470</v>
      </c>
      <c r="J432" s="85" t="s">
        <v>1296</v>
      </c>
    </row>
    <row r="433" spans="9:10" x14ac:dyDescent="0.4">
      <c r="I433" s="88">
        <v>471</v>
      </c>
      <c r="J433" s="85" t="s">
        <v>1350</v>
      </c>
    </row>
    <row r="434" spans="9:10" x14ac:dyDescent="0.4">
      <c r="I434" s="88">
        <v>472</v>
      </c>
      <c r="J434" s="85" t="s">
        <v>1335</v>
      </c>
    </row>
    <row r="435" spans="9:10" x14ac:dyDescent="0.4">
      <c r="I435" s="88">
        <v>473</v>
      </c>
      <c r="J435" s="85" t="s">
        <v>2940</v>
      </c>
    </row>
    <row r="436" spans="9:10" x14ac:dyDescent="0.4">
      <c r="I436" s="88">
        <v>474</v>
      </c>
      <c r="J436" s="85" t="s">
        <v>1299</v>
      </c>
    </row>
    <row r="437" spans="9:10" x14ac:dyDescent="0.4">
      <c r="I437" s="88">
        <v>475</v>
      </c>
      <c r="J437" s="85" t="s">
        <v>1300</v>
      </c>
    </row>
    <row r="438" spans="9:10" x14ac:dyDescent="0.4">
      <c r="I438" s="88">
        <v>476</v>
      </c>
      <c r="J438" s="85" t="s">
        <v>1348</v>
      </c>
    </row>
    <row r="439" spans="9:10" x14ac:dyDescent="0.4">
      <c r="I439" s="88">
        <v>477</v>
      </c>
      <c r="J439" s="85" t="s">
        <v>3284</v>
      </c>
    </row>
    <row r="440" spans="9:10" x14ac:dyDescent="0.4">
      <c r="I440" s="88">
        <v>478</v>
      </c>
      <c r="J440" s="85" t="s">
        <v>1337</v>
      </c>
    </row>
    <row r="441" spans="9:10" x14ac:dyDescent="0.4">
      <c r="I441" s="88">
        <v>479</v>
      </c>
      <c r="J441" s="85" t="s">
        <v>4430</v>
      </c>
    </row>
    <row r="442" spans="9:10" x14ac:dyDescent="0.4">
      <c r="I442" s="88">
        <v>480</v>
      </c>
      <c r="J442" s="85" t="s">
        <v>1301</v>
      </c>
    </row>
    <row r="443" spans="9:10" x14ac:dyDescent="0.4">
      <c r="I443" s="88">
        <v>481</v>
      </c>
      <c r="J443" s="85" t="s">
        <v>3204</v>
      </c>
    </row>
    <row r="444" spans="9:10" x14ac:dyDescent="0.4">
      <c r="I444" s="88">
        <v>482</v>
      </c>
      <c r="J444" s="85" t="s">
        <v>3203</v>
      </c>
    </row>
    <row r="445" spans="9:10" x14ac:dyDescent="0.4">
      <c r="I445" s="88">
        <v>483</v>
      </c>
      <c r="J445" s="85" t="s">
        <v>1322</v>
      </c>
    </row>
    <row r="446" spans="9:10" x14ac:dyDescent="0.4">
      <c r="I446" s="88">
        <v>484</v>
      </c>
      <c r="J446" s="85" t="s">
        <v>1325</v>
      </c>
    </row>
    <row r="447" spans="9:10" x14ac:dyDescent="0.4">
      <c r="I447" s="88">
        <v>485</v>
      </c>
      <c r="J447" s="85" t="s">
        <v>1338</v>
      </c>
    </row>
    <row r="448" spans="9:10" x14ac:dyDescent="0.4">
      <c r="I448" s="88">
        <v>486</v>
      </c>
      <c r="J448" s="85" t="s">
        <v>1324</v>
      </c>
    </row>
    <row r="449" spans="9:10" x14ac:dyDescent="0.4">
      <c r="I449" s="88">
        <v>487</v>
      </c>
      <c r="J449" s="85" t="s">
        <v>4438</v>
      </c>
    </row>
    <row r="450" spans="9:10" x14ac:dyDescent="0.4">
      <c r="I450" s="88">
        <v>488</v>
      </c>
      <c r="J450" s="85" t="s">
        <v>4439</v>
      </c>
    </row>
    <row r="451" spans="9:10" x14ac:dyDescent="0.4">
      <c r="I451" s="88">
        <v>489</v>
      </c>
      <c r="J451" s="85" t="s">
        <v>1295</v>
      </c>
    </row>
    <row r="452" spans="9:10" x14ac:dyDescent="0.4">
      <c r="I452" s="88">
        <v>490</v>
      </c>
      <c r="J452" s="85" t="s">
        <v>4436</v>
      </c>
    </row>
    <row r="453" spans="9:10" x14ac:dyDescent="0.4">
      <c r="I453" s="88">
        <v>491</v>
      </c>
      <c r="J453" s="85" t="s">
        <v>1326</v>
      </c>
    </row>
    <row r="454" spans="9:10" x14ac:dyDescent="0.4">
      <c r="I454" s="88">
        <v>492</v>
      </c>
      <c r="J454" s="85" t="s">
        <v>4437</v>
      </c>
    </row>
    <row r="455" spans="9:10" x14ac:dyDescent="0.4">
      <c r="I455" s="88">
        <v>493</v>
      </c>
      <c r="J455" s="85" t="s">
        <v>1327</v>
      </c>
    </row>
    <row r="456" spans="9:10" x14ac:dyDescent="0.4">
      <c r="I456" s="88">
        <v>494</v>
      </c>
      <c r="J456" s="85" t="s">
        <v>1334</v>
      </c>
    </row>
    <row r="457" spans="9:10" x14ac:dyDescent="0.4">
      <c r="I457" s="88">
        <v>495</v>
      </c>
      <c r="J457" s="85" t="s">
        <v>1328</v>
      </c>
    </row>
    <row r="458" spans="9:10" x14ac:dyDescent="0.4">
      <c r="I458" s="88">
        <v>496</v>
      </c>
      <c r="J458" s="85" t="s">
        <v>4871</v>
      </c>
    </row>
    <row r="459" spans="9:10" x14ac:dyDescent="0.4">
      <c r="I459" s="88">
        <v>497</v>
      </c>
      <c r="J459" s="85" t="s">
        <v>1191</v>
      </c>
    </row>
    <row r="460" spans="9:10" x14ac:dyDescent="0.4">
      <c r="I460" s="88">
        <v>498</v>
      </c>
      <c r="J460" s="85" t="s">
        <v>1195</v>
      </c>
    </row>
    <row r="461" spans="9:10" x14ac:dyDescent="0.4">
      <c r="I461" s="88">
        <v>500</v>
      </c>
      <c r="J461" s="85" t="s">
        <v>1196</v>
      </c>
    </row>
    <row r="462" spans="9:10" x14ac:dyDescent="0.4">
      <c r="I462" s="88">
        <v>501</v>
      </c>
      <c r="J462" s="85" t="s">
        <v>1378</v>
      </c>
    </row>
    <row r="463" spans="9:10" x14ac:dyDescent="0.4">
      <c r="I463" s="88">
        <v>502</v>
      </c>
      <c r="J463" s="85" t="s">
        <v>1414</v>
      </c>
    </row>
    <row r="464" spans="9:10" x14ac:dyDescent="0.4">
      <c r="I464" s="88">
        <v>503</v>
      </c>
      <c r="J464" s="85" t="s">
        <v>1415</v>
      </c>
    </row>
    <row r="465" spans="9:10" x14ac:dyDescent="0.4">
      <c r="I465" s="88">
        <v>504</v>
      </c>
      <c r="J465" s="85" t="s">
        <v>1703</v>
      </c>
    </row>
    <row r="466" spans="9:10" x14ac:dyDescent="0.4">
      <c r="I466" s="88">
        <v>505</v>
      </c>
      <c r="J466" s="85" t="s">
        <v>1839</v>
      </c>
    </row>
    <row r="467" spans="9:10" x14ac:dyDescent="0.4">
      <c r="I467" s="88">
        <v>506</v>
      </c>
      <c r="J467" s="85" t="s">
        <v>1962</v>
      </c>
    </row>
    <row r="468" spans="9:10" x14ac:dyDescent="0.4">
      <c r="I468" s="88">
        <v>507</v>
      </c>
      <c r="J468" s="85" t="s">
        <v>1704</v>
      </c>
    </row>
    <row r="469" spans="9:10" x14ac:dyDescent="0.4">
      <c r="I469" s="88">
        <v>508</v>
      </c>
      <c r="J469" s="85" t="s">
        <v>3211</v>
      </c>
    </row>
    <row r="470" spans="9:10" x14ac:dyDescent="0.4">
      <c r="I470" s="88">
        <v>509</v>
      </c>
      <c r="J470" s="85" t="s">
        <v>1197</v>
      </c>
    </row>
    <row r="471" spans="9:10" x14ac:dyDescent="0.4">
      <c r="I471" s="88">
        <v>510</v>
      </c>
      <c r="J471" s="85" t="s">
        <v>1390</v>
      </c>
    </row>
    <row r="472" spans="9:10" x14ac:dyDescent="0.4">
      <c r="I472" s="88">
        <v>511</v>
      </c>
      <c r="J472" s="85" t="s">
        <v>1391</v>
      </c>
    </row>
    <row r="473" spans="9:10" x14ac:dyDescent="0.4">
      <c r="I473" s="88">
        <v>512</v>
      </c>
      <c r="J473" s="85" t="s">
        <v>1401</v>
      </c>
    </row>
    <row r="474" spans="9:10" x14ac:dyDescent="0.4">
      <c r="I474" s="88">
        <v>513</v>
      </c>
      <c r="J474" s="85" t="s">
        <v>1382</v>
      </c>
    </row>
    <row r="475" spans="9:10" x14ac:dyDescent="0.4">
      <c r="I475" s="88">
        <v>514</v>
      </c>
      <c r="J475" s="85" t="s">
        <v>1384</v>
      </c>
    </row>
    <row r="476" spans="9:10" x14ac:dyDescent="0.4">
      <c r="I476" s="88">
        <v>515</v>
      </c>
      <c r="J476" s="85" t="s">
        <v>1374</v>
      </c>
    </row>
    <row r="477" spans="9:10" x14ac:dyDescent="0.4">
      <c r="I477" s="88">
        <v>516</v>
      </c>
      <c r="J477" s="85" t="s">
        <v>1388</v>
      </c>
    </row>
    <row r="478" spans="9:10" x14ac:dyDescent="0.4">
      <c r="I478" s="88">
        <v>517</v>
      </c>
      <c r="J478" s="85" t="s">
        <v>3891</v>
      </c>
    </row>
    <row r="479" spans="9:10" x14ac:dyDescent="0.4">
      <c r="I479" s="88">
        <v>518</v>
      </c>
      <c r="J479" s="85" t="s">
        <v>1830</v>
      </c>
    </row>
    <row r="480" spans="9:10" x14ac:dyDescent="0.4">
      <c r="I480" s="88">
        <v>519</v>
      </c>
      <c r="J480" s="85" t="s">
        <v>1369</v>
      </c>
    </row>
    <row r="481" spans="9:10" x14ac:dyDescent="0.4">
      <c r="I481" s="88">
        <v>520</v>
      </c>
      <c r="J481" s="85" t="s">
        <v>1387</v>
      </c>
    </row>
    <row r="482" spans="9:10" x14ac:dyDescent="0.4">
      <c r="I482" s="88">
        <v>521</v>
      </c>
      <c r="J482" s="85" t="s">
        <v>1192</v>
      </c>
    </row>
    <row r="483" spans="9:10" x14ac:dyDescent="0.4">
      <c r="I483" s="88">
        <v>522</v>
      </c>
      <c r="J483" s="85" t="s">
        <v>1372</v>
      </c>
    </row>
    <row r="484" spans="9:10" x14ac:dyDescent="0.4">
      <c r="I484" s="88">
        <v>523</v>
      </c>
      <c r="J484" s="85" t="s">
        <v>1373</v>
      </c>
    </row>
    <row r="485" spans="9:10" x14ac:dyDescent="0.4">
      <c r="I485" s="88">
        <v>524</v>
      </c>
      <c r="J485" s="85" t="s">
        <v>1383</v>
      </c>
    </row>
    <row r="486" spans="9:10" x14ac:dyDescent="0.4">
      <c r="I486" s="88">
        <v>525</v>
      </c>
      <c r="J486" s="85" t="s">
        <v>1832</v>
      </c>
    </row>
    <row r="487" spans="9:10" x14ac:dyDescent="0.4">
      <c r="I487" s="88">
        <v>526</v>
      </c>
      <c r="J487" s="85" t="s">
        <v>1829</v>
      </c>
    </row>
    <row r="488" spans="9:10" x14ac:dyDescent="0.4">
      <c r="I488" s="88">
        <v>527</v>
      </c>
      <c r="J488" s="85" t="s">
        <v>1702</v>
      </c>
    </row>
    <row r="489" spans="9:10" x14ac:dyDescent="0.4">
      <c r="I489" s="88">
        <v>528</v>
      </c>
      <c r="J489" s="85" t="s">
        <v>1827</v>
      </c>
    </row>
    <row r="490" spans="9:10" x14ac:dyDescent="0.4">
      <c r="I490" s="88">
        <v>529</v>
      </c>
      <c r="J490" s="85" t="s">
        <v>1193</v>
      </c>
    </row>
    <row r="491" spans="9:10" x14ac:dyDescent="0.4">
      <c r="I491" s="88">
        <v>530</v>
      </c>
      <c r="J491" s="85" t="s">
        <v>1194</v>
      </c>
    </row>
    <row r="492" spans="9:10" x14ac:dyDescent="0.4">
      <c r="I492" s="88">
        <v>531</v>
      </c>
      <c r="J492" s="85" t="s">
        <v>1381</v>
      </c>
    </row>
    <row r="493" spans="9:10" x14ac:dyDescent="0.4">
      <c r="I493" s="88">
        <v>532</v>
      </c>
      <c r="J493" s="85" t="s">
        <v>1377</v>
      </c>
    </row>
    <row r="494" spans="9:10" x14ac:dyDescent="0.4">
      <c r="I494" s="88">
        <v>533</v>
      </c>
      <c r="J494" s="85" t="s">
        <v>1386</v>
      </c>
    </row>
    <row r="495" spans="9:10" x14ac:dyDescent="0.4">
      <c r="I495" s="88">
        <v>534</v>
      </c>
      <c r="J495" s="85" t="s">
        <v>1837</v>
      </c>
    </row>
    <row r="496" spans="9:10" x14ac:dyDescent="0.4">
      <c r="I496" s="88">
        <v>535</v>
      </c>
      <c r="J496" s="85" t="s">
        <v>2548</v>
      </c>
    </row>
    <row r="497" spans="9:10" x14ac:dyDescent="0.4">
      <c r="I497" s="88">
        <v>536</v>
      </c>
      <c r="J497" s="85" t="s">
        <v>1825</v>
      </c>
    </row>
    <row r="498" spans="9:10" x14ac:dyDescent="0.4">
      <c r="I498" s="88">
        <v>537</v>
      </c>
      <c r="J498" s="85" t="s">
        <v>1826</v>
      </c>
    </row>
    <row r="499" spans="9:10" x14ac:dyDescent="0.4">
      <c r="I499" s="88">
        <v>538</v>
      </c>
      <c r="J499" s="85" t="s">
        <v>3142</v>
      </c>
    </row>
    <row r="500" spans="9:10" x14ac:dyDescent="0.4">
      <c r="I500" s="88">
        <v>539</v>
      </c>
      <c r="J500" s="85" t="s">
        <v>1380</v>
      </c>
    </row>
    <row r="501" spans="9:10" x14ac:dyDescent="0.4">
      <c r="I501" s="88">
        <v>540</v>
      </c>
      <c r="J501" s="85" t="s">
        <v>1375</v>
      </c>
    </row>
    <row r="502" spans="9:10" x14ac:dyDescent="0.4">
      <c r="I502" s="88">
        <v>541</v>
      </c>
      <c r="J502" s="85" t="s">
        <v>1385</v>
      </c>
    </row>
    <row r="503" spans="9:10" x14ac:dyDescent="0.4">
      <c r="I503" s="88">
        <v>542</v>
      </c>
      <c r="J503" s="85" t="s">
        <v>1376</v>
      </c>
    </row>
    <row r="504" spans="9:10" x14ac:dyDescent="0.4">
      <c r="I504" s="88">
        <v>543</v>
      </c>
      <c r="J504" s="85" t="s">
        <v>1379</v>
      </c>
    </row>
    <row r="505" spans="9:10" x14ac:dyDescent="0.4">
      <c r="I505" s="88">
        <v>544</v>
      </c>
      <c r="J505" s="85" t="s">
        <v>1367</v>
      </c>
    </row>
    <row r="506" spans="9:10" x14ac:dyDescent="0.4">
      <c r="I506" s="88">
        <v>545</v>
      </c>
      <c r="J506" s="85" t="s">
        <v>3141</v>
      </c>
    </row>
    <row r="507" spans="9:10" x14ac:dyDescent="0.4">
      <c r="I507" s="88">
        <v>546</v>
      </c>
      <c r="J507" s="85" t="s">
        <v>3140</v>
      </c>
    </row>
    <row r="508" spans="9:10" x14ac:dyDescent="0.4">
      <c r="I508" s="88">
        <v>547</v>
      </c>
      <c r="J508" s="85" t="s">
        <v>3143</v>
      </c>
    </row>
    <row r="509" spans="9:10" x14ac:dyDescent="0.4">
      <c r="I509" s="88">
        <v>549</v>
      </c>
      <c r="J509" s="85" t="s">
        <v>4872</v>
      </c>
    </row>
    <row r="510" spans="9:10" x14ac:dyDescent="0.4">
      <c r="I510" s="88">
        <v>550</v>
      </c>
      <c r="J510" s="85" t="s">
        <v>1371</v>
      </c>
    </row>
    <row r="511" spans="9:10" x14ac:dyDescent="0.4">
      <c r="I511" s="88">
        <v>551</v>
      </c>
      <c r="J511" s="85" t="s">
        <v>1368</v>
      </c>
    </row>
    <row r="512" spans="9:10" x14ac:dyDescent="0.4">
      <c r="I512" s="88">
        <v>552</v>
      </c>
      <c r="J512" s="85" t="s">
        <v>1828</v>
      </c>
    </row>
    <row r="513" spans="9:10" x14ac:dyDescent="0.4">
      <c r="I513" s="88">
        <v>553</v>
      </c>
      <c r="J513" s="85" t="s">
        <v>1838</v>
      </c>
    </row>
    <row r="514" spans="9:10" x14ac:dyDescent="0.4">
      <c r="I514" s="88">
        <v>554</v>
      </c>
      <c r="J514" s="85" t="s">
        <v>1823</v>
      </c>
    </row>
    <row r="515" spans="9:10" x14ac:dyDescent="0.4">
      <c r="I515" s="88">
        <v>555</v>
      </c>
      <c r="J515" s="85" t="s">
        <v>1833</v>
      </c>
    </row>
    <row r="516" spans="9:10" x14ac:dyDescent="0.4">
      <c r="I516" s="88">
        <v>556</v>
      </c>
      <c r="J516" s="85" t="s">
        <v>1824</v>
      </c>
    </row>
    <row r="517" spans="9:10" x14ac:dyDescent="0.4">
      <c r="I517" s="88">
        <v>557</v>
      </c>
      <c r="J517" s="85" t="s">
        <v>3422</v>
      </c>
    </row>
    <row r="518" spans="9:10" x14ac:dyDescent="0.4">
      <c r="I518" s="88">
        <v>558</v>
      </c>
      <c r="J518" s="85" t="s">
        <v>1822</v>
      </c>
    </row>
    <row r="519" spans="9:10" x14ac:dyDescent="0.4">
      <c r="I519" s="88">
        <v>559</v>
      </c>
      <c r="J519" s="85" t="s">
        <v>3303</v>
      </c>
    </row>
    <row r="520" spans="9:10" x14ac:dyDescent="0.4">
      <c r="I520" s="88">
        <v>560</v>
      </c>
      <c r="J520" s="85" t="s">
        <v>1389</v>
      </c>
    </row>
    <row r="521" spans="9:10" x14ac:dyDescent="0.4">
      <c r="I521" s="88">
        <v>561</v>
      </c>
      <c r="J521" s="85" t="s">
        <v>1370</v>
      </c>
    </row>
    <row r="522" spans="9:10" x14ac:dyDescent="0.4">
      <c r="I522" s="88">
        <v>562</v>
      </c>
      <c r="J522" s="85" t="s">
        <v>3213</v>
      </c>
    </row>
    <row r="523" spans="9:10" x14ac:dyDescent="0.4">
      <c r="I523" s="88">
        <v>563</v>
      </c>
      <c r="J523" s="85" t="s">
        <v>3207</v>
      </c>
    </row>
    <row r="524" spans="9:10" x14ac:dyDescent="0.4">
      <c r="I524" s="88">
        <v>564</v>
      </c>
      <c r="J524" s="85" t="s">
        <v>3206</v>
      </c>
    </row>
    <row r="525" spans="9:10" x14ac:dyDescent="0.4">
      <c r="I525" s="88">
        <v>565</v>
      </c>
      <c r="J525" s="85" t="s">
        <v>3214</v>
      </c>
    </row>
    <row r="526" spans="9:10" x14ac:dyDescent="0.4">
      <c r="I526" s="88">
        <v>566</v>
      </c>
      <c r="J526" s="85" t="s">
        <v>3299</v>
      </c>
    </row>
    <row r="527" spans="9:10" x14ac:dyDescent="0.4">
      <c r="I527" s="88">
        <v>567</v>
      </c>
      <c r="J527" s="85" t="s">
        <v>3300</v>
      </c>
    </row>
    <row r="528" spans="9:10" x14ac:dyDescent="0.4">
      <c r="I528" s="88">
        <v>568</v>
      </c>
      <c r="J528" s="85" t="s">
        <v>3298</v>
      </c>
    </row>
    <row r="529" spans="9:10" x14ac:dyDescent="0.4">
      <c r="I529" s="88">
        <v>569</v>
      </c>
      <c r="J529" s="85" t="s">
        <v>1831</v>
      </c>
    </row>
    <row r="530" spans="9:10" x14ac:dyDescent="0.4">
      <c r="I530" s="88">
        <v>570</v>
      </c>
      <c r="J530" s="85" t="s">
        <v>1834</v>
      </c>
    </row>
    <row r="531" spans="9:10" x14ac:dyDescent="0.4">
      <c r="I531" s="88">
        <v>571</v>
      </c>
      <c r="J531" s="85" t="s">
        <v>1840</v>
      </c>
    </row>
    <row r="532" spans="9:10" x14ac:dyDescent="0.4">
      <c r="I532" s="88">
        <v>572</v>
      </c>
      <c r="J532" s="85" t="s">
        <v>1820</v>
      </c>
    </row>
    <row r="533" spans="9:10" x14ac:dyDescent="0.4">
      <c r="I533" s="88">
        <v>573</v>
      </c>
      <c r="J533" s="85" t="s">
        <v>3209</v>
      </c>
    </row>
    <row r="534" spans="9:10" x14ac:dyDescent="0.4">
      <c r="I534" s="88">
        <v>574</v>
      </c>
      <c r="J534" s="85" t="s">
        <v>3208</v>
      </c>
    </row>
    <row r="535" spans="9:10" x14ac:dyDescent="0.4">
      <c r="I535" s="88">
        <v>575</v>
      </c>
      <c r="J535" s="85" t="s">
        <v>3210</v>
      </c>
    </row>
    <row r="536" spans="9:10" x14ac:dyDescent="0.4">
      <c r="I536" s="88">
        <v>576</v>
      </c>
      <c r="J536" s="85" t="s">
        <v>3215</v>
      </c>
    </row>
    <row r="537" spans="9:10" x14ac:dyDescent="0.4">
      <c r="I537" s="88">
        <v>577</v>
      </c>
      <c r="J537" s="85" t="s">
        <v>3212</v>
      </c>
    </row>
    <row r="538" spans="9:10" x14ac:dyDescent="0.4">
      <c r="I538" s="88">
        <v>578</v>
      </c>
      <c r="J538" s="85" t="s">
        <v>1821</v>
      </c>
    </row>
    <row r="539" spans="9:10" x14ac:dyDescent="0.4">
      <c r="I539" s="88">
        <v>579</v>
      </c>
      <c r="J539" s="85" t="s">
        <v>1836</v>
      </c>
    </row>
    <row r="540" spans="9:10" x14ac:dyDescent="0.4">
      <c r="I540" s="88">
        <v>580</v>
      </c>
      <c r="J540" s="85" t="s">
        <v>3205</v>
      </c>
    </row>
    <row r="541" spans="9:10" x14ac:dyDescent="0.4">
      <c r="I541" s="88">
        <v>581</v>
      </c>
      <c r="J541" s="85" t="s">
        <v>1835</v>
      </c>
    </row>
    <row r="542" spans="9:10" x14ac:dyDescent="0.4">
      <c r="I542" s="88">
        <v>582</v>
      </c>
      <c r="J542" s="85" t="s">
        <v>4964</v>
      </c>
    </row>
    <row r="543" spans="9:10" x14ac:dyDescent="0.4">
      <c r="I543" s="88">
        <v>583</v>
      </c>
      <c r="J543" s="85" t="s">
        <v>3301</v>
      </c>
    </row>
    <row r="544" spans="9:10" x14ac:dyDescent="0.4">
      <c r="I544" s="88">
        <v>584</v>
      </c>
      <c r="J544" s="85" t="s">
        <v>3302</v>
      </c>
    </row>
    <row r="545" spans="9:10" x14ac:dyDescent="0.4">
      <c r="I545" s="88">
        <v>585</v>
      </c>
      <c r="J545" s="85" t="s">
        <v>4873</v>
      </c>
    </row>
    <row r="546" spans="9:10" x14ac:dyDescent="0.4">
      <c r="I546" s="88">
        <v>586</v>
      </c>
      <c r="J546" s="85" t="s">
        <v>1841</v>
      </c>
    </row>
    <row r="547" spans="9:10" x14ac:dyDescent="0.4">
      <c r="I547" s="88">
        <v>587</v>
      </c>
      <c r="J547" s="85" t="s">
        <v>1455</v>
      </c>
    </row>
    <row r="548" spans="9:10" x14ac:dyDescent="0.4">
      <c r="I548" s="88">
        <v>588</v>
      </c>
      <c r="J548" s="85" t="s">
        <v>1456</v>
      </c>
    </row>
    <row r="549" spans="9:10" x14ac:dyDescent="0.4">
      <c r="I549" s="88">
        <v>589</v>
      </c>
      <c r="J549" s="85" t="s">
        <v>1457</v>
      </c>
    </row>
    <row r="550" spans="9:10" x14ac:dyDescent="0.4">
      <c r="I550" s="88">
        <v>590</v>
      </c>
      <c r="J550" s="85" t="s">
        <v>1458</v>
      </c>
    </row>
    <row r="551" spans="9:10" x14ac:dyDescent="0.4">
      <c r="I551" s="88">
        <v>591</v>
      </c>
      <c r="J551" s="85" t="s">
        <v>1873</v>
      </c>
    </row>
    <row r="552" spans="9:10" x14ac:dyDescent="0.4">
      <c r="I552" s="88">
        <v>592</v>
      </c>
      <c r="J552" s="85" t="s">
        <v>1867</v>
      </c>
    </row>
    <row r="553" spans="9:10" x14ac:dyDescent="0.4">
      <c r="I553" s="88">
        <v>593</v>
      </c>
      <c r="J553" s="85" t="s">
        <v>1894</v>
      </c>
    </row>
    <row r="554" spans="9:10" x14ac:dyDescent="0.4">
      <c r="I554" s="88">
        <v>594</v>
      </c>
      <c r="J554" s="85" t="s">
        <v>1877</v>
      </c>
    </row>
    <row r="555" spans="9:10" x14ac:dyDescent="0.4">
      <c r="I555" s="88">
        <v>595</v>
      </c>
      <c r="J555" s="85" t="s">
        <v>1893</v>
      </c>
    </row>
    <row r="556" spans="9:10" x14ac:dyDescent="0.4">
      <c r="I556" s="88">
        <v>596</v>
      </c>
      <c r="J556" s="85" t="s">
        <v>4435</v>
      </c>
    </row>
    <row r="557" spans="9:10" x14ac:dyDescent="0.4">
      <c r="I557" s="88">
        <v>597</v>
      </c>
      <c r="J557" s="85" t="s">
        <v>1872</v>
      </c>
    </row>
    <row r="558" spans="9:10" x14ac:dyDescent="0.4">
      <c r="I558" s="88">
        <v>598</v>
      </c>
      <c r="J558" s="85" t="s">
        <v>1892</v>
      </c>
    </row>
    <row r="559" spans="9:10" x14ac:dyDescent="0.4">
      <c r="I559" s="88">
        <v>599</v>
      </c>
      <c r="J559" s="85" t="s">
        <v>1864</v>
      </c>
    </row>
    <row r="560" spans="9:10" x14ac:dyDescent="0.4">
      <c r="I560" s="88">
        <v>600</v>
      </c>
      <c r="J560" s="85" t="s">
        <v>1869</v>
      </c>
    </row>
    <row r="561" spans="9:10" x14ac:dyDescent="0.4">
      <c r="I561" s="88">
        <v>601</v>
      </c>
      <c r="J561" s="85" t="s">
        <v>1862</v>
      </c>
    </row>
    <row r="562" spans="9:10" x14ac:dyDescent="0.4">
      <c r="I562" s="88">
        <v>602</v>
      </c>
      <c r="J562" s="85" t="s">
        <v>1879</v>
      </c>
    </row>
    <row r="563" spans="9:10" x14ac:dyDescent="0.4">
      <c r="I563" s="88">
        <v>603</v>
      </c>
      <c r="J563" s="85" t="s">
        <v>1895</v>
      </c>
    </row>
    <row r="564" spans="9:10" x14ac:dyDescent="0.4">
      <c r="I564" s="88">
        <v>604</v>
      </c>
      <c r="J564" s="85" t="s">
        <v>1843</v>
      </c>
    </row>
    <row r="565" spans="9:10" x14ac:dyDescent="0.4">
      <c r="I565" s="88">
        <v>605</v>
      </c>
      <c r="J565" s="85" t="s">
        <v>1868</v>
      </c>
    </row>
    <row r="566" spans="9:10" x14ac:dyDescent="0.4">
      <c r="I566" s="88">
        <v>606</v>
      </c>
      <c r="J566" s="85" t="s">
        <v>1866</v>
      </c>
    </row>
    <row r="567" spans="9:10" x14ac:dyDescent="0.4">
      <c r="I567" s="88">
        <v>607</v>
      </c>
      <c r="J567" s="85" t="s">
        <v>1885</v>
      </c>
    </row>
    <row r="568" spans="9:10" x14ac:dyDescent="0.4">
      <c r="I568" s="88">
        <v>610</v>
      </c>
      <c r="J568" s="85" t="s">
        <v>1882</v>
      </c>
    </row>
    <row r="569" spans="9:10" x14ac:dyDescent="0.4">
      <c r="I569" s="88">
        <v>611</v>
      </c>
      <c r="J569" s="85" t="s">
        <v>1871</v>
      </c>
    </row>
    <row r="570" spans="9:10" x14ac:dyDescent="0.4">
      <c r="I570" s="88">
        <v>612</v>
      </c>
      <c r="J570" s="85" t="s">
        <v>1886</v>
      </c>
    </row>
    <row r="571" spans="9:10" x14ac:dyDescent="0.4">
      <c r="I571" s="88">
        <v>613</v>
      </c>
      <c r="J571" s="85" t="s">
        <v>1890</v>
      </c>
    </row>
    <row r="572" spans="9:10" x14ac:dyDescent="0.4">
      <c r="I572" s="88">
        <v>614</v>
      </c>
      <c r="J572" s="85" t="s">
        <v>1863</v>
      </c>
    </row>
    <row r="573" spans="9:10" x14ac:dyDescent="0.4">
      <c r="I573" s="88">
        <v>615</v>
      </c>
      <c r="J573" s="85" t="s">
        <v>3304</v>
      </c>
    </row>
    <row r="574" spans="9:10" x14ac:dyDescent="0.4">
      <c r="I574" s="88">
        <v>616</v>
      </c>
      <c r="J574" s="85" t="s">
        <v>3868</v>
      </c>
    </row>
    <row r="575" spans="9:10" x14ac:dyDescent="0.4">
      <c r="I575" s="88">
        <v>617</v>
      </c>
      <c r="J575" s="85" t="s">
        <v>1884</v>
      </c>
    </row>
    <row r="576" spans="9:10" x14ac:dyDescent="0.4">
      <c r="I576" s="88">
        <v>618</v>
      </c>
      <c r="J576" s="85" t="s">
        <v>1888</v>
      </c>
    </row>
    <row r="577" spans="9:10" x14ac:dyDescent="0.4">
      <c r="I577" s="88">
        <v>619</v>
      </c>
      <c r="J577" s="85" t="s">
        <v>1842</v>
      </c>
    </row>
    <row r="578" spans="9:10" x14ac:dyDescent="0.4">
      <c r="I578" s="88">
        <v>620</v>
      </c>
      <c r="J578" s="85" t="s">
        <v>1891</v>
      </c>
    </row>
    <row r="579" spans="9:10" x14ac:dyDescent="0.4">
      <c r="I579" s="88">
        <v>621</v>
      </c>
      <c r="J579" s="85" t="s">
        <v>1889</v>
      </c>
    </row>
    <row r="580" spans="9:10" x14ac:dyDescent="0.4">
      <c r="I580" s="88">
        <v>622</v>
      </c>
      <c r="J580" s="85" t="s">
        <v>1865</v>
      </c>
    </row>
    <row r="581" spans="9:10" x14ac:dyDescent="0.4">
      <c r="I581" s="88">
        <v>623</v>
      </c>
      <c r="J581" s="85" t="s">
        <v>1876</v>
      </c>
    </row>
    <row r="582" spans="9:10" x14ac:dyDescent="0.4">
      <c r="I582" s="88">
        <v>624</v>
      </c>
      <c r="J582" s="85" t="s">
        <v>1878</v>
      </c>
    </row>
    <row r="583" spans="9:10" x14ac:dyDescent="0.4">
      <c r="I583" s="88">
        <v>625</v>
      </c>
      <c r="J583" s="85" t="s">
        <v>5512</v>
      </c>
    </row>
    <row r="584" spans="9:10" x14ac:dyDescent="0.4">
      <c r="I584" s="88">
        <v>626</v>
      </c>
      <c r="J584" s="85" t="s">
        <v>1883</v>
      </c>
    </row>
    <row r="585" spans="9:10" x14ac:dyDescent="0.4">
      <c r="I585" s="88">
        <v>627</v>
      </c>
      <c r="J585" s="85" t="s">
        <v>1881</v>
      </c>
    </row>
    <row r="586" spans="9:10" x14ac:dyDescent="0.4">
      <c r="I586" s="88">
        <v>629</v>
      </c>
      <c r="J586" s="85" t="s">
        <v>1874</v>
      </c>
    </row>
    <row r="587" spans="9:10" x14ac:dyDescent="0.4">
      <c r="I587" s="88">
        <v>630</v>
      </c>
      <c r="J587" s="85" t="s">
        <v>1887</v>
      </c>
    </row>
    <row r="588" spans="9:10" x14ac:dyDescent="0.4">
      <c r="I588" s="88">
        <v>631</v>
      </c>
      <c r="J588" s="85" t="s">
        <v>1875</v>
      </c>
    </row>
    <row r="589" spans="9:10" x14ac:dyDescent="0.4">
      <c r="I589" s="88">
        <v>632</v>
      </c>
      <c r="J589" s="85" t="s">
        <v>1870</v>
      </c>
    </row>
    <row r="590" spans="9:10" x14ac:dyDescent="0.4">
      <c r="I590" s="88">
        <v>633</v>
      </c>
      <c r="J590" s="85" t="s">
        <v>4338</v>
      </c>
    </row>
    <row r="591" spans="9:10" x14ac:dyDescent="0.4">
      <c r="I591" s="88">
        <v>634</v>
      </c>
      <c r="J591" s="85" t="s">
        <v>4337</v>
      </c>
    </row>
    <row r="592" spans="9:10" x14ac:dyDescent="0.4">
      <c r="I592" s="88">
        <v>635</v>
      </c>
      <c r="J592" s="85" t="s">
        <v>5511</v>
      </c>
    </row>
    <row r="593" spans="9:10" x14ac:dyDescent="0.4">
      <c r="I593" s="88">
        <v>636</v>
      </c>
      <c r="J593" s="85" t="s">
        <v>4978</v>
      </c>
    </row>
    <row r="594" spans="9:10" x14ac:dyDescent="0.4">
      <c r="I594" s="88">
        <v>637</v>
      </c>
      <c r="J594" s="85" t="s">
        <v>1860</v>
      </c>
    </row>
    <row r="595" spans="9:10" x14ac:dyDescent="0.4">
      <c r="I595" s="88">
        <v>638</v>
      </c>
      <c r="J595" s="85" t="s">
        <v>1856</v>
      </c>
    </row>
    <row r="596" spans="9:10" x14ac:dyDescent="0.4">
      <c r="I596" s="88">
        <v>639</v>
      </c>
      <c r="J596" s="85" t="s">
        <v>1859</v>
      </c>
    </row>
    <row r="597" spans="9:10" x14ac:dyDescent="0.4">
      <c r="I597" s="88">
        <v>640</v>
      </c>
      <c r="J597" s="85" t="s">
        <v>1880</v>
      </c>
    </row>
    <row r="598" spans="9:10" x14ac:dyDescent="0.4">
      <c r="I598" s="88">
        <v>641</v>
      </c>
      <c r="J598" s="85" t="s">
        <v>1846</v>
      </c>
    </row>
    <row r="599" spans="9:10" x14ac:dyDescent="0.4">
      <c r="I599" s="88">
        <v>642</v>
      </c>
      <c r="J599" s="85" t="s">
        <v>1848</v>
      </c>
    </row>
    <row r="600" spans="9:10" x14ac:dyDescent="0.4">
      <c r="I600" s="88">
        <v>643</v>
      </c>
      <c r="J600" s="85" t="s">
        <v>1847</v>
      </c>
    </row>
    <row r="601" spans="9:10" x14ac:dyDescent="0.4">
      <c r="I601" s="88">
        <v>644</v>
      </c>
      <c r="J601" s="85" t="s">
        <v>1851</v>
      </c>
    </row>
    <row r="602" spans="9:10" x14ac:dyDescent="0.4">
      <c r="I602" s="88">
        <v>645</v>
      </c>
      <c r="J602" s="85" t="s">
        <v>1853</v>
      </c>
    </row>
    <row r="603" spans="9:10" x14ac:dyDescent="0.4">
      <c r="I603" s="88">
        <v>646</v>
      </c>
      <c r="J603" s="85" t="s">
        <v>1199</v>
      </c>
    </row>
    <row r="604" spans="9:10" x14ac:dyDescent="0.4">
      <c r="I604" s="88">
        <v>647</v>
      </c>
      <c r="J604" s="85" t="s">
        <v>1072</v>
      </c>
    </row>
    <row r="605" spans="9:10" x14ac:dyDescent="0.4">
      <c r="I605" s="88">
        <v>648</v>
      </c>
      <c r="J605" s="85" t="s">
        <v>1071</v>
      </c>
    </row>
    <row r="606" spans="9:10" x14ac:dyDescent="0.4">
      <c r="I606" s="88">
        <v>649</v>
      </c>
      <c r="J606" s="85" t="s">
        <v>1198</v>
      </c>
    </row>
    <row r="607" spans="9:10" x14ac:dyDescent="0.4">
      <c r="I607" s="88">
        <v>650</v>
      </c>
      <c r="J607" s="85" t="s">
        <v>1200</v>
      </c>
    </row>
    <row r="608" spans="9:10" x14ac:dyDescent="0.4">
      <c r="I608" s="88">
        <v>651</v>
      </c>
      <c r="J608" s="85" t="s">
        <v>1852</v>
      </c>
    </row>
    <row r="609" spans="9:10" x14ac:dyDescent="0.4">
      <c r="I609" s="88">
        <v>652</v>
      </c>
      <c r="J609" s="85" t="s">
        <v>1861</v>
      </c>
    </row>
    <row r="610" spans="9:10" x14ac:dyDescent="0.4">
      <c r="I610" s="88">
        <v>653</v>
      </c>
      <c r="J610" s="85" t="s">
        <v>1850</v>
      </c>
    </row>
    <row r="611" spans="9:10" x14ac:dyDescent="0.4">
      <c r="I611" s="88">
        <v>654</v>
      </c>
      <c r="J611" s="85" t="s">
        <v>4961</v>
      </c>
    </row>
    <row r="612" spans="9:10" x14ac:dyDescent="0.4">
      <c r="I612" s="88">
        <v>655</v>
      </c>
      <c r="J612" s="85" t="s">
        <v>5510</v>
      </c>
    </row>
    <row r="613" spans="9:10" x14ac:dyDescent="0.4">
      <c r="I613" s="88">
        <v>656</v>
      </c>
      <c r="J613" s="85" t="s">
        <v>1208</v>
      </c>
    </row>
    <row r="614" spans="9:10" x14ac:dyDescent="0.4">
      <c r="I614" s="88">
        <v>657</v>
      </c>
      <c r="J614" s="85" t="s">
        <v>1209</v>
      </c>
    </row>
    <row r="615" spans="9:10" x14ac:dyDescent="0.4">
      <c r="I615" s="88">
        <v>658</v>
      </c>
      <c r="J615" s="85" t="s">
        <v>1844</v>
      </c>
    </row>
    <row r="616" spans="9:10" x14ac:dyDescent="0.4">
      <c r="I616" s="88">
        <v>659</v>
      </c>
      <c r="J616" s="85" t="s">
        <v>1854</v>
      </c>
    </row>
    <row r="617" spans="9:10" x14ac:dyDescent="0.4">
      <c r="I617" s="88">
        <v>660</v>
      </c>
      <c r="J617" s="85" t="s">
        <v>1206</v>
      </c>
    </row>
    <row r="618" spans="9:10" x14ac:dyDescent="0.4">
      <c r="I618" s="88">
        <v>661</v>
      </c>
      <c r="J618" s="85" t="s">
        <v>1204</v>
      </c>
    </row>
    <row r="619" spans="9:10" x14ac:dyDescent="0.4">
      <c r="I619" s="88">
        <v>662</v>
      </c>
      <c r="J619" s="85" t="s">
        <v>1855</v>
      </c>
    </row>
    <row r="620" spans="9:10" x14ac:dyDescent="0.4">
      <c r="I620" s="88">
        <v>663</v>
      </c>
      <c r="J620" s="85" t="s">
        <v>1857</v>
      </c>
    </row>
    <row r="621" spans="9:10" x14ac:dyDescent="0.4">
      <c r="I621" s="88">
        <v>664</v>
      </c>
      <c r="J621" s="85" t="s">
        <v>4963</v>
      </c>
    </row>
    <row r="622" spans="9:10" x14ac:dyDescent="0.4">
      <c r="I622" s="88">
        <v>665</v>
      </c>
      <c r="J622" s="85" t="s">
        <v>1845</v>
      </c>
    </row>
    <row r="623" spans="9:10" x14ac:dyDescent="0.4">
      <c r="I623" s="88">
        <v>666</v>
      </c>
      <c r="J623" s="85" t="s">
        <v>1201</v>
      </c>
    </row>
    <row r="624" spans="9:10" x14ac:dyDescent="0.4">
      <c r="I624" s="88">
        <v>667</v>
      </c>
      <c r="J624" s="85" t="s">
        <v>1202</v>
      </c>
    </row>
    <row r="625" spans="9:10" x14ac:dyDescent="0.4">
      <c r="I625" s="88">
        <v>668</v>
      </c>
      <c r="J625" s="85" t="s">
        <v>1858</v>
      </c>
    </row>
    <row r="626" spans="9:10" x14ac:dyDescent="0.4">
      <c r="I626" s="88">
        <v>669</v>
      </c>
      <c r="J626" s="85" t="s">
        <v>1203</v>
      </c>
    </row>
    <row r="627" spans="9:10" x14ac:dyDescent="0.4">
      <c r="I627" s="88">
        <v>670</v>
      </c>
      <c r="J627" s="85" t="s">
        <v>1205</v>
      </c>
    </row>
    <row r="628" spans="9:10" x14ac:dyDescent="0.4">
      <c r="I628" s="88">
        <v>671</v>
      </c>
      <c r="J628" s="85" t="s">
        <v>1207</v>
      </c>
    </row>
    <row r="629" spans="9:10" x14ac:dyDescent="0.4">
      <c r="I629" s="88">
        <v>672</v>
      </c>
      <c r="J629" s="85" t="s">
        <v>1849</v>
      </c>
    </row>
    <row r="630" spans="9:10" x14ac:dyDescent="0.4">
      <c r="I630" s="88">
        <v>673</v>
      </c>
      <c r="J630" s="85" t="s">
        <v>3216</v>
      </c>
    </row>
    <row r="631" spans="9:10" x14ac:dyDescent="0.4">
      <c r="I631" s="88">
        <v>674</v>
      </c>
      <c r="J631" s="85" t="s">
        <v>1706</v>
      </c>
    </row>
    <row r="632" spans="9:10" x14ac:dyDescent="0.4">
      <c r="I632" s="88">
        <v>675</v>
      </c>
      <c r="J632" s="85" t="s">
        <v>1922</v>
      </c>
    </row>
    <row r="633" spans="9:10" x14ac:dyDescent="0.4">
      <c r="I633" s="88">
        <v>676</v>
      </c>
      <c r="J633" s="85" t="s">
        <v>1709</v>
      </c>
    </row>
    <row r="634" spans="9:10" x14ac:dyDescent="0.4">
      <c r="I634" s="88">
        <v>677</v>
      </c>
      <c r="J634" s="85" t="s">
        <v>1708</v>
      </c>
    </row>
    <row r="635" spans="9:10" x14ac:dyDescent="0.4">
      <c r="I635" s="88">
        <v>678</v>
      </c>
      <c r="J635" s="85" t="s">
        <v>1928</v>
      </c>
    </row>
    <row r="636" spans="9:10" x14ac:dyDescent="0.4">
      <c r="I636" s="88">
        <v>679</v>
      </c>
      <c r="J636" s="85" t="s">
        <v>1932</v>
      </c>
    </row>
    <row r="637" spans="9:10" x14ac:dyDescent="0.4">
      <c r="I637" s="88">
        <v>680</v>
      </c>
      <c r="J637" s="85" t="s">
        <v>1924</v>
      </c>
    </row>
    <row r="638" spans="9:10" x14ac:dyDescent="0.4">
      <c r="I638" s="88">
        <v>681</v>
      </c>
      <c r="J638" s="85" t="s">
        <v>1927</v>
      </c>
    </row>
    <row r="639" spans="9:10" x14ac:dyDescent="0.4">
      <c r="I639" s="88">
        <v>682</v>
      </c>
      <c r="J639" s="85" t="s">
        <v>1926</v>
      </c>
    </row>
    <row r="640" spans="9:10" x14ac:dyDescent="0.4">
      <c r="I640" s="88">
        <v>683</v>
      </c>
      <c r="J640" s="85" t="s">
        <v>1929</v>
      </c>
    </row>
    <row r="641" spans="9:10" x14ac:dyDescent="0.4">
      <c r="I641" s="88">
        <v>684</v>
      </c>
      <c r="J641" s="85" t="s">
        <v>1404</v>
      </c>
    </row>
    <row r="642" spans="9:10" x14ac:dyDescent="0.4">
      <c r="I642" s="88">
        <v>685</v>
      </c>
      <c r="J642" s="85" t="s">
        <v>1705</v>
      </c>
    </row>
    <row r="643" spans="9:10" x14ac:dyDescent="0.4">
      <c r="I643" s="88">
        <v>689</v>
      </c>
      <c r="J643" s="85" t="s">
        <v>1403</v>
      </c>
    </row>
    <row r="644" spans="9:10" x14ac:dyDescent="0.4">
      <c r="I644" s="88">
        <v>690</v>
      </c>
      <c r="J644" s="85" t="s">
        <v>1402</v>
      </c>
    </row>
    <row r="645" spans="9:10" x14ac:dyDescent="0.4">
      <c r="I645" s="88">
        <v>691</v>
      </c>
      <c r="J645" s="85" t="s">
        <v>1707</v>
      </c>
    </row>
    <row r="646" spans="9:10" x14ac:dyDescent="0.4">
      <c r="I646" s="88">
        <v>692</v>
      </c>
      <c r="J646" s="85" t="s">
        <v>1931</v>
      </c>
    </row>
    <row r="647" spans="9:10" x14ac:dyDescent="0.4">
      <c r="I647" s="88">
        <v>693</v>
      </c>
      <c r="J647" s="85" t="s">
        <v>1930</v>
      </c>
    </row>
    <row r="648" spans="9:10" x14ac:dyDescent="0.4">
      <c r="I648" s="88">
        <v>694</v>
      </c>
      <c r="J648" s="85" t="s">
        <v>1923</v>
      </c>
    </row>
    <row r="649" spans="9:10" x14ac:dyDescent="0.4">
      <c r="I649" s="88">
        <v>695</v>
      </c>
      <c r="J649" s="85" t="s">
        <v>1925</v>
      </c>
    </row>
    <row r="650" spans="9:10" x14ac:dyDescent="0.4">
      <c r="I650" s="88">
        <v>696</v>
      </c>
      <c r="J650" s="85" t="s">
        <v>1416</v>
      </c>
    </row>
    <row r="651" spans="9:10" x14ac:dyDescent="0.4">
      <c r="I651" s="88">
        <v>697</v>
      </c>
      <c r="J651" s="85" t="s">
        <v>1417</v>
      </c>
    </row>
    <row r="652" spans="9:10" x14ac:dyDescent="0.4">
      <c r="I652" s="88">
        <v>698</v>
      </c>
      <c r="J652" s="85" t="s">
        <v>1459</v>
      </c>
    </row>
    <row r="653" spans="9:10" x14ac:dyDescent="0.4">
      <c r="I653" s="88">
        <v>699</v>
      </c>
      <c r="J653" s="85" t="s">
        <v>1461</v>
      </c>
    </row>
    <row r="654" spans="9:10" x14ac:dyDescent="0.4">
      <c r="I654" s="88">
        <v>700</v>
      </c>
      <c r="J654" s="85" t="s">
        <v>1462</v>
      </c>
    </row>
    <row r="655" spans="9:10" x14ac:dyDescent="0.4">
      <c r="I655" s="88">
        <v>701</v>
      </c>
      <c r="J655" s="85" t="s">
        <v>1933</v>
      </c>
    </row>
    <row r="656" spans="9:10" x14ac:dyDescent="0.4">
      <c r="I656" s="88">
        <v>702</v>
      </c>
      <c r="J656" s="85" t="s">
        <v>1944</v>
      </c>
    </row>
    <row r="657" spans="9:10" x14ac:dyDescent="0.4">
      <c r="I657" s="88">
        <v>703</v>
      </c>
      <c r="J657" s="85" t="s">
        <v>1936</v>
      </c>
    </row>
    <row r="658" spans="9:10" x14ac:dyDescent="0.4">
      <c r="I658" s="88">
        <v>704</v>
      </c>
      <c r="J658" s="85" t="s">
        <v>4434</v>
      </c>
    </row>
    <row r="659" spans="9:10" x14ac:dyDescent="0.4">
      <c r="I659" s="88">
        <v>705</v>
      </c>
      <c r="J659" s="85" t="s">
        <v>1947</v>
      </c>
    </row>
    <row r="660" spans="9:10" x14ac:dyDescent="0.4">
      <c r="I660" s="88">
        <v>706</v>
      </c>
      <c r="J660" s="85" t="s">
        <v>1943</v>
      </c>
    </row>
    <row r="661" spans="9:10" x14ac:dyDescent="0.4">
      <c r="I661" s="88">
        <v>707</v>
      </c>
      <c r="J661" s="85" t="s">
        <v>1946</v>
      </c>
    </row>
    <row r="662" spans="9:10" x14ac:dyDescent="0.4">
      <c r="I662" s="88">
        <v>708</v>
      </c>
      <c r="J662" s="85" t="s">
        <v>1460</v>
      </c>
    </row>
    <row r="663" spans="9:10" x14ac:dyDescent="0.4">
      <c r="I663" s="88">
        <v>709</v>
      </c>
      <c r="J663" s="85" t="s">
        <v>1937</v>
      </c>
    </row>
    <row r="664" spans="9:10" x14ac:dyDescent="0.4">
      <c r="I664" s="88">
        <v>710</v>
      </c>
      <c r="J664" s="85" t="s">
        <v>1938</v>
      </c>
    </row>
    <row r="665" spans="9:10" x14ac:dyDescent="0.4">
      <c r="I665" s="88">
        <v>711</v>
      </c>
      <c r="J665" s="85" t="s">
        <v>1942</v>
      </c>
    </row>
    <row r="666" spans="9:10" x14ac:dyDescent="0.4">
      <c r="I666" s="88">
        <v>712</v>
      </c>
      <c r="J666" s="85" t="s">
        <v>1939</v>
      </c>
    </row>
    <row r="667" spans="9:10" x14ac:dyDescent="0.4">
      <c r="I667" s="88">
        <v>713</v>
      </c>
      <c r="J667" s="85" t="s">
        <v>4432</v>
      </c>
    </row>
    <row r="668" spans="9:10" x14ac:dyDescent="0.4">
      <c r="I668" s="88">
        <v>714</v>
      </c>
      <c r="J668" s="85" t="s">
        <v>4431</v>
      </c>
    </row>
    <row r="669" spans="9:10" x14ac:dyDescent="0.4">
      <c r="I669" s="88">
        <v>715</v>
      </c>
      <c r="J669" s="85" t="s">
        <v>1948</v>
      </c>
    </row>
    <row r="670" spans="9:10" x14ac:dyDescent="0.4">
      <c r="I670" s="88">
        <v>716</v>
      </c>
      <c r="J670" s="85" t="s">
        <v>1935</v>
      </c>
    </row>
    <row r="671" spans="9:10" x14ac:dyDescent="0.4">
      <c r="I671" s="88">
        <v>717</v>
      </c>
      <c r="J671" s="85" t="s">
        <v>1940</v>
      </c>
    </row>
    <row r="672" spans="9:10" x14ac:dyDescent="0.4">
      <c r="I672" s="88">
        <v>718</v>
      </c>
      <c r="J672" s="85" t="s">
        <v>1941</v>
      </c>
    </row>
    <row r="673" spans="9:10" x14ac:dyDescent="0.4">
      <c r="I673" s="88">
        <v>719</v>
      </c>
      <c r="J673" s="85" t="s">
        <v>1934</v>
      </c>
    </row>
    <row r="674" spans="9:10" x14ac:dyDescent="0.4">
      <c r="I674" s="88">
        <v>720</v>
      </c>
      <c r="J674" s="85" t="s">
        <v>1945</v>
      </c>
    </row>
    <row r="675" spans="9:10" x14ac:dyDescent="0.4">
      <c r="I675" s="88">
        <v>721</v>
      </c>
      <c r="J675" s="85" t="s">
        <v>3704</v>
      </c>
    </row>
    <row r="676" spans="9:10" x14ac:dyDescent="0.4">
      <c r="I676" s="88">
        <v>722</v>
      </c>
      <c r="J676" s="85" t="s">
        <v>3703</v>
      </c>
    </row>
    <row r="677" spans="9:10" x14ac:dyDescent="0.4">
      <c r="I677" s="88">
        <v>723</v>
      </c>
      <c r="J677" s="85" t="s">
        <v>3702</v>
      </c>
    </row>
    <row r="678" spans="9:10" x14ac:dyDescent="0.4">
      <c r="I678" s="88">
        <v>724</v>
      </c>
      <c r="J678" s="85" t="s">
        <v>1907</v>
      </c>
    </row>
    <row r="679" spans="9:10" x14ac:dyDescent="0.4">
      <c r="I679" s="88">
        <v>725</v>
      </c>
      <c r="J679" s="85" t="s">
        <v>1906</v>
      </c>
    </row>
    <row r="680" spans="9:10" x14ac:dyDescent="0.4">
      <c r="I680" s="88">
        <v>726</v>
      </c>
      <c r="J680" s="85" t="s">
        <v>1918</v>
      </c>
    </row>
    <row r="681" spans="9:10" x14ac:dyDescent="0.4">
      <c r="I681" s="88">
        <v>727</v>
      </c>
      <c r="J681" s="85" t="s">
        <v>1897</v>
      </c>
    </row>
    <row r="682" spans="9:10" x14ac:dyDescent="0.4">
      <c r="I682" s="88">
        <v>728</v>
      </c>
      <c r="J682" s="85" t="s">
        <v>1902</v>
      </c>
    </row>
    <row r="683" spans="9:10" x14ac:dyDescent="0.4">
      <c r="I683" s="88">
        <v>729</v>
      </c>
      <c r="J683" s="85" t="s">
        <v>1908</v>
      </c>
    </row>
    <row r="684" spans="9:10" x14ac:dyDescent="0.4">
      <c r="I684" s="88">
        <v>730</v>
      </c>
      <c r="J684" s="85" t="s">
        <v>1901</v>
      </c>
    </row>
    <row r="685" spans="9:10" x14ac:dyDescent="0.4">
      <c r="I685" s="88">
        <v>731</v>
      </c>
      <c r="J685" s="85" t="s">
        <v>1898</v>
      </c>
    </row>
    <row r="686" spans="9:10" x14ac:dyDescent="0.4">
      <c r="I686" s="88">
        <v>732</v>
      </c>
      <c r="J686" s="85" t="s">
        <v>5514</v>
      </c>
    </row>
    <row r="687" spans="9:10" x14ac:dyDescent="0.4">
      <c r="I687" s="88">
        <v>733</v>
      </c>
      <c r="J687" s="85" t="s">
        <v>1910</v>
      </c>
    </row>
    <row r="688" spans="9:10" x14ac:dyDescent="0.4">
      <c r="I688" s="88">
        <v>734</v>
      </c>
      <c r="J688" s="85" t="s">
        <v>1912</v>
      </c>
    </row>
    <row r="689" spans="9:10" x14ac:dyDescent="0.4">
      <c r="I689" s="88">
        <v>735</v>
      </c>
      <c r="J689" s="85" t="s">
        <v>1899</v>
      </c>
    </row>
    <row r="690" spans="9:10" x14ac:dyDescent="0.4">
      <c r="I690" s="88">
        <v>736</v>
      </c>
      <c r="J690" s="85" t="s">
        <v>1911</v>
      </c>
    </row>
    <row r="691" spans="9:10" x14ac:dyDescent="0.4">
      <c r="I691" s="88">
        <v>737</v>
      </c>
      <c r="J691" s="85" t="s">
        <v>1904</v>
      </c>
    </row>
    <row r="692" spans="9:10" x14ac:dyDescent="0.4">
      <c r="I692" s="88">
        <v>738</v>
      </c>
      <c r="J692" s="85" t="s">
        <v>1917</v>
      </c>
    </row>
    <row r="693" spans="9:10" x14ac:dyDescent="0.4">
      <c r="I693" s="88">
        <v>739</v>
      </c>
      <c r="J693" s="85" t="s">
        <v>1914</v>
      </c>
    </row>
    <row r="694" spans="9:10" x14ac:dyDescent="0.4">
      <c r="I694" s="88">
        <v>740</v>
      </c>
      <c r="J694" s="85" t="s">
        <v>1921</v>
      </c>
    </row>
    <row r="695" spans="9:10" x14ac:dyDescent="0.4">
      <c r="I695" s="88">
        <v>741</v>
      </c>
      <c r="J695" s="85" t="s">
        <v>1896</v>
      </c>
    </row>
    <row r="696" spans="9:10" x14ac:dyDescent="0.4">
      <c r="I696" s="88">
        <v>742</v>
      </c>
      <c r="J696" s="85" t="s">
        <v>1909</v>
      </c>
    </row>
    <row r="697" spans="9:10" x14ac:dyDescent="0.4">
      <c r="I697" s="88">
        <v>743</v>
      </c>
      <c r="J697" s="85" t="s">
        <v>1913</v>
      </c>
    </row>
    <row r="698" spans="9:10" x14ac:dyDescent="0.4">
      <c r="I698" s="88">
        <v>744</v>
      </c>
      <c r="J698" s="85" t="s">
        <v>1903</v>
      </c>
    </row>
    <row r="699" spans="9:10" x14ac:dyDescent="0.4">
      <c r="I699" s="88">
        <v>745</v>
      </c>
      <c r="J699" s="85" t="s">
        <v>1905</v>
      </c>
    </row>
    <row r="700" spans="9:10" x14ac:dyDescent="0.4">
      <c r="I700" s="88">
        <v>746</v>
      </c>
      <c r="J700" s="85" t="s">
        <v>1916</v>
      </c>
    </row>
    <row r="701" spans="9:10" x14ac:dyDescent="0.4">
      <c r="I701" s="88">
        <v>747</v>
      </c>
      <c r="J701" s="85" t="s">
        <v>1900</v>
      </c>
    </row>
    <row r="702" spans="9:10" x14ac:dyDescent="0.4">
      <c r="I702" s="88">
        <v>749</v>
      </c>
      <c r="J702" s="85" t="s">
        <v>1915</v>
      </c>
    </row>
    <row r="703" spans="9:10" x14ac:dyDescent="0.4">
      <c r="I703" s="88">
        <v>750</v>
      </c>
      <c r="J703" s="85" t="s">
        <v>1919</v>
      </c>
    </row>
    <row r="704" spans="9:10" x14ac:dyDescent="0.4">
      <c r="I704" s="88">
        <v>751</v>
      </c>
      <c r="J704" s="85" t="s">
        <v>1920</v>
      </c>
    </row>
    <row r="705" spans="9:10" x14ac:dyDescent="0.4">
      <c r="I705" s="88">
        <v>752</v>
      </c>
      <c r="J705" s="85" t="s">
        <v>3217</v>
      </c>
    </row>
    <row r="706" spans="9:10" x14ac:dyDescent="0.4">
      <c r="I706" s="88">
        <v>753</v>
      </c>
      <c r="J706" s="85" t="s">
        <v>3218</v>
      </c>
    </row>
    <row r="707" spans="9:10" x14ac:dyDescent="0.4">
      <c r="I707" s="88">
        <v>754</v>
      </c>
      <c r="J707" s="85" t="s">
        <v>3327</v>
      </c>
    </row>
    <row r="708" spans="9:10" x14ac:dyDescent="0.4">
      <c r="I708" s="88">
        <v>755</v>
      </c>
      <c r="J708" s="85" t="s">
        <v>3325</v>
      </c>
    </row>
    <row r="709" spans="9:10" x14ac:dyDescent="0.4">
      <c r="I709" s="88">
        <v>756</v>
      </c>
      <c r="J709" s="85" t="s">
        <v>4962</v>
      </c>
    </row>
    <row r="710" spans="9:10" x14ac:dyDescent="0.4">
      <c r="I710" s="88">
        <v>757</v>
      </c>
      <c r="J710" s="85" t="s">
        <v>3328</v>
      </c>
    </row>
    <row r="711" spans="9:10" x14ac:dyDescent="0.4">
      <c r="I711" s="88">
        <v>758</v>
      </c>
      <c r="J711" s="85" t="s">
        <v>5513</v>
      </c>
    </row>
    <row r="712" spans="9:10" x14ac:dyDescent="0.4">
      <c r="I712" s="88">
        <v>759</v>
      </c>
      <c r="J712" s="85" t="s">
        <v>3326</v>
      </c>
    </row>
    <row r="713" spans="9:10" x14ac:dyDescent="0.4">
      <c r="I713" s="88">
        <v>760</v>
      </c>
      <c r="J713" s="85" t="s">
        <v>719</v>
      </c>
    </row>
    <row r="714" spans="9:10" x14ac:dyDescent="0.4">
      <c r="I714" s="88">
        <v>761</v>
      </c>
      <c r="J714" s="85" t="s">
        <v>142</v>
      </c>
    </row>
    <row r="715" spans="9:10" x14ac:dyDescent="0.4">
      <c r="I715" s="88">
        <v>762</v>
      </c>
      <c r="J715" s="85" t="s">
        <v>143</v>
      </c>
    </row>
    <row r="716" spans="9:10" x14ac:dyDescent="0.4">
      <c r="I716" s="88">
        <v>763</v>
      </c>
      <c r="J716" s="85" t="s">
        <v>144</v>
      </c>
    </row>
    <row r="717" spans="9:10" x14ac:dyDescent="0.4">
      <c r="I717" s="88">
        <v>764</v>
      </c>
      <c r="J717" s="85" t="s">
        <v>145</v>
      </c>
    </row>
    <row r="718" spans="9:10" x14ac:dyDescent="0.4">
      <c r="I718" s="88">
        <v>765</v>
      </c>
      <c r="J718" s="85" t="s">
        <v>146</v>
      </c>
    </row>
    <row r="719" spans="9:10" x14ac:dyDescent="0.4">
      <c r="I719" s="88">
        <v>766</v>
      </c>
      <c r="J719" s="85" t="s">
        <v>147</v>
      </c>
    </row>
    <row r="720" spans="9:10" x14ac:dyDescent="0.4">
      <c r="I720" s="88">
        <v>767</v>
      </c>
      <c r="J720" s="85" t="s">
        <v>148</v>
      </c>
    </row>
    <row r="721" spans="9:10" x14ac:dyDescent="0.4">
      <c r="I721" s="88">
        <v>768</v>
      </c>
      <c r="J721" s="85" t="s">
        <v>149</v>
      </c>
    </row>
    <row r="722" spans="9:10" x14ac:dyDescent="0.4">
      <c r="I722" s="88">
        <v>769</v>
      </c>
      <c r="J722" s="85" t="s">
        <v>150</v>
      </c>
    </row>
    <row r="723" spans="9:10" x14ac:dyDescent="0.4">
      <c r="I723" s="88">
        <v>770</v>
      </c>
      <c r="J723" s="85" t="s">
        <v>229</v>
      </c>
    </row>
    <row r="724" spans="9:10" x14ac:dyDescent="0.4">
      <c r="I724" s="88">
        <v>771</v>
      </c>
      <c r="J724" s="85" t="s">
        <v>151</v>
      </c>
    </row>
    <row r="725" spans="9:10" x14ac:dyDescent="0.4">
      <c r="I725" s="88">
        <v>772</v>
      </c>
      <c r="J725" s="85" t="s">
        <v>152</v>
      </c>
    </row>
    <row r="726" spans="9:10" x14ac:dyDescent="0.4">
      <c r="I726" s="88">
        <v>773</v>
      </c>
      <c r="J726" s="85" t="s">
        <v>153</v>
      </c>
    </row>
    <row r="727" spans="9:10" x14ac:dyDescent="0.4">
      <c r="I727" s="88">
        <v>774</v>
      </c>
      <c r="J727" s="85" t="s">
        <v>154</v>
      </c>
    </row>
    <row r="728" spans="9:10" x14ac:dyDescent="0.4">
      <c r="I728" s="88">
        <v>775</v>
      </c>
      <c r="J728" s="85" t="s">
        <v>210</v>
      </c>
    </row>
    <row r="729" spans="9:10" x14ac:dyDescent="0.4">
      <c r="I729" s="88">
        <v>776</v>
      </c>
      <c r="J729" s="85" t="s">
        <v>230</v>
      </c>
    </row>
    <row r="730" spans="9:10" x14ac:dyDescent="0.4">
      <c r="I730" s="88">
        <v>777</v>
      </c>
      <c r="J730" s="85" t="s">
        <v>231</v>
      </c>
    </row>
    <row r="731" spans="9:10" x14ac:dyDescent="0.4">
      <c r="I731" s="88">
        <v>778</v>
      </c>
      <c r="J731" s="85" t="s">
        <v>232</v>
      </c>
    </row>
    <row r="732" spans="9:10" x14ac:dyDescent="0.4">
      <c r="I732" s="88">
        <v>779</v>
      </c>
      <c r="J732" s="85" t="s">
        <v>242</v>
      </c>
    </row>
    <row r="733" spans="9:10" x14ac:dyDescent="0.4">
      <c r="I733" s="88">
        <v>780</v>
      </c>
      <c r="J733" s="85" t="s">
        <v>243</v>
      </c>
    </row>
    <row r="734" spans="9:10" x14ac:dyDescent="0.4">
      <c r="I734" s="88">
        <v>781</v>
      </c>
      <c r="J734" s="85" t="s">
        <v>155</v>
      </c>
    </row>
    <row r="735" spans="9:10" x14ac:dyDescent="0.4">
      <c r="I735" s="88">
        <v>782</v>
      </c>
      <c r="J735" s="85" t="s">
        <v>156</v>
      </c>
    </row>
    <row r="736" spans="9:10" x14ac:dyDescent="0.4">
      <c r="I736" s="88">
        <v>783</v>
      </c>
      <c r="J736" s="85" t="s">
        <v>157</v>
      </c>
    </row>
    <row r="737" spans="9:10" x14ac:dyDescent="0.4">
      <c r="I737" s="88">
        <v>784</v>
      </c>
      <c r="J737" s="85" t="s">
        <v>158</v>
      </c>
    </row>
    <row r="738" spans="9:10" x14ac:dyDescent="0.4">
      <c r="I738" s="88">
        <v>785</v>
      </c>
      <c r="J738" s="85" t="s">
        <v>159</v>
      </c>
    </row>
    <row r="739" spans="9:10" x14ac:dyDescent="0.4">
      <c r="I739" s="88">
        <v>786</v>
      </c>
      <c r="J739" s="85" t="s">
        <v>160</v>
      </c>
    </row>
    <row r="740" spans="9:10" x14ac:dyDescent="0.4">
      <c r="I740" s="88">
        <v>787</v>
      </c>
      <c r="J740" s="85" t="s">
        <v>161</v>
      </c>
    </row>
    <row r="741" spans="9:10" x14ac:dyDescent="0.4">
      <c r="I741" s="88">
        <v>788</v>
      </c>
      <c r="J741" s="85" t="s">
        <v>162</v>
      </c>
    </row>
    <row r="742" spans="9:10" x14ac:dyDescent="0.4">
      <c r="I742" s="88">
        <v>789</v>
      </c>
      <c r="J742" s="85" t="s">
        <v>163</v>
      </c>
    </row>
    <row r="743" spans="9:10" x14ac:dyDescent="0.4">
      <c r="I743" s="88">
        <v>790</v>
      </c>
      <c r="J743" s="85" t="s">
        <v>164</v>
      </c>
    </row>
    <row r="744" spans="9:10" x14ac:dyDescent="0.4">
      <c r="I744" s="88">
        <v>791</v>
      </c>
      <c r="J744" s="85" t="s">
        <v>166</v>
      </c>
    </row>
    <row r="745" spans="9:10" x14ac:dyDescent="0.4">
      <c r="I745" s="88">
        <v>792</v>
      </c>
      <c r="J745" s="85" t="s">
        <v>167</v>
      </c>
    </row>
    <row r="746" spans="9:10" x14ac:dyDescent="0.4">
      <c r="I746" s="88">
        <v>793</v>
      </c>
      <c r="J746" s="85" t="s">
        <v>168</v>
      </c>
    </row>
    <row r="747" spans="9:10" x14ac:dyDescent="0.4">
      <c r="I747" s="88">
        <v>794</v>
      </c>
      <c r="J747" s="85" t="s">
        <v>169</v>
      </c>
    </row>
    <row r="748" spans="9:10" x14ac:dyDescent="0.4">
      <c r="I748" s="88">
        <v>795</v>
      </c>
      <c r="J748" s="85" t="s">
        <v>170</v>
      </c>
    </row>
    <row r="749" spans="9:10" x14ac:dyDescent="0.4">
      <c r="I749" s="88">
        <v>796</v>
      </c>
      <c r="J749" s="85" t="s">
        <v>171</v>
      </c>
    </row>
    <row r="750" spans="9:10" x14ac:dyDescent="0.4">
      <c r="I750" s="88">
        <v>797</v>
      </c>
      <c r="J750" s="85" t="s">
        <v>172</v>
      </c>
    </row>
    <row r="751" spans="9:10" x14ac:dyDescent="0.4">
      <c r="I751" s="88">
        <v>798</v>
      </c>
      <c r="J751" s="85" t="s">
        <v>173</v>
      </c>
    </row>
    <row r="752" spans="9:10" x14ac:dyDescent="0.4">
      <c r="I752" s="88">
        <v>799</v>
      </c>
      <c r="J752" s="85" t="s">
        <v>174</v>
      </c>
    </row>
    <row r="753" spans="9:10" x14ac:dyDescent="0.4">
      <c r="I753" s="88">
        <v>800</v>
      </c>
      <c r="J753" s="85" t="s">
        <v>175</v>
      </c>
    </row>
    <row r="754" spans="9:10" x14ac:dyDescent="0.4">
      <c r="I754" s="88">
        <v>801</v>
      </c>
      <c r="J754" s="85" t="s">
        <v>213</v>
      </c>
    </row>
    <row r="755" spans="9:10" x14ac:dyDescent="0.4">
      <c r="I755" s="88">
        <v>802</v>
      </c>
      <c r="J755" s="85" t="s">
        <v>214</v>
      </c>
    </row>
    <row r="756" spans="9:10" x14ac:dyDescent="0.4">
      <c r="I756" s="88">
        <v>803</v>
      </c>
      <c r="J756" s="85" t="s">
        <v>215</v>
      </c>
    </row>
    <row r="757" spans="9:10" x14ac:dyDescent="0.4">
      <c r="I757" s="88">
        <v>804</v>
      </c>
      <c r="J757" s="85" t="s">
        <v>216</v>
      </c>
    </row>
    <row r="758" spans="9:10" x14ac:dyDescent="0.4">
      <c r="I758" s="88">
        <v>805</v>
      </c>
      <c r="J758" s="85" t="s">
        <v>217</v>
      </c>
    </row>
    <row r="759" spans="9:10" x14ac:dyDescent="0.4">
      <c r="I759" s="88">
        <v>806</v>
      </c>
      <c r="J759" s="85" t="s">
        <v>218</v>
      </c>
    </row>
    <row r="760" spans="9:10" x14ac:dyDescent="0.4">
      <c r="I760" s="88">
        <v>807</v>
      </c>
      <c r="J760" s="85" t="s">
        <v>219</v>
      </c>
    </row>
    <row r="761" spans="9:10" x14ac:dyDescent="0.4">
      <c r="I761" s="88">
        <v>808</v>
      </c>
      <c r="J761" s="85" t="s">
        <v>220</v>
      </c>
    </row>
    <row r="762" spans="9:10" x14ac:dyDescent="0.4">
      <c r="I762" s="88">
        <v>809</v>
      </c>
      <c r="J762" s="85" t="s">
        <v>165</v>
      </c>
    </row>
    <row r="763" spans="9:10" x14ac:dyDescent="0.4">
      <c r="I763" s="88">
        <v>810</v>
      </c>
      <c r="J763" s="85" t="s">
        <v>228</v>
      </c>
    </row>
    <row r="764" spans="9:10" x14ac:dyDescent="0.4">
      <c r="I764" s="88">
        <v>811</v>
      </c>
      <c r="J764" s="85" t="s">
        <v>72</v>
      </c>
    </row>
    <row r="765" spans="9:10" x14ac:dyDescent="0.4">
      <c r="I765" s="88">
        <v>812</v>
      </c>
      <c r="J765" s="85" t="s">
        <v>73</v>
      </c>
    </row>
    <row r="766" spans="9:10" x14ac:dyDescent="0.4">
      <c r="I766" s="88">
        <v>813</v>
      </c>
      <c r="J766" s="85" t="s">
        <v>74</v>
      </c>
    </row>
    <row r="767" spans="9:10" x14ac:dyDescent="0.4">
      <c r="I767" s="88">
        <v>814</v>
      </c>
      <c r="J767" s="85" t="s">
        <v>75</v>
      </c>
    </row>
    <row r="768" spans="9:10" x14ac:dyDescent="0.4">
      <c r="I768" s="88">
        <v>815</v>
      </c>
      <c r="J768" s="85" t="s">
        <v>76</v>
      </c>
    </row>
    <row r="769" spans="9:10" x14ac:dyDescent="0.4">
      <c r="I769" s="88">
        <v>816</v>
      </c>
      <c r="J769" s="85" t="s">
        <v>77</v>
      </c>
    </row>
    <row r="770" spans="9:10" x14ac:dyDescent="0.4">
      <c r="I770" s="88">
        <v>817</v>
      </c>
      <c r="J770" s="85" t="s">
        <v>78</v>
      </c>
    </row>
    <row r="771" spans="9:10" x14ac:dyDescent="0.4">
      <c r="I771" s="88">
        <v>818</v>
      </c>
      <c r="J771" s="85" t="s">
        <v>79</v>
      </c>
    </row>
    <row r="772" spans="9:10" x14ac:dyDescent="0.4">
      <c r="I772" s="88">
        <v>819</v>
      </c>
      <c r="J772" s="85" t="s">
        <v>80</v>
      </c>
    </row>
    <row r="773" spans="9:10" x14ac:dyDescent="0.4">
      <c r="I773" s="88">
        <v>820</v>
      </c>
      <c r="J773" s="85" t="s">
        <v>81</v>
      </c>
    </row>
    <row r="774" spans="9:10" x14ac:dyDescent="0.4">
      <c r="I774" s="88">
        <v>821</v>
      </c>
      <c r="J774" s="85" t="s">
        <v>82</v>
      </c>
    </row>
    <row r="775" spans="9:10" x14ac:dyDescent="0.4">
      <c r="I775" s="88">
        <v>822</v>
      </c>
      <c r="J775" s="85" t="s">
        <v>139</v>
      </c>
    </row>
    <row r="776" spans="9:10" x14ac:dyDescent="0.4">
      <c r="I776" s="88">
        <v>823</v>
      </c>
      <c r="J776" s="85" t="s">
        <v>140</v>
      </c>
    </row>
    <row r="777" spans="9:10" x14ac:dyDescent="0.4">
      <c r="I777" s="88">
        <v>824</v>
      </c>
      <c r="J777" s="85" t="s">
        <v>141</v>
      </c>
    </row>
    <row r="778" spans="9:10" x14ac:dyDescent="0.4">
      <c r="I778" s="88">
        <v>825</v>
      </c>
      <c r="J778" s="85" t="s">
        <v>83</v>
      </c>
    </row>
    <row r="779" spans="9:10" x14ac:dyDescent="0.4">
      <c r="I779" s="88">
        <v>826</v>
      </c>
      <c r="J779" s="85" t="s">
        <v>211</v>
      </c>
    </row>
    <row r="780" spans="9:10" x14ac:dyDescent="0.4">
      <c r="I780" s="88">
        <v>827</v>
      </c>
      <c r="J780" s="85" t="s">
        <v>212</v>
      </c>
    </row>
    <row r="781" spans="9:10" x14ac:dyDescent="0.4">
      <c r="I781" s="88">
        <v>828</v>
      </c>
      <c r="J781" s="85" t="s">
        <v>255</v>
      </c>
    </row>
    <row r="782" spans="9:10" x14ac:dyDescent="0.4">
      <c r="I782" s="88">
        <v>829</v>
      </c>
      <c r="J782" s="85" t="s">
        <v>138</v>
      </c>
    </row>
    <row r="783" spans="9:10" x14ac:dyDescent="0.4">
      <c r="I783" s="88">
        <v>830</v>
      </c>
      <c r="J783" s="85" t="s">
        <v>256</v>
      </c>
    </row>
    <row r="784" spans="9:10" x14ac:dyDescent="0.4">
      <c r="I784" s="88">
        <v>831</v>
      </c>
      <c r="J784" s="85" t="s">
        <v>222</v>
      </c>
    </row>
    <row r="785" spans="9:10" x14ac:dyDescent="0.4">
      <c r="I785" s="88">
        <v>832</v>
      </c>
      <c r="J785" s="85" t="s">
        <v>185</v>
      </c>
    </row>
    <row r="786" spans="9:10" x14ac:dyDescent="0.4">
      <c r="I786" s="88">
        <v>833</v>
      </c>
      <c r="J786" s="85" t="s">
        <v>186</v>
      </c>
    </row>
    <row r="787" spans="9:10" x14ac:dyDescent="0.4">
      <c r="I787" s="88">
        <v>834</v>
      </c>
      <c r="J787" s="85" t="s">
        <v>187</v>
      </c>
    </row>
    <row r="788" spans="9:10" x14ac:dyDescent="0.4">
      <c r="I788" s="88">
        <v>835</v>
      </c>
      <c r="J788" s="85" t="s">
        <v>188</v>
      </c>
    </row>
    <row r="789" spans="9:10" x14ac:dyDescent="0.4">
      <c r="I789" s="88">
        <v>836</v>
      </c>
      <c r="J789" s="85" t="s">
        <v>184</v>
      </c>
    </row>
    <row r="790" spans="9:10" x14ac:dyDescent="0.4">
      <c r="I790" s="88">
        <v>837</v>
      </c>
      <c r="J790" s="85" t="s">
        <v>223</v>
      </c>
    </row>
    <row r="791" spans="9:10" x14ac:dyDescent="0.4">
      <c r="I791" s="88">
        <v>838</v>
      </c>
      <c r="J791" s="85" t="s">
        <v>224</v>
      </c>
    </row>
    <row r="792" spans="9:10" x14ac:dyDescent="0.4">
      <c r="I792" s="88">
        <v>839</v>
      </c>
      <c r="J792" s="85" t="s">
        <v>225</v>
      </c>
    </row>
    <row r="793" spans="9:10" x14ac:dyDescent="0.4">
      <c r="I793" s="88">
        <v>840</v>
      </c>
      <c r="J793" s="85" t="s">
        <v>226</v>
      </c>
    </row>
    <row r="794" spans="9:10" x14ac:dyDescent="0.4">
      <c r="I794" s="88">
        <v>841</v>
      </c>
      <c r="J794" s="85" t="s">
        <v>227</v>
      </c>
    </row>
    <row r="795" spans="9:10" x14ac:dyDescent="0.4">
      <c r="I795" s="88">
        <v>842</v>
      </c>
      <c r="J795" s="85" t="s">
        <v>244</v>
      </c>
    </row>
    <row r="796" spans="9:10" x14ac:dyDescent="0.4">
      <c r="I796" s="88">
        <v>843</v>
      </c>
      <c r="J796" s="85" t="s">
        <v>245</v>
      </c>
    </row>
    <row r="797" spans="9:10" x14ac:dyDescent="0.4">
      <c r="I797" s="88">
        <v>844</v>
      </c>
      <c r="J797" s="85" t="s">
        <v>246</v>
      </c>
    </row>
    <row r="798" spans="9:10" x14ac:dyDescent="0.4">
      <c r="I798" s="88">
        <v>845</v>
      </c>
      <c r="J798" s="85" t="s">
        <v>247</v>
      </c>
    </row>
    <row r="799" spans="9:10" x14ac:dyDescent="0.4">
      <c r="I799" s="88">
        <v>846</v>
      </c>
      <c r="J799" s="85" t="s">
        <v>248</v>
      </c>
    </row>
    <row r="800" spans="9:10" x14ac:dyDescent="0.4">
      <c r="I800" s="88">
        <v>847</v>
      </c>
      <c r="J800" s="85" t="s">
        <v>309</v>
      </c>
    </row>
    <row r="801" spans="9:10" x14ac:dyDescent="0.4">
      <c r="I801" s="88">
        <v>848</v>
      </c>
      <c r="J801" s="85" t="s">
        <v>310</v>
      </c>
    </row>
    <row r="802" spans="9:10" x14ac:dyDescent="0.4">
      <c r="I802" s="88">
        <v>849</v>
      </c>
      <c r="J802" s="85" t="s">
        <v>221</v>
      </c>
    </row>
    <row r="803" spans="9:10" x14ac:dyDescent="0.4">
      <c r="I803" s="88">
        <v>850</v>
      </c>
      <c r="J803" s="85" t="s">
        <v>249</v>
      </c>
    </row>
    <row r="804" spans="9:10" x14ac:dyDescent="0.4">
      <c r="I804" s="88">
        <v>851</v>
      </c>
      <c r="J804" s="85" t="s">
        <v>250</v>
      </c>
    </row>
    <row r="805" spans="9:10" x14ac:dyDescent="0.4">
      <c r="I805" s="88">
        <v>852</v>
      </c>
      <c r="J805" s="85" t="s">
        <v>251</v>
      </c>
    </row>
    <row r="806" spans="9:10" x14ac:dyDescent="0.4">
      <c r="I806" s="88">
        <v>853</v>
      </c>
      <c r="J806" s="85" t="s">
        <v>252</v>
      </c>
    </row>
    <row r="807" spans="9:10" x14ac:dyDescent="0.4">
      <c r="I807" s="88">
        <v>854</v>
      </c>
      <c r="J807" s="85" t="s">
        <v>253</v>
      </c>
    </row>
    <row r="808" spans="9:10" x14ac:dyDescent="0.4">
      <c r="I808" s="88">
        <v>855</v>
      </c>
      <c r="J808" s="85" t="s">
        <v>254</v>
      </c>
    </row>
    <row r="809" spans="9:10" x14ac:dyDescent="0.4">
      <c r="I809" s="88">
        <v>856</v>
      </c>
      <c r="J809" s="85" t="s">
        <v>319</v>
      </c>
    </row>
    <row r="810" spans="9:10" x14ac:dyDescent="0.4">
      <c r="I810" s="88">
        <v>857</v>
      </c>
      <c r="J810" s="85" t="s">
        <v>318</v>
      </c>
    </row>
    <row r="811" spans="9:10" x14ac:dyDescent="0.4">
      <c r="I811" s="88">
        <v>858</v>
      </c>
      <c r="J811" s="85" t="s">
        <v>321</v>
      </c>
    </row>
    <row r="812" spans="9:10" x14ac:dyDescent="0.4">
      <c r="I812" s="88">
        <v>859</v>
      </c>
      <c r="J812" s="85" t="s">
        <v>823</v>
      </c>
    </row>
    <row r="813" spans="9:10" x14ac:dyDescent="0.4">
      <c r="I813" s="88">
        <v>860</v>
      </c>
      <c r="J813" s="85" t="s">
        <v>708</v>
      </c>
    </row>
    <row r="814" spans="9:10" x14ac:dyDescent="0.4">
      <c r="I814" s="88">
        <v>861</v>
      </c>
      <c r="J814" s="85" t="s">
        <v>59</v>
      </c>
    </row>
    <row r="815" spans="9:10" x14ac:dyDescent="0.4">
      <c r="I815" s="88">
        <v>862</v>
      </c>
      <c r="J815" s="85" t="s">
        <v>60</v>
      </c>
    </row>
    <row r="816" spans="9:10" x14ac:dyDescent="0.4">
      <c r="I816" s="88">
        <v>863</v>
      </c>
      <c r="J816" s="85" t="s">
        <v>61</v>
      </c>
    </row>
    <row r="817" spans="9:10" x14ac:dyDescent="0.4">
      <c r="I817" s="88">
        <v>864</v>
      </c>
      <c r="J817" s="85" t="s">
        <v>62</v>
      </c>
    </row>
    <row r="818" spans="9:10" x14ac:dyDescent="0.4">
      <c r="I818" s="88">
        <v>865</v>
      </c>
      <c r="J818" s="85" t="s">
        <v>63</v>
      </c>
    </row>
    <row r="819" spans="9:10" x14ac:dyDescent="0.4">
      <c r="I819" s="88">
        <v>866</v>
      </c>
      <c r="J819" s="85" t="s">
        <v>64</v>
      </c>
    </row>
    <row r="820" spans="9:10" x14ac:dyDescent="0.4">
      <c r="I820" s="88">
        <v>867</v>
      </c>
      <c r="J820" s="85" t="s">
        <v>65</v>
      </c>
    </row>
    <row r="821" spans="9:10" x14ac:dyDescent="0.4">
      <c r="I821" s="88">
        <v>868</v>
      </c>
      <c r="J821" s="85" t="s">
        <v>66</v>
      </c>
    </row>
    <row r="822" spans="9:10" x14ac:dyDescent="0.4">
      <c r="I822" s="88">
        <v>869</v>
      </c>
      <c r="J822" s="85" t="s">
        <v>67</v>
      </c>
    </row>
    <row r="823" spans="9:10" x14ac:dyDescent="0.4">
      <c r="I823" s="88">
        <v>870</v>
      </c>
      <c r="J823" s="85" t="s">
        <v>68</v>
      </c>
    </row>
    <row r="824" spans="9:10" x14ac:dyDescent="0.4">
      <c r="I824" s="88">
        <v>871</v>
      </c>
      <c r="J824" s="85" t="s">
        <v>69</v>
      </c>
    </row>
    <row r="825" spans="9:10" x14ac:dyDescent="0.4">
      <c r="I825" s="88">
        <v>872</v>
      </c>
      <c r="J825" s="85" t="s">
        <v>70</v>
      </c>
    </row>
    <row r="826" spans="9:10" x14ac:dyDescent="0.4">
      <c r="I826" s="88">
        <v>873</v>
      </c>
      <c r="J826" s="85" t="s">
        <v>280</v>
      </c>
    </row>
    <row r="827" spans="9:10" x14ac:dyDescent="0.4">
      <c r="I827" s="88">
        <v>874</v>
      </c>
      <c r="J827" s="85" t="s">
        <v>279</v>
      </c>
    </row>
    <row r="828" spans="9:10" x14ac:dyDescent="0.4">
      <c r="I828" s="88">
        <v>875</v>
      </c>
      <c r="J828" s="85" t="s">
        <v>71</v>
      </c>
    </row>
    <row r="829" spans="9:10" x14ac:dyDescent="0.4">
      <c r="I829" s="88">
        <v>876</v>
      </c>
      <c r="J829" s="85" t="s">
        <v>257</v>
      </c>
    </row>
    <row r="830" spans="9:10" x14ac:dyDescent="0.4">
      <c r="I830" s="88">
        <v>877</v>
      </c>
      <c r="J830" s="85" t="s">
        <v>258</v>
      </c>
    </row>
    <row r="831" spans="9:10" x14ac:dyDescent="0.4">
      <c r="I831" s="88">
        <v>878</v>
      </c>
      <c r="J831" s="85" t="s">
        <v>259</v>
      </c>
    </row>
    <row r="832" spans="9:10" x14ac:dyDescent="0.4">
      <c r="I832" s="88">
        <v>879</v>
      </c>
      <c r="J832" s="85" t="s">
        <v>336</v>
      </c>
    </row>
    <row r="833" spans="9:10" x14ac:dyDescent="0.4">
      <c r="I833" s="88">
        <v>880</v>
      </c>
      <c r="J833" s="85" t="s">
        <v>509</v>
      </c>
    </row>
    <row r="834" spans="9:10" x14ac:dyDescent="0.4">
      <c r="I834" s="88">
        <v>881</v>
      </c>
      <c r="J834" s="85" t="s">
        <v>261</v>
      </c>
    </row>
    <row r="835" spans="9:10" x14ac:dyDescent="0.4">
      <c r="I835" s="88">
        <v>882</v>
      </c>
      <c r="J835" s="85" t="s">
        <v>47</v>
      </c>
    </row>
    <row r="836" spans="9:10" x14ac:dyDescent="0.4">
      <c r="I836" s="88">
        <v>883</v>
      </c>
      <c r="J836" s="85" t="s">
        <v>48</v>
      </c>
    </row>
    <row r="837" spans="9:10" x14ac:dyDescent="0.4">
      <c r="I837" s="88">
        <v>884</v>
      </c>
      <c r="J837" s="85" t="s">
        <v>49</v>
      </c>
    </row>
    <row r="838" spans="9:10" x14ac:dyDescent="0.4">
      <c r="I838" s="88">
        <v>885</v>
      </c>
      <c r="J838" s="85" t="s">
        <v>50</v>
      </c>
    </row>
    <row r="839" spans="9:10" x14ac:dyDescent="0.4">
      <c r="I839" s="88">
        <v>886</v>
      </c>
      <c r="J839" s="85" t="s">
        <v>51</v>
      </c>
    </row>
    <row r="840" spans="9:10" x14ac:dyDescent="0.4">
      <c r="I840" s="88">
        <v>887</v>
      </c>
      <c r="J840" s="85" t="s">
        <v>52</v>
      </c>
    </row>
    <row r="841" spans="9:10" x14ac:dyDescent="0.4">
      <c r="I841" s="88">
        <v>888</v>
      </c>
      <c r="J841" s="85" t="s">
        <v>53</v>
      </c>
    </row>
    <row r="842" spans="9:10" x14ac:dyDescent="0.4">
      <c r="I842" s="88">
        <v>889</v>
      </c>
      <c r="J842" s="85" t="s">
        <v>510</v>
      </c>
    </row>
    <row r="843" spans="9:10" x14ac:dyDescent="0.4">
      <c r="I843" s="88">
        <v>890</v>
      </c>
      <c r="J843" s="85" t="s">
        <v>46</v>
      </c>
    </row>
    <row r="844" spans="9:10" x14ac:dyDescent="0.4">
      <c r="I844" s="88">
        <v>891</v>
      </c>
      <c r="J844" s="85" t="s">
        <v>54</v>
      </c>
    </row>
    <row r="845" spans="9:10" x14ac:dyDescent="0.4">
      <c r="I845" s="88">
        <v>892</v>
      </c>
      <c r="J845" s="85" t="s">
        <v>55</v>
      </c>
    </row>
    <row r="846" spans="9:10" x14ac:dyDescent="0.4">
      <c r="I846" s="88">
        <v>893</v>
      </c>
      <c r="J846" s="85" t="s">
        <v>56</v>
      </c>
    </row>
    <row r="847" spans="9:10" x14ac:dyDescent="0.4">
      <c r="I847" s="88">
        <v>894</v>
      </c>
      <c r="J847" s="85" t="s">
        <v>57</v>
      </c>
    </row>
    <row r="848" spans="9:10" x14ac:dyDescent="0.4">
      <c r="I848" s="88">
        <v>895</v>
      </c>
      <c r="J848" s="85" t="s">
        <v>58</v>
      </c>
    </row>
    <row r="849" spans="9:10" x14ac:dyDescent="0.4">
      <c r="I849" s="88">
        <v>896</v>
      </c>
      <c r="J849" s="85" t="s">
        <v>292</v>
      </c>
    </row>
    <row r="850" spans="9:10" x14ac:dyDescent="0.4">
      <c r="I850" s="88">
        <v>897</v>
      </c>
      <c r="J850" s="85" t="s">
        <v>296</v>
      </c>
    </row>
    <row r="851" spans="9:10" x14ac:dyDescent="0.4">
      <c r="I851" s="88">
        <v>898</v>
      </c>
      <c r="J851" s="85" t="s">
        <v>294</v>
      </c>
    </row>
    <row r="852" spans="9:10" x14ac:dyDescent="0.4">
      <c r="I852" s="88">
        <v>899</v>
      </c>
      <c r="J852" s="85" t="s">
        <v>295</v>
      </c>
    </row>
    <row r="853" spans="9:10" x14ac:dyDescent="0.4">
      <c r="I853" s="88">
        <v>900</v>
      </c>
      <c r="J853" s="85" t="s">
        <v>1000</v>
      </c>
    </row>
    <row r="854" spans="9:10" x14ac:dyDescent="0.4">
      <c r="I854" s="88">
        <v>901</v>
      </c>
      <c r="J854" s="85" t="s">
        <v>270</v>
      </c>
    </row>
    <row r="855" spans="9:10" x14ac:dyDescent="0.4">
      <c r="I855" s="88">
        <v>902</v>
      </c>
      <c r="J855" s="85" t="s">
        <v>264</v>
      </c>
    </row>
    <row r="856" spans="9:10" x14ac:dyDescent="0.4">
      <c r="I856" s="88">
        <v>903</v>
      </c>
      <c r="J856" s="85" t="s">
        <v>265</v>
      </c>
    </row>
    <row r="857" spans="9:10" x14ac:dyDescent="0.4">
      <c r="I857" s="88">
        <v>904</v>
      </c>
      <c r="J857" s="85" t="s">
        <v>269</v>
      </c>
    </row>
    <row r="858" spans="9:10" x14ac:dyDescent="0.4">
      <c r="I858" s="88">
        <v>905</v>
      </c>
      <c r="J858" s="85" t="s">
        <v>268</v>
      </c>
    </row>
    <row r="859" spans="9:10" x14ac:dyDescent="0.4">
      <c r="I859" s="88">
        <v>906</v>
      </c>
      <c r="J859" s="85" t="s">
        <v>267</v>
      </c>
    </row>
    <row r="860" spans="9:10" x14ac:dyDescent="0.4">
      <c r="I860" s="88">
        <v>907</v>
      </c>
      <c r="J860" s="85" t="s">
        <v>263</v>
      </c>
    </row>
    <row r="861" spans="9:10" x14ac:dyDescent="0.4">
      <c r="I861" s="88">
        <v>910</v>
      </c>
      <c r="J861" s="85" t="s">
        <v>266</v>
      </c>
    </row>
    <row r="862" spans="9:10" x14ac:dyDescent="0.4">
      <c r="I862" s="88">
        <v>911</v>
      </c>
      <c r="J862" s="85" t="s">
        <v>291</v>
      </c>
    </row>
    <row r="863" spans="9:10" x14ac:dyDescent="0.4">
      <c r="I863" s="88">
        <v>912</v>
      </c>
      <c r="J863" s="85" t="s">
        <v>769</v>
      </c>
    </row>
    <row r="864" spans="9:10" x14ac:dyDescent="0.4">
      <c r="I864" s="88">
        <v>913</v>
      </c>
      <c r="J864" s="85" t="s">
        <v>293</v>
      </c>
    </row>
    <row r="865" spans="9:10" x14ac:dyDescent="0.4">
      <c r="I865" s="88">
        <v>914</v>
      </c>
      <c r="J865" s="85" t="s">
        <v>334</v>
      </c>
    </row>
    <row r="866" spans="9:10" x14ac:dyDescent="0.4">
      <c r="I866" s="88">
        <v>915</v>
      </c>
      <c r="J866" s="85" t="s">
        <v>274</v>
      </c>
    </row>
    <row r="867" spans="9:10" x14ac:dyDescent="0.4">
      <c r="I867" s="88">
        <v>916</v>
      </c>
      <c r="J867" s="85" t="s">
        <v>275</v>
      </c>
    </row>
    <row r="868" spans="9:10" x14ac:dyDescent="0.4">
      <c r="I868" s="88">
        <v>917</v>
      </c>
      <c r="J868" s="85" t="s">
        <v>273</v>
      </c>
    </row>
    <row r="869" spans="9:10" x14ac:dyDescent="0.4">
      <c r="I869" s="88">
        <v>918</v>
      </c>
      <c r="J869" s="85" t="s">
        <v>276</v>
      </c>
    </row>
    <row r="870" spans="9:10" x14ac:dyDescent="0.4">
      <c r="I870" s="88">
        <v>919</v>
      </c>
      <c r="J870" s="85" t="s">
        <v>506</v>
      </c>
    </row>
    <row r="871" spans="9:10" x14ac:dyDescent="0.4">
      <c r="I871" s="88">
        <v>920</v>
      </c>
      <c r="J871" s="85" t="s">
        <v>333</v>
      </c>
    </row>
    <row r="872" spans="9:10" x14ac:dyDescent="0.4">
      <c r="I872" s="88">
        <v>921</v>
      </c>
      <c r="J872" s="85" t="s">
        <v>771</v>
      </c>
    </row>
    <row r="873" spans="9:10" x14ac:dyDescent="0.4">
      <c r="I873" s="88">
        <v>922</v>
      </c>
      <c r="J873" s="85" t="s">
        <v>1001</v>
      </c>
    </row>
    <row r="874" spans="9:10" x14ac:dyDescent="0.4">
      <c r="I874" s="88">
        <v>923</v>
      </c>
      <c r="J874" s="85" t="s">
        <v>709</v>
      </c>
    </row>
    <row r="875" spans="9:10" x14ac:dyDescent="0.4">
      <c r="I875" s="88">
        <v>924</v>
      </c>
      <c r="J875" s="85" t="s">
        <v>283</v>
      </c>
    </row>
    <row r="876" spans="9:10" x14ac:dyDescent="0.4">
      <c r="I876" s="88">
        <v>925</v>
      </c>
      <c r="J876" s="85" t="s">
        <v>335</v>
      </c>
    </row>
    <row r="877" spans="9:10" x14ac:dyDescent="0.4">
      <c r="I877" s="88">
        <v>926</v>
      </c>
      <c r="J877" s="85" t="s">
        <v>286</v>
      </c>
    </row>
    <row r="878" spans="9:10" x14ac:dyDescent="0.4">
      <c r="I878" s="88">
        <v>927</v>
      </c>
      <c r="J878" s="85" t="s">
        <v>712</v>
      </c>
    </row>
    <row r="879" spans="9:10" x14ac:dyDescent="0.4">
      <c r="I879" s="88">
        <v>928</v>
      </c>
      <c r="J879" s="85" t="s">
        <v>271</v>
      </c>
    </row>
    <row r="880" spans="9:10" x14ac:dyDescent="0.4">
      <c r="I880" s="88">
        <v>929</v>
      </c>
      <c r="J880" s="85" t="s">
        <v>272</v>
      </c>
    </row>
    <row r="881" spans="9:10" x14ac:dyDescent="0.4">
      <c r="I881" s="88">
        <v>930</v>
      </c>
      <c r="J881" s="85" t="s">
        <v>713</v>
      </c>
    </row>
    <row r="882" spans="9:10" x14ac:dyDescent="0.4">
      <c r="I882" s="88">
        <v>931</v>
      </c>
      <c r="J882" s="85" t="s">
        <v>715</v>
      </c>
    </row>
    <row r="883" spans="9:10" x14ac:dyDescent="0.4">
      <c r="I883" s="88">
        <v>932</v>
      </c>
      <c r="J883" s="85" t="s">
        <v>1064</v>
      </c>
    </row>
    <row r="884" spans="9:10" x14ac:dyDescent="0.4">
      <c r="I884" s="88">
        <v>933</v>
      </c>
      <c r="J884" s="85" t="s">
        <v>289</v>
      </c>
    </row>
    <row r="885" spans="9:10" x14ac:dyDescent="0.4">
      <c r="I885" s="88">
        <v>934</v>
      </c>
      <c r="J885" s="85" t="s">
        <v>285</v>
      </c>
    </row>
    <row r="886" spans="9:10" x14ac:dyDescent="0.4">
      <c r="I886" s="88">
        <v>935</v>
      </c>
      <c r="J886" s="85" t="s">
        <v>287</v>
      </c>
    </row>
    <row r="887" spans="9:10" x14ac:dyDescent="0.4">
      <c r="I887" s="88">
        <v>936</v>
      </c>
      <c r="J887" s="85" t="s">
        <v>282</v>
      </c>
    </row>
    <row r="888" spans="9:10" x14ac:dyDescent="0.4">
      <c r="I888" s="88">
        <v>937</v>
      </c>
      <c r="J888" s="85" t="s">
        <v>281</v>
      </c>
    </row>
    <row r="889" spans="9:10" x14ac:dyDescent="0.4">
      <c r="I889" s="88">
        <v>938</v>
      </c>
      <c r="J889" s="85" t="s">
        <v>288</v>
      </c>
    </row>
    <row r="890" spans="9:10" x14ac:dyDescent="0.4">
      <c r="I890" s="88">
        <v>939</v>
      </c>
      <c r="J890" s="85" t="s">
        <v>284</v>
      </c>
    </row>
    <row r="891" spans="9:10" x14ac:dyDescent="0.4">
      <c r="I891" s="88">
        <v>940</v>
      </c>
      <c r="J891" s="85" t="s">
        <v>770</v>
      </c>
    </row>
    <row r="892" spans="9:10" x14ac:dyDescent="0.4">
      <c r="I892" s="88">
        <v>941</v>
      </c>
      <c r="J892" s="85" t="s">
        <v>826</v>
      </c>
    </row>
    <row r="893" spans="9:10" x14ac:dyDescent="0.4">
      <c r="I893" s="88">
        <v>942</v>
      </c>
      <c r="J893" s="85" t="s">
        <v>827</v>
      </c>
    </row>
    <row r="894" spans="9:10" x14ac:dyDescent="0.4">
      <c r="I894" s="88">
        <v>943</v>
      </c>
      <c r="J894" s="85" t="s">
        <v>711</v>
      </c>
    </row>
    <row r="895" spans="9:10" x14ac:dyDescent="0.4">
      <c r="I895" s="88">
        <v>944</v>
      </c>
      <c r="J895" s="85" t="s">
        <v>716</v>
      </c>
    </row>
    <row r="896" spans="9:10" x14ac:dyDescent="0.4">
      <c r="I896" s="88">
        <v>945</v>
      </c>
      <c r="J896" s="85" t="s">
        <v>718</v>
      </c>
    </row>
    <row r="897" spans="9:10" x14ac:dyDescent="0.4">
      <c r="I897" s="88">
        <v>946</v>
      </c>
      <c r="J897" s="85" t="s">
        <v>717</v>
      </c>
    </row>
    <row r="898" spans="9:10" x14ac:dyDescent="0.4">
      <c r="I898" s="88">
        <v>947</v>
      </c>
      <c r="J898" s="85" t="s">
        <v>714</v>
      </c>
    </row>
    <row r="899" spans="9:10" x14ac:dyDescent="0.4">
      <c r="I899" s="88">
        <v>948</v>
      </c>
      <c r="J899" s="85" t="s">
        <v>773</v>
      </c>
    </row>
    <row r="900" spans="9:10" x14ac:dyDescent="0.4">
      <c r="I900" s="88">
        <v>949</v>
      </c>
      <c r="J900" s="85" t="s">
        <v>824</v>
      </c>
    </row>
    <row r="901" spans="9:10" x14ac:dyDescent="0.4">
      <c r="I901" s="88">
        <v>950</v>
      </c>
      <c r="J901" s="85" t="s">
        <v>825</v>
      </c>
    </row>
    <row r="902" spans="9:10" x14ac:dyDescent="0.4">
      <c r="I902" s="88">
        <v>951</v>
      </c>
      <c r="J902" s="85" t="s">
        <v>1054</v>
      </c>
    </row>
    <row r="903" spans="9:10" x14ac:dyDescent="0.4">
      <c r="I903" s="88">
        <v>952</v>
      </c>
      <c r="J903" s="85" t="s">
        <v>772</v>
      </c>
    </row>
    <row r="904" spans="9:10" x14ac:dyDescent="0.4">
      <c r="I904" s="88">
        <v>953</v>
      </c>
      <c r="J904" s="85" t="s">
        <v>967</v>
      </c>
    </row>
    <row r="905" spans="9:10" x14ac:dyDescent="0.4">
      <c r="I905" s="88">
        <v>954</v>
      </c>
      <c r="J905" s="85" t="s">
        <v>775</v>
      </c>
    </row>
    <row r="906" spans="9:10" x14ac:dyDescent="0.4">
      <c r="I906" s="88">
        <v>955</v>
      </c>
      <c r="J906" s="85" t="s">
        <v>776</v>
      </c>
    </row>
    <row r="907" spans="9:10" x14ac:dyDescent="0.4">
      <c r="I907" s="88">
        <v>956</v>
      </c>
      <c r="J907" s="85" t="s">
        <v>774</v>
      </c>
    </row>
    <row r="908" spans="9:10" x14ac:dyDescent="0.4">
      <c r="I908" s="88">
        <v>957</v>
      </c>
      <c r="J908" s="85" t="s">
        <v>777</v>
      </c>
    </row>
    <row r="909" spans="9:10" x14ac:dyDescent="0.4">
      <c r="I909" s="88">
        <v>958</v>
      </c>
      <c r="J909" s="85" t="s">
        <v>778</v>
      </c>
    </row>
    <row r="910" spans="9:10" x14ac:dyDescent="0.4">
      <c r="I910" s="88">
        <v>959</v>
      </c>
      <c r="J910" s="85" t="s">
        <v>1073</v>
      </c>
    </row>
    <row r="911" spans="9:10" x14ac:dyDescent="0.4">
      <c r="I911" s="88">
        <v>960</v>
      </c>
      <c r="J911" s="85" t="s">
        <v>1107</v>
      </c>
    </row>
    <row r="912" spans="9:10" x14ac:dyDescent="0.4">
      <c r="I912" s="88">
        <v>961</v>
      </c>
      <c r="J912" s="85" t="s">
        <v>4530</v>
      </c>
    </row>
    <row r="913" spans="9:10" x14ac:dyDescent="0.4">
      <c r="I913" s="88">
        <v>962</v>
      </c>
      <c r="J913" s="85" t="s">
        <v>4574</v>
      </c>
    </row>
    <row r="914" spans="9:10" x14ac:dyDescent="0.4">
      <c r="I914" s="88">
        <v>963</v>
      </c>
      <c r="J914" s="85" t="s">
        <v>4516</v>
      </c>
    </row>
    <row r="915" spans="9:10" x14ac:dyDescent="0.4">
      <c r="I915" s="88">
        <v>964</v>
      </c>
      <c r="J915" s="85" t="s">
        <v>4540</v>
      </c>
    </row>
    <row r="916" spans="9:10" x14ac:dyDescent="0.4">
      <c r="I916" s="88">
        <v>965</v>
      </c>
      <c r="J916" s="85" t="s">
        <v>4523</v>
      </c>
    </row>
    <row r="917" spans="9:10" x14ac:dyDescent="0.4">
      <c r="I917" s="88">
        <v>966</v>
      </c>
      <c r="J917" s="85" t="s">
        <v>4578</v>
      </c>
    </row>
    <row r="918" spans="9:10" x14ac:dyDescent="0.4">
      <c r="I918" s="88">
        <v>967</v>
      </c>
      <c r="J918" s="85" t="s">
        <v>4580</v>
      </c>
    </row>
    <row r="919" spans="9:10" x14ac:dyDescent="0.4">
      <c r="I919" s="88">
        <v>968</v>
      </c>
      <c r="J919" s="85" t="s">
        <v>4576</v>
      </c>
    </row>
    <row r="920" spans="9:10" x14ac:dyDescent="0.4">
      <c r="I920" s="88">
        <v>969</v>
      </c>
      <c r="J920" s="85" t="s">
        <v>4519</v>
      </c>
    </row>
    <row r="921" spans="9:10" x14ac:dyDescent="0.4">
      <c r="I921" s="88">
        <v>970</v>
      </c>
      <c r="J921" s="85" t="s">
        <v>4532</v>
      </c>
    </row>
    <row r="922" spans="9:10" x14ac:dyDescent="0.4">
      <c r="I922" s="88">
        <v>971</v>
      </c>
      <c r="J922" s="85" t="s">
        <v>4535</v>
      </c>
    </row>
    <row r="923" spans="9:10" x14ac:dyDescent="0.4">
      <c r="I923" s="88">
        <v>972</v>
      </c>
      <c r="J923" s="85" t="s">
        <v>4533</v>
      </c>
    </row>
    <row r="924" spans="9:10" x14ac:dyDescent="0.4">
      <c r="I924" s="88">
        <v>973</v>
      </c>
      <c r="J924" s="85" t="s">
        <v>4537</v>
      </c>
    </row>
    <row r="925" spans="9:10" x14ac:dyDescent="0.4">
      <c r="I925" s="88">
        <v>974</v>
      </c>
      <c r="J925" s="85" t="s">
        <v>4534</v>
      </c>
    </row>
    <row r="926" spans="9:10" x14ac:dyDescent="0.4">
      <c r="I926" s="88">
        <v>975</v>
      </c>
      <c r="J926" s="85" t="s">
        <v>4536</v>
      </c>
    </row>
    <row r="927" spans="9:10" x14ac:dyDescent="0.4">
      <c r="I927" s="88">
        <v>976</v>
      </c>
      <c r="J927" s="85" t="s">
        <v>4518</v>
      </c>
    </row>
    <row r="928" spans="9:10" x14ac:dyDescent="0.4">
      <c r="I928" s="88">
        <v>979</v>
      </c>
      <c r="J928" s="85" t="s">
        <v>4573</v>
      </c>
    </row>
    <row r="929" spans="9:10" x14ac:dyDescent="0.4">
      <c r="I929" s="88">
        <v>980</v>
      </c>
      <c r="J929" s="85" t="s">
        <v>4524</v>
      </c>
    </row>
    <row r="930" spans="9:10" x14ac:dyDescent="0.4">
      <c r="I930" s="88">
        <v>981</v>
      </c>
      <c r="J930" s="85" t="s">
        <v>4550</v>
      </c>
    </row>
    <row r="931" spans="9:10" x14ac:dyDescent="0.4">
      <c r="I931" s="88">
        <v>982</v>
      </c>
      <c r="J931" s="85" t="s">
        <v>4545</v>
      </c>
    </row>
    <row r="932" spans="9:10" x14ac:dyDescent="0.4">
      <c r="I932" s="88">
        <v>983</v>
      </c>
      <c r="J932" s="85" t="s">
        <v>4547</v>
      </c>
    </row>
    <row r="933" spans="9:10" x14ac:dyDescent="0.4">
      <c r="I933" s="88">
        <v>984</v>
      </c>
      <c r="J933" s="85" t="s">
        <v>4529</v>
      </c>
    </row>
    <row r="934" spans="9:10" x14ac:dyDescent="0.4">
      <c r="I934" s="88">
        <v>985</v>
      </c>
      <c r="J934" s="85" t="s">
        <v>4521</v>
      </c>
    </row>
    <row r="935" spans="9:10" x14ac:dyDescent="0.4">
      <c r="I935" s="88">
        <v>986</v>
      </c>
      <c r="J935" s="85" t="s">
        <v>4575</v>
      </c>
    </row>
    <row r="936" spans="9:10" x14ac:dyDescent="0.4">
      <c r="I936" s="88">
        <v>987</v>
      </c>
      <c r="J936" s="85" t="s">
        <v>4571</v>
      </c>
    </row>
    <row r="937" spans="9:10" x14ac:dyDescent="0.4">
      <c r="I937" s="88">
        <v>988</v>
      </c>
      <c r="J937" s="85" t="s">
        <v>4577</v>
      </c>
    </row>
    <row r="938" spans="9:10" x14ac:dyDescent="0.4">
      <c r="I938" s="88">
        <v>989</v>
      </c>
      <c r="J938" s="85" t="s">
        <v>4515</v>
      </c>
    </row>
    <row r="939" spans="9:10" x14ac:dyDescent="0.4">
      <c r="I939" s="88">
        <v>990</v>
      </c>
      <c r="J939" s="85" t="s">
        <v>4546</v>
      </c>
    </row>
    <row r="940" spans="9:10" x14ac:dyDescent="0.4">
      <c r="I940" s="88">
        <v>991</v>
      </c>
      <c r="J940" s="85" t="s">
        <v>4548</v>
      </c>
    </row>
    <row r="941" spans="9:10" x14ac:dyDescent="0.4">
      <c r="I941" s="88">
        <v>992</v>
      </c>
      <c r="J941" s="85" t="s">
        <v>4549</v>
      </c>
    </row>
    <row r="942" spans="9:10" x14ac:dyDescent="0.4">
      <c r="I942" s="88">
        <v>993</v>
      </c>
      <c r="J942" s="85" t="s">
        <v>4525</v>
      </c>
    </row>
    <row r="943" spans="9:10" x14ac:dyDescent="0.4">
      <c r="I943" s="88">
        <v>994</v>
      </c>
      <c r="J943" s="85" t="s">
        <v>4539</v>
      </c>
    </row>
    <row r="944" spans="9:10" x14ac:dyDescent="0.4">
      <c r="I944" s="88">
        <v>995</v>
      </c>
      <c r="J944" s="85" t="s">
        <v>4528</v>
      </c>
    </row>
    <row r="945" spans="9:10" x14ac:dyDescent="0.4">
      <c r="I945" s="88">
        <v>996</v>
      </c>
      <c r="J945" s="85" t="s">
        <v>4544</v>
      </c>
    </row>
    <row r="946" spans="9:10" x14ac:dyDescent="0.4">
      <c r="I946" s="88">
        <v>997</v>
      </c>
      <c r="J946" s="85" t="s">
        <v>4520</v>
      </c>
    </row>
    <row r="947" spans="9:10" x14ac:dyDescent="0.4">
      <c r="I947" s="88">
        <v>998</v>
      </c>
      <c r="J947" s="85" t="s">
        <v>4522</v>
      </c>
    </row>
    <row r="948" spans="9:10" x14ac:dyDescent="0.4">
      <c r="I948" s="88">
        <v>999</v>
      </c>
      <c r="J948" s="85" t="s">
        <v>4579</v>
      </c>
    </row>
    <row r="949" spans="9:10" x14ac:dyDescent="0.4">
      <c r="I949" s="89"/>
      <c r="J949" s="85" t="s">
        <v>4538</v>
      </c>
    </row>
    <row r="950" spans="9:10" x14ac:dyDescent="0.4">
      <c r="I950" s="89"/>
      <c r="J950" s="85" t="s">
        <v>4531</v>
      </c>
    </row>
    <row r="951" spans="9:10" x14ac:dyDescent="0.4">
      <c r="I951" s="89"/>
      <c r="J951" s="85" t="s">
        <v>4517</v>
      </c>
    </row>
    <row r="952" spans="9:10" x14ac:dyDescent="0.4">
      <c r="I952" s="89"/>
      <c r="J952" s="85" t="s">
        <v>4514</v>
      </c>
    </row>
    <row r="953" spans="9:10" x14ac:dyDescent="0.4">
      <c r="I953" s="89"/>
      <c r="J953" s="85" t="s">
        <v>4527</v>
      </c>
    </row>
    <row r="954" spans="9:10" x14ac:dyDescent="0.4">
      <c r="I954" s="89"/>
      <c r="J954" s="85" t="s">
        <v>4526</v>
      </c>
    </row>
    <row r="955" spans="9:10" x14ac:dyDescent="0.4">
      <c r="I955" s="89"/>
      <c r="J955" s="85" t="s">
        <v>4543</v>
      </c>
    </row>
    <row r="956" spans="9:10" x14ac:dyDescent="0.4">
      <c r="I956" s="89"/>
      <c r="J956" s="85" t="s">
        <v>4551</v>
      </c>
    </row>
    <row r="957" spans="9:10" x14ac:dyDescent="0.4">
      <c r="I957" s="89"/>
      <c r="J957" s="85" t="s">
        <v>4542</v>
      </c>
    </row>
    <row r="958" spans="9:10" x14ac:dyDescent="0.4">
      <c r="I958" s="89"/>
      <c r="J958" s="85" t="s">
        <v>4541</v>
      </c>
    </row>
    <row r="959" spans="9:10" x14ac:dyDescent="0.4">
      <c r="I959" s="89"/>
      <c r="J959" s="85" t="s">
        <v>4572</v>
      </c>
    </row>
    <row r="960" spans="9:10" x14ac:dyDescent="0.4">
      <c r="I960" s="89"/>
      <c r="J960" s="85" t="s">
        <v>4582</v>
      </c>
    </row>
    <row r="961" spans="9:10" x14ac:dyDescent="0.4">
      <c r="I961" s="89"/>
      <c r="J961" s="85" t="s">
        <v>4581</v>
      </c>
    </row>
    <row r="962" spans="9:10" x14ac:dyDescent="0.4">
      <c r="I962" s="89"/>
      <c r="J962" s="85" t="s">
        <v>4586</v>
      </c>
    </row>
    <row r="963" spans="9:10" x14ac:dyDescent="0.4">
      <c r="I963" s="89"/>
      <c r="J963" s="85" t="s">
        <v>4583</v>
      </c>
    </row>
    <row r="964" spans="9:10" x14ac:dyDescent="0.4">
      <c r="I964" s="89"/>
      <c r="J964" s="85" t="s">
        <v>4584</v>
      </c>
    </row>
    <row r="965" spans="9:10" x14ac:dyDescent="0.4">
      <c r="I965" s="89"/>
      <c r="J965" s="85" t="s">
        <v>4585</v>
      </c>
    </row>
    <row r="966" spans="9:10" x14ac:dyDescent="0.4">
      <c r="I966" s="89"/>
      <c r="J966" s="85" t="s">
        <v>650</v>
      </c>
    </row>
    <row r="967" spans="9:10" x14ac:dyDescent="0.4">
      <c r="I967" s="89"/>
      <c r="J967" s="85" t="s">
        <v>651</v>
      </c>
    </row>
    <row r="968" spans="9:10" x14ac:dyDescent="0.4">
      <c r="I968" s="89"/>
      <c r="J968" s="85" t="s">
        <v>675</v>
      </c>
    </row>
    <row r="969" spans="9:10" x14ac:dyDescent="0.4">
      <c r="I969" s="89"/>
      <c r="J969" s="85" t="s">
        <v>671</v>
      </c>
    </row>
    <row r="970" spans="9:10" x14ac:dyDescent="0.4">
      <c r="I970" s="89"/>
      <c r="J970" s="85" t="s">
        <v>652</v>
      </c>
    </row>
    <row r="971" spans="9:10" x14ac:dyDescent="0.4">
      <c r="I971" s="89"/>
      <c r="J971" s="85" t="s">
        <v>661</v>
      </c>
    </row>
    <row r="972" spans="9:10" x14ac:dyDescent="0.4">
      <c r="I972" s="89"/>
      <c r="J972" s="85" t="s">
        <v>674</v>
      </c>
    </row>
    <row r="973" spans="9:10" x14ac:dyDescent="0.4">
      <c r="I973" s="89"/>
      <c r="J973" s="85" t="s">
        <v>673</v>
      </c>
    </row>
    <row r="974" spans="9:10" x14ac:dyDescent="0.4">
      <c r="I974" s="89"/>
      <c r="J974" s="85" t="s">
        <v>672</v>
      </c>
    </row>
    <row r="975" spans="9:10" x14ac:dyDescent="0.4">
      <c r="I975" s="89"/>
      <c r="J975" s="85" t="s">
        <v>2666</v>
      </c>
    </row>
    <row r="976" spans="9:10" x14ac:dyDescent="0.4">
      <c r="I976" s="89"/>
      <c r="J976" s="85" t="s">
        <v>3908</v>
      </c>
    </row>
    <row r="977" spans="9:10" x14ac:dyDescent="0.4">
      <c r="I977" s="89"/>
      <c r="J977" s="85" t="s">
        <v>658</v>
      </c>
    </row>
    <row r="978" spans="9:10" x14ac:dyDescent="0.4">
      <c r="I978" s="89"/>
      <c r="J978" s="85" t="s">
        <v>655</v>
      </c>
    </row>
    <row r="979" spans="9:10" x14ac:dyDescent="0.4">
      <c r="I979" s="89"/>
      <c r="J979" s="85" t="s">
        <v>656</v>
      </c>
    </row>
    <row r="980" spans="9:10" x14ac:dyDescent="0.4">
      <c r="I980" s="89"/>
      <c r="J980" s="85" t="s">
        <v>657</v>
      </c>
    </row>
    <row r="981" spans="9:10" x14ac:dyDescent="0.4">
      <c r="I981" s="89"/>
      <c r="J981" s="85" t="s">
        <v>653</v>
      </c>
    </row>
    <row r="982" spans="9:10" x14ac:dyDescent="0.4">
      <c r="I982" s="89"/>
      <c r="J982" s="85" t="s">
        <v>654</v>
      </c>
    </row>
    <row r="983" spans="9:10" x14ac:dyDescent="0.4">
      <c r="I983" s="89"/>
      <c r="J983" s="85" t="s">
        <v>736</v>
      </c>
    </row>
    <row r="984" spans="9:10" x14ac:dyDescent="0.4">
      <c r="I984" s="89"/>
      <c r="J984" s="85" t="s">
        <v>726</v>
      </c>
    </row>
    <row r="985" spans="9:10" x14ac:dyDescent="0.4">
      <c r="I985" s="89"/>
      <c r="J985" s="85" t="s">
        <v>3575</v>
      </c>
    </row>
    <row r="986" spans="9:10" x14ac:dyDescent="0.4">
      <c r="I986" s="89"/>
      <c r="J986" s="85" t="s">
        <v>5012</v>
      </c>
    </row>
    <row r="987" spans="9:10" x14ac:dyDescent="0.4">
      <c r="I987" s="89"/>
      <c r="J987" s="85" t="s">
        <v>659</v>
      </c>
    </row>
    <row r="988" spans="9:10" x14ac:dyDescent="0.4">
      <c r="I988" s="89"/>
      <c r="J988" s="85" t="s">
        <v>660</v>
      </c>
    </row>
    <row r="989" spans="9:10" x14ac:dyDescent="0.4">
      <c r="I989" s="89"/>
      <c r="J989" s="85" t="s">
        <v>669</v>
      </c>
    </row>
    <row r="990" spans="9:10" x14ac:dyDescent="0.4">
      <c r="I990" s="89"/>
      <c r="J990" s="85" t="s">
        <v>676</v>
      </c>
    </row>
    <row r="991" spans="9:10" x14ac:dyDescent="0.4">
      <c r="I991" s="89"/>
      <c r="J991" s="85" t="s">
        <v>677</v>
      </c>
    </row>
    <row r="992" spans="9:10" x14ac:dyDescent="0.4">
      <c r="I992" s="89"/>
      <c r="J992" s="85" t="s">
        <v>678</v>
      </c>
    </row>
    <row r="993" spans="9:10" x14ac:dyDescent="0.4">
      <c r="I993" s="89"/>
      <c r="J993" s="85" t="s">
        <v>670</v>
      </c>
    </row>
    <row r="994" spans="9:10" x14ac:dyDescent="0.4">
      <c r="I994" s="89"/>
      <c r="J994" s="85" t="s">
        <v>720</v>
      </c>
    </row>
    <row r="995" spans="9:10" x14ac:dyDescent="0.4">
      <c r="I995" s="89"/>
      <c r="J995" s="85" t="s">
        <v>3306</v>
      </c>
    </row>
    <row r="996" spans="9:10" x14ac:dyDescent="0.4">
      <c r="I996" s="89"/>
      <c r="J996" s="85" t="s">
        <v>3305</v>
      </c>
    </row>
    <row r="997" spans="9:10" x14ac:dyDescent="0.4">
      <c r="I997" s="89"/>
      <c r="J997" s="85" t="s">
        <v>666</v>
      </c>
    </row>
    <row r="998" spans="9:10" x14ac:dyDescent="0.4">
      <c r="I998" s="89"/>
      <c r="J998" s="85" t="s">
        <v>663</v>
      </c>
    </row>
    <row r="999" spans="9:10" x14ac:dyDescent="0.4">
      <c r="I999" s="89"/>
      <c r="J999" s="85" t="s">
        <v>668</v>
      </c>
    </row>
    <row r="1000" spans="9:10" x14ac:dyDescent="0.4">
      <c r="I1000" s="89"/>
      <c r="J1000" s="85" t="s">
        <v>665</v>
      </c>
    </row>
    <row r="1001" spans="9:10" x14ac:dyDescent="0.4">
      <c r="I1001" s="89"/>
      <c r="J1001" s="85" t="s">
        <v>662</v>
      </c>
    </row>
    <row r="1002" spans="9:10" x14ac:dyDescent="0.4">
      <c r="I1002" s="89"/>
      <c r="J1002" s="85" t="s">
        <v>664</v>
      </c>
    </row>
    <row r="1003" spans="9:10" x14ac:dyDescent="0.4">
      <c r="I1003" s="89"/>
      <c r="J1003" s="85" t="s">
        <v>667</v>
      </c>
    </row>
    <row r="1004" spans="9:10" x14ac:dyDescent="0.4">
      <c r="I1004" s="89"/>
      <c r="J1004" s="85" t="s">
        <v>985</v>
      </c>
    </row>
    <row r="1005" spans="9:10" x14ac:dyDescent="0.4">
      <c r="I1005" s="89"/>
      <c r="J1005" s="85" t="s">
        <v>3307</v>
      </c>
    </row>
    <row r="1006" spans="9:10" x14ac:dyDescent="0.4">
      <c r="I1006" s="89"/>
      <c r="J1006" s="85" t="s">
        <v>3308</v>
      </c>
    </row>
    <row r="1007" spans="9:10" x14ac:dyDescent="0.4">
      <c r="I1007" s="89"/>
      <c r="J1007" s="85" t="s">
        <v>728</v>
      </c>
    </row>
    <row r="1008" spans="9:10" x14ac:dyDescent="0.4">
      <c r="I1008" s="89"/>
      <c r="J1008" s="85" t="s">
        <v>721</v>
      </c>
    </row>
    <row r="1009" spans="9:10" x14ac:dyDescent="0.4">
      <c r="I1009" s="89"/>
      <c r="J1009" s="85" t="s">
        <v>734</v>
      </c>
    </row>
    <row r="1010" spans="9:10" x14ac:dyDescent="0.4">
      <c r="I1010" s="89"/>
      <c r="J1010" s="85" t="s">
        <v>732</v>
      </c>
    </row>
    <row r="1011" spans="9:10" x14ac:dyDescent="0.4">
      <c r="I1011" s="89"/>
      <c r="J1011" s="85" t="s">
        <v>735</v>
      </c>
    </row>
    <row r="1012" spans="9:10" x14ac:dyDescent="0.4">
      <c r="I1012" s="89"/>
      <c r="J1012" s="85" t="s">
        <v>729</v>
      </c>
    </row>
    <row r="1013" spans="9:10" x14ac:dyDescent="0.4">
      <c r="I1013" s="89"/>
      <c r="J1013" s="85" t="s">
        <v>730</v>
      </c>
    </row>
    <row r="1014" spans="9:10" x14ac:dyDescent="0.4">
      <c r="I1014" s="89"/>
      <c r="J1014" s="85" t="s">
        <v>727</v>
      </c>
    </row>
    <row r="1015" spans="9:10" x14ac:dyDescent="0.4">
      <c r="I1015" s="89"/>
      <c r="J1015" s="85" t="s">
        <v>997</v>
      </c>
    </row>
    <row r="1016" spans="9:10" x14ac:dyDescent="0.4">
      <c r="I1016" s="89"/>
      <c r="J1016" s="85" t="s">
        <v>3909</v>
      </c>
    </row>
    <row r="1017" spans="9:10" x14ac:dyDescent="0.4">
      <c r="I1017" s="89"/>
      <c r="J1017" s="85" t="s">
        <v>737</v>
      </c>
    </row>
    <row r="1018" spans="9:10" x14ac:dyDescent="0.4">
      <c r="I1018" s="89"/>
      <c r="J1018" s="85" t="s">
        <v>723</v>
      </c>
    </row>
    <row r="1019" spans="9:10" x14ac:dyDescent="0.4">
      <c r="I1019" s="89"/>
      <c r="J1019" s="85" t="s">
        <v>722</v>
      </c>
    </row>
    <row r="1020" spans="9:10" x14ac:dyDescent="0.4">
      <c r="I1020" s="89"/>
      <c r="J1020" s="85" t="s">
        <v>731</v>
      </c>
    </row>
    <row r="1021" spans="9:10" x14ac:dyDescent="0.4">
      <c r="I1021" s="89"/>
      <c r="J1021" s="85" t="s">
        <v>724</v>
      </c>
    </row>
    <row r="1022" spans="9:10" x14ac:dyDescent="0.4">
      <c r="I1022" s="89"/>
      <c r="J1022" s="85" t="s">
        <v>725</v>
      </c>
    </row>
    <row r="1023" spans="9:10" x14ac:dyDescent="0.4">
      <c r="I1023" s="89"/>
      <c r="J1023" s="85" t="s">
        <v>980</v>
      </c>
    </row>
    <row r="1024" spans="9:10" x14ac:dyDescent="0.4">
      <c r="I1024" s="89"/>
      <c r="J1024" s="85" t="s">
        <v>981</v>
      </c>
    </row>
    <row r="1025" spans="9:10" x14ac:dyDescent="0.4">
      <c r="I1025" s="89"/>
      <c r="J1025" s="85" t="s">
        <v>983</v>
      </c>
    </row>
    <row r="1026" spans="9:10" x14ac:dyDescent="0.4">
      <c r="I1026" s="89"/>
      <c r="J1026" s="85" t="s">
        <v>2665</v>
      </c>
    </row>
    <row r="1027" spans="9:10" x14ac:dyDescent="0.4">
      <c r="I1027" s="89"/>
      <c r="J1027" s="85" t="s">
        <v>337</v>
      </c>
    </row>
    <row r="1028" spans="9:10" x14ac:dyDescent="0.4">
      <c r="I1028" s="89"/>
      <c r="J1028" s="85" t="s">
        <v>341</v>
      </c>
    </row>
    <row r="1029" spans="9:10" x14ac:dyDescent="0.4">
      <c r="I1029" s="89"/>
      <c r="J1029" s="85" t="s">
        <v>340</v>
      </c>
    </row>
    <row r="1030" spans="9:10" x14ac:dyDescent="0.4">
      <c r="I1030" s="89"/>
      <c r="J1030" s="85" t="s">
        <v>339</v>
      </c>
    </row>
    <row r="1031" spans="9:10" x14ac:dyDescent="0.4">
      <c r="I1031" s="89"/>
      <c r="J1031" s="85" t="s">
        <v>733</v>
      </c>
    </row>
    <row r="1032" spans="9:10" x14ac:dyDescent="0.4">
      <c r="I1032" s="89"/>
      <c r="J1032" s="85" t="s">
        <v>342</v>
      </c>
    </row>
    <row r="1033" spans="9:10" x14ac:dyDescent="0.4">
      <c r="I1033" s="89"/>
      <c r="J1033" s="85" t="s">
        <v>338</v>
      </c>
    </row>
    <row r="1034" spans="9:10" x14ac:dyDescent="0.4">
      <c r="I1034" s="89"/>
      <c r="J1034" s="85" t="s">
        <v>979</v>
      </c>
    </row>
    <row r="1035" spans="9:10" x14ac:dyDescent="0.4">
      <c r="I1035" s="89"/>
      <c r="J1035" s="85" t="s">
        <v>2667</v>
      </c>
    </row>
    <row r="1036" spans="9:10" x14ac:dyDescent="0.4">
      <c r="I1036" s="89"/>
      <c r="J1036" s="85" t="s">
        <v>3910</v>
      </c>
    </row>
    <row r="1037" spans="9:10" x14ac:dyDescent="0.4">
      <c r="I1037" s="89"/>
      <c r="J1037" s="85" t="s">
        <v>998</v>
      </c>
    </row>
    <row r="1038" spans="9:10" x14ac:dyDescent="0.4">
      <c r="I1038" s="89"/>
      <c r="J1038" s="85" t="s">
        <v>3219</v>
      </c>
    </row>
    <row r="1039" spans="9:10" x14ac:dyDescent="0.4">
      <c r="I1039" s="89"/>
      <c r="J1039" s="85" t="s">
        <v>977</v>
      </c>
    </row>
    <row r="1040" spans="9:10" x14ac:dyDescent="0.4">
      <c r="I1040" s="89"/>
      <c r="J1040" s="85" t="s">
        <v>978</v>
      </c>
    </row>
    <row r="1041" spans="9:10" x14ac:dyDescent="0.4">
      <c r="I1041" s="89"/>
      <c r="J1041" s="85" t="s">
        <v>976</v>
      </c>
    </row>
    <row r="1042" spans="9:10" x14ac:dyDescent="0.4">
      <c r="I1042" s="89"/>
      <c r="J1042" s="85" t="s">
        <v>992</v>
      </c>
    </row>
    <row r="1043" spans="9:10" x14ac:dyDescent="0.4">
      <c r="I1043" s="89"/>
      <c r="J1043" s="85" t="s">
        <v>994</v>
      </c>
    </row>
    <row r="1044" spans="9:10" x14ac:dyDescent="0.4">
      <c r="I1044" s="89"/>
      <c r="J1044" s="85" t="s">
        <v>995</v>
      </c>
    </row>
    <row r="1045" spans="9:10" x14ac:dyDescent="0.4">
      <c r="I1045" s="89"/>
      <c r="J1045" s="85" t="s">
        <v>3620</v>
      </c>
    </row>
    <row r="1046" spans="9:10" x14ac:dyDescent="0.4">
      <c r="I1046" s="89"/>
      <c r="J1046" s="85" t="s">
        <v>991</v>
      </c>
    </row>
    <row r="1047" spans="9:10" x14ac:dyDescent="0.4">
      <c r="I1047" s="89"/>
      <c r="J1047" s="85" t="s">
        <v>3165</v>
      </c>
    </row>
    <row r="1048" spans="9:10" x14ac:dyDescent="0.4">
      <c r="I1048" s="89"/>
      <c r="J1048" s="85" t="s">
        <v>993</v>
      </c>
    </row>
    <row r="1049" spans="9:10" x14ac:dyDescent="0.4">
      <c r="I1049" s="89"/>
      <c r="J1049" s="85" t="s">
        <v>972</v>
      </c>
    </row>
    <row r="1050" spans="9:10" x14ac:dyDescent="0.4">
      <c r="I1050" s="89"/>
      <c r="J1050" s="85" t="s">
        <v>971</v>
      </c>
    </row>
    <row r="1051" spans="9:10" x14ac:dyDescent="0.4">
      <c r="I1051" s="89"/>
      <c r="J1051" s="85" t="s">
        <v>973</v>
      </c>
    </row>
    <row r="1052" spans="9:10" x14ac:dyDescent="0.4">
      <c r="I1052" s="89"/>
      <c r="J1052" s="85" t="s">
        <v>975</v>
      </c>
    </row>
    <row r="1053" spans="9:10" x14ac:dyDescent="0.4">
      <c r="I1053" s="89"/>
      <c r="J1053" s="85" t="s">
        <v>974</v>
      </c>
    </row>
    <row r="1054" spans="9:10" x14ac:dyDescent="0.4">
      <c r="I1054" s="89"/>
      <c r="J1054" s="85" t="s">
        <v>3276</v>
      </c>
    </row>
    <row r="1055" spans="9:10" x14ac:dyDescent="0.4">
      <c r="I1055" s="89"/>
      <c r="J1055" s="85" t="s">
        <v>986</v>
      </c>
    </row>
    <row r="1056" spans="9:10" x14ac:dyDescent="0.4">
      <c r="I1056" s="89"/>
      <c r="J1056" s="85" t="s">
        <v>996</v>
      </c>
    </row>
    <row r="1057" spans="9:10" x14ac:dyDescent="0.4">
      <c r="I1057" s="89"/>
      <c r="J1057" s="85" t="s">
        <v>984</v>
      </c>
    </row>
    <row r="1058" spans="9:10" x14ac:dyDescent="0.4">
      <c r="I1058" s="89"/>
      <c r="J1058" s="85" t="s">
        <v>988</v>
      </c>
    </row>
    <row r="1059" spans="9:10" x14ac:dyDescent="0.4">
      <c r="I1059" s="89"/>
      <c r="J1059" s="85" t="s">
        <v>989</v>
      </c>
    </row>
    <row r="1060" spans="9:10" x14ac:dyDescent="0.4">
      <c r="I1060" s="89"/>
      <c r="J1060" s="85" t="s">
        <v>990</v>
      </c>
    </row>
    <row r="1061" spans="9:10" x14ac:dyDescent="0.4">
      <c r="I1061" s="89"/>
      <c r="J1061" s="85" t="s">
        <v>982</v>
      </c>
    </row>
    <row r="1062" spans="9:10" x14ac:dyDescent="0.4">
      <c r="I1062" s="89"/>
      <c r="J1062" s="85" t="s">
        <v>3220</v>
      </c>
    </row>
    <row r="1063" spans="9:10" x14ac:dyDescent="0.4">
      <c r="I1063" s="89"/>
      <c r="J1063" s="85" t="s">
        <v>2361</v>
      </c>
    </row>
    <row r="1064" spans="9:10" x14ac:dyDescent="0.4">
      <c r="I1064" s="89"/>
      <c r="J1064" s="85" t="s">
        <v>1405</v>
      </c>
    </row>
    <row r="1065" spans="9:10" x14ac:dyDescent="0.4">
      <c r="I1065" s="89"/>
      <c r="J1065" s="85" t="s">
        <v>1213</v>
      </c>
    </row>
    <row r="1066" spans="9:10" x14ac:dyDescent="0.4">
      <c r="I1066" s="89"/>
      <c r="J1066" s="85" t="s">
        <v>1406</v>
      </c>
    </row>
    <row r="1067" spans="9:10" x14ac:dyDescent="0.4">
      <c r="I1067" s="89"/>
      <c r="J1067" s="85" t="s">
        <v>1407</v>
      </c>
    </row>
    <row r="1068" spans="9:10" x14ac:dyDescent="0.4">
      <c r="I1068" s="89"/>
      <c r="J1068" s="85" t="s">
        <v>2553</v>
      </c>
    </row>
    <row r="1069" spans="9:10" x14ac:dyDescent="0.4">
      <c r="I1069" s="89"/>
      <c r="J1069" s="85" t="s">
        <v>2668</v>
      </c>
    </row>
    <row r="1070" spans="9:10" x14ac:dyDescent="0.4">
      <c r="I1070" s="89"/>
      <c r="J1070" s="85" t="s">
        <v>2669</v>
      </c>
    </row>
    <row r="1071" spans="9:10" x14ac:dyDescent="0.4">
      <c r="I1071" s="89"/>
      <c r="J1071" s="85" t="s">
        <v>3998</v>
      </c>
    </row>
    <row r="1072" spans="9:10" x14ac:dyDescent="0.4">
      <c r="I1072" s="89"/>
      <c r="J1072" s="85" t="s">
        <v>5252</v>
      </c>
    </row>
    <row r="1073" spans="9:10" x14ac:dyDescent="0.4">
      <c r="I1073" s="89"/>
      <c r="J1073" s="85" t="s">
        <v>1469</v>
      </c>
    </row>
    <row r="1074" spans="9:10" x14ac:dyDescent="0.4">
      <c r="I1074" s="89"/>
      <c r="J1074" s="85" t="s">
        <v>1214</v>
      </c>
    </row>
    <row r="1075" spans="9:10" x14ac:dyDescent="0.4">
      <c r="I1075" s="89"/>
      <c r="J1075" s="85" t="s">
        <v>1464</v>
      </c>
    </row>
    <row r="1076" spans="9:10" x14ac:dyDescent="0.4">
      <c r="I1076" s="89"/>
      <c r="J1076" s="85" t="s">
        <v>1470</v>
      </c>
    </row>
    <row r="1077" spans="9:10" x14ac:dyDescent="0.4">
      <c r="I1077" s="89"/>
      <c r="J1077" s="85" t="s">
        <v>1463</v>
      </c>
    </row>
    <row r="1078" spans="9:10" x14ac:dyDescent="0.4">
      <c r="I1078" s="89"/>
      <c r="J1078" s="85" t="s">
        <v>1465</v>
      </c>
    </row>
    <row r="1079" spans="9:10" x14ac:dyDescent="0.4">
      <c r="I1079" s="89"/>
      <c r="J1079" s="85" t="s">
        <v>1467</v>
      </c>
    </row>
    <row r="1080" spans="9:10" x14ac:dyDescent="0.4">
      <c r="I1080" s="89"/>
      <c r="J1080" s="85" t="s">
        <v>1466</v>
      </c>
    </row>
    <row r="1081" spans="9:10" x14ac:dyDescent="0.4">
      <c r="I1081" s="89"/>
      <c r="J1081" s="85" t="s">
        <v>3572</v>
      </c>
    </row>
    <row r="1082" spans="9:10" x14ac:dyDescent="0.4">
      <c r="I1082" s="89"/>
      <c r="J1082" s="85" t="s">
        <v>3573</v>
      </c>
    </row>
    <row r="1083" spans="9:10" x14ac:dyDescent="0.4">
      <c r="I1083" s="89"/>
      <c r="J1083" s="85" t="s">
        <v>1215</v>
      </c>
    </row>
    <row r="1084" spans="9:10" x14ac:dyDescent="0.4">
      <c r="I1084" s="89"/>
      <c r="J1084" s="85" t="s">
        <v>1211</v>
      </c>
    </row>
    <row r="1085" spans="9:10" x14ac:dyDescent="0.4">
      <c r="I1085" s="89"/>
      <c r="J1085" s="85" t="s">
        <v>1216</v>
      </c>
    </row>
    <row r="1086" spans="9:10" x14ac:dyDescent="0.4">
      <c r="I1086" s="89"/>
      <c r="J1086" s="85" t="s">
        <v>2930</v>
      </c>
    </row>
    <row r="1087" spans="9:10" x14ac:dyDescent="0.4">
      <c r="I1087" s="89"/>
      <c r="J1087" s="85" t="s">
        <v>1212</v>
      </c>
    </row>
    <row r="1088" spans="9:10" x14ac:dyDescent="0.4">
      <c r="I1088" s="89"/>
      <c r="J1088" s="85" t="s">
        <v>1468</v>
      </c>
    </row>
    <row r="1089" spans="9:10" x14ac:dyDescent="0.4">
      <c r="I1089" s="89"/>
      <c r="J1089" s="85" t="s">
        <v>3804</v>
      </c>
    </row>
    <row r="1090" spans="9:10" x14ac:dyDescent="0.4">
      <c r="I1090" s="89"/>
      <c r="J1090" s="85" t="s">
        <v>3807</v>
      </c>
    </row>
    <row r="1091" spans="9:10" x14ac:dyDescent="0.4">
      <c r="I1091" s="89"/>
      <c r="J1091" s="85" t="s">
        <v>3279</v>
      </c>
    </row>
    <row r="1092" spans="9:10" x14ac:dyDescent="0.4">
      <c r="I1092" s="89"/>
      <c r="J1092" s="85" t="s">
        <v>5647</v>
      </c>
    </row>
    <row r="1093" spans="9:10" x14ac:dyDescent="0.4">
      <c r="I1093" s="89"/>
      <c r="J1093" s="85" t="s">
        <v>1210</v>
      </c>
    </row>
    <row r="1094" spans="9:10" x14ac:dyDescent="0.4">
      <c r="I1094" s="89"/>
      <c r="J1094" s="85" t="s">
        <v>3221</v>
      </c>
    </row>
    <row r="1095" spans="9:10" x14ac:dyDescent="0.4">
      <c r="I1095" s="89"/>
      <c r="J1095" s="85" t="s">
        <v>1217</v>
      </c>
    </row>
    <row r="1096" spans="9:10" x14ac:dyDescent="0.4">
      <c r="I1096" s="89"/>
      <c r="J1096" s="85" t="s">
        <v>1710</v>
      </c>
    </row>
    <row r="1097" spans="9:10" x14ac:dyDescent="0.4">
      <c r="I1097" s="89"/>
      <c r="J1097" s="85" t="s">
        <v>1711</v>
      </c>
    </row>
    <row r="1098" spans="9:10" x14ac:dyDescent="0.4">
      <c r="I1098" s="89"/>
      <c r="J1098" s="85" t="s">
        <v>1712</v>
      </c>
    </row>
    <row r="1099" spans="9:10" x14ac:dyDescent="0.4">
      <c r="I1099" s="89"/>
      <c r="J1099" s="85" t="s">
        <v>1713</v>
      </c>
    </row>
    <row r="1100" spans="9:10" x14ac:dyDescent="0.4">
      <c r="I1100" s="89"/>
      <c r="J1100" s="85" t="s">
        <v>3808</v>
      </c>
    </row>
    <row r="1101" spans="9:10" x14ac:dyDescent="0.4">
      <c r="I1101" s="89"/>
      <c r="J1101" s="85" t="s">
        <v>5249</v>
      </c>
    </row>
    <row r="1102" spans="9:10" x14ac:dyDescent="0.4">
      <c r="I1102" s="89"/>
      <c r="J1102" s="85" t="s">
        <v>3707</v>
      </c>
    </row>
    <row r="1103" spans="9:10" x14ac:dyDescent="0.4">
      <c r="I1103" s="89"/>
      <c r="J1103" s="85" t="s">
        <v>1292</v>
      </c>
    </row>
    <row r="1104" spans="9:10" x14ac:dyDescent="0.4">
      <c r="I1104" s="89"/>
      <c r="J1104" s="85" t="s">
        <v>1290</v>
      </c>
    </row>
    <row r="1105" spans="9:10" x14ac:dyDescent="0.4">
      <c r="I1105" s="89"/>
      <c r="J1105" s="85" t="s">
        <v>1291</v>
      </c>
    </row>
    <row r="1106" spans="9:10" x14ac:dyDescent="0.4">
      <c r="I1106" s="89"/>
      <c r="J1106" s="85" t="s">
        <v>2931</v>
      </c>
    </row>
    <row r="1107" spans="9:10" x14ac:dyDescent="0.4">
      <c r="I1107" s="89"/>
      <c r="J1107" s="85" t="s">
        <v>3329</v>
      </c>
    </row>
    <row r="1108" spans="9:10" x14ac:dyDescent="0.4">
      <c r="I1108" s="89"/>
      <c r="J1108" s="85" t="s">
        <v>3330</v>
      </c>
    </row>
    <row r="1109" spans="9:10" x14ac:dyDescent="0.4">
      <c r="I1109" s="89"/>
      <c r="J1109" s="85" t="s">
        <v>3222</v>
      </c>
    </row>
    <row r="1110" spans="9:10" x14ac:dyDescent="0.4">
      <c r="I1110" s="89"/>
      <c r="J1110" s="85" t="s">
        <v>3713</v>
      </c>
    </row>
    <row r="1111" spans="9:10" x14ac:dyDescent="0.4">
      <c r="I1111" s="89"/>
      <c r="J1111" s="85" t="s">
        <v>3278</v>
      </c>
    </row>
    <row r="1112" spans="9:10" x14ac:dyDescent="0.4">
      <c r="I1112" s="89"/>
      <c r="J1112" s="85" t="s">
        <v>2929</v>
      </c>
    </row>
    <row r="1113" spans="9:10" x14ac:dyDescent="0.4">
      <c r="I1113" s="89"/>
      <c r="J1113" s="85" t="s">
        <v>3331</v>
      </c>
    </row>
    <row r="1114" spans="9:10" x14ac:dyDescent="0.4">
      <c r="I1114" s="89"/>
      <c r="J1114" s="85" t="s">
        <v>2943</v>
      </c>
    </row>
    <row r="1115" spans="9:10" x14ac:dyDescent="0.4">
      <c r="I1115" s="89"/>
      <c r="J1115" s="85" t="s">
        <v>2942</v>
      </c>
    </row>
    <row r="1116" spans="9:10" x14ac:dyDescent="0.4">
      <c r="I1116" s="89"/>
      <c r="J1116" s="85" t="s">
        <v>3709</v>
      </c>
    </row>
    <row r="1117" spans="9:10" x14ac:dyDescent="0.4">
      <c r="I1117" s="89"/>
      <c r="J1117" s="85" t="s">
        <v>3712</v>
      </c>
    </row>
    <row r="1118" spans="9:10" x14ac:dyDescent="0.4">
      <c r="I1118" s="89"/>
      <c r="J1118" s="85" t="s">
        <v>3711</v>
      </c>
    </row>
    <row r="1119" spans="9:10" x14ac:dyDescent="0.4">
      <c r="I1119" s="89"/>
      <c r="J1119" s="85" t="s">
        <v>3277</v>
      </c>
    </row>
    <row r="1120" spans="9:10" x14ac:dyDescent="0.4">
      <c r="I1120" s="89"/>
      <c r="J1120" s="85" t="s">
        <v>3708</v>
      </c>
    </row>
    <row r="1121" spans="9:10" x14ac:dyDescent="0.4">
      <c r="I1121" s="89"/>
      <c r="J1121" s="85" t="s">
        <v>3710</v>
      </c>
    </row>
    <row r="1122" spans="9:10" x14ac:dyDescent="0.4">
      <c r="I1122" s="89"/>
      <c r="J1122" s="85" t="s">
        <v>2533</v>
      </c>
    </row>
    <row r="1123" spans="9:10" x14ac:dyDescent="0.4">
      <c r="I1123" s="89"/>
      <c r="J1123" s="85" t="s">
        <v>2531</v>
      </c>
    </row>
    <row r="1124" spans="9:10" x14ac:dyDescent="0.4">
      <c r="I1124" s="89"/>
      <c r="J1124" s="85" t="s">
        <v>2944</v>
      </c>
    </row>
    <row r="1125" spans="9:10" x14ac:dyDescent="0.4">
      <c r="I1125" s="89"/>
      <c r="J1125" s="85" t="s">
        <v>3024</v>
      </c>
    </row>
    <row r="1126" spans="9:10" x14ac:dyDescent="0.4">
      <c r="I1126" s="89"/>
      <c r="J1126" s="85" t="s">
        <v>3020</v>
      </c>
    </row>
    <row r="1127" spans="9:10" x14ac:dyDescent="0.4">
      <c r="I1127" s="89"/>
      <c r="J1127" s="85" t="s">
        <v>3019</v>
      </c>
    </row>
    <row r="1128" spans="9:10" x14ac:dyDescent="0.4">
      <c r="I1128" s="89"/>
      <c r="J1128" s="85" t="s">
        <v>3062</v>
      </c>
    </row>
    <row r="1129" spans="9:10" x14ac:dyDescent="0.4">
      <c r="I1129" s="89"/>
      <c r="J1129" s="85" t="s">
        <v>3063</v>
      </c>
    </row>
    <row r="1130" spans="9:10" x14ac:dyDescent="0.4">
      <c r="I1130" s="89"/>
      <c r="J1130" s="85" t="s">
        <v>3064</v>
      </c>
    </row>
    <row r="1131" spans="9:10" x14ac:dyDescent="0.4">
      <c r="I1131" s="89"/>
      <c r="J1131" s="85" t="s">
        <v>3059</v>
      </c>
    </row>
    <row r="1132" spans="9:10" x14ac:dyDescent="0.4">
      <c r="I1132" s="89"/>
      <c r="J1132" s="85" t="s">
        <v>2534</v>
      </c>
    </row>
    <row r="1133" spans="9:10" x14ac:dyDescent="0.4">
      <c r="I1133" s="89"/>
      <c r="J1133" s="85" t="s">
        <v>2532</v>
      </c>
    </row>
    <row r="1134" spans="9:10" x14ac:dyDescent="0.4">
      <c r="I1134" s="89"/>
      <c r="J1134" s="85" t="s">
        <v>3025</v>
      </c>
    </row>
    <row r="1135" spans="9:10" x14ac:dyDescent="0.4">
      <c r="I1135" s="89"/>
      <c r="J1135" s="85" t="s">
        <v>3026</v>
      </c>
    </row>
    <row r="1136" spans="9:10" x14ac:dyDescent="0.4">
      <c r="I1136" s="89"/>
      <c r="J1136" s="85" t="s">
        <v>3021</v>
      </c>
    </row>
    <row r="1137" spans="9:10" x14ac:dyDescent="0.4">
      <c r="I1137" s="89"/>
      <c r="J1137" s="85" t="s">
        <v>3022</v>
      </c>
    </row>
    <row r="1138" spans="9:10" x14ac:dyDescent="0.4">
      <c r="I1138" s="89"/>
      <c r="J1138" s="85" t="s">
        <v>3023</v>
      </c>
    </row>
    <row r="1139" spans="9:10" x14ac:dyDescent="0.4">
      <c r="I1139" s="89"/>
      <c r="J1139" s="85" t="s">
        <v>3060</v>
      </c>
    </row>
    <row r="1140" spans="9:10" x14ac:dyDescent="0.4">
      <c r="I1140" s="89"/>
      <c r="J1140" s="85" t="s">
        <v>3061</v>
      </c>
    </row>
    <row r="1141" spans="9:10" x14ac:dyDescent="0.4">
      <c r="I1141" s="89"/>
      <c r="J1141" s="85" t="s">
        <v>5469</v>
      </c>
    </row>
    <row r="1142" spans="9:10" x14ac:dyDescent="0.4">
      <c r="I1142" s="89"/>
      <c r="J1142" s="85" t="s">
        <v>1098</v>
      </c>
    </row>
    <row r="1143" spans="9:10" x14ac:dyDescent="0.4">
      <c r="I1143" s="89"/>
      <c r="J1143" s="85" t="s">
        <v>3268</v>
      </c>
    </row>
    <row r="1144" spans="9:10" x14ac:dyDescent="0.4">
      <c r="I1144" s="89"/>
      <c r="J1144" s="85" t="s">
        <v>3269</v>
      </c>
    </row>
    <row r="1145" spans="9:10" x14ac:dyDescent="0.4">
      <c r="I1145" s="89"/>
      <c r="J1145" s="85" t="s">
        <v>3271</v>
      </c>
    </row>
    <row r="1146" spans="9:10" x14ac:dyDescent="0.4">
      <c r="I1146" s="89"/>
      <c r="J1146" s="85" t="s">
        <v>3272</v>
      </c>
    </row>
    <row r="1147" spans="9:10" x14ac:dyDescent="0.4">
      <c r="I1147" s="89"/>
      <c r="J1147" s="85" t="s">
        <v>3270</v>
      </c>
    </row>
    <row r="1148" spans="9:10" x14ac:dyDescent="0.4">
      <c r="I1148" s="89"/>
      <c r="J1148" s="85" t="s">
        <v>3706</v>
      </c>
    </row>
    <row r="1149" spans="9:10" x14ac:dyDescent="0.4">
      <c r="I1149" s="89"/>
      <c r="J1149" s="85" t="s">
        <v>3705</v>
      </c>
    </row>
    <row r="1150" spans="9:10" x14ac:dyDescent="0.4">
      <c r="I1150" s="89"/>
      <c r="J1150" s="85" t="s">
        <v>5470</v>
      </c>
    </row>
    <row r="1151" spans="9:10" x14ac:dyDescent="0.4">
      <c r="I1151" s="89"/>
      <c r="J1151" s="85" t="s">
        <v>1963</v>
      </c>
    </row>
    <row r="1152" spans="9:10" x14ac:dyDescent="0.4">
      <c r="I1152" s="89"/>
      <c r="J1152" s="85" t="s">
        <v>1471</v>
      </c>
    </row>
    <row r="1153" spans="9:10" x14ac:dyDescent="0.4">
      <c r="I1153" s="89"/>
      <c r="J1153" s="85" t="s">
        <v>1714</v>
      </c>
    </row>
    <row r="1154" spans="9:10" x14ac:dyDescent="0.4">
      <c r="I1154" s="89"/>
      <c r="J1154" s="85" t="s">
        <v>1472</v>
      </c>
    </row>
    <row r="1155" spans="9:10" x14ac:dyDescent="0.4">
      <c r="I1155" s="89"/>
      <c r="J1155" s="85" t="s">
        <v>1474</v>
      </c>
    </row>
    <row r="1156" spans="9:10" x14ac:dyDescent="0.4">
      <c r="I1156" s="89"/>
      <c r="J1156" s="85" t="s">
        <v>1473</v>
      </c>
    </row>
    <row r="1157" spans="9:10" x14ac:dyDescent="0.4">
      <c r="I1157" s="89"/>
      <c r="J1157" s="85" t="s">
        <v>2535</v>
      </c>
    </row>
    <row r="1158" spans="9:10" x14ac:dyDescent="0.4">
      <c r="I1158" s="89"/>
      <c r="J1158" s="85" t="s">
        <v>2947</v>
      </c>
    </row>
    <row r="1159" spans="9:10" x14ac:dyDescent="0.4">
      <c r="I1159" s="89"/>
      <c r="J1159" s="85" t="s">
        <v>2536</v>
      </c>
    </row>
    <row r="1160" spans="9:10" x14ac:dyDescent="0.4">
      <c r="I1160" s="89"/>
      <c r="J1160" s="85" t="s">
        <v>3174</v>
      </c>
    </row>
    <row r="1161" spans="9:10" x14ac:dyDescent="0.4">
      <c r="I1161" s="89"/>
      <c r="J1161" s="85" t="s">
        <v>3175</v>
      </c>
    </row>
    <row r="1162" spans="9:10" x14ac:dyDescent="0.4">
      <c r="I1162" s="89"/>
      <c r="J1162" s="85" t="s">
        <v>1090</v>
      </c>
    </row>
    <row r="1163" spans="9:10" x14ac:dyDescent="0.4">
      <c r="I1163" s="89"/>
      <c r="J1163" s="85" t="s">
        <v>2556</v>
      </c>
    </row>
    <row r="1164" spans="9:10" x14ac:dyDescent="0.4">
      <c r="I1164" s="89"/>
      <c r="J1164" s="85" t="s">
        <v>1087</v>
      </c>
    </row>
    <row r="1165" spans="9:10" x14ac:dyDescent="0.4">
      <c r="I1165" s="89"/>
      <c r="J1165" s="85" t="s">
        <v>2946</v>
      </c>
    </row>
    <row r="1166" spans="9:10" x14ac:dyDescent="0.4">
      <c r="I1166" s="89"/>
      <c r="J1166" s="85" t="s">
        <v>3173</v>
      </c>
    </row>
    <row r="1167" spans="9:10" x14ac:dyDescent="0.4">
      <c r="I1167" s="89"/>
      <c r="J1167" s="85" t="s">
        <v>2945</v>
      </c>
    </row>
    <row r="1168" spans="9:10" x14ac:dyDescent="0.4">
      <c r="I1168" s="89"/>
      <c r="J1168" s="85" t="s">
        <v>3172</v>
      </c>
    </row>
    <row r="1169" spans="9:10" x14ac:dyDescent="0.4">
      <c r="I1169" s="89"/>
      <c r="J1169" s="85" t="s">
        <v>3171</v>
      </c>
    </row>
    <row r="1170" spans="9:10" x14ac:dyDescent="0.4">
      <c r="I1170" s="89"/>
      <c r="J1170" s="85" t="s">
        <v>3911</v>
      </c>
    </row>
    <row r="1171" spans="9:10" x14ac:dyDescent="0.4">
      <c r="I1171" s="89"/>
      <c r="J1171" s="85" t="s">
        <v>3169</v>
      </c>
    </row>
    <row r="1172" spans="9:10" x14ac:dyDescent="0.4">
      <c r="I1172" s="89"/>
      <c r="J1172" s="85" t="s">
        <v>2566</v>
      </c>
    </row>
    <row r="1173" spans="9:10" x14ac:dyDescent="0.4">
      <c r="I1173" s="89"/>
      <c r="J1173" s="85" t="s">
        <v>1089</v>
      </c>
    </row>
    <row r="1174" spans="9:10" x14ac:dyDescent="0.4">
      <c r="I1174" s="89"/>
      <c r="J1174" s="85" t="s">
        <v>2557</v>
      </c>
    </row>
    <row r="1175" spans="9:10" x14ac:dyDescent="0.4">
      <c r="I1175" s="89"/>
      <c r="J1175" s="85" t="s">
        <v>1088</v>
      </c>
    </row>
    <row r="1176" spans="9:10" x14ac:dyDescent="0.4">
      <c r="I1176" s="89"/>
      <c r="J1176" s="85" t="s">
        <v>2554</v>
      </c>
    </row>
    <row r="1177" spans="9:10" x14ac:dyDescent="0.4">
      <c r="I1177" s="89"/>
      <c r="J1177" s="85" t="s">
        <v>3574</v>
      </c>
    </row>
    <row r="1178" spans="9:10" x14ac:dyDescent="0.4">
      <c r="I1178" s="89"/>
      <c r="J1178" s="85" t="s">
        <v>2948</v>
      </c>
    </row>
    <row r="1179" spans="9:10" x14ac:dyDescent="0.4">
      <c r="I1179" s="89"/>
      <c r="J1179" s="85" t="s">
        <v>3579</v>
      </c>
    </row>
    <row r="1180" spans="9:10" x14ac:dyDescent="0.4">
      <c r="I1180" s="89"/>
      <c r="J1180" s="85" t="s">
        <v>3167</v>
      </c>
    </row>
    <row r="1181" spans="9:10" x14ac:dyDescent="0.4">
      <c r="I1181" s="89"/>
      <c r="J1181" s="85" t="s">
        <v>4898</v>
      </c>
    </row>
    <row r="1182" spans="9:10" x14ac:dyDescent="0.4">
      <c r="I1182" s="89"/>
      <c r="J1182" s="85" t="s">
        <v>1965</v>
      </c>
    </row>
    <row r="1183" spans="9:10" x14ac:dyDescent="0.4">
      <c r="I1183" s="89"/>
      <c r="J1183" s="85" t="s">
        <v>1967</v>
      </c>
    </row>
    <row r="1184" spans="9:10" x14ac:dyDescent="0.4">
      <c r="I1184" s="89"/>
      <c r="J1184" s="85" t="s">
        <v>1966</v>
      </c>
    </row>
    <row r="1185" spans="9:10" x14ac:dyDescent="0.4">
      <c r="I1185" s="89"/>
      <c r="J1185" s="85" t="s">
        <v>3170</v>
      </c>
    </row>
    <row r="1186" spans="9:10" x14ac:dyDescent="0.4">
      <c r="I1186" s="89"/>
      <c r="J1186" s="85" t="s">
        <v>3237</v>
      </c>
    </row>
    <row r="1187" spans="9:10" x14ac:dyDescent="0.4">
      <c r="I1187" s="89"/>
      <c r="J1187" s="85" t="s">
        <v>3168</v>
      </c>
    </row>
    <row r="1188" spans="9:10" x14ac:dyDescent="0.4">
      <c r="I1188" s="89"/>
      <c r="J1188" s="85" t="s">
        <v>3236</v>
      </c>
    </row>
    <row r="1189" spans="9:10" x14ac:dyDescent="0.4">
      <c r="I1189" s="89"/>
      <c r="J1189" s="85" t="s">
        <v>4019</v>
      </c>
    </row>
    <row r="1190" spans="9:10" x14ac:dyDescent="0.4">
      <c r="I1190" s="89"/>
      <c r="J1190" s="85" t="s">
        <v>3586</v>
      </c>
    </row>
    <row r="1191" spans="9:10" x14ac:dyDescent="0.4">
      <c r="I1191" s="89"/>
      <c r="J1191" s="85" t="s">
        <v>1949</v>
      </c>
    </row>
    <row r="1192" spans="9:10" x14ac:dyDescent="0.4">
      <c r="I1192" s="89"/>
      <c r="J1192" s="85" t="s">
        <v>1219</v>
      </c>
    </row>
    <row r="1193" spans="9:10" x14ac:dyDescent="0.4">
      <c r="I1193" s="89"/>
      <c r="J1193" s="85" t="s">
        <v>1086</v>
      </c>
    </row>
    <row r="1194" spans="9:10" x14ac:dyDescent="0.4">
      <c r="I1194" s="89"/>
      <c r="J1194" s="85" t="s">
        <v>2555</v>
      </c>
    </row>
    <row r="1195" spans="9:10" x14ac:dyDescent="0.4">
      <c r="I1195" s="89"/>
      <c r="J1195" s="85" t="s">
        <v>2567</v>
      </c>
    </row>
    <row r="1196" spans="9:10" x14ac:dyDescent="0.4">
      <c r="I1196" s="89"/>
      <c r="J1196" s="85" t="s">
        <v>1085</v>
      </c>
    </row>
    <row r="1197" spans="9:10" x14ac:dyDescent="0.4">
      <c r="I1197" s="89"/>
      <c r="J1197" s="85" t="s">
        <v>3166</v>
      </c>
    </row>
    <row r="1198" spans="9:10" x14ac:dyDescent="0.4">
      <c r="I1198" s="89"/>
      <c r="J1198" s="85" t="s">
        <v>3583</v>
      </c>
    </row>
    <row r="1199" spans="9:10" x14ac:dyDescent="0.4">
      <c r="I1199" s="89"/>
      <c r="J1199" s="85" t="s">
        <v>3584</v>
      </c>
    </row>
    <row r="1200" spans="9:10" x14ac:dyDescent="0.4">
      <c r="I1200" s="89"/>
      <c r="J1200" s="85" t="s">
        <v>3582</v>
      </c>
    </row>
    <row r="1201" spans="9:10" x14ac:dyDescent="0.4">
      <c r="I1201" s="89"/>
      <c r="J1201" s="85" t="s">
        <v>1084</v>
      </c>
    </row>
    <row r="1202" spans="9:10" x14ac:dyDescent="0.4">
      <c r="I1202" s="89"/>
      <c r="J1202" s="85" t="s">
        <v>1218</v>
      </c>
    </row>
    <row r="1203" spans="9:10" x14ac:dyDescent="0.4">
      <c r="I1203" s="89"/>
      <c r="J1203" s="85" t="s">
        <v>1081</v>
      </c>
    </row>
    <row r="1204" spans="9:10" x14ac:dyDescent="0.4">
      <c r="I1204" s="89"/>
      <c r="J1204" s="85" t="s">
        <v>1082</v>
      </c>
    </row>
    <row r="1205" spans="9:10" x14ac:dyDescent="0.4">
      <c r="I1205" s="89"/>
      <c r="J1205" s="85" t="s">
        <v>2932</v>
      </c>
    </row>
    <row r="1206" spans="9:10" x14ac:dyDescent="0.4">
      <c r="I1206" s="89"/>
      <c r="J1206" s="85" t="s">
        <v>1083</v>
      </c>
    </row>
    <row r="1207" spans="9:10" x14ac:dyDescent="0.4">
      <c r="I1207" s="89"/>
      <c r="J1207" s="85" t="s">
        <v>3585</v>
      </c>
    </row>
    <row r="1208" spans="9:10" x14ac:dyDescent="0.4">
      <c r="I1208" s="89"/>
      <c r="J1208" s="85" t="s">
        <v>3577</v>
      </c>
    </row>
    <row r="1209" spans="9:10" x14ac:dyDescent="0.4">
      <c r="I1209" s="89"/>
      <c r="J1209" s="85" t="s">
        <v>3580</v>
      </c>
    </row>
    <row r="1210" spans="9:10" x14ac:dyDescent="0.4">
      <c r="I1210" s="89"/>
      <c r="J1210" s="85" t="s">
        <v>3576</v>
      </c>
    </row>
    <row r="1211" spans="9:10" x14ac:dyDescent="0.4">
      <c r="I1211" s="89"/>
      <c r="J1211" s="85" t="s">
        <v>1964</v>
      </c>
    </row>
    <row r="1212" spans="9:10" x14ac:dyDescent="0.4">
      <c r="I1212" s="89"/>
      <c r="J1212" s="85" t="s">
        <v>2935</v>
      </c>
    </row>
    <row r="1213" spans="9:10" x14ac:dyDescent="0.4">
      <c r="I1213" s="89"/>
      <c r="J1213" s="85" t="s">
        <v>3029</v>
      </c>
    </row>
    <row r="1214" spans="9:10" x14ac:dyDescent="0.4">
      <c r="I1214" s="89"/>
      <c r="J1214" s="85" t="s">
        <v>3030</v>
      </c>
    </row>
    <row r="1215" spans="9:10" x14ac:dyDescent="0.4">
      <c r="I1215" s="89"/>
      <c r="J1215" s="85" t="s">
        <v>2937</v>
      </c>
    </row>
    <row r="1216" spans="9:10" x14ac:dyDescent="0.4">
      <c r="I1216" s="89"/>
      <c r="J1216" s="85" t="s">
        <v>3027</v>
      </c>
    </row>
    <row r="1217" spans="9:10" x14ac:dyDescent="0.4">
      <c r="I1217" s="89"/>
      <c r="J1217" s="85" t="s">
        <v>3309</v>
      </c>
    </row>
    <row r="1218" spans="9:10" x14ac:dyDescent="0.4">
      <c r="I1218" s="89"/>
      <c r="J1218" s="85" t="s">
        <v>2936</v>
      </c>
    </row>
    <row r="1219" spans="9:10" x14ac:dyDescent="0.4">
      <c r="I1219" s="89"/>
      <c r="J1219" s="85" t="s">
        <v>4767</v>
      </c>
    </row>
    <row r="1220" spans="9:10" x14ac:dyDescent="0.4">
      <c r="I1220" s="89"/>
      <c r="J1220" s="85" t="s">
        <v>1968</v>
      </c>
    </row>
    <row r="1221" spans="9:10" x14ac:dyDescent="0.4">
      <c r="I1221" s="89"/>
      <c r="J1221" s="85" t="s">
        <v>3033</v>
      </c>
    </row>
    <row r="1222" spans="9:10" x14ac:dyDescent="0.4">
      <c r="I1222" s="89"/>
      <c r="J1222" s="85" t="s">
        <v>3032</v>
      </c>
    </row>
    <row r="1223" spans="9:10" x14ac:dyDescent="0.4">
      <c r="I1223" s="89"/>
      <c r="J1223" s="85" t="s">
        <v>3031</v>
      </c>
    </row>
    <row r="1224" spans="9:10" x14ac:dyDescent="0.4">
      <c r="I1224" s="89"/>
      <c r="J1224" s="85" t="s">
        <v>3028</v>
      </c>
    </row>
    <row r="1225" spans="9:10" x14ac:dyDescent="0.4">
      <c r="I1225" s="89"/>
      <c r="J1225" s="85" t="s">
        <v>3065</v>
      </c>
    </row>
    <row r="1226" spans="9:10" x14ac:dyDescent="0.4">
      <c r="I1226" s="89"/>
      <c r="J1226" s="85" t="s">
        <v>4021</v>
      </c>
    </row>
    <row r="1227" spans="9:10" x14ac:dyDescent="0.4">
      <c r="I1227" s="89"/>
      <c r="J1227" s="85" t="s">
        <v>4020</v>
      </c>
    </row>
    <row r="1228" spans="9:10" x14ac:dyDescent="0.4">
      <c r="I1228" s="89"/>
      <c r="J1228" s="85" t="s">
        <v>4766</v>
      </c>
    </row>
    <row r="1229" spans="9:10" x14ac:dyDescent="0.4">
      <c r="I1229" s="89"/>
      <c r="J1229" s="85" t="s">
        <v>4013</v>
      </c>
    </row>
    <row r="1230" spans="9:10" x14ac:dyDescent="0.4">
      <c r="I1230" s="89"/>
      <c r="J1230" s="85" t="s">
        <v>4014</v>
      </c>
    </row>
    <row r="1231" spans="9:10" x14ac:dyDescent="0.4">
      <c r="I1231" s="89"/>
      <c r="J1231" s="85" t="s">
        <v>4018</v>
      </c>
    </row>
    <row r="1232" spans="9:10" x14ac:dyDescent="0.4">
      <c r="I1232" s="89"/>
      <c r="J1232" s="85" t="s">
        <v>4015</v>
      </c>
    </row>
    <row r="1233" spans="9:10" x14ac:dyDescent="0.4">
      <c r="I1233" s="89"/>
      <c r="J1233" s="85" t="s">
        <v>4017</v>
      </c>
    </row>
    <row r="1234" spans="9:10" x14ac:dyDescent="0.4">
      <c r="I1234" s="89"/>
      <c r="J1234" s="85" t="s">
        <v>4555</v>
      </c>
    </row>
    <row r="1235" spans="9:10" x14ac:dyDescent="0.4">
      <c r="I1235" s="89"/>
      <c r="J1235" s="85" t="s">
        <v>4012</v>
      </c>
    </row>
    <row r="1236" spans="9:10" x14ac:dyDescent="0.4">
      <c r="I1236" s="89"/>
      <c r="J1236" s="85" t="s">
        <v>4016</v>
      </c>
    </row>
    <row r="1237" spans="9:10" x14ac:dyDescent="0.4">
      <c r="I1237" s="89"/>
      <c r="J1237" s="85" t="s">
        <v>4560</v>
      </c>
    </row>
    <row r="1238" spans="9:10" x14ac:dyDescent="0.4">
      <c r="I1238" s="89"/>
      <c r="J1238" s="85" t="s">
        <v>4559</v>
      </c>
    </row>
    <row r="1239" spans="9:10" x14ac:dyDescent="0.4">
      <c r="I1239" s="89"/>
      <c r="J1239" s="85" t="s">
        <v>4558</v>
      </c>
    </row>
    <row r="1240" spans="9:10" x14ac:dyDescent="0.4">
      <c r="I1240" s="89"/>
      <c r="J1240" s="85" t="s">
        <v>4556</v>
      </c>
    </row>
    <row r="1241" spans="9:10" x14ac:dyDescent="0.4">
      <c r="I1241" s="89"/>
      <c r="J1241" s="85" t="s">
        <v>4557</v>
      </c>
    </row>
    <row r="1242" spans="9:10" x14ac:dyDescent="0.4">
      <c r="I1242" s="89"/>
      <c r="J1242" s="85" t="s">
        <v>1175</v>
      </c>
    </row>
    <row r="1243" spans="9:10" x14ac:dyDescent="0.4">
      <c r="I1243" s="89"/>
      <c r="J1243" s="85" t="s">
        <v>1224</v>
      </c>
    </row>
    <row r="1244" spans="9:10" x14ac:dyDescent="0.4">
      <c r="I1244" s="89"/>
      <c r="J1244" s="85" t="s">
        <v>1227</v>
      </c>
    </row>
    <row r="1245" spans="9:10" x14ac:dyDescent="0.4">
      <c r="I1245" s="89"/>
      <c r="J1245" s="85" t="s">
        <v>1223</v>
      </c>
    </row>
    <row r="1246" spans="9:10" x14ac:dyDescent="0.4">
      <c r="I1246" s="89"/>
      <c r="J1246" s="85" t="s">
        <v>1228</v>
      </c>
    </row>
    <row r="1247" spans="9:10" x14ac:dyDescent="0.4">
      <c r="I1247" s="89"/>
      <c r="J1247" s="85" t="s">
        <v>1226</v>
      </c>
    </row>
    <row r="1248" spans="9:10" x14ac:dyDescent="0.4">
      <c r="I1248" s="89"/>
      <c r="J1248" s="85" t="s">
        <v>1230</v>
      </c>
    </row>
    <row r="1249" spans="9:10" x14ac:dyDescent="0.4">
      <c r="I1249" s="89"/>
      <c r="J1249" s="85" t="s">
        <v>1231</v>
      </c>
    </row>
    <row r="1250" spans="9:10" x14ac:dyDescent="0.4">
      <c r="I1250" s="89"/>
      <c r="J1250" s="85" t="s">
        <v>1225</v>
      </c>
    </row>
    <row r="1251" spans="9:10" x14ac:dyDescent="0.4">
      <c r="I1251" s="89"/>
      <c r="J1251" s="85" t="s">
        <v>1247</v>
      </c>
    </row>
    <row r="1252" spans="9:10" x14ac:dyDescent="0.4">
      <c r="I1252" s="89"/>
      <c r="J1252" s="85" t="s">
        <v>4888</v>
      </c>
    </row>
    <row r="1253" spans="9:10" x14ac:dyDescent="0.4">
      <c r="I1253" s="89"/>
      <c r="J1253" s="85" t="s">
        <v>1229</v>
      </c>
    </row>
    <row r="1254" spans="9:10" x14ac:dyDescent="0.4">
      <c r="I1254" s="89"/>
      <c r="J1254" s="85" t="s">
        <v>1232</v>
      </c>
    </row>
    <row r="1255" spans="9:10" x14ac:dyDescent="0.4">
      <c r="I1255" s="89"/>
      <c r="J1255" s="85" t="s">
        <v>1233</v>
      </c>
    </row>
    <row r="1256" spans="9:10" x14ac:dyDescent="0.4">
      <c r="I1256" s="89"/>
      <c r="J1256" s="85" t="s">
        <v>1235</v>
      </c>
    </row>
    <row r="1257" spans="9:10" x14ac:dyDescent="0.4">
      <c r="I1257" s="89"/>
      <c r="J1257" s="85" t="s">
        <v>1236</v>
      </c>
    </row>
    <row r="1258" spans="9:10" x14ac:dyDescent="0.4">
      <c r="I1258" s="89"/>
      <c r="J1258" s="85" t="s">
        <v>1250</v>
      </c>
    </row>
    <row r="1259" spans="9:10" x14ac:dyDescent="0.4">
      <c r="I1259" s="89"/>
      <c r="J1259" s="85" t="s">
        <v>1249</v>
      </c>
    </row>
    <row r="1260" spans="9:10" x14ac:dyDescent="0.4">
      <c r="I1260" s="89"/>
      <c r="J1260" s="85" t="s">
        <v>3225</v>
      </c>
    </row>
    <row r="1261" spans="9:10" x14ac:dyDescent="0.4">
      <c r="I1261" s="89"/>
      <c r="J1261" s="85" t="s">
        <v>1234</v>
      </c>
    </row>
    <row r="1262" spans="9:10" x14ac:dyDescent="0.4">
      <c r="I1262" s="89"/>
      <c r="J1262" s="85" t="s">
        <v>1220</v>
      </c>
    </row>
    <row r="1263" spans="9:10" x14ac:dyDescent="0.4">
      <c r="I1263" s="89"/>
      <c r="J1263" s="85" t="s">
        <v>2563</v>
      </c>
    </row>
    <row r="1264" spans="9:10" x14ac:dyDescent="0.4">
      <c r="I1264" s="89"/>
      <c r="J1264" s="85" t="s">
        <v>1246</v>
      </c>
    </row>
    <row r="1265" spans="9:10" x14ac:dyDescent="0.4">
      <c r="I1265" s="89"/>
      <c r="J1265" s="85" t="s">
        <v>1237</v>
      </c>
    </row>
    <row r="1266" spans="9:10" x14ac:dyDescent="0.4">
      <c r="I1266" s="89"/>
      <c r="J1266" s="85" t="s">
        <v>1221</v>
      </c>
    </row>
    <row r="1267" spans="9:10" x14ac:dyDescent="0.4">
      <c r="I1267" s="89"/>
      <c r="J1267" s="85" t="s">
        <v>1222</v>
      </c>
    </row>
    <row r="1268" spans="9:10" x14ac:dyDescent="0.4">
      <c r="I1268" s="89"/>
      <c r="J1268" s="85" t="s">
        <v>1239</v>
      </c>
    </row>
    <row r="1269" spans="9:10" x14ac:dyDescent="0.4">
      <c r="I1269" s="89"/>
      <c r="J1269" s="85" t="s">
        <v>1241</v>
      </c>
    </row>
    <row r="1270" spans="9:10" x14ac:dyDescent="0.4">
      <c r="I1270" s="89"/>
      <c r="J1270" s="85" t="s">
        <v>262</v>
      </c>
    </row>
    <row r="1271" spans="9:10" x14ac:dyDescent="0.4">
      <c r="I1271" s="89"/>
      <c r="J1271" s="85" t="s">
        <v>1248</v>
      </c>
    </row>
    <row r="1272" spans="9:10" x14ac:dyDescent="0.4">
      <c r="I1272" s="89"/>
      <c r="J1272" s="85" t="s">
        <v>1244</v>
      </c>
    </row>
    <row r="1273" spans="9:10" x14ac:dyDescent="0.4">
      <c r="I1273" s="89"/>
      <c r="J1273" s="85" t="s">
        <v>1243</v>
      </c>
    </row>
    <row r="1274" spans="9:10" x14ac:dyDescent="0.4">
      <c r="I1274" s="89"/>
      <c r="J1274" s="85" t="s">
        <v>1240</v>
      </c>
    </row>
    <row r="1275" spans="9:10" x14ac:dyDescent="0.4">
      <c r="I1275" s="89"/>
      <c r="J1275" s="85" t="s">
        <v>1242</v>
      </c>
    </row>
    <row r="1276" spans="9:10" x14ac:dyDescent="0.4">
      <c r="I1276" s="89"/>
      <c r="J1276" s="85" t="s">
        <v>1238</v>
      </c>
    </row>
    <row r="1277" spans="9:10" x14ac:dyDescent="0.4">
      <c r="I1277" s="89"/>
      <c r="J1277" s="85" t="s">
        <v>3513</v>
      </c>
    </row>
    <row r="1278" spans="9:10" x14ac:dyDescent="0.4">
      <c r="I1278" s="89"/>
      <c r="J1278" s="85" t="s">
        <v>1245</v>
      </c>
    </row>
    <row r="1279" spans="9:10" x14ac:dyDescent="0.4">
      <c r="I1279" s="89"/>
      <c r="J1279" s="85" t="s">
        <v>3588</v>
      </c>
    </row>
    <row r="1280" spans="9:10" x14ac:dyDescent="0.4">
      <c r="I1280" s="89"/>
      <c r="J1280" s="85" t="s">
        <v>4011</v>
      </c>
    </row>
    <row r="1281" spans="9:10" x14ac:dyDescent="0.4">
      <c r="I1281" s="89"/>
      <c r="J1281" s="85" t="s">
        <v>3070</v>
      </c>
    </row>
    <row r="1282" spans="9:10" x14ac:dyDescent="0.4">
      <c r="I1282" s="89"/>
      <c r="J1282" s="85" t="s">
        <v>2561</v>
      </c>
    </row>
    <row r="1283" spans="9:10" x14ac:dyDescent="0.4">
      <c r="I1283" s="89"/>
      <c r="J1283" s="85" t="s">
        <v>2562</v>
      </c>
    </row>
    <row r="1284" spans="9:10" x14ac:dyDescent="0.4">
      <c r="I1284" s="89"/>
      <c r="J1284" s="85" t="s">
        <v>3066</v>
      </c>
    </row>
    <row r="1285" spans="9:10" x14ac:dyDescent="0.4">
      <c r="I1285" s="89"/>
      <c r="J1285" s="85" t="s">
        <v>3068</v>
      </c>
    </row>
    <row r="1286" spans="9:10" x14ac:dyDescent="0.4">
      <c r="I1286" s="89"/>
      <c r="J1286" s="85" t="s">
        <v>3069</v>
      </c>
    </row>
    <row r="1287" spans="9:10" x14ac:dyDescent="0.4">
      <c r="I1287" s="89"/>
      <c r="J1287" s="85" t="s">
        <v>3071</v>
      </c>
    </row>
    <row r="1288" spans="9:10" x14ac:dyDescent="0.4">
      <c r="I1288" s="89"/>
      <c r="J1288" s="85" t="s">
        <v>3869</v>
      </c>
    </row>
    <row r="1289" spans="9:10" x14ac:dyDescent="0.4">
      <c r="I1289" s="89"/>
      <c r="J1289" s="85" t="s">
        <v>3067</v>
      </c>
    </row>
    <row r="1290" spans="9:10" x14ac:dyDescent="0.4">
      <c r="I1290" s="89"/>
      <c r="J1290" s="85" t="s">
        <v>2558</v>
      </c>
    </row>
    <row r="1291" spans="9:10" x14ac:dyDescent="0.4">
      <c r="I1291" s="89"/>
      <c r="J1291" s="85" t="s">
        <v>2559</v>
      </c>
    </row>
    <row r="1292" spans="9:10" x14ac:dyDescent="0.4">
      <c r="I1292" s="89"/>
      <c r="J1292" s="85" t="s">
        <v>2560</v>
      </c>
    </row>
    <row r="1293" spans="9:10" x14ac:dyDescent="0.4">
      <c r="I1293" s="89"/>
      <c r="J1293" s="85" t="s">
        <v>2960</v>
      </c>
    </row>
    <row r="1294" spans="9:10" x14ac:dyDescent="0.4">
      <c r="I1294" s="89"/>
      <c r="J1294" s="85" t="s">
        <v>2962</v>
      </c>
    </row>
    <row r="1295" spans="9:10" x14ac:dyDescent="0.4">
      <c r="I1295" s="89"/>
      <c r="J1295" s="85" t="s">
        <v>2961</v>
      </c>
    </row>
    <row r="1296" spans="9:10" x14ac:dyDescent="0.4">
      <c r="I1296" s="89"/>
      <c r="J1296" s="85" t="s">
        <v>3190</v>
      </c>
    </row>
    <row r="1297" spans="9:10" x14ac:dyDescent="0.4">
      <c r="I1297" s="89"/>
      <c r="J1297" s="85" t="s">
        <v>3191</v>
      </c>
    </row>
    <row r="1298" spans="9:10" x14ac:dyDescent="0.4">
      <c r="I1298" s="89"/>
      <c r="J1298" s="85" t="s">
        <v>3192</v>
      </c>
    </row>
    <row r="1299" spans="9:10" x14ac:dyDescent="0.4">
      <c r="I1299" s="89"/>
      <c r="J1299" s="85" t="s">
        <v>3193</v>
      </c>
    </row>
    <row r="1300" spans="9:10" x14ac:dyDescent="0.4">
      <c r="I1300" s="89"/>
      <c r="J1300" s="85" t="s">
        <v>3194</v>
      </c>
    </row>
    <row r="1301" spans="9:10" x14ac:dyDescent="0.4">
      <c r="I1301" s="89"/>
      <c r="J1301" s="85" t="s">
        <v>3195</v>
      </c>
    </row>
    <row r="1302" spans="9:10" x14ac:dyDescent="0.4">
      <c r="I1302" s="89"/>
      <c r="J1302" s="85" t="s">
        <v>3196</v>
      </c>
    </row>
    <row r="1303" spans="9:10" x14ac:dyDescent="0.4">
      <c r="I1303" s="89"/>
      <c r="J1303" s="85" t="s">
        <v>3197</v>
      </c>
    </row>
    <row r="1304" spans="9:10" x14ac:dyDescent="0.4">
      <c r="I1304" s="89"/>
      <c r="J1304" s="85" t="s">
        <v>3223</v>
      </c>
    </row>
    <row r="1305" spans="9:10" x14ac:dyDescent="0.4">
      <c r="I1305" s="89"/>
      <c r="J1305" s="85" t="s">
        <v>3587</v>
      </c>
    </row>
    <row r="1306" spans="9:10" x14ac:dyDescent="0.4">
      <c r="I1306" s="89"/>
      <c r="J1306" s="85" t="s">
        <v>3224</v>
      </c>
    </row>
    <row r="1307" spans="9:10" x14ac:dyDescent="0.4">
      <c r="I1307" s="89"/>
      <c r="J1307" s="85" t="s">
        <v>5250</v>
      </c>
    </row>
    <row r="1308" spans="9:10" x14ac:dyDescent="0.4">
      <c r="I1308" s="89"/>
      <c r="J1308" s="85" t="s">
        <v>5516</v>
      </c>
    </row>
    <row r="1309" spans="9:10" x14ac:dyDescent="0.4">
      <c r="I1309" s="89"/>
      <c r="J1309" s="85" t="s">
        <v>3176</v>
      </c>
    </row>
    <row r="1310" spans="9:10" x14ac:dyDescent="0.4">
      <c r="I1310" s="89"/>
      <c r="J1310" s="85" t="s">
        <v>3177</v>
      </c>
    </row>
    <row r="1311" spans="9:10" x14ac:dyDescent="0.4">
      <c r="I1311" s="89"/>
      <c r="J1311" s="85" t="s">
        <v>3178</v>
      </c>
    </row>
    <row r="1312" spans="9:10" x14ac:dyDescent="0.4">
      <c r="I1312" s="89"/>
      <c r="J1312" s="85" t="s">
        <v>3179</v>
      </c>
    </row>
    <row r="1313" spans="9:10" x14ac:dyDescent="0.4">
      <c r="I1313" s="89"/>
      <c r="J1313" s="85" t="s">
        <v>3180</v>
      </c>
    </row>
    <row r="1314" spans="9:10" x14ac:dyDescent="0.4">
      <c r="I1314" s="89"/>
      <c r="J1314" s="85" t="s">
        <v>3181</v>
      </c>
    </row>
    <row r="1315" spans="9:10" x14ac:dyDescent="0.4">
      <c r="I1315" s="89"/>
      <c r="J1315" s="85" t="s">
        <v>3182</v>
      </c>
    </row>
    <row r="1316" spans="9:10" x14ac:dyDescent="0.4">
      <c r="I1316" s="89"/>
      <c r="J1316" s="85" t="s">
        <v>3183</v>
      </c>
    </row>
    <row r="1317" spans="9:10" x14ac:dyDescent="0.4">
      <c r="I1317" s="89"/>
      <c r="J1317" s="85" t="s">
        <v>3184</v>
      </c>
    </row>
    <row r="1318" spans="9:10" x14ac:dyDescent="0.4">
      <c r="I1318" s="89"/>
      <c r="J1318" s="85" t="s">
        <v>3185</v>
      </c>
    </row>
    <row r="1319" spans="9:10" x14ac:dyDescent="0.4">
      <c r="I1319" s="89"/>
      <c r="J1319" s="85" t="s">
        <v>3186</v>
      </c>
    </row>
    <row r="1320" spans="9:10" x14ac:dyDescent="0.4">
      <c r="I1320" s="89"/>
      <c r="J1320" s="85" t="s">
        <v>3187</v>
      </c>
    </row>
    <row r="1321" spans="9:10" x14ac:dyDescent="0.4">
      <c r="I1321" s="89"/>
      <c r="J1321" s="85" t="s">
        <v>3188</v>
      </c>
    </row>
    <row r="1322" spans="9:10" x14ac:dyDescent="0.4">
      <c r="I1322" s="89"/>
      <c r="J1322" s="85" t="s">
        <v>3189</v>
      </c>
    </row>
    <row r="1323" spans="9:10" x14ac:dyDescent="0.4">
      <c r="I1323" s="89"/>
      <c r="J1323" s="85" t="s">
        <v>3198</v>
      </c>
    </row>
    <row r="1324" spans="9:10" x14ac:dyDescent="0.4">
      <c r="I1324" s="89"/>
      <c r="J1324" s="85" t="s">
        <v>3310</v>
      </c>
    </row>
    <row r="1325" spans="9:10" x14ac:dyDescent="0.4">
      <c r="I1325" s="89"/>
      <c r="J1325" s="85" t="s">
        <v>4874</v>
      </c>
    </row>
    <row r="1326" spans="9:10" x14ac:dyDescent="0.4">
      <c r="I1326" s="89"/>
      <c r="J1326" s="85" t="s">
        <v>5515</v>
      </c>
    </row>
    <row r="1327" spans="9:10" x14ac:dyDescent="0.4">
      <c r="I1327" s="89"/>
      <c r="J1327" s="85" t="s">
        <v>2537</v>
      </c>
    </row>
    <row r="1328" spans="9:10" x14ac:dyDescent="0.4">
      <c r="I1328" s="89"/>
      <c r="J1328" s="85" t="s">
        <v>1251</v>
      </c>
    </row>
    <row r="1329" spans="9:10" x14ac:dyDescent="0.4">
      <c r="I1329" s="89"/>
      <c r="J1329" s="85" t="s">
        <v>1252</v>
      </c>
    </row>
    <row r="1330" spans="9:10" x14ac:dyDescent="0.4">
      <c r="I1330" s="89"/>
      <c r="J1330" s="85" t="s">
        <v>1254</v>
      </c>
    </row>
    <row r="1331" spans="9:10" x14ac:dyDescent="0.4">
      <c r="I1331" s="89"/>
      <c r="J1331" s="85" t="s">
        <v>2538</v>
      </c>
    </row>
    <row r="1332" spans="9:10" x14ac:dyDescent="0.4">
      <c r="I1332" s="89"/>
      <c r="J1332" s="85" t="s">
        <v>1253</v>
      </c>
    </row>
    <row r="1333" spans="9:10" x14ac:dyDescent="0.4">
      <c r="I1333" s="89"/>
      <c r="J1333" s="85" t="s">
        <v>2682</v>
      </c>
    </row>
    <row r="1334" spans="9:10" x14ac:dyDescent="0.4">
      <c r="I1334" s="89"/>
      <c r="J1334" s="85" t="s">
        <v>2678</v>
      </c>
    </row>
    <row r="1335" spans="9:10" x14ac:dyDescent="0.4">
      <c r="I1335" s="89"/>
      <c r="J1335" s="85" t="s">
        <v>2680</v>
      </c>
    </row>
    <row r="1336" spans="9:10" x14ac:dyDescent="0.4">
      <c r="I1336" s="89"/>
      <c r="J1336" s="85" t="s">
        <v>4899</v>
      </c>
    </row>
    <row r="1337" spans="9:10" x14ac:dyDescent="0.4">
      <c r="I1337" s="89"/>
      <c r="J1337" s="85" t="s">
        <v>4918</v>
      </c>
    </row>
    <row r="1338" spans="9:10" x14ac:dyDescent="0.4">
      <c r="I1338" s="89"/>
      <c r="J1338" s="85" t="s">
        <v>1476</v>
      </c>
    </row>
    <row r="1339" spans="9:10" x14ac:dyDescent="0.4">
      <c r="I1339" s="89"/>
      <c r="J1339" s="85" t="s">
        <v>1479</v>
      </c>
    </row>
    <row r="1340" spans="9:10" x14ac:dyDescent="0.4">
      <c r="I1340" s="89"/>
      <c r="J1340" s="85" t="s">
        <v>1480</v>
      </c>
    </row>
    <row r="1341" spans="9:10" x14ac:dyDescent="0.4">
      <c r="I1341" s="89"/>
      <c r="J1341" s="85" t="s">
        <v>1477</v>
      </c>
    </row>
    <row r="1342" spans="9:10" x14ac:dyDescent="0.4">
      <c r="I1342" s="89"/>
      <c r="J1342" s="85" t="s">
        <v>1481</v>
      </c>
    </row>
    <row r="1343" spans="9:10" x14ac:dyDescent="0.4">
      <c r="I1343" s="89"/>
      <c r="J1343" s="85" t="s">
        <v>2674</v>
      </c>
    </row>
    <row r="1344" spans="9:10" x14ac:dyDescent="0.4">
      <c r="I1344" s="89"/>
      <c r="J1344" s="85" t="s">
        <v>2686</v>
      </c>
    </row>
    <row r="1345" spans="9:10" x14ac:dyDescent="0.4">
      <c r="I1345" s="89"/>
      <c r="J1345" s="85" t="s">
        <v>2691</v>
      </c>
    </row>
    <row r="1346" spans="9:10" x14ac:dyDescent="0.4">
      <c r="I1346" s="89"/>
      <c r="J1346" s="85" t="s">
        <v>2700</v>
      </c>
    </row>
    <row r="1347" spans="9:10" x14ac:dyDescent="0.4">
      <c r="I1347" s="89"/>
      <c r="J1347" s="85" t="s">
        <v>3931</v>
      </c>
    </row>
    <row r="1348" spans="9:10" x14ac:dyDescent="0.4">
      <c r="I1348" s="89"/>
      <c r="J1348" s="85" t="s">
        <v>1485</v>
      </c>
    </row>
    <row r="1349" spans="9:10" x14ac:dyDescent="0.4">
      <c r="I1349" s="89"/>
      <c r="J1349" s="85" t="s">
        <v>1715</v>
      </c>
    </row>
    <row r="1350" spans="9:10" x14ac:dyDescent="0.4">
      <c r="I1350" s="89"/>
      <c r="J1350" s="85" t="s">
        <v>1482</v>
      </c>
    </row>
    <row r="1351" spans="9:10" x14ac:dyDescent="0.4">
      <c r="I1351" s="89"/>
      <c r="J1351" s="85" t="s">
        <v>1478</v>
      </c>
    </row>
    <row r="1352" spans="9:10" x14ac:dyDescent="0.4">
      <c r="I1352" s="89"/>
      <c r="J1352" s="85" t="s">
        <v>2688</v>
      </c>
    </row>
    <row r="1353" spans="9:10" x14ac:dyDescent="0.4">
      <c r="I1353" s="89"/>
      <c r="J1353" s="85" t="s">
        <v>1483</v>
      </c>
    </row>
    <row r="1354" spans="9:10" x14ac:dyDescent="0.4">
      <c r="I1354" s="89"/>
      <c r="J1354" s="85" t="s">
        <v>1475</v>
      </c>
    </row>
    <row r="1355" spans="9:10" x14ac:dyDescent="0.4">
      <c r="I1355" s="89"/>
      <c r="J1355" s="85" t="s">
        <v>1484</v>
      </c>
    </row>
    <row r="1356" spans="9:10" x14ac:dyDescent="0.4">
      <c r="I1356" s="89"/>
      <c r="J1356" s="85" t="s">
        <v>2699</v>
      </c>
    </row>
    <row r="1357" spans="9:10" x14ac:dyDescent="0.4">
      <c r="I1357" s="89"/>
      <c r="J1357" s="85" t="s">
        <v>1717</v>
      </c>
    </row>
    <row r="1358" spans="9:10" x14ac:dyDescent="0.4">
      <c r="I1358" s="89"/>
      <c r="J1358" s="85" t="s">
        <v>3334</v>
      </c>
    </row>
    <row r="1359" spans="9:10" x14ac:dyDescent="0.4">
      <c r="I1359" s="89"/>
      <c r="J1359" s="85" t="s">
        <v>2702</v>
      </c>
    </row>
    <row r="1360" spans="9:10" x14ac:dyDescent="0.4">
      <c r="I1360" s="89"/>
      <c r="J1360" s="85" t="s">
        <v>2672</v>
      </c>
    </row>
    <row r="1361" spans="9:10" x14ac:dyDescent="0.4">
      <c r="I1361" s="89"/>
      <c r="J1361" s="85" t="s">
        <v>2695</v>
      </c>
    </row>
    <row r="1362" spans="9:10" x14ac:dyDescent="0.4">
      <c r="I1362" s="89"/>
      <c r="J1362" s="85" t="s">
        <v>2671</v>
      </c>
    </row>
    <row r="1363" spans="9:10" x14ac:dyDescent="0.4">
      <c r="I1363" s="89"/>
      <c r="J1363" s="85" t="s">
        <v>2677</v>
      </c>
    </row>
    <row r="1364" spans="9:10" x14ac:dyDescent="0.4">
      <c r="I1364" s="89"/>
      <c r="J1364" s="85" t="s">
        <v>2703</v>
      </c>
    </row>
    <row r="1365" spans="9:10" x14ac:dyDescent="0.4">
      <c r="I1365" s="89"/>
      <c r="J1365" s="85" t="s">
        <v>2673</v>
      </c>
    </row>
    <row r="1366" spans="9:10" x14ac:dyDescent="0.4">
      <c r="I1366" s="89"/>
      <c r="J1366" s="85" t="s">
        <v>3230</v>
      </c>
    </row>
    <row r="1367" spans="9:10" x14ac:dyDescent="0.4">
      <c r="I1367" s="89"/>
      <c r="J1367" s="85" t="s">
        <v>2950</v>
      </c>
    </row>
    <row r="1368" spans="9:10" x14ac:dyDescent="0.4">
      <c r="I1368" s="89"/>
      <c r="J1368" s="85" t="s">
        <v>1716</v>
      </c>
    </row>
    <row r="1369" spans="9:10" x14ac:dyDescent="0.4">
      <c r="I1369" s="89"/>
      <c r="J1369" s="85" t="s">
        <v>2698</v>
      </c>
    </row>
    <row r="1370" spans="9:10" x14ac:dyDescent="0.4">
      <c r="I1370" s="89"/>
      <c r="J1370" s="85" t="s">
        <v>2701</v>
      </c>
    </row>
    <row r="1371" spans="9:10" x14ac:dyDescent="0.4">
      <c r="I1371" s="89"/>
      <c r="J1371" s="85" t="s">
        <v>2694</v>
      </c>
    </row>
    <row r="1372" spans="9:10" x14ac:dyDescent="0.4">
      <c r="I1372" s="89"/>
      <c r="J1372" s="85" t="s">
        <v>2689</v>
      </c>
    </row>
    <row r="1373" spans="9:10" x14ac:dyDescent="0.4">
      <c r="I1373" s="89"/>
      <c r="J1373" s="85" t="s">
        <v>2697</v>
      </c>
    </row>
    <row r="1374" spans="9:10" x14ac:dyDescent="0.4">
      <c r="I1374" s="89"/>
      <c r="J1374" s="85" t="s">
        <v>2696</v>
      </c>
    </row>
    <row r="1375" spans="9:10" x14ac:dyDescent="0.4">
      <c r="I1375" s="89"/>
      <c r="J1375" s="85" t="s">
        <v>3231</v>
      </c>
    </row>
    <row r="1376" spans="9:10" x14ac:dyDescent="0.4">
      <c r="I1376" s="89"/>
      <c r="J1376" s="85" t="s">
        <v>3232</v>
      </c>
    </row>
    <row r="1377" spans="9:10" x14ac:dyDescent="0.4">
      <c r="I1377" s="89"/>
      <c r="J1377" s="85" t="s">
        <v>1950</v>
      </c>
    </row>
    <row r="1378" spans="9:10" x14ac:dyDescent="0.4">
      <c r="I1378" s="89"/>
      <c r="J1378" s="85" t="s">
        <v>2676</v>
      </c>
    </row>
    <row r="1379" spans="9:10" x14ac:dyDescent="0.4">
      <c r="I1379" s="89"/>
      <c r="J1379" s="85" t="s">
        <v>2949</v>
      </c>
    </row>
    <row r="1380" spans="9:10" x14ac:dyDescent="0.4">
      <c r="I1380" s="89"/>
      <c r="J1380" s="85" t="s">
        <v>2681</v>
      </c>
    </row>
    <row r="1381" spans="9:10" x14ac:dyDescent="0.4">
      <c r="I1381" s="89"/>
      <c r="J1381" s="85" t="s">
        <v>2692</v>
      </c>
    </row>
    <row r="1382" spans="9:10" x14ac:dyDescent="0.4">
      <c r="I1382" s="89"/>
      <c r="J1382" s="85" t="s">
        <v>3233</v>
      </c>
    </row>
    <row r="1383" spans="9:10" x14ac:dyDescent="0.4">
      <c r="I1383" s="89"/>
      <c r="J1383" s="85" t="s">
        <v>2679</v>
      </c>
    </row>
    <row r="1384" spans="9:10" x14ac:dyDescent="0.4">
      <c r="I1384" s="89"/>
      <c r="J1384" s="85" t="s">
        <v>2685</v>
      </c>
    </row>
    <row r="1385" spans="9:10" x14ac:dyDescent="0.4">
      <c r="I1385" s="89"/>
      <c r="J1385" s="85" t="s">
        <v>2690</v>
      </c>
    </row>
    <row r="1386" spans="9:10" x14ac:dyDescent="0.4">
      <c r="I1386" s="89"/>
      <c r="J1386" s="85" t="s">
        <v>2670</v>
      </c>
    </row>
    <row r="1387" spans="9:10" x14ac:dyDescent="0.4">
      <c r="I1387" s="89"/>
      <c r="J1387" s="85" t="s">
        <v>2687</v>
      </c>
    </row>
    <row r="1388" spans="9:10" x14ac:dyDescent="0.4">
      <c r="I1388" s="89"/>
      <c r="J1388" s="85" t="s">
        <v>2683</v>
      </c>
    </row>
    <row r="1389" spans="9:10" x14ac:dyDescent="0.4">
      <c r="I1389" s="89"/>
      <c r="J1389" s="85" t="s">
        <v>2704</v>
      </c>
    </row>
    <row r="1390" spans="9:10" x14ac:dyDescent="0.4">
      <c r="I1390" s="89"/>
      <c r="J1390" s="85" t="s">
        <v>2693</v>
      </c>
    </row>
    <row r="1391" spans="9:10" x14ac:dyDescent="0.4">
      <c r="I1391" s="89"/>
      <c r="J1391" s="85" t="s">
        <v>2684</v>
      </c>
    </row>
    <row r="1392" spans="9:10" x14ac:dyDescent="0.4">
      <c r="I1392" s="89"/>
      <c r="J1392" s="85" t="s">
        <v>5258</v>
      </c>
    </row>
    <row r="1393" spans="9:10" x14ac:dyDescent="0.4">
      <c r="I1393" s="89"/>
      <c r="J1393" s="85" t="s">
        <v>2675</v>
      </c>
    </row>
    <row r="1394" spans="9:10" x14ac:dyDescent="0.4">
      <c r="I1394" s="89"/>
      <c r="J1394" s="85" t="s">
        <v>3228</v>
      </c>
    </row>
    <row r="1395" spans="9:10" x14ac:dyDescent="0.4">
      <c r="I1395" s="89"/>
      <c r="J1395" s="85" t="s">
        <v>3227</v>
      </c>
    </row>
    <row r="1396" spans="9:10" x14ac:dyDescent="0.4">
      <c r="I1396" s="89"/>
      <c r="J1396" s="85" t="s">
        <v>3226</v>
      </c>
    </row>
    <row r="1397" spans="9:10" x14ac:dyDescent="0.4">
      <c r="I1397" s="89"/>
      <c r="J1397" s="85" t="s">
        <v>3333</v>
      </c>
    </row>
    <row r="1398" spans="9:10" x14ac:dyDescent="0.4">
      <c r="I1398" s="89"/>
      <c r="J1398" s="85" t="s">
        <v>3894</v>
      </c>
    </row>
    <row r="1399" spans="9:10" x14ac:dyDescent="0.4">
      <c r="I1399" s="89"/>
      <c r="J1399" s="85" t="s">
        <v>3893</v>
      </c>
    </row>
    <row r="1400" spans="9:10" x14ac:dyDescent="0.4">
      <c r="I1400" s="89"/>
      <c r="J1400" s="85" t="s">
        <v>3892</v>
      </c>
    </row>
    <row r="1401" spans="9:10" x14ac:dyDescent="0.4">
      <c r="I1401" s="89"/>
      <c r="J1401" s="85" t="s">
        <v>3229</v>
      </c>
    </row>
    <row r="1402" spans="9:10" x14ac:dyDescent="0.4">
      <c r="I1402" s="89"/>
      <c r="J1402" s="85" t="s">
        <v>3896</v>
      </c>
    </row>
    <row r="1403" spans="9:10" x14ac:dyDescent="0.4">
      <c r="I1403" s="89"/>
      <c r="J1403" s="85" t="s">
        <v>3895</v>
      </c>
    </row>
    <row r="1404" spans="9:10" x14ac:dyDescent="0.4">
      <c r="I1404" s="89"/>
      <c r="J1404" s="85" t="s">
        <v>3201</v>
      </c>
    </row>
    <row r="1405" spans="9:10" x14ac:dyDescent="0.4">
      <c r="I1405" s="89"/>
      <c r="J1405" s="85" t="s">
        <v>3202</v>
      </c>
    </row>
    <row r="1406" spans="9:10" x14ac:dyDescent="0.4">
      <c r="I1406" s="89"/>
      <c r="J1406" s="85" t="s">
        <v>3332</v>
      </c>
    </row>
    <row r="1407" spans="9:10" x14ac:dyDescent="0.4">
      <c r="I1407" s="89"/>
      <c r="J1407" s="85" t="s">
        <v>3515</v>
      </c>
    </row>
    <row r="1408" spans="9:10" x14ac:dyDescent="0.4">
      <c r="I1408" s="89"/>
      <c r="J1408" s="85" t="s">
        <v>3514</v>
      </c>
    </row>
    <row r="1409" spans="9:10" x14ac:dyDescent="0.4">
      <c r="I1409" s="89"/>
      <c r="J1409" s="85" t="s">
        <v>3516</v>
      </c>
    </row>
    <row r="1410" spans="9:10" x14ac:dyDescent="0.4">
      <c r="I1410" s="89"/>
      <c r="J1410" s="85" t="s">
        <v>3517</v>
      </c>
    </row>
    <row r="1411" spans="9:10" x14ac:dyDescent="0.4">
      <c r="I1411" s="89"/>
      <c r="J1411" s="85" t="s">
        <v>3034</v>
      </c>
    </row>
    <row r="1412" spans="9:10" x14ac:dyDescent="0.4">
      <c r="I1412" s="89"/>
      <c r="J1412" s="85" t="s">
        <v>1288</v>
      </c>
    </row>
    <row r="1413" spans="9:10" x14ac:dyDescent="0.4">
      <c r="I1413" s="89"/>
      <c r="J1413" s="85" t="s">
        <v>1265</v>
      </c>
    </row>
    <row r="1414" spans="9:10" x14ac:dyDescent="0.4">
      <c r="I1414" s="89"/>
      <c r="J1414" s="85" t="s">
        <v>1260</v>
      </c>
    </row>
    <row r="1415" spans="9:10" x14ac:dyDescent="0.4">
      <c r="I1415" s="89"/>
      <c r="J1415" s="85" t="s">
        <v>1280</v>
      </c>
    </row>
    <row r="1416" spans="9:10" x14ac:dyDescent="0.4">
      <c r="I1416" s="89"/>
      <c r="J1416" s="85" t="s">
        <v>1261</v>
      </c>
    </row>
    <row r="1417" spans="9:10" x14ac:dyDescent="0.4">
      <c r="I1417" s="89"/>
      <c r="J1417" s="85" t="s">
        <v>1264</v>
      </c>
    </row>
    <row r="1418" spans="9:10" x14ac:dyDescent="0.4">
      <c r="I1418" s="89"/>
      <c r="J1418" s="85" t="s">
        <v>1281</v>
      </c>
    </row>
    <row r="1419" spans="9:10" x14ac:dyDescent="0.4">
      <c r="I1419" s="89"/>
      <c r="J1419" s="85" t="s">
        <v>1262</v>
      </c>
    </row>
    <row r="1420" spans="9:10" x14ac:dyDescent="0.4">
      <c r="I1420" s="89"/>
      <c r="J1420" s="85" t="s">
        <v>3589</v>
      </c>
    </row>
    <row r="1421" spans="9:10" x14ac:dyDescent="0.4">
      <c r="I1421" s="89"/>
      <c r="J1421" s="85" t="s">
        <v>4507</v>
      </c>
    </row>
    <row r="1422" spans="9:10" x14ac:dyDescent="0.4">
      <c r="I1422" s="89"/>
      <c r="J1422" s="85" t="s">
        <v>1271</v>
      </c>
    </row>
    <row r="1423" spans="9:10" x14ac:dyDescent="0.4">
      <c r="I1423" s="89"/>
      <c r="J1423" s="85" t="s">
        <v>1282</v>
      </c>
    </row>
    <row r="1424" spans="9:10" x14ac:dyDescent="0.4">
      <c r="I1424" s="89"/>
      <c r="J1424" s="85" t="s">
        <v>1255</v>
      </c>
    </row>
    <row r="1425" spans="9:10" x14ac:dyDescent="0.4">
      <c r="I1425" s="89"/>
      <c r="J1425" s="85" t="s">
        <v>1283</v>
      </c>
    </row>
    <row r="1426" spans="9:10" x14ac:dyDescent="0.4">
      <c r="I1426" s="89"/>
      <c r="J1426" s="85" t="s">
        <v>1275</v>
      </c>
    </row>
    <row r="1427" spans="9:10" x14ac:dyDescent="0.4">
      <c r="I1427" s="89"/>
      <c r="J1427" s="85" t="s">
        <v>1278</v>
      </c>
    </row>
    <row r="1428" spans="9:10" x14ac:dyDescent="0.4">
      <c r="I1428" s="89"/>
      <c r="J1428" s="85" t="s">
        <v>1277</v>
      </c>
    </row>
    <row r="1429" spans="9:10" x14ac:dyDescent="0.4">
      <c r="I1429" s="89"/>
      <c r="J1429" s="85" t="s">
        <v>1279</v>
      </c>
    </row>
    <row r="1430" spans="9:10" x14ac:dyDescent="0.4">
      <c r="I1430" s="89"/>
      <c r="J1430" s="85" t="s">
        <v>5332</v>
      </c>
    </row>
    <row r="1431" spans="9:10" x14ac:dyDescent="0.4">
      <c r="I1431" s="89"/>
      <c r="J1431" s="85" t="s">
        <v>4919</v>
      </c>
    </row>
    <row r="1432" spans="9:10" x14ac:dyDescent="0.4">
      <c r="I1432" s="89"/>
      <c r="J1432" s="85" t="s">
        <v>1263</v>
      </c>
    </row>
    <row r="1433" spans="9:10" x14ac:dyDescent="0.4">
      <c r="I1433" s="89"/>
      <c r="J1433" s="85" t="s">
        <v>1274</v>
      </c>
    </row>
    <row r="1434" spans="9:10" x14ac:dyDescent="0.4">
      <c r="I1434" s="89"/>
      <c r="J1434" s="85" t="s">
        <v>1284</v>
      </c>
    </row>
    <row r="1435" spans="9:10" x14ac:dyDescent="0.4">
      <c r="I1435" s="89"/>
      <c r="J1435" s="85" t="s">
        <v>2933</v>
      </c>
    </row>
    <row r="1436" spans="9:10" x14ac:dyDescent="0.4">
      <c r="I1436" s="89"/>
      <c r="J1436" s="85" t="s">
        <v>3035</v>
      </c>
    </row>
    <row r="1437" spans="9:10" x14ac:dyDescent="0.4">
      <c r="I1437" s="89"/>
      <c r="J1437" s="85" t="s">
        <v>3592</v>
      </c>
    </row>
    <row r="1438" spans="9:10" x14ac:dyDescent="0.4">
      <c r="I1438" s="89"/>
      <c r="J1438" s="85" t="s">
        <v>4510</v>
      </c>
    </row>
    <row r="1439" spans="9:10" x14ac:dyDescent="0.4">
      <c r="I1439" s="89"/>
      <c r="J1439" s="85" t="s">
        <v>1486</v>
      </c>
    </row>
    <row r="1440" spans="9:10" x14ac:dyDescent="0.4">
      <c r="I1440" s="89"/>
      <c r="J1440" s="85" t="s">
        <v>5225</v>
      </c>
    </row>
    <row r="1441" spans="9:10" x14ac:dyDescent="0.4">
      <c r="I1441" s="89"/>
      <c r="J1441" s="85" t="s">
        <v>3286</v>
      </c>
    </row>
    <row r="1442" spans="9:10" x14ac:dyDescent="0.4">
      <c r="I1442" s="89"/>
      <c r="J1442" s="85" t="s">
        <v>1074</v>
      </c>
    </row>
    <row r="1443" spans="9:10" x14ac:dyDescent="0.4">
      <c r="I1443" s="89"/>
      <c r="J1443" s="85" t="s">
        <v>1256</v>
      </c>
    </row>
    <row r="1444" spans="9:10" x14ac:dyDescent="0.4">
      <c r="I1444" s="89"/>
      <c r="J1444" s="85" t="s">
        <v>1272</v>
      </c>
    </row>
    <row r="1445" spans="9:10" x14ac:dyDescent="0.4">
      <c r="I1445" s="89"/>
      <c r="J1445" s="85" t="s">
        <v>1258</v>
      </c>
    </row>
    <row r="1446" spans="9:10" x14ac:dyDescent="0.4">
      <c r="I1446" s="89"/>
      <c r="J1446" s="85" t="s">
        <v>1276</v>
      </c>
    </row>
    <row r="1447" spans="9:10" x14ac:dyDescent="0.4">
      <c r="I1447" s="89"/>
      <c r="J1447" s="85" t="s">
        <v>1273</v>
      </c>
    </row>
    <row r="1448" spans="9:10" x14ac:dyDescent="0.4">
      <c r="I1448" s="89"/>
      <c r="J1448" s="85" t="s">
        <v>1257</v>
      </c>
    </row>
    <row r="1449" spans="9:10" x14ac:dyDescent="0.4">
      <c r="I1449" s="89"/>
      <c r="J1449" s="85" t="s">
        <v>1259</v>
      </c>
    </row>
    <row r="1450" spans="9:10" x14ac:dyDescent="0.4">
      <c r="I1450" s="89"/>
      <c r="J1450" s="85" t="s">
        <v>3285</v>
      </c>
    </row>
    <row r="1451" spans="9:10" x14ac:dyDescent="0.4">
      <c r="I1451" s="89"/>
      <c r="J1451" s="85" t="s">
        <v>1267</v>
      </c>
    </row>
    <row r="1452" spans="9:10" x14ac:dyDescent="0.4">
      <c r="I1452" s="89"/>
      <c r="J1452" s="85" t="s">
        <v>1266</v>
      </c>
    </row>
    <row r="1453" spans="9:10" x14ac:dyDescent="0.4">
      <c r="I1453" s="89"/>
      <c r="J1453" s="85" t="s">
        <v>1269</v>
      </c>
    </row>
    <row r="1454" spans="9:10" x14ac:dyDescent="0.4">
      <c r="I1454" s="89"/>
      <c r="J1454" s="85" t="s">
        <v>1268</v>
      </c>
    </row>
    <row r="1455" spans="9:10" x14ac:dyDescent="0.4">
      <c r="I1455" s="89"/>
      <c r="J1455" s="85" t="s">
        <v>1270</v>
      </c>
    </row>
    <row r="1456" spans="9:10" x14ac:dyDescent="0.4">
      <c r="I1456" s="89"/>
      <c r="J1456" s="85" t="s">
        <v>3311</v>
      </c>
    </row>
    <row r="1457" spans="9:10" x14ac:dyDescent="0.4">
      <c r="I1457" s="89"/>
      <c r="J1457" s="85" t="s">
        <v>4473</v>
      </c>
    </row>
    <row r="1458" spans="9:10" x14ac:dyDescent="0.4">
      <c r="I1458" s="89"/>
      <c r="J1458" s="85" t="s">
        <v>1285</v>
      </c>
    </row>
    <row r="1459" spans="9:10" x14ac:dyDescent="0.4">
      <c r="I1459" s="89"/>
      <c r="J1459" s="85" t="s">
        <v>1286</v>
      </c>
    </row>
    <row r="1460" spans="9:10" x14ac:dyDescent="0.4">
      <c r="I1460" s="89"/>
      <c r="J1460" s="85" t="s">
        <v>3287</v>
      </c>
    </row>
    <row r="1461" spans="9:10" x14ac:dyDescent="0.4">
      <c r="I1461" s="89"/>
      <c r="J1461" s="85" t="s">
        <v>1287</v>
      </c>
    </row>
    <row r="1462" spans="9:10" x14ac:dyDescent="0.4">
      <c r="I1462" s="89"/>
      <c r="J1462" s="85" t="s">
        <v>3288</v>
      </c>
    </row>
    <row r="1463" spans="9:10" x14ac:dyDescent="0.4">
      <c r="I1463" s="89"/>
      <c r="J1463" s="85" t="s">
        <v>3289</v>
      </c>
    </row>
    <row r="1464" spans="9:10" x14ac:dyDescent="0.4">
      <c r="I1464" s="89"/>
      <c r="J1464" s="85" t="s">
        <v>3290</v>
      </c>
    </row>
    <row r="1465" spans="9:10" x14ac:dyDescent="0.4">
      <c r="I1465" s="89"/>
      <c r="J1465" s="85" t="s">
        <v>3291</v>
      </c>
    </row>
    <row r="1466" spans="9:10" x14ac:dyDescent="0.4">
      <c r="I1466" s="89"/>
      <c r="J1466" s="85" t="s">
        <v>3870</v>
      </c>
    </row>
    <row r="1467" spans="9:10" x14ac:dyDescent="0.4">
      <c r="I1467" s="89"/>
      <c r="J1467" s="85" t="s">
        <v>4509</v>
      </c>
    </row>
    <row r="1468" spans="9:10" x14ac:dyDescent="0.4">
      <c r="I1468" s="89"/>
      <c r="J1468" s="85" t="s">
        <v>4508</v>
      </c>
    </row>
    <row r="1469" spans="9:10" x14ac:dyDescent="0.4">
      <c r="I1469" s="89"/>
      <c r="J1469" s="85" t="s">
        <v>4512</v>
      </c>
    </row>
    <row r="1470" spans="9:10" x14ac:dyDescent="0.4">
      <c r="I1470" s="89"/>
      <c r="J1470" s="85" t="s">
        <v>4511</v>
      </c>
    </row>
    <row r="1471" spans="9:10" x14ac:dyDescent="0.4">
      <c r="I1471" s="89"/>
      <c r="J1471" s="85" t="s">
        <v>4570</v>
      </c>
    </row>
    <row r="1472" spans="9:10" x14ac:dyDescent="0.4">
      <c r="I1472" s="89"/>
      <c r="J1472" s="85" t="s">
        <v>5259</v>
      </c>
    </row>
    <row r="1473" spans="9:10" x14ac:dyDescent="0.4">
      <c r="I1473" s="89"/>
      <c r="J1473" s="85" t="s">
        <v>5094</v>
      </c>
    </row>
    <row r="1474" spans="9:10" x14ac:dyDescent="0.4">
      <c r="I1474" s="89"/>
      <c r="J1474" s="85" t="s">
        <v>5090</v>
      </c>
    </row>
    <row r="1475" spans="9:10" x14ac:dyDescent="0.4">
      <c r="I1475" s="89"/>
      <c r="J1475" s="85" t="s">
        <v>5260</v>
      </c>
    </row>
    <row r="1476" spans="9:10" x14ac:dyDescent="0.4">
      <c r="I1476" s="89"/>
      <c r="J1476" s="85" t="s">
        <v>5262</v>
      </c>
    </row>
    <row r="1477" spans="9:10" x14ac:dyDescent="0.4">
      <c r="I1477" s="89"/>
      <c r="J1477" s="85" t="s">
        <v>5263</v>
      </c>
    </row>
    <row r="1478" spans="9:10" x14ac:dyDescent="0.4">
      <c r="I1478" s="89"/>
      <c r="J1478" s="85" t="s">
        <v>5261</v>
      </c>
    </row>
    <row r="1479" spans="9:10" x14ac:dyDescent="0.4">
      <c r="I1479" s="89"/>
      <c r="J1479" s="85" t="s">
        <v>5091</v>
      </c>
    </row>
    <row r="1480" spans="9:10" x14ac:dyDescent="0.4">
      <c r="I1480" s="89"/>
      <c r="J1480" s="85" t="s">
        <v>5089</v>
      </c>
    </row>
    <row r="1481" spans="9:10" x14ac:dyDescent="0.4">
      <c r="I1481" s="89"/>
      <c r="J1481" s="85" t="s">
        <v>5092</v>
      </c>
    </row>
    <row r="1482" spans="9:10" x14ac:dyDescent="0.4">
      <c r="I1482" s="89"/>
      <c r="J1482" s="85" t="s">
        <v>5093</v>
      </c>
    </row>
    <row r="1483" spans="9:10" x14ac:dyDescent="0.4">
      <c r="I1483" s="89"/>
      <c r="J1483" s="85" t="s">
        <v>4022</v>
      </c>
    </row>
    <row r="1484" spans="9:10" x14ac:dyDescent="0.4">
      <c r="I1484" s="89"/>
      <c r="J1484" s="85" t="s">
        <v>2951</v>
      </c>
    </row>
    <row r="1485" spans="9:10" x14ac:dyDescent="0.4">
      <c r="I1485" s="89"/>
      <c r="J1485" s="85" t="s">
        <v>1719</v>
      </c>
    </row>
    <row r="1486" spans="9:10" x14ac:dyDescent="0.4">
      <c r="I1486" s="89"/>
      <c r="J1486" s="85" t="s">
        <v>1718</v>
      </c>
    </row>
    <row r="1487" spans="9:10" x14ac:dyDescent="0.4">
      <c r="I1487" s="89"/>
      <c r="J1487" s="85" t="s">
        <v>1500</v>
      </c>
    </row>
    <row r="1488" spans="9:10" x14ac:dyDescent="0.4">
      <c r="I1488" s="89"/>
      <c r="J1488" s="85" t="s">
        <v>3424</v>
      </c>
    </row>
    <row r="1489" spans="9:10" x14ac:dyDescent="0.4">
      <c r="I1489" s="89"/>
      <c r="J1489" s="85" t="s">
        <v>1491</v>
      </c>
    </row>
    <row r="1490" spans="9:10" x14ac:dyDescent="0.4">
      <c r="I1490" s="89"/>
      <c r="J1490" s="85" t="s">
        <v>1496</v>
      </c>
    </row>
    <row r="1491" spans="9:10" x14ac:dyDescent="0.4">
      <c r="I1491" s="89"/>
      <c r="J1491" s="85" t="s">
        <v>3423</v>
      </c>
    </row>
    <row r="1492" spans="9:10" x14ac:dyDescent="0.4">
      <c r="I1492" s="89"/>
      <c r="J1492" s="85" t="s">
        <v>3425</v>
      </c>
    </row>
    <row r="1493" spans="9:10" x14ac:dyDescent="0.4">
      <c r="I1493" s="89"/>
      <c r="J1493" s="85" t="s">
        <v>3335</v>
      </c>
    </row>
    <row r="1494" spans="9:10" x14ac:dyDescent="0.4">
      <c r="I1494" s="89"/>
      <c r="J1494" s="85" t="s">
        <v>2541</v>
      </c>
    </row>
    <row r="1495" spans="9:10" x14ac:dyDescent="0.4">
      <c r="I1495" s="89"/>
      <c r="J1495" s="85" t="s">
        <v>2540</v>
      </c>
    </row>
    <row r="1496" spans="9:10" x14ac:dyDescent="0.4">
      <c r="I1496" s="89"/>
      <c r="J1496" s="85" t="s">
        <v>1501</v>
      </c>
    </row>
    <row r="1497" spans="9:10" x14ac:dyDescent="0.4">
      <c r="I1497" s="89"/>
      <c r="J1497" s="85" t="s">
        <v>2545</v>
      </c>
    </row>
    <row r="1498" spans="9:10" x14ac:dyDescent="0.4">
      <c r="I1498" s="89"/>
      <c r="J1498" s="85" t="s">
        <v>3806</v>
      </c>
    </row>
    <row r="1499" spans="9:10" x14ac:dyDescent="0.4">
      <c r="I1499" s="89"/>
      <c r="J1499" s="85" t="s">
        <v>2544</v>
      </c>
    </row>
    <row r="1500" spans="9:10" x14ac:dyDescent="0.4">
      <c r="I1500" s="89"/>
      <c r="J1500" s="85" t="s">
        <v>2539</v>
      </c>
    </row>
    <row r="1501" spans="9:10" x14ac:dyDescent="0.4">
      <c r="I1501" s="89"/>
      <c r="J1501" s="85" t="s">
        <v>5474</v>
      </c>
    </row>
    <row r="1502" spans="9:10" x14ac:dyDescent="0.4">
      <c r="I1502" s="89"/>
      <c r="J1502" s="85" t="s">
        <v>2543</v>
      </c>
    </row>
    <row r="1503" spans="9:10" x14ac:dyDescent="0.4">
      <c r="I1503" s="89"/>
      <c r="J1503" s="85" t="s">
        <v>1498</v>
      </c>
    </row>
    <row r="1504" spans="9:10" x14ac:dyDescent="0.4">
      <c r="I1504" s="89"/>
      <c r="J1504" s="85" t="s">
        <v>1488</v>
      </c>
    </row>
    <row r="1505" spans="9:10" x14ac:dyDescent="0.4">
      <c r="I1505" s="89"/>
      <c r="J1505" s="85" t="s">
        <v>1494</v>
      </c>
    </row>
    <row r="1506" spans="9:10" x14ac:dyDescent="0.4">
      <c r="I1506" s="89"/>
      <c r="J1506" s="85" t="s">
        <v>1502</v>
      </c>
    </row>
    <row r="1507" spans="9:10" x14ac:dyDescent="0.4">
      <c r="I1507" s="89"/>
      <c r="J1507" s="85" t="s">
        <v>3593</v>
      </c>
    </row>
    <row r="1508" spans="9:10" x14ac:dyDescent="0.4">
      <c r="I1508" s="89"/>
      <c r="J1508" s="85" t="s">
        <v>3595</v>
      </c>
    </row>
    <row r="1509" spans="9:10" x14ac:dyDescent="0.4">
      <c r="I1509" s="89"/>
      <c r="J1509" s="85" t="s">
        <v>2542</v>
      </c>
    </row>
    <row r="1510" spans="9:10" x14ac:dyDescent="0.4">
      <c r="I1510" s="89"/>
      <c r="J1510" s="85" t="s">
        <v>1492</v>
      </c>
    </row>
    <row r="1511" spans="9:10" x14ac:dyDescent="0.4">
      <c r="I1511" s="89"/>
      <c r="J1511" s="85" t="s">
        <v>1493</v>
      </c>
    </row>
    <row r="1512" spans="9:10" x14ac:dyDescent="0.4">
      <c r="I1512" s="89"/>
      <c r="J1512" s="85" t="s">
        <v>3239</v>
      </c>
    </row>
    <row r="1513" spans="9:10" x14ac:dyDescent="0.4">
      <c r="I1513" s="89"/>
      <c r="J1513" s="85" t="s">
        <v>3594</v>
      </c>
    </row>
    <row r="1514" spans="9:10" x14ac:dyDescent="0.4">
      <c r="I1514" s="89"/>
      <c r="J1514" s="85" t="s">
        <v>3600</v>
      </c>
    </row>
    <row r="1515" spans="9:10" x14ac:dyDescent="0.4">
      <c r="I1515" s="89"/>
      <c r="J1515" s="85" t="s">
        <v>2546</v>
      </c>
    </row>
    <row r="1516" spans="9:10" x14ac:dyDescent="0.4">
      <c r="I1516" s="89"/>
      <c r="J1516" s="85" t="s">
        <v>3625</v>
      </c>
    </row>
    <row r="1517" spans="9:10" x14ac:dyDescent="0.4">
      <c r="I1517" s="89"/>
      <c r="J1517" s="85" t="s">
        <v>3805</v>
      </c>
    </row>
    <row r="1518" spans="9:10" x14ac:dyDescent="0.4">
      <c r="I1518" s="89"/>
      <c r="J1518" s="85" t="s">
        <v>5333</v>
      </c>
    </row>
    <row r="1519" spans="9:10" x14ac:dyDescent="0.4">
      <c r="I1519" s="89"/>
      <c r="J1519" s="85" t="s">
        <v>4922</v>
      </c>
    </row>
    <row r="1520" spans="9:10" x14ac:dyDescent="0.4">
      <c r="I1520" s="89"/>
      <c r="J1520" s="85" t="s">
        <v>1489</v>
      </c>
    </row>
    <row r="1521" spans="9:10" x14ac:dyDescent="0.4">
      <c r="I1521" s="89"/>
      <c r="J1521" s="85" t="s">
        <v>1490</v>
      </c>
    </row>
    <row r="1522" spans="9:10" x14ac:dyDescent="0.4">
      <c r="I1522" s="89"/>
      <c r="J1522" s="85" t="s">
        <v>1487</v>
      </c>
    </row>
    <row r="1523" spans="9:10" x14ac:dyDescent="0.4">
      <c r="I1523" s="89"/>
      <c r="J1523" s="85" t="s">
        <v>1497</v>
      </c>
    </row>
    <row r="1524" spans="9:10" x14ac:dyDescent="0.4">
      <c r="I1524" s="89"/>
      <c r="J1524" s="85" t="s">
        <v>1495</v>
      </c>
    </row>
    <row r="1525" spans="9:10" x14ac:dyDescent="0.4">
      <c r="I1525" s="89"/>
      <c r="J1525" s="85" t="s">
        <v>3036</v>
      </c>
    </row>
    <row r="1526" spans="9:10" x14ac:dyDescent="0.4">
      <c r="I1526" s="89"/>
      <c r="J1526" s="85" t="s">
        <v>1499</v>
      </c>
    </row>
    <row r="1527" spans="9:10" x14ac:dyDescent="0.4">
      <c r="I1527" s="89"/>
      <c r="J1527" s="85" t="s">
        <v>3037</v>
      </c>
    </row>
    <row r="1528" spans="9:10" x14ac:dyDescent="0.4">
      <c r="I1528" s="89"/>
      <c r="J1528" s="85" t="s">
        <v>5473</v>
      </c>
    </row>
    <row r="1529" spans="9:10" x14ac:dyDescent="0.4">
      <c r="I1529" s="89"/>
      <c r="J1529" s="85" t="s">
        <v>4921</v>
      </c>
    </row>
    <row r="1530" spans="9:10" x14ac:dyDescent="0.4">
      <c r="I1530" s="89"/>
      <c r="J1530" s="85" t="s">
        <v>2952</v>
      </c>
    </row>
    <row r="1531" spans="9:10" x14ac:dyDescent="0.4">
      <c r="I1531" s="89"/>
      <c r="J1531" s="85" t="s">
        <v>3238</v>
      </c>
    </row>
    <row r="1532" spans="9:10" x14ac:dyDescent="0.4">
      <c r="I1532" s="89"/>
      <c r="J1532" s="85" t="s">
        <v>3038</v>
      </c>
    </row>
    <row r="1533" spans="9:10" x14ac:dyDescent="0.4">
      <c r="I1533" s="89"/>
      <c r="J1533" s="85" t="s">
        <v>3596</v>
      </c>
    </row>
    <row r="1534" spans="9:10" x14ac:dyDescent="0.4">
      <c r="I1534" s="89"/>
      <c r="J1534" s="85" t="s">
        <v>3597</v>
      </c>
    </row>
    <row r="1535" spans="9:10" x14ac:dyDescent="0.4">
      <c r="I1535" s="89"/>
      <c r="J1535" s="85" t="s">
        <v>3599</v>
      </c>
    </row>
    <row r="1536" spans="9:10" x14ac:dyDescent="0.4">
      <c r="I1536" s="89"/>
      <c r="J1536" s="85" t="s">
        <v>3598</v>
      </c>
    </row>
    <row r="1537" spans="9:10" x14ac:dyDescent="0.4">
      <c r="I1537" s="89"/>
      <c r="J1537" s="85" t="s">
        <v>3623</v>
      </c>
    </row>
    <row r="1538" spans="9:10" x14ac:dyDescent="0.4">
      <c r="I1538" s="89"/>
      <c r="J1538" s="85" t="s">
        <v>3624</v>
      </c>
    </row>
    <row r="1539" spans="9:10" x14ac:dyDescent="0.4">
      <c r="I1539" s="89"/>
      <c r="J1539" s="85" t="s">
        <v>4920</v>
      </c>
    </row>
    <row r="1540" spans="9:10" x14ac:dyDescent="0.4">
      <c r="I1540" s="89"/>
      <c r="J1540" s="85" t="s">
        <v>1951</v>
      </c>
    </row>
    <row r="1541" spans="9:10" x14ac:dyDescent="0.4">
      <c r="I1541" s="89"/>
      <c r="J1541" s="85" t="s">
        <v>1952</v>
      </c>
    </row>
    <row r="1542" spans="9:10" x14ac:dyDescent="0.4">
      <c r="I1542" s="89"/>
      <c r="J1542" s="85" t="s">
        <v>3243</v>
      </c>
    </row>
    <row r="1543" spans="9:10" x14ac:dyDescent="0.4">
      <c r="I1543" s="89"/>
      <c r="J1543" s="85" t="s">
        <v>2968</v>
      </c>
    </row>
    <row r="1544" spans="9:10" x14ac:dyDescent="0.4">
      <c r="I1544" s="89"/>
      <c r="J1544" s="85" t="s">
        <v>5265</v>
      </c>
    </row>
    <row r="1545" spans="9:10" x14ac:dyDescent="0.4">
      <c r="I1545" s="89"/>
      <c r="J1545" s="85" t="s">
        <v>5264</v>
      </c>
    </row>
    <row r="1546" spans="9:10" x14ac:dyDescent="0.4">
      <c r="I1546" s="89"/>
      <c r="J1546" s="85" t="s">
        <v>5475</v>
      </c>
    </row>
    <row r="1547" spans="9:10" x14ac:dyDescent="0.4">
      <c r="I1547" s="89"/>
      <c r="J1547" s="85" t="s">
        <v>2963</v>
      </c>
    </row>
    <row r="1548" spans="9:10" x14ac:dyDescent="0.4">
      <c r="I1548" s="89"/>
      <c r="J1548" s="85" t="s">
        <v>3240</v>
      </c>
    </row>
    <row r="1549" spans="9:10" x14ac:dyDescent="0.4">
      <c r="I1549" s="89"/>
      <c r="J1549" s="85" t="s">
        <v>3242</v>
      </c>
    </row>
    <row r="1550" spans="9:10" x14ac:dyDescent="0.4">
      <c r="I1550" s="89"/>
      <c r="J1550" s="85" t="s">
        <v>3241</v>
      </c>
    </row>
    <row r="1551" spans="9:10" x14ac:dyDescent="0.4">
      <c r="I1551" s="89"/>
      <c r="J1551" s="85" t="s">
        <v>5581</v>
      </c>
    </row>
    <row r="1552" spans="9:10" x14ac:dyDescent="0.4">
      <c r="I1552" s="89"/>
      <c r="J1552" s="85" t="s">
        <v>2964</v>
      </c>
    </row>
    <row r="1553" spans="9:10" x14ac:dyDescent="0.4">
      <c r="I1553" s="89"/>
      <c r="J1553" s="85" t="s">
        <v>2967</v>
      </c>
    </row>
    <row r="1554" spans="9:10" x14ac:dyDescent="0.4">
      <c r="I1554" s="89"/>
      <c r="J1554" s="85" t="s">
        <v>2965</v>
      </c>
    </row>
    <row r="1555" spans="9:10" x14ac:dyDescent="0.4">
      <c r="I1555" s="89"/>
      <c r="J1555" s="85" t="s">
        <v>2966</v>
      </c>
    </row>
    <row r="1556" spans="9:10" x14ac:dyDescent="0.4">
      <c r="I1556" s="89"/>
      <c r="J1556" s="85" t="s">
        <v>3312</v>
      </c>
    </row>
    <row r="1557" spans="9:10" x14ac:dyDescent="0.4">
      <c r="I1557" s="89"/>
      <c r="J1557" s="85" t="s">
        <v>5582</v>
      </c>
    </row>
    <row r="1558" spans="9:10" x14ac:dyDescent="0.4">
      <c r="I1558" s="89"/>
      <c r="J1558" s="85" t="s">
        <v>5580</v>
      </c>
    </row>
    <row r="1559" spans="9:10" x14ac:dyDescent="0.4">
      <c r="I1559" s="89"/>
      <c r="J1559" s="85" t="s">
        <v>5583</v>
      </c>
    </row>
    <row r="1560" spans="9:10" x14ac:dyDescent="0.4">
      <c r="I1560" s="89"/>
      <c r="J1560" s="85" t="s">
        <v>3292</v>
      </c>
    </row>
    <row r="1561" spans="9:10" x14ac:dyDescent="0.4">
      <c r="I1561" s="89"/>
      <c r="J1561" s="85" t="s">
        <v>1758</v>
      </c>
    </row>
    <row r="1562" spans="9:10" x14ac:dyDescent="0.4">
      <c r="I1562" s="89"/>
      <c r="J1562" s="85" t="s">
        <v>1740</v>
      </c>
    </row>
    <row r="1563" spans="9:10" x14ac:dyDescent="0.4">
      <c r="I1563" s="89"/>
      <c r="J1563" s="85" t="s">
        <v>1760</v>
      </c>
    </row>
    <row r="1564" spans="9:10" x14ac:dyDescent="0.4">
      <c r="I1564" s="89"/>
      <c r="J1564" s="85" t="s">
        <v>1753</v>
      </c>
    </row>
    <row r="1565" spans="9:10" x14ac:dyDescent="0.4">
      <c r="I1565" s="89"/>
      <c r="J1565" s="85" t="s">
        <v>1752</v>
      </c>
    </row>
    <row r="1566" spans="9:10" x14ac:dyDescent="0.4">
      <c r="I1566" s="89"/>
      <c r="J1566" s="85" t="s">
        <v>3601</v>
      </c>
    </row>
    <row r="1567" spans="9:10" x14ac:dyDescent="0.4">
      <c r="I1567" s="89"/>
      <c r="J1567" s="85" t="s">
        <v>1735</v>
      </c>
    </row>
    <row r="1568" spans="9:10" x14ac:dyDescent="0.4">
      <c r="I1568" s="89"/>
      <c r="J1568" s="85" t="s">
        <v>1734</v>
      </c>
    </row>
    <row r="1569" spans="9:10" x14ac:dyDescent="0.4">
      <c r="I1569" s="89"/>
      <c r="J1569" s="85" t="s">
        <v>3294</v>
      </c>
    </row>
    <row r="1570" spans="9:10" x14ac:dyDescent="0.4">
      <c r="I1570" s="89"/>
      <c r="J1570" s="85" t="s">
        <v>1730</v>
      </c>
    </row>
    <row r="1571" spans="9:10" x14ac:dyDescent="0.4">
      <c r="I1571" s="89"/>
      <c r="J1571" s="85" t="s">
        <v>1741</v>
      </c>
    </row>
    <row r="1572" spans="9:10" x14ac:dyDescent="0.4">
      <c r="I1572" s="89"/>
      <c r="J1572" s="85" t="s">
        <v>1742</v>
      </c>
    </row>
    <row r="1573" spans="9:10" x14ac:dyDescent="0.4">
      <c r="I1573" s="89"/>
      <c r="J1573" s="85" t="s">
        <v>1756</v>
      </c>
    </row>
    <row r="1574" spans="9:10" x14ac:dyDescent="0.4">
      <c r="I1574" s="89"/>
      <c r="J1574" s="85" t="s">
        <v>1732</v>
      </c>
    </row>
    <row r="1575" spans="9:10" x14ac:dyDescent="0.4">
      <c r="I1575" s="89"/>
      <c r="J1575" s="85" t="s">
        <v>1736</v>
      </c>
    </row>
    <row r="1576" spans="9:10" x14ac:dyDescent="0.4">
      <c r="I1576" s="89"/>
      <c r="J1576" s="85" t="s">
        <v>5253</v>
      </c>
    </row>
    <row r="1577" spans="9:10" x14ac:dyDescent="0.4">
      <c r="I1577" s="89"/>
      <c r="J1577" s="85" t="s">
        <v>3297</v>
      </c>
    </row>
    <row r="1578" spans="9:10" x14ac:dyDescent="0.4">
      <c r="I1578" s="89"/>
      <c r="J1578" s="85" t="s">
        <v>1746</v>
      </c>
    </row>
    <row r="1579" spans="9:10" x14ac:dyDescent="0.4">
      <c r="I1579" s="89"/>
      <c r="J1579" s="85" t="s">
        <v>4475</v>
      </c>
    </row>
    <row r="1580" spans="9:10" x14ac:dyDescent="0.4">
      <c r="I1580" s="89"/>
      <c r="J1580" s="85" t="s">
        <v>1762</v>
      </c>
    </row>
    <row r="1581" spans="9:10" x14ac:dyDescent="0.4">
      <c r="I1581" s="89"/>
      <c r="J1581" s="85" t="s">
        <v>1759</v>
      </c>
    </row>
    <row r="1582" spans="9:10" x14ac:dyDescent="0.4">
      <c r="I1582" s="89"/>
      <c r="J1582" s="85" t="s">
        <v>1744</v>
      </c>
    </row>
    <row r="1583" spans="9:10" x14ac:dyDescent="0.4">
      <c r="I1583" s="89"/>
      <c r="J1583" s="85" t="s">
        <v>1745</v>
      </c>
    </row>
    <row r="1584" spans="9:10" x14ac:dyDescent="0.4">
      <c r="I1584" s="89"/>
      <c r="J1584" s="85" t="s">
        <v>5269</v>
      </c>
    </row>
    <row r="1585" spans="9:10" x14ac:dyDescent="0.4">
      <c r="I1585" s="89"/>
      <c r="J1585" s="85" t="s">
        <v>1747</v>
      </c>
    </row>
    <row r="1586" spans="9:10" x14ac:dyDescent="0.4">
      <c r="I1586" s="89"/>
      <c r="J1586" s="85" t="s">
        <v>1738</v>
      </c>
    </row>
    <row r="1587" spans="9:10" x14ac:dyDescent="0.4">
      <c r="I1587" s="89"/>
      <c r="J1587" s="85" t="s">
        <v>4476</v>
      </c>
    </row>
    <row r="1588" spans="9:10" x14ac:dyDescent="0.4">
      <c r="I1588" s="89"/>
      <c r="J1588" s="85" t="s">
        <v>1737</v>
      </c>
    </row>
    <row r="1589" spans="9:10" x14ac:dyDescent="0.4">
      <c r="I1589" s="89"/>
      <c r="J1589" s="85" t="s">
        <v>3296</v>
      </c>
    </row>
    <row r="1590" spans="9:10" x14ac:dyDescent="0.4">
      <c r="I1590" s="89"/>
      <c r="J1590" s="85" t="s">
        <v>4477</v>
      </c>
    </row>
    <row r="1591" spans="9:10" x14ac:dyDescent="0.4">
      <c r="I1591" s="89"/>
      <c r="J1591" s="85" t="s">
        <v>4474</v>
      </c>
    </row>
    <row r="1592" spans="9:10" x14ac:dyDescent="0.4">
      <c r="I1592" s="89"/>
      <c r="J1592" s="85" t="s">
        <v>1727</v>
      </c>
    </row>
    <row r="1593" spans="9:10" x14ac:dyDescent="0.4">
      <c r="I1593" s="89"/>
      <c r="J1593" s="85" t="s">
        <v>1726</v>
      </c>
    </row>
    <row r="1594" spans="9:10" x14ac:dyDescent="0.4">
      <c r="I1594" s="89"/>
      <c r="J1594" s="85" t="s">
        <v>3293</v>
      </c>
    </row>
    <row r="1595" spans="9:10" x14ac:dyDescent="0.4">
      <c r="I1595" s="89"/>
      <c r="J1595" s="85" t="s">
        <v>3295</v>
      </c>
    </row>
    <row r="1596" spans="9:10" x14ac:dyDescent="0.4">
      <c r="I1596" s="89"/>
      <c r="J1596" s="85" t="s">
        <v>5471</v>
      </c>
    </row>
    <row r="1597" spans="9:10" x14ac:dyDescent="0.4">
      <c r="I1597" s="89"/>
      <c r="J1597" s="85" t="s">
        <v>1751</v>
      </c>
    </row>
    <row r="1598" spans="9:10" x14ac:dyDescent="0.4">
      <c r="I1598" s="89"/>
      <c r="J1598" s="85" t="s">
        <v>1739</v>
      </c>
    </row>
    <row r="1599" spans="9:10" x14ac:dyDescent="0.4">
      <c r="I1599" s="89"/>
      <c r="J1599" s="85" t="s">
        <v>5472</v>
      </c>
    </row>
    <row r="1600" spans="9:10" x14ac:dyDescent="0.4">
      <c r="I1600" s="89"/>
      <c r="J1600" s="85" t="s">
        <v>4513</v>
      </c>
    </row>
    <row r="1601" spans="9:10" x14ac:dyDescent="0.4">
      <c r="I1601" s="89"/>
      <c r="J1601" s="85" t="s">
        <v>1504</v>
      </c>
    </row>
    <row r="1602" spans="9:10" x14ac:dyDescent="0.4">
      <c r="I1602" s="89"/>
      <c r="J1602" s="85" t="s">
        <v>1506</v>
      </c>
    </row>
    <row r="1603" spans="9:10" x14ac:dyDescent="0.4">
      <c r="I1603" s="89"/>
      <c r="J1603" s="85" t="s">
        <v>5222</v>
      </c>
    </row>
    <row r="1604" spans="9:10" x14ac:dyDescent="0.4">
      <c r="I1604" s="89"/>
      <c r="J1604" s="85" t="s">
        <v>1728</v>
      </c>
    </row>
    <row r="1605" spans="9:10" x14ac:dyDescent="0.4">
      <c r="I1605" s="89"/>
      <c r="J1605" s="85" t="s">
        <v>1505</v>
      </c>
    </row>
    <row r="1606" spans="9:10" x14ac:dyDescent="0.4">
      <c r="I1606" s="89"/>
      <c r="J1606" s="85" t="s">
        <v>1503</v>
      </c>
    </row>
    <row r="1607" spans="9:10" x14ac:dyDescent="0.4">
      <c r="I1607" s="89"/>
      <c r="J1607" s="85" t="s">
        <v>1724</v>
      </c>
    </row>
    <row r="1608" spans="9:10" x14ac:dyDescent="0.4">
      <c r="I1608" s="89"/>
      <c r="J1608" s="85" t="s">
        <v>1748</v>
      </c>
    </row>
    <row r="1609" spans="9:10" x14ac:dyDescent="0.4">
      <c r="I1609" s="89"/>
      <c r="J1609" s="85" t="s">
        <v>5267</v>
      </c>
    </row>
    <row r="1610" spans="9:10" x14ac:dyDescent="0.4">
      <c r="I1610" s="89"/>
      <c r="J1610" s="85" t="s">
        <v>1720</v>
      </c>
    </row>
    <row r="1611" spans="9:10" x14ac:dyDescent="0.4">
      <c r="I1611" s="89"/>
      <c r="J1611" s="85" t="s">
        <v>1721</v>
      </c>
    </row>
    <row r="1612" spans="9:10" x14ac:dyDescent="0.4">
      <c r="I1612" s="89"/>
      <c r="J1612" s="85" t="s">
        <v>5266</v>
      </c>
    </row>
    <row r="1613" spans="9:10" x14ac:dyDescent="0.4">
      <c r="I1613" s="89"/>
      <c r="J1613" s="85" t="s">
        <v>1722</v>
      </c>
    </row>
    <row r="1614" spans="9:10" x14ac:dyDescent="0.4">
      <c r="I1614" s="89"/>
      <c r="J1614" s="85" t="s">
        <v>5268</v>
      </c>
    </row>
    <row r="1615" spans="9:10" x14ac:dyDescent="0.4">
      <c r="I1615" s="89"/>
      <c r="J1615" s="85" t="s">
        <v>1723</v>
      </c>
    </row>
    <row r="1616" spans="9:10" x14ac:dyDescent="0.4">
      <c r="I1616" s="89"/>
      <c r="J1616" s="85" t="s">
        <v>3912</v>
      </c>
    </row>
    <row r="1617" spans="9:10" x14ac:dyDescent="0.4">
      <c r="I1617" s="89"/>
      <c r="J1617" s="85" t="s">
        <v>1733</v>
      </c>
    </row>
    <row r="1618" spans="9:10" x14ac:dyDescent="0.4">
      <c r="I1618" s="89"/>
      <c r="J1618" s="85" t="s">
        <v>1743</v>
      </c>
    </row>
    <row r="1619" spans="9:10" x14ac:dyDescent="0.4">
      <c r="I1619" s="89"/>
      <c r="J1619" s="85" t="s">
        <v>1750</v>
      </c>
    </row>
    <row r="1620" spans="9:10" x14ac:dyDescent="0.4">
      <c r="I1620" s="89"/>
      <c r="J1620" s="85" t="s">
        <v>1731</v>
      </c>
    </row>
    <row r="1621" spans="9:10" x14ac:dyDescent="0.4">
      <c r="I1621" s="89"/>
      <c r="J1621" s="85" t="s">
        <v>1725</v>
      </c>
    </row>
    <row r="1622" spans="9:10" x14ac:dyDescent="0.4">
      <c r="I1622" s="89"/>
      <c r="J1622" s="85" t="s">
        <v>1761</v>
      </c>
    </row>
    <row r="1623" spans="9:10" x14ac:dyDescent="0.4">
      <c r="I1623" s="89"/>
      <c r="J1623" s="85" t="s">
        <v>1755</v>
      </c>
    </row>
    <row r="1624" spans="9:10" x14ac:dyDescent="0.4">
      <c r="I1624" s="89"/>
      <c r="J1624" s="85" t="s">
        <v>5270</v>
      </c>
    </row>
    <row r="1625" spans="9:10" x14ac:dyDescent="0.4">
      <c r="I1625" s="89"/>
      <c r="J1625" s="85" t="s">
        <v>1763</v>
      </c>
    </row>
    <row r="1626" spans="9:10" x14ac:dyDescent="0.4">
      <c r="I1626" s="89"/>
      <c r="J1626" s="85" t="s">
        <v>1729</v>
      </c>
    </row>
    <row r="1627" spans="9:10" x14ac:dyDescent="0.4">
      <c r="I1627" s="89"/>
      <c r="J1627" s="85" t="s">
        <v>1757</v>
      </c>
    </row>
    <row r="1628" spans="9:10" x14ac:dyDescent="0.4">
      <c r="I1628" s="89"/>
      <c r="J1628" s="85" t="s">
        <v>1764</v>
      </c>
    </row>
    <row r="1629" spans="9:10" x14ac:dyDescent="0.4">
      <c r="I1629" s="89"/>
      <c r="J1629" s="85" t="s">
        <v>1754</v>
      </c>
    </row>
    <row r="1630" spans="9:10" x14ac:dyDescent="0.4">
      <c r="I1630" s="89"/>
      <c r="J1630" s="85" t="s">
        <v>1749</v>
      </c>
    </row>
    <row r="1631" spans="9:10" x14ac:dyDescent="0.4">
      <c r="I1631" s="89"/>
      <c r="J1631" s="85" t="s">
        <v>5191</v>
      </c>
    </row>
    <row r="1632" spans="9:10" x14ac:dyDescent="0.4">
      <c r="I1632" s="89"/>
      <c r="J1632" s="85" t="s">
        <v>1766</v>
      </c>
    </row>
    <row r="1633" spans="9:10" x14ac:dyDescent="0.4">
      <c r="I1633" s="89"/>
      <c r="J1633" s="85" t="s">
        <v>3627</v>
      </c>
    </row>
    <row r="1634" spans="9:10" x14ac:dyDescent="0.4">
      <c r="I1634" s="89"/>
      <c r="J1634" s="85" t="s">
        <v>3626</v>
      </c>
    </row>
    <row r="1635" spans="9:10" x14ac:dyDescent="0.4">
      <c r="I1635" s="89"/>
      <c r="J1635" s="85" t="s">
        <v>1791</v>
      </c>
    </row>
    <row r="1636" spans="9:10" x14ac:dyDescent="0.4">
      <c r="I1636" s="89"/>
      <c r="J1636" s="85" t="s">
        <v>1770</v>
      </c>
    </row>
    <row r="1637" spans="9:10" x14ac:dyDescent="0.4">
      <c r="I1637" s="89"/>
      <c r="J1637" s="85" t="s">
        <v>3628</v>
      </c>
    </row>
    <row r="1638" spans="9:10" x14ac:dyDescent="0.4">
      <c r="I1638" s="89"/>
      <c r="J1638" s="85" t="s">
        <v>5192</v>
      </c>
    </row>
    <row r="1639" spans="9:10" x14ac:dyDescent="0.4">
      <c r="I1639" s="89"/>
      <c r="J1639" s="85" t="s">
        <v>1767</v>
      </c>
    </row>
    <row r="1640" spans="9:10" x14ac:dyDescent="0.4">
      <c r="I1640" s="89"/>
      <c r="J1640" s="85" t="s">
        <v>1779</v>
      </c>
    </row>
    <row r="1641" spans="9:10" x14ac:dyDescent="0.4">
      <c r="I1641" s="89"/>
      <c r="J1641" s="85" t="s">
        <v>5477</v>
      </c>
    </row>
    <row r="1642" spans="9:10" x14ac:dyDescent="0.4">
      <c r="I1642" s="89"/>
      <c r="J1642" s="85" t="s">
        <v>1795</v>
      </c>
    </row>
    <row r="1643" spans="9:10" x14ac:dyDescent="0.4">
      <c r="I1643" s="89"/>
      <c r="J1643" s="85" t="s">
        <v>1796</v>
      </c>
    </row>
    <row r="1644" spans="9:10" x14ac:dyDescent="0.4">
      <c r="I1644" s="89"/>
      <c r="J1644" s="85" t="s">
        <v>1799</v>
      </c>
    </row>
    <row r="1645" spans="9:10" x14ac:dyDescent="0.4">
      <c r="I1645" s="89"/>
      <c r="J1645" s="85" t="s">
        <v>1800</v>
      </c>
    </row>
    <row r="1646" spans="9:10" x14ac:dyDescent="0.4">
      <c r="I1646" s="89"/>
      <c r="J1646" s="85" t="s">
        <v>4939</v>
      </c>
    </row>
    <row r="1647" spans="9:10" x14ac:dyDescent="0.4">
      <c r="I1647" s="89"/>
      <c r="J1647" s="85" t="s">
        <v>5283</v>
      </c>
    </row>
    <row r="1648" spans="9:10" x14ac:dyDescent="0.4">
      <c r="I1648" s="89"/>
      <c r="J1648" s="85" t="s">
        <v>1798</v>
      </c>
    </row>
    <row r="1649" spans="9:10" x14ac:dyDescent="0.4">
      <c r="I1649" s="89"/>
      <c r="J1649" s="85" t="s">
        <v>1794</v>
      </c>
    </row>
    <row r="1650" spans="9:10" x14ac:dyDescent="0.4">
      <c r="I1650" s="89"/>
      <c r="J1650" s="85" t="s">
        <v>5494</v>
      </c>
    </row>
    <row r="1651" spans="9:10" x14ac:dyDescent="0.4">
      <c r="I1651" s="89"/>
      <c r="J1651" s="85" t="s">
        <v>1789</v>
      </c>
    </row>
    <row r="1652" spans="9:10" x14ac:dyDescent="0.4">
      <c r="I1652" s="89"/>
      <c r="J1652" s="85" t="s">
        <v>1773</v>
      </c>
    </row>
    <row r="1653" spans="9:10" x14ac:dyDescent="0.4">
      <c r="I1653" s="89"/>
      <c r="J1653" s="85" t="s">
        <v>4965</v>
      </c>
    </row>
    <row r="1654" spans="9:10" x14ac:dyDescent="0.4">
      <c r="I1654" s="89"/>
      <c r="J1654" s="85" t="s">
        <v>1780</v>
      </c>
    </row>
    <row r="1655" spans="9:10" x14ac:dyDescent="0.4">
      <c r="I1655" s="89"/>
      <c r="J1655" s="85" t="s">
        <v>1772</v>
      </c>
    </row>
    <row r="1656" spans="9:10" x14ac:dyDescent="0.4">
      <c r="I1656" s="89"/>
      <c r="J1656" s="85" t="s">
        <v>1771</v>
      </c>
    </row>
    <row r="1657" spans="9:10" x14ac:dyDescent="0.4">
      <c r="I1657" s="89"/>
      <c r="J1657" s="85" t="s">
        <v>1788</v>
      </c>
    </row>
    <row r="1658" spans="9:10" x14ac:dyDescent="0.4">
      <c r="I1658" s="89"/>
      <c r="J1658" s="85" t="s">
        <v>1783</v>
      </c>
    </row>
    <row r="1659" spans="9:10" x14ac:dyDescent="0.4">
      <c r="I1659" s="89"/>
      <c r="J1659" s="85" t="s">
        <v>1790</v>
      </c>
    </row>
    <row r="1660" spans="9:10" x14ac:dyDescent="0.4">
      <c r="I1660" s="89"/>
      <c r="J1660" s="85" t="s">
        <v>5476</v>
      </c>
    </row>
    <row r="1661" spans="9:10" x14ac:dyDescent="0.4">
      <c r="I1661" s="89"/>
      <c r="J1661" s="85" t="s">
        <v>1777</v>
      </c>
    </row>
    <row r="1662" spans="9:10" x14ac:dyDescent="0.4">
      <c r="I1662" s="89"/>
      <c r="J1662" s="85" t="s">
        <v>1768</v>
      </c>
    </row>
    <row r="1663" spans="9:10" x14ac:dyDescent="0.4">
      <c r="I1663" s="89"/>
      <c r="J1663" s="85" t="s">
        <v>1784</v>
      </c>
    </row>
    <row r="1664" spans="9:10" x14ac:dyDescent="0.4">
      <c r="I1664" s="89"/>
      <c r="J1664" s="85" t="s">
        <v>1785</v>
      </c>
    </row>
    <row r="1665" spans="9:10" x14ac:dyDescent="0.4">
      <c r="I1665" s="89"/>
      <c r="J1665" s="85" t="s">
        <v>1769</v>
      </c>
    </row>
    <row r="1666" spans="9:10" x14ac:dyDescent="0.4">
      <c r="I1666" s="89"/>
      <c r="J1666" s="85" t="s">
        <v>1786</v>
      </c>
    </row>
    <row r="1667" spans="9:10" x14ac:dyDescent="0.4">
      <c r="I1667" s="89"/>
      <c r="J1667" s="85" t="s">
        <v>5489</v>
      </c>
    </row>
    <row r="1668" spans="9:10" x14ac:dyDescent="0.4">
      <c r="I1668" s="89"/>
      <c r="J1668" s="85" t="s">
        <v>5482</v>
      </c>
    </row>
    <row r="1669" spans="9:10" x14ac:dyDescent="0.4">
      <c r="I1669" s="89"/>
      <c r="J1669" s="85" t="s">
        <v>3039</v>
      </c>
    </row>
    <row r="1670" spans="9:10" x14ac:dyDescent="0.4">
      <c r="I1670" s="89"/>
      <c r="J1670" s="85" t="s">
        <v>3041</v>
      </c>
    </row>
    <row r="1671" spans="9:10" x14ac:dyDescent="0.4">
      <c r="I1671" s="89"/>
      <c r="J1671" s="85" t="s">
        <v>1793</v>
      </c>
    </row>
    <row r="1672" spans="9:10" x14ac:dyDescent="0.4">
      <c r="I1672" s="89"/>
      <c r="J1672" s="85" t="s">
        <v>1801</v>
      </c>
    </row>
    <row r="1673" spans="9:10" x14ac:dyDescent="0.4">
      <c r="I1673" s="89"/>
      <c r="J1673" s="85" t="s">
        <v>4023</v>
      </c>
    </row>
    <row r="1674" spans="9:10" x14ac:dyDescent="0.4">
      <c r="I1674" s="89"/>
      <c r="J1674" s="85" t="s">
        <v>1778</v>
      </c>
    </row>
    <row r="1675" spans="9:10" x14ac:dyDescent="0.4">
      <c r="I1675" s="89"/>
      <c r="J1675" s="85" t="s">
        <v>5492</v>
      </c>
    </row>
    <row r="1676" spans="9:10" x14ac:dyDescent="0.4">
      <c r="I1676" s="89"/>
      <c r="J1676" s="85" t="s">
        <v>5491</v>
      </c>
    </row>
    <row r="1677" spans="9:10" x14ac:dyDescent="0.4">
      <c r="I1677" s="89"/>
      <c r="J1677" s="85" t="s">
        <v>1765</v>
      </c>
    </row>
    <row r="1678" spans="9:10" x14ac:dyDescent="0.4">
      <c r="I1678" s="89"/>
      <c r="J1678" s="85" t="s">
        <v>1774</v>
      </c>
    </row>
    <row r="1679" spans="9:10" x14ac:dyDescent="0.4">
      <c r="I1679" s="89"/>
      <c r="J1679" s="85" t="s">
        <v>1776</v>
      </c>
    </row>
    <row r="1680" spans="9:10" x14ac:dyDescent="0.4">
      <c r="I1680" s="89"/>
      <c r="J1680" s="85" t="s">
        <v>1781</v>
      </c>
    </row>
    <row r="1681" spans="9:10" x14ac:dyDescent="0.4">
      <c r="I1681" s="89"/>
      <c r="J1681" s="85" t="s">
        <v>1787</v>
      </c>
    </row>
    <row r="1682" spans="9:10" x14ac:dyDescent="0.4">
      <c r="I1682" s="89"/>
      <c r="J1682" s="85" t="s">
        <v>1782</v>
      </c>
    </row>
    <row r="1683" spans="9:10" x14ac:dyDescent="0.4">
      <c r="I1683" s="89"/>
      <c r="J1683" s="85" t="s">
        <v>4024</v>
      </c>
    </row>
    <row r="1684" spans="9:10" x14ac:dyDescent="0.4">
      <c r="I1684" s="89"/>
      <c r="J1684" s="85" t="s">
        <v>1775</v>
      </c>
    </row>
    <row r="1685" spans="9:10" x14ac:dyDescent="0.4">
      <c r="I1685" s="89"/>
      <c r="J1685" s="85" t="s">
        <v>1797</v>
      </c>
    </row>
    <row r="1686" spans="9:10" x14ac:dyDescent="0.4">
      <c r="I1686" s="89"/>
      <c r="J1686" s="85" t="s">
        <v>5480</v>
      </c>
    </row>
    <row r="1687" spans="9:10" x14ac:dyDescent="0.4">
      <c r="I1687" s="89"/>
      <c r="J1687" s="85" t="s">
        <v>3042</v>
      </c>
    </row>
    <row r="1688" spans="9:10" x14ac:dyDescent="0.4">
      <c r="I1688" s="89"/>
      <c r="J1688" s="85" t="s">
        <v>1802</v>
      </c>
    </row>
    <row r="1689" spans="9:10" x14ac:dyDescent="0.4">
      <c r="I1689" s="89"/>
      <c r="J1689" s="85" t="s">
        <v>1792</v>
      </c>
    </row>
    <row r="1690" spans="9:10" x14ac:dyDescent="0.4">
      <c r="I1690" s="89"/>
      <c r="J1690" s="85" t="s">
        <v>5276</v>
      </c>
    </row>
    <row r="1691" spans="9:10" x14ac:dyDescent="0.4">
      <c r="I1691" s="89"/>
      <c r="J1691" s="85" t="s">
        <v>5282</v>
      </c>
    </row>
    <row r="1692" spans="9:10" x14ac:dyDescent="0.4">
      <c r="I1692" s="89"/>
      <c r="J1692" s="85" t="s">
        <v>5281</v>
      </c>
    </row>
    <row r="1693" spans="9:10" x14ac:dyDescent="0.4">
      <c r="I1693" s="89"/>
      <c r="J1693" s="85" t="s">
        <v>5273</v>
      </c>
    </row>
    <row r="1694" spans="9:10" x14ac:dyDescent="0.4">
      <c r="I1694" s="89"/>
      <c r="J1694" s="85" t="s">
        <v>5481</v>
      </c>
    </row>
    <row r="1695" spans="9:10" x14ac:dyDescent="0.4">
      <c r="I1695" s="89"/>
      <c r="J1695" s="85" t="s">
        <v>5274</v>
      </c>
    </row>
    <row r="1696" spans="9:10" x14ac:dyDescent="0.4">
      <c r="I1696" s="89"/>
      <c r="J1696" s="85" t="s">
        <v>3044</v>
      </c>
    </row>
    <row r="1697" spans="9:10" x14ac:dyDescent="0.4">
      <c r="I1697" s="89"/>
      <c r="J1697" s="85" t="s">
        <v>5284</v>
      </c>
    </row>
    <row r="1698" spans="9:10" x14ac:dyDescent="0.4">
      <c r="I1698" s="89"/>
      <c r="J1698" s="85" t="s">
        <v>5278</v>
      </c>
    </row>
    <row r="1699" spans="9:10" x14ac:dyDescent="0.4">
      <c r="I1699" s="89"/>
      <c r="J1699" s="85" t="s">
        <v>5279</v>
      </c>
    </row>
    <row r="1700" spans="9:10" x14ac:dyDescent="0.4">
      <c r="I1700" s="89"/>
      <c r="J1700" s="85" t="s">
        <v>5275</v>
      </c>
    </row>
    <row r="1701" spans="9:10" x14ac:dyDescent="0.4">
      <c r="I1701" s="89"/>
      <c r="J1701" s="85" t="s">
        <v>5271</v>
      </c>
    </row>
    <row r="1702" spans="9:10" x14ac:dyDescent="0.4">
      <c r="I1702" s="89"/>
      <c r="J1702" s="85" t="s">
        <v>5280</v>
      </c>
    </row>
    <row r="1703" spans="9:10" x14ac:dyDescent="0.4">
      <c r="I1703" s="89"/>
      <c r="J1703" s="85" t="s">
        <v>5277</v>
      </c>
    </row>
    <row r="1704" spans="9:10" x14ac:dyDescent="0.4">
      <c r="I1704" s="89"/>
      <c r="J1704" s="85" t="s">
        <v>5272</v>
      </c>
    </row>
    <row r="1705" spans="9:10" x14ac:dyDescent="0.4">
      <c r="I1705" s="89"/>
      <c r="J1705" s="85" t="s">
        <v>3043</v>
      </c>
    </row>
    <row r="1706" spans="9:10" x14ac:dyDescent="0.4">
      <c r="I1706" s="89"/>
      <c r="J1706" s="85" t="s">
        <v>3040</v>
      </c>
    </row>
    <row r="1707" spans="9:10" x14ac:dyDescent="0.4">
      <c r="I1707" s="89"/>
      <c r="J1707" s="85" t="s">
        <v>5478</v>
      </c>
    </row>
    <row r="1708" spans="9:10" x14ac:dyDescent="0.4">
      <c r="I1708" s="89"/>
      <c r="J1708" s="85" t="s">
        <v>5322</v>
      </c>
    </row>
    <row r="1709" spans="9:10" x14ac:dyDescent="0.4">
      <c r="I1709" s="89"/>
      <c r="J1709" s="85" t="s">
        <v>5323</v>
      </c>
    </row>
    <row r="1710" spans="9:10" x14ac:dyDescent="0.4">
      <c r="I1710" s="89"/>
      <c r="J1710" s="85" t="s">
        <v>5329</v>
      </c>
    </row>
    <row r="1711" spans="9:10" x14ac:dyDescent="0.4">
      <c r="I1711" s="89"/>
      <c r="J1711" s="85" t="s">
        <v>5298</v>
      </c>
    </row>
    <row r="1712" spans="9:10" x14ac:dyDescent="0.4">
      <c r="I1712" s="89"/>
      <c r="J1712" s="85" t="s">
        <v>5290</v>
      </c>
    </row>
    <row r="1713" spans="9:10" x14ac:dyDescent="0.4">
      <c r="I1713" s="89"/>
      <c r="J1713" s="85" t="s">
        <v>5460</v>
      </c>
    </row>
    <row r="1714" spans="9:10" x14ac:dyDescent="0.4">
      <c r="I1714" s="89"/>
      <c r="J1714" s="85" t="s">
        <v>5493</v>
      </c>
    </row>
    <row r="1715" spans="9:10" x14ac:dyDescent="0.4">
      <c r="I1715" s="89"/>
      <c r="J1715" s="85" t="s">
        <v>5320</v>
      </c>
    </row>
    <row r="1716" spans="9:10" x14ac:dyDescent="0.4">
      <c r="I1716" s="89"/>
      <c r="J1716" s="85" t="s">
        <v>5295</v>
      </c>
    </row>
    <row r="1717" spans="9:10" x14ac:dyDescent="0.4">
      <c r="I1717" s="89"/>
      <c r="J1717" s="85" t="s">
        <v>5306</v>
      </c>
    </row>
    <row r="1718" spans="9:10" x14ac:dyDescent="0.4">
      <c r="I1718" s="89"/>
      <c r="J1718" s="85" t="s">
        <v>5315</v>
      </c>
    </row>
    <row r="1719" spans="9:10" x14ac:dyDescent="0.4">
      <c r="I1719" s="89"/>
      <c r="J1719" s="85" t="s">
        <v>5301</v>
      </c>
    </row>
    <row r="1720" spans="9:10" x14ac:dyDescent="0.4">
      <c r="I1720" s="89"/>
      <c r="J1720" s="85" t="s">
        <v>5661</v>
      </c>
    </row>
    <row r="1721" spans="9:10" x14ac:dyDescent="0.4">
      <c r="I1721" s="89"/>
      <c r="J1721" s="85" t="s">
        <v>5658</v>
      </c>
    </row>
    <row r="1722" spans="9:10" x14ac:dyDescent="0.4">
      <c r="I1722" s="89"/>
      <c r="J1722" s="85" t="s">
        <v>5659</v>
      </c>
    </row>
    <row r="1723" spans="9:10" x14ac:dyDescent="0.4">
      <c r="I1723" s="89"/>
      <c r="J1723" s="85" t="s">
        <v>5325</v>
      </c>
    </row>
    <row r="1724" spans="9:10" x14ac:dyDescent="0.4">
      <c r="I1724" s="89"/>
      <c r="J1724" s="85" t="s">
        <v>5316</v>
      </c>
    </row>
    <row r="1725" spans="9:10" x14ac:dyDescent="0.4">
      <c r="I1725" s="89"/>
      <c r="J1725" s="85" t="s">
        <v>5317</v>
      </c>
    </row>
    <row r="1726" spans="9:10" x14ac:dyDescent="0.4">
      <c r="I1726" s="89"/>
      <c r="J1726" s="85" t="s">
        <v>5304</v>
      </c>
    </row>
    <row r="1727" spans="9:10" x14ac:dyDescent="0.4">
      <c r="I1727" s="89"/>
      <c r="J1727" s="85" t="s">
        <v>5313</v>
      </c>
    </row>
    <row r="1728" spans="9:10" x14ac:dyDescent="0.4">
      <c r="I1728" s="89"/>
      <c r="J1728" s="85" t="s">
        <v>5303</v>
      </c>
    </row>
    <row r="1729" spans="9:10" x14ac:dyDescent="0.4">
      <c r="I1729" s="89"/>
      <c r="J1729" s="85" t="s">
        <v>5462</v>
      </c>
    </row>
    <row r="1730" spans="9:10" x14ac:dyDescent="0.4">
      <c r="I1730" s="89"/>
      <c r="J1730" s="85" t="s">
        <v>5463</v>
      </c>
    </row>
    <row r="1731" spans="9:10" x14ac:dyDescent="0.4">
      <c r="I1731" s="89"/>
      <c r="J1731" s="85" t="s">
        <v>5321</v>
      </c>
    </row>
    <row r="1732" spans="9:10" x14ac:dyDescent="0.4">
      <c r="I1732" s="89"/>
      <c r="J1732" s="85" t="s">
        <v>5292</v>
      </c>
    </row>
    <row r="1733" spans="9:10" x14ac:dyDescent="0.4">
      <c r="I1733" s="89"/>
      <c r="J1733" s="85" t="s">
        <v>5296</v>
      </c>
    </row>
    <row r="1734" spans="9:10" x14ac:dyDescent="0.4">
      <c r="I1734" s="89"/>
      <c r="J1734" s="85" t="s">
        <v>5297</v>
      </c>
    </row>
    <row r="1735" spans="9:10" x14ac:dyDescent="0.4">
      <c r="I1735" s="89"/>
      <c r="J1735" s="85" t="s">
        <v>5311</v>
      </c>
    </row>
    <row r="1736" spans="9:10" x14ac:dyDescent="0.4">
      <c r="I1736" s="89"/>
      <c r="J1736" s="85" t="s">
        <v>5302</v>
      </c>
    </row>
    <row r="1737" spans="9:10" x14ac:dyDescent="0.4">
      <c r="I1737" s="89"/>
      <c r="J1737" s="85" t="s">
        <v>5309</v>
      </c>
    </row>
    <row r="1738" spans="9:10" x14ac:dyDescent="0.4">
      <c r="I1738" s="89"/>
      <c r="J1738" s="85" t="s">
        <v>5310</v>
      </c>
    </row>
    <row r="1739" spans="9:10" x14ac:dyDescent="0.4">
      <c r="I1739" s="89"/>
      <c r="J1739" s="85" t="s">
        <v>5312</v>
      </c>
    </row>
    <row r="1740" spans="9:10" x14ac:dyDescent="0.4">
      <c r="I1740" s="89"/>
      <c r="J1740" s="85" t="s">
        <v>5307</v>
      </c>
    </row>
    <row r="1741" spans="9:10" x14ac:dyDescent="0.4">
      <c r="I1741" s="89"/>
      <c r="J1741" s="85" t="s">
        <v>5328</v>
      </c>
    </row>
    <row r="1742" spans="9:10" x14ac:dyDescent="0.4">
      <c r="I1742" s="89"/>
      <c r="J1742" s="85" t="s">
        <v>5326</v>
      </c>
    </row>
    <row r="1743" spans="9:10" x14ac:dyDescent="0.4">
      <c r="I1743" s="89"/>
      <c r="J1743" s="85" t="s">
        <v>5327</v>
      </c>
    </row>
    <row r="1744" spans="9:10" x14ac:dyDescent="0.4">
      <c r="I1744" s="89"/>
      <c r="J1744" s="85" t="s">
        <v>5308</v>
      </c>
    </row>
    <row r="1745" spans="9:10" x14ac:dyDescent="0.4">
      <c r="I1745" s="89"/>
      <c r="J1745" s="85" t="s">
        <v>5300</v>
      </c>
    </row>
    <row r="1746" spans="9:10" x14ac:dyDescent="0.4">
      <c r="I1746" s="89"/>
      <c r="J1746" s="85" t="s">
        <v>5483</v>
      </c>
    </row>
    <row r="1747" spans="9:10" x14ac:dyDescent="0.4">
      <c r="I1747" s="89"/>
      <c r="J1747" s="85" t="s">
        <v>5484</v>
      </c>
    </row>
    <row r="1748" spans="9:10" x14ac:dyDescent="0.4">
      <c r="I1748" s="89"/>
      <c r="J1748" s="85" t="s">
        <v>5488</v>
      </c>
    </row>
    <row r="1749" spans="9:10" x14ac:dyDescent="0.4">
      <c r="I1749" s="89"/>
      <c r="J1749" s="85" t="s">
        <v>5314</v>
      </c>
    </row>
    <row r="1750" spans="9:10" x14ac:dyDescent="0.4">
      <c r="I1750" s="89"/>
      <c r="J1750" s="85" t="s">
        <v>5318</v>
      </c>
    </row>
    <row r="1751" spans="9:10" x14ac:dyDescent="0.4">
      <c r="I1751" s="89"/>
      <c r="J1751" s="85" t="s">
        <v>5319</v>
      </c>
    </row>
    <row r="1752" spans="9:10" x14ac:dyDescent="0.4">
      <c r="I1752" s="89"/>
      <c r="J1752" s="85" t="s">
        <v>5324</v>
      </c>
    </row>
    <row r="1753" spans="9:10" x14ac:dyDescent="0.4">
      <c r="I1753" s="89"/>
      <c r="J1753" s="85" t="s">
        <v>5291</v>
      </c>
    </row>
    <row r="1754" spans="9:10" x14ac:dyDescent="0.4">
      <c r="I1754" s="89"/>
      <c r="J1754" s="85" t="s">
        <v>5293</v>
      </c>
    </row>
    <row r="1755" spans="9:10" x14ac:dyDescent="0.4">
      <c r="I1755" s="89"/>
      <c r="J1755" s="85" t="s">
        <v>5305</v>
      </c>
    </row>
    <row r="1756" spans="9:10" x14ac:dyDescent="0.4">
      <c r="I1756" s="89"/>
      <c r="J1756" s="85" t="s">
        <v>5299</v>
      </c>
    </row>
    <row r="1757" spans="9:10" x14ac:dyDescent="0.4">
      <c r="I1757" s="89"/>
      <c r="J1757" s="85" t="s">
        <v>5294</v>
      </c>
    </row>
    <row r="1758" spans="9:10" x14ac:dyDescent="0.4">
      <c r="I1758" s="89"/>
      <c r="J1758" s="85" t="s">
        <v>5479</v>
      </c>
    </row>
    <row r="1759" spans="9:10" x14ac:dyDescent="0.4">
      <c r="I1759" s="89"/>
      <c r="J1759" s="85" t="s">
        <v>5464</v>
      </c>
    </row>
    <row r="1760" spans="9:10" x14ac:dyDescent="0.4">
      <c r="I1760" s="89"/>
      <c r="J1760" s="85" t="s">
        <v>5486</v>
      </c>
    </row>
    <row r="1761" spans="9:10" x14ac:dyDescent="0.4">
      <c r="I1761" s="89"/>
      <c r="J1761" s="85" t="s">
        <v>5490</v>
      </c>
    </row>
    <row r="1762" spans="9:10" x14ac:dyDescent="0.4">
      <c r="I1762" s="89"/>
      <c r="J1762" s="85" t="s">
        <v>5485</v>
      </c>
    </row>
    <row r="1763" spans="9:10" x14ac:dyDescent="0.4">
      <c r="I1763" s="89"/>
      <c r="J1763" s="85" t="s">
        <v>5487</v>
      </c>
    </row>
    <row r="1764" spans="9:10" x14ac:dyDescent="0.4">
      <c r="I1764" s="89"/>
      <c r="J1764" s="85" t="s">
        <v>5502</v>
      </c>
    </row>
    <row r="1765" spans="9:10" x14ac:dyDescent="0.4">
      <c r="I1765" s="89"/>
      <c r="J1765" s="85" t="s">
        <v>5500</v>
      </c>
    </row>
    <row r="1766" spans="9:10" x14ac:dyDescent="0.4">
      <c r="I1766" s="89"/>
      <c r="J1766" s="85" t="s">
        <v>5496</v>
      </c>
    </row>
    <row r="1767" spans="9:10" x14ac:dyDescent="0.4">
      <c r="I1767" s="89"/>
      <c r="J1767" s="85" t="s">
        <v>5465</v>
      </c>
    </row>
    <row r="1768" spans="9:10" x14ac:dyDescent="0.4">
      <c r="I1768" s="89"/>
      <c r="J1768" s="85" t="s">
        <v>5501</v>
      </c>
    </row>
    <row r="1769" spans="9:10" x14ac:dyDescent="0.4">
      <c r="I1769" s="89"/>
      <c r="J1769" s="85" t="s">
        <v>5461</v>
      </c>
    </row>
    <row r="1770" spans="9:10" x14ac:dyDescent="0.4">
      <c r="I1770" s="89"/>
      <c r="J1770" s="85" t="s">
        <v>5495</v>
      </c>
    </row>
    <row r="1771" spans="9:10" x14ac:dyDescent="0.4">
      <c r="I1771" s="89"/>
      <c r="J1771" s="85" t="s">
        <v>5497</v>
      </c>
    </row>
    <row r="1772" spans="9:10" x14ac:dyDescent="0.4">
      <c r="I1772" s="89"/>
      <c r="J1772" s="85" t="s">
        <v>5498</v>
      </c>
    </row>
    <row r="1773" spans="9:10" x14ac:dyDescent="0.4">
      <c r="I1773" s="89"/>
      <c r="J1773" s="85" t="s">
        <v>5503</v>
      </c>
    </row>
    <row r="1774" spans="9:10" x14ac:dyDescent="0.4">
      <c r="I1774" s="89"/>
      <c r="J1774" s="85" t="s">
        <v>5499</v>
      </c>
    </row>
    <row r="1775" spans="9:10" x14ac:dyDescent="0.4">
      <c r="I1775" s="89"/>
      <c r="J1775" s="85" t="s">
        <v>3244</v>
      </c>
    </row>
    <row r="1776" spans="9:10" x14ac:dyDescent="0.4">
      <c r="I1776" s="89"/>
      <c r="J1776" s="85" t="s">
        <v>1508</v>
      </c>
    </row>
    <row r="1777" spans="9:10" x14ac:dyDescent="0.4">
      <c r="I1777" s="89"/>
      <c r="J1777" s="85" t="s">
        <v>1969</v>
      </c>
    </row>
    <row r="1778" spans="9:10" x14ac:dyDescent="0.4">
      <c r="I1778" s="89"/>
      <c r="J1778" s="85" t="s">
        <v>1509</v>
      </c>
    </row>
    <row r="1779" spans="9:10" x14ac:dyDescent="0.4">
      <c r="I1779" s="89"/>
      <c r="J1779" s="85" t="s">
        <v>1507</v>
      </c>
    </row>
    <row r="1780" spans="9:10" x14ac:dyDescent="0.4">
      <c r="I1780" s="89"/>
      <c r="J1780" s="85" t="s">
        <v>1970</v>
      </c>
    </row>
    <row r="1781" spans="9:10" x14ac:dyDescent="0.4">
      <c r="I1781" s="89"/>
      <c r="J1781" s="85" t="s">
        <v>3155</v>
      </c>
    </row>
    <row r="1782" spans="9:10" x14ac:dyDescent="0.4">
      <c r="I1782" s="89"/>
      <c r="J1782" s="85" t="s">
        <v>3157</v>
      </c>
    </row>
    <row r="1783" spans="9:10" x14ac:dyDescent="0.4">
      <c r="I1783" s="89"/>
      <c r="J1783" s="85" t="s">
        <v>3146</v>
      </c>
    </row>
    <row r="1784" spans="9:10" x14ac:dyDescent="0.4">
      <c r="I1784" s="89"/>
      <c r="J1784" s="85" t="s">
        <v>3245</v>
      </c>
    </row>
    <row r="1785" spans="9:10" x14ac:dyDescent="0.4">
      <c r="I1785" s="89"/>
      <c r="J1785" s="85" t="s">
        <v>4970</v>
      </c>
    </row>
    <row r="1786" spans="9:10" x14ac:dyDescent="0.4">
      <c r="I1786" s="89"/>
      <c r="J1786" s="85" t="s">
        <v>1807</v>
      </c>
    </row>
    <row r="1787" spans="9:10" x14ac:dyDescent="0.4">
      <c r="I1787" s="89"/>
      <c r="J1787" s="85" t="s">
        <v>1803</v>
      </c>
    </row>
    <row r="1788" spans="9:10" x14ac:dyDescent="0.4">
      <c r="I1788" s="89"/>
      <c r="J1788" s="85" t="s">
        <v>2708</v>
      </c>
    </row>
    <row r="1789" spans="9:10" x14ac:dyDescent="0.4">
      <c r="I1789" s="89"/>
      <c r="J1789" s="85" t="s">
        <v>3144</v>
      </c>
    </row>
    <row r="1790" spans="9:10" x14ac:dyDescent="0.4">
      <c r="I1790" s="89"/>
      <c r="J1790" s="85" t="s">
        <v>2729</v>
      </c>
    </row>
    <row r="1791" spans="9:10" x14ac:dyDescent="0.4">
      <c r="I1791" s="89"/>
      <c r="J1791" s="85" t="s">
        <v>3145</v>
      </c>
    </row>
    <row r="1792" spans="9:10" x14ac:dyDescent="0.4">
      <c r="I1792" s="89"/>
      <c r="J1792" s="85" t="s">
        <v>2712</v>
      </c>
    </row>
    <row r="1793" spans="9:10" x14ac:dyDescent="0.4">
      <c r="I1793" s="89"/>
      <c r="J1793" s="85" t="s">
        <v>2736</v>
      </c>
    </row>
    <row r="1794" spans="9:10" x14ac:dyDescent="0.4">
      <c r="I1794" s="89"/>
      <c r="J1794" s="85" t="s">
        <v>4969</v>
      </c>
    </row>
    <row r="1795" spans="9:10" x14ac:dyDescent="0.4">
      <c r="I1795" s="89"/>
      <c r="J1795" s="85" t="s">
        <v>4692</v>
      </c>
    </row>
    <row r="1796" spans="9:10" x14ac:dyDescent="0.4">
      <c r="I1796" s="89"/>
      <c r="J1796" s="85" t="s">
        <v>1804</v>
      </c>
    </row>
    <row r="1797" spans="9:10" x14ac:dyDescent="0.4">
      <c r="I1797" s="89"/>
      <c r="J1797" s="85" t="s">
        <v>1806</v>
      </c>
    </row>
    <row r="1798" spans="9:10" x14ac:dyDescent="0.4">
      <c r="I1798" s="89"/>
      <c r="J1798" s="85" t="s">
        <v>2732</v>
      </c>
    </row>
    <row r="1799" spans="9:10" x14ac:dyDescent="0.4">
      <c r="I1799" s="89"/>
      <c r="J1799" s="85" t="s">
        <v>2718</v>
      </c>
    </row>
    <row r="1800" spans="9:10" x14ac:dyDescent="0.4">
      <c r="I1800" s="89"/>
      <c r="J1800" s="85" t="s">
        <v>2719</v>
      </c>
    </row>
    <row r="1801" spans="9:10" x14ac:dyDescent="0.4">
      <c r="I1801" s="89"/>
      <c r="J1801" s="85" t="s">
        <v>2739</v>
      </c>
    </row>
    <row r="1802" spans="9:10" x14ac:dyDescent="0.4">
      <c r="I1802" s="89"/>
      <c r="J1802" s="85" t="s">
        <v>2713</v>
      </c>
    </row>
    <row r="1803" spans="9:10" x14ac:dyDescent="0.4">
      <c r="I1803" s="89"/>
      <c r="J1803" s="85" t="s">
        <v>2722</v>
      </c>
    </row>
    <row r="1804" spans="9:10" x14ac:dyDescent="0.4">
      <c r="I1804" s="89"/>
      <c r="J1804" s="85" t="s">
        <v>2727</v>
      </c>
    </row>
    <row r="1805" spans="9:10" x14ac:dyDescent="0.4">
      <c r="I1805" s="89"/>
      <c r="J1805" s="85" t="s">
        <v>5016</v>
      </c>
    </row>
    <row r="1806" spans="9:10" x14ac:dyDescent="0.4">
      <c r="I1806" s="89"/>
      <c r="J1806" s="85" t="s">
        <v>2740</v>
      </c>
    </row>
    <row r="1807" spans="9:10" x14ac:dyDescent="0.4">
      <c r="I1807" s="89"/>
      <c r="J1807" s="85" t="s">
        <v>2733</v>
      </c>
    </row>
    <row r="1808" spans="9:10" x14ac:dyDescent="0.4">
      <c r="I1808" s="89"/>
      <c r="J1808" s="85" t="s">
        <v>3152</v>
      </c>
    </row>
    <row r="1809" spans="9:10" x14ac:dyDescent="0.4">
      <c r="I1809" s="89"/>
      <c r="J1809" s="85" t="s">
        <v>2734</v>
      </c>
    </row>
    <row r="1810" spans="9:10" x14ac:dyDescent="0.4">
      <c r="I1810" s="89"/>
      <c r="J1810" s="85" t="s">
        <v>2724</v>
      </c>
    </row>
    <row r="1811" spans="9:10" x14ac:dyDescent="0.4">
      <c r="I1811" s="89"/>
      <c r="J1811" s="85" t="s">
        <v>2726</v>
      </c>
    </row>
    <row r="1812" spans="9:10" x14ac:dyDescent="0.4">
      <c r="I1812" s="89"/>
      <c r="J1812" s="85" t="s">
        <v>3151</v>
      </c>
    </row>
    <row r="1813" spans="9:10" x14ac:dyDescent="0.4">
      <c r="I1813" s="89"/>
      <c r="J1813" s="85" t="s">
        <v>3336</v>
      </c>
    </row>
    <row r="1814" spans="9:10" x14ac:dyDescent="0.4">
      <c r="I1814" s="89"/>
      <c r="J1814" s="85" t="s">
        <v>3913</v>
      </c>
    </row>
    <row r="1815" spans="9:10" x14ac:dyDescent="0.4">
      <c r="I1815" s="89"/>
      <c r="J1815" s="85" t="s">
        <v>3313</v>
      </c>
    </row>
    <row r="1816" spans="9:10" x14ac:dyDescent="0.4">
      <c r="I1816" s="89"/>
      <c r="J1816" s="85" t="s">
        <v>3154</v>
      </c>
    </row>
    <row r="1817" spans="9:10" x14ac:dyDescent="0.4">
      <c r="I1817" s="89"/>
      <c r="J1817" s="85" t="s">
        <v>2717</v>
      </c>
    </row>
    <row r="1818" spans="9:10" x14ac:dyDescent="0.4">
      <c r="I1818" s="89"/>
      <c r="J1818" s="85" t="s">
        <v>2720</v>
      </c>
    </row>
    <row r="1819" spans="9:10" x14ac:dyDescent="0.4">
      <c r="I1819" s="89"/>
      <c r="J1819" s="85" t="s">
        <v>2723</v>
      </c>
    </row>
    <row r="1820" spans="9:10" x14ac:dyDescent="0.4">
      <c r="I1820" s="89"/>
      <c r="J1820" s="85" t="s">
        <v>2711</v>
      </c>
    </row>
    <row r="1821" spans="9:10" x14ac:dyDescent="0.4">
      <c r="I1821" s="89"/>
      <c r="J1821" s="85" t="s">
        <v>2728</v>
      </c>
    </row>
    <row r="1822" spans="9:10" x14ac:dyDescent="0.4">
      <c r="I1822" s="89"/>
      <c r="J1822" s="85" t="s">
        <v>2705</v>
      </c>
    </row>
    <row r="1823" spans="9:10" x14ac:dyDescent="0.4">
      <c r="I1823" s="89"/>
      <c r="J1823" s="85" t="s">
        <v>3153</v>
      </c>
    </row>
    <row r="1824" spans="9:10" x14ac:dyDescent="0.4">
      <c r="I1824" s="89"/>
      <c r="J1824" s="85" t="s">
        <v>4032</v>
      </c>
    </row>
    <row r="1825" spans="9:10" x14ac:dyDescent="0.4">
      <c r="I1825" s="89"/>
      <c r="J1825" s="85" t="s">
        <v>2741</v>
      </c>
    </row>
    <row r="1826" spans="9:10" x14ac:dyDescent="0.4">
      <c r="I1826" s="89"/>
      <c r="J1826" s="85" t="s">
        <v>2742</v>
      </c>
    </row>
    <row r="1827" spans="9:10" x14ac:dyDescent="0.4">
      <c r="I1827" s="89"/>
      <c r="J1827" s="85" t="s">
        <v>3149</v>
      </c>
    </row>
    <row r="1828" spans="9:10" x14ac:dyDescent="0.4">
      <c r="I1828" s="89"/>
      <c r="J1828" s="85" t="s">
        <v>3150</v>
      </c>
    </row>
    <row r="1829" spans="9:10" x14ac:dyDescent="0.4">
      <c r="I1829" s="89"/>
      <c r="J1829" s="85" t="s">
        <v>2714</v>
      </c>
    </row>
    <row r="1830" spans="9:10" x14ac:dyDescent="0.4">
      <c r="I1830" s="89"/>
      <c r="J1830" s="85" t="s">
        <v>2716</v>
      </c>
    </row>
    <row r="1831" spans="9:10" x14ac:dyDescent="0.4">
      <c r="I1831" s="89"/>
      <c r="J1831" s="85" t="s">
        <v>2715</v>
      </c>
    </row>
    <row r="1832" spans="9:10" x14ac:dyDescent="0.4">
      <c r="I1832" s="89"/>
      <c r="J1832" s="85" t="s">
        <v>2743</v>
      </c>
    </row>
    <row r="1833" spans="9:10" x14ac:dyDescent="0.4">
      <c r="I1833" s="89"/>
      <c r="J1833" s="85" t="s">
        <v>5660</v>
      </c>
    </row>
    <row r="1834" spans="9:10" x14ac:dyDescent="0.4">
      <c r="I1834" s="89"/>
      <c r="J1834" s="85" t="s">
        <v>2731</v>
      </c>
    </row>
    <row r="1835" spans="9:10" x14ac:dyDescent="0.4">
      <c r="I1835" s="89"/>
      <c r="J1835" s="85" t="s">
        <v>3148</v>
      </c>
    </row>
    <row r="1836" spans="9:10" x14ac:dyDescent="0.4">
      <c r="I1836" s="89"/>
      <c r="J1836" s="85" t="s">
        <v>2725</v>
      </c>
    </row>
    <row r="1837" spans="9:10" x14ac:dyDescent="0.4">
      <c r="I1837" s="89"/>
      <c r="J1837" s="85" t="s">
        <v>2721</v>
      </c>
    </row>
    <row r="1838" spans="9:10" x14ac:dyDescent="0.4">
      <c r="I1838" s="89"/>
      <c r="J1838" s="85" t="s">
        <v>2706</v>
      </c>
    </row>
    <row r="1839" spans="9:10" x14ac:dyDescent="0.4">
      <c r="I1839" s="89"/>
      <c r="J1839" s="85" t="s">
        <v>3147</v>
      </c>
    </row>
    <row r="1840" spans="9:10" x14ac:dyDescent="0.4">
      <c r="I1840" s="89"/>
      <c r="J1840" s="85" t="s">
        <v>3605</v>
      </c>
    </row>
    <row r="1841" spans="9:10" x14ac:dyDescent="0.4">
      <c r="I1841" s="89"/>
      <c r="J1841" s="85" t="s">
        <v>3156</v>
      </c>
    </row>
    <row r="1842" spans="9:10" x14ac:dyDescent="0.4">
      <c r="I1842" s="89"/>
      <c r="J1842" s="85" t="s">
        <v>4567</v>
      </c>
    </row>
    <row r="1843" spans="9:10" x14ac:dyDescent="0.4">
      <c r="I1843" s="89"/>
      <c r="J1843" s="85" t="s">
        <v>2730</v>
      </c>
    </row>
    <row r="1844" spans="9:10" x14ac:dyDescent="0.4">
      <c r="I1844" s="89"/>
      <c r="J1844" s="85" t="s">
        <v>2707</v>
      </c>
    </row>
    <row r="1845" spans="9:10" x14ac:dyDescent="0.4">
      <c r="I1845" s="89"/>
      <c r="J1845" s="85" t="s">
        <v>2737</v>
      </c>
    </row>
    <row r="1846" spans="9:10" x14ac:dyDescent="0.4">
      <c r="I1846" s="89"/>
      <c r="J1846" s="85" t="s">
        <v>3606</v>
      </c>
    </row>
    <row r="1847" spans="9:10" x14ac:dyDescent="0.4">
      <c r="I1847" s="89"/>
      <c r="J1847" s="85" t="s">
        <v>4568</v>
      </c>
    </row>
    <row r="1848" spans="9:10" x14ac:dyDescent="0.4">
      <c r="I1848" s="89"/>
      <c r="J1848" s="85" t="s">
        <v>3602</v>
      </c>
    </row>
    <row r="1849" spans="9:10" x14ac:dyDescent="0.4">
      <c r="I1849" s="89"/>
      <c r="J1849" s="85" t="s">
        <v>3604</v>
      </c>
    </row>
    <row r="1850" spans="9:10" x14ac:dyDescent="0.4">
      <c r="I1850" s="89"/>
      <c r="J1850" s="85" t="s">
        <v>4442</v>
      </c>
    </row>
    <row r="1851" spans="9:10" x14ac:dyDescent="0.4">
      <c r="I1851" s="89"/>
      <c r="J1851" s="85" t="s">
        <v>3603</v>
      </c>
    </row>
    <row r="1852" spans="9:10" x14ac:dyDescent="0.4">
      <c r="I1852" s="89"/>
      <c r="J1852" s="85" t="s">
        <v>2738</v>
      </c>
    </row>
    <row r="1853" spans="9:10" x14ac:dyDescent="0.4">
      <c r="I1853" s="89"/>
      <c r="J1853" s="85" t="s">
        <v>2709</v>
      </c>
    </row>
    <row r="1854" spans="9:10" x14ac:dyDescent="0.4">
      <c r="I1854" s="89"/>
      <c r="J1854" s="85" t="s">
        <v>4441</v>
      </c>
    </row>
    <row r="1855" spans="9:10" x14ac:dyDescent="0.4">
      <c r="I1855" s="89"/>
      <c r="J1855" s="85" t="s">
        <v>2735</v>
      </c>
    </row>
    <row r="1856" spans="9:10" x14ac:dyDescent="0.4">
      <c r="I1856" s="89"/>
      <c r="J1856" s="85" t="s">
        <v>2710</v>
      </c>
    </row>
    <row r="1857" spans="9:10" x14ac:dyDescent="0.4">
      <c r="I1857" s="89"/>
      <c r="J1857" s="85" t="s">
        <v>4440</v>
      </c>
    </row>
    <row r="1858" spans="9:10" x14ac:dyDescent="0.4">
      <c r="I1858" s="89"/>
      <c r="J1858" s="85" t="s">
        <v>5285</v>
      </c>
    </row>
    <row r="1859" spans="9:10" x14ac:dyDescent="0.4">
      <c r="I1859" s="89"/>
      <c r="J1859" s="85" t="s">
        <v>2744</v>
      </c>
    </row>
    <row r="1860" spans="9:10" x14ac:dyDescent="0.4">
      <c r="I1860" s="89"/>
      <c r="J1860" s="85" t="s">
        <v>5286</v>
      </c>
    </row>
    <row r="1861" spans="9:10" x14ac:dyDescent="0.4">
      <c r="I1861" s="89"/>
      <c r="J1861" s="85" t="s">
        <v>2362</v>
      </c>
    </row>
    <row r="1862" spans="9:10" x14ac:dyDescent="0.4">
      <c r="I1862" s="89"/>
      <c r="J1862" s="85" t="s">
        <v>685</v>
      </c>
    </row>
    <row r="1863" spans="9:10" x14ac:dyDescent="0.4">
      <c r="I1863" s="89"/>
      <c r="J1863" s="85" t="s">
        <v>684</v>
      </c>
    </row>
    <row r="1864" spans="9:10" x14ac:dyDescent="0.4">
      <c r="I1864" s="89"/>
      <c r="J1864" s="85" t="s">
        <v>699</v>
      </c>
    </row>
    <row r="1865" spans="9:10" x14ac:dyDescent="0.4">
      <c r="I1865" s="89"/>
      <c r="J1865" s="85" t="s">
        <v>698</v>
      </c>
    </row>
    <row r="1866" spans="9:10" x14ac:dyDescent="0.4">
      <c r="I1866" s="89"/>
      <c r="J1866" s="85" t="s">
        <v>700</v>
      </c>
    </row>
    <row r="1867" spans="9:10" x14ac:dyDescent="0.4">
      <c r="I1867" s="89"/>
      <c r="J1867" s="85" t="s">
        <v>2365</v>
      </c>
    </row>
    <row r="1868" spans="9:10" x14ac:dyDescent="0.4">
      <c r="I1868" s="89"/>
      <c r="J1868" s="85" t="s">
        <v>2363</v>
      </c>
    </row>
    <row r="1869" spans="9:10" x14ac:dyDescent="0.4">
      <c r="I1869" s="89"/>
      <c r="J1869" s="85" t="s">
        <v>2364</v>
      </c>
    </row>
    <row r="1870" spans="9:10" x14ac:dyDescent="0.4">
      <c r="I1870" s="89"/>
      <c r="J1870" s="85" t="s">
        <v>4843</v>
      </c>
    </row>
    <row r="1871" spans="9:10" x14ac:dyDescent="0.4">
      <c r="I1871" s="89"/>
      <c r="J1871" s="85" t="s">
        <v>683</v>
      </c>
    </row>
    <row r="1872" spans="9:10" x14ac:dyDescent="0.4">
      <c r="I1872" s="89"/>
      <c r="J1872" s="85" t="s">
        <v>682</v>
      </c>
    </row>
    <row r="1873" spans="9:10" x14ac:dyDescent="0.4">
      <c r="I1873" s="89"/>
      <c r="J1873" s="85" t="s">
        <v>2752</v>
      </c>
    </row>
    <row r="1874" spans="9:10" x14ac:dyDescent="0.4">
      <c r="I1874" s="89"/>
      <c r="J1874" s="85" t="s">
        <v>697</v>
      </c>
    </row>
    <row r="1875" spans="9:10" x14ac:dyDescent="0.4">
      <c r="I1875" s="89"/>
      <c r="J1875" s="85" t="s">
        <v>681</v>
      </c>
    </row>
    <row r="1876" spans="9:10" x14ac:dyDescent="0.4">
      <c r="I1876" s="89"/>
      <c r="J1876" s="85" t="s">
        <v>680</v>
      </c>
    </row>
    <row r="1877" spans="9:10" x14ac:dyDescent="0.4">
      <c r="I1877" s="89"/>
      <c r="J1877" s="85" t="s">
        <v>693</v>
      </c>
    </row>
    <row r="1878" spans="9:10" x14ac:dyDescent="0.4">
      <c r="I1878" s="89"/>
      <c r="J1878" s="85" t="s">
        <v>3906</v>
      </c>
    </row>
    <row r="1879" spans="9:10" x14ac:dyDescent="0.4">
      <c r="I1879" s="89"/>
      <c r="J1879" s="85" t="s">
        <v>3905</v>
      </c>
    </row>
    <row r="1880" spans="9:10" x14ac:dyDescent="0.4">
      <c r="I1880" s="89"/>
      <c r="J1880" s="85" t="s">
        <v>3426</v>
      </c>
    </row>
    <row r="1881" spans="9:10" x14ac:dyDescent="0.4">
      <c r="I1881" s="89"/>
      <c r="J1881" s="85" t="s">
        <v>2969</v>
      </c>
    </row>
    <row r="1882" spans="9:10" x14ac:dyDescent="0.4">
      <c r="I1882" s="89"/>
      <c r="J1882" s="85" t="s">
        <v>702</v>
      </c>
    </row>
    <row r="1883" spans="9:10" x14ac:dyDescent="0.4">
      <c r="I1883" s="89"/>
      <c r="J1883" s="85" t="s">
        <v>2750</v>
      </c>
    </row>
    <row r="1884" spans="9:10" x14ac:dyDescent="0.4">
      <c r="I1884" s="89"/>
      <c r="J1884" s="85" t="s">
        <v>701</v>
      </c>
    </row>
    <row r="1885" spans="9:10" x14ac:dyDescent="0.4">
      <c r="I1885" s="89"/>
      <c r="J1885" s="85" t="s">
        <v>694</v>
      </c>
    </row>
    <row r="1886" spans="9:10" x14ac:dyDescent="0.4">
      <c r="I1886" s="89"/>
      <c r="J1886" s="85" t="s">
        <v>3629</v>
      </c>
    </row>
    <row r="1887" spans="9:10" x14ac:dyDescent="0.4">
      <c r="I1887" s="89"/>
      <c r="J1887" s="85" t="s">
        <v>3866</v>
      </c>
    </row>
    <row r="1888" spans="9:10" x14ac:dyDescent="0.4">
      <c r="I1888" s="89"/>
      <c r="J1888" s="85" t="s">
        <v>4590</v>
      </c>
    </row>
    <row r="1889" spans="9:10" x14ac:dyDescent="0.4">
      <c r="I1889" s="89"/>
      <c r="J1889" s="85" t="s">
        <v>4589</v>
      </c>
    </row>
    <row r="1890" spans="9:10" x14ac:dyDescent="0.4">
      <c r="I1890" s="89"/>
      <c r="J1890" s="85" t="s">
        <v>706</v>
      </c>
    </row>
    <row r="1891" spans="9:10" x14ac:dyDescent="0.4">
      <c r="I1891" s="89"/>
      <c r="J1891" s="85" t="s">
        <v>707</v>
      </c>
    </row>
    <row r="1892" spans="9:10" x14ac:dyDescent="0.4">
      <c r="I1892" s="89"/>
      <c r="J1892" s="85" t="s">
        <v>3927</v>
      </c>
    </row>
    <row r="1893" spans="9:10" x14ac:dyDescent="0.4">
      <c r="I1893" s="89"/>
      <c r="J1893" s="85" t="s">
        <v>2749</v>
      </c>
    </row>
    <row r="1894" spans="9:10" x14ac:dyDescent="0.4">
      <c r="I1894" s="89"/>
      <c r="J1894" s="85" t="s">
        <v>2748</v>
      </c>
    </row>
    <row r="1895" spans="9:10" x14ac:dyDescent="0.4">
      <c r="I1895" s="89"/>
      <c r="J1895" s="85" t="s">
        <v>3926</v>
      </c>
    </row>
    <row r="1896" spans="9:10" x14ac:dyDescent="0.4">
      <c r="I1896" s="89"/>
      <c r="J1896" s="85" t="s">
        <v>3427</v>
      </c>
    </row>
    <row r="1897" spans="9:10" x14ac:dyDescent="0.4">
      <c r="I1897" s="89"/>
      <c r="J1897" s="85" t="s">
        <v>4588</v>
      </c>
    </row>
    <row r="1898" spans="9:10" x14ac:dyDescent="0.4">
      <c r="I1898" s="89"/>
      <c r="J1898" s="85" t="s">
        <v>4587</v>
      </c>
    </row>
    <row r="1899" spans="9:10" x14ac:dyDescent="0.4">
      <c r="I1899" s="89"/>
      <c r="J1899" s="85" t="s">
        <v>705</v>
      </c>
    </row>
    <row r="1900" spans="9:10" x14ac:dyDescent="0.4">
      <c r="I1900" s="89"/>
      <c r="J1900" s="85" t="s">
        <v>703</v>
      </c>
    </row>
    <row r="1901" spans="9:10" x14ac:dyDescent="0.4">
      <c r="I1901" s="89"/>
      <c r="J1901" s="85" t="s">
        <v>704</v>
      </c>
    </row>
    <row r="1902" spans="9:10" x14ac:dyDescent="0.4">
      <c r="I1902" s="89"/>
      <c r="J1902" s="85" t="s">
        <v>3607</v>
      </c>
    </row>
    <row r="1903" spans="9:10" x14ac:dyDescent="0.4">
      <c r="I1903" s="89"/>
      <c r="J1903" s="85" t="s">
        <v>2746</v>
      </c>
    </row>
    <row r="1904" spans="9:10" x14ac:dyDescent="0.4">
      <c r="I1904" s="89"/>
      <c r="J1904" s="85" t="s">
        <v>2745</v>
      </c>
    </row>
    <row r="1905" spans="9:10" x14ac:dyDescent="0.4">
      <c r="I1905" s="89"/>
      <c r="J1905" s="85" t="s">
        <v>3928</v>
      </c>
    </row>
    <row r="1906" spans="9:10" x14ac:dyDescent="0.4">
      <c r="I1906" s="89"/>
      <c r="J1906" s="85" t="s">
        <v>4994</v>
      </c>
    </row>
    <row r="1907" spans="9:10" x14ac:dyDescent="0.4">
      <c r="I1907" s="89"/>
      <c r="J1907" s="85" t="s">
        <v>5657</v>
      </c>
    </row>
    <row r="1908" spans="9:10" x14ac:dyDescent="0.4">
      <c r="I1908" s="89"/>
      <c r="J1908" s="85" t="s">
        <v>679</v>
      </c>
    </row>
    <row r="1909" spans="9:10" x14ac:dyDescent="0.4">
      <c r="I1909" s="89"/>
      <c r="J1909" s="85" t="s">
        <v>2747</v>
      </c>
    </row>
    <row r="1910" spans="9:10" x14ac:dyDescent="0.4">
      <c r="I1910" s="89"/>
      <c r="J1910" s="85" t="s">
        <v>695</v>
      </c>
    </row>
    <row r="1911" spans="9:10" x14ac:dyDescent="0.4">
      <c r="I1911" s="89"/>
      <c r="J1911" s="85" t="s">
        <v>2751</v>
      </c>
    </row>
    <row r="1912" spans="9:10" x14ac:dyDescent="0.4">
      <c r="I1912" s="89"/>
      <c r="J1912" s="85" t="s">
        <v>686</v>
      </c>
    </row>
    <row r="1913" spans="9:10" x14ac:dyDescent="0.4">
      <c r="I1913" s="89"/>
      <c r="J1913" s="85" t="s">
        <v>3865</v>
      </c>
    </row>
    <row r="1914" spans="9:10" x14ac:dyDescent="0.4">
      <c r="I1914" s="89"/>
      <c r="J1914" s="85" t="s">
        <v>3608</v>
      </c>
    </row>
    <row r="1915" spans="9:10" x14ac:dyDescent="0.4">
      <c r="I1915" s="89"/>
      <c r="J1915" s="85" t="s">
        <v>3930</v>
      </c>
    </row>
    <row r="1916" spans="9:10" x14ac:dyDescent="0.4">
      <c r="I1916" s="89"/>
      <c r="J1916" s="85" t="s">
        <v>4076</v>
      </c>
    </row>
    <row r="1917" spans="9:10" x14ac:dyDescent="0.4">
      <c r="I1917" s="89"/>
      <c r="J1917" s="85" t="s">
        <v>687</v>
      </c>
    </row>
    <row r="1918" spans="9:10" x14ac:dyDescent="0.4">
      <c r="I1918" s="89"/>
      <c r="J1918" s="85" t="s">
        <v>690</v>
      </c>
    </row>
    <row r="1919" spans="9:10" x14ac:dyDescent="0.4">
      <c r="I1919" s="89"/>
      <c r="J1919" s="85" t="s">
        <v>692</v>
      </c>
    </row>
    <row r="1920" spans="9:10" x14ac:dyDescent="0.4">
      <c r="I1920" s="89"/>
      <c r="J1920" s="85" t="s">
        <v>691</v>
      </c>
    </row>
    <row r="1921" spans="9:10" x14ac:dyDescent="0.4">
      <c r="I1921" s="89"/>
      <c r="J1921" s="85" t="s">
        <v>688</v>
      </c>
    </row>
    <row r="1922" spans="9:10" x14ac:dyDescent="0.4">
      <c r="I1922" s="89"/>
      <c r="J1922" s="85" t="s">
        <v>689</v>
      </c>
    </row>
    <row r="1923" spans="9:10" x14ac:dyDescent="0.4">
      <c r="I1923" s="89"/>
      <c r="J1923" s="85" t="s">
        <v>696</v>
      </c>
    </row>
    <row r="1924" spans="9:10" x14ac:dyDescent="0.4">
      <c r="I1924" s="89"/>
      <c r="J1924" s="85" t="s">
        <v>4591</v>
      </c>
    </row>
    <row r="1925" spans="9:10" x14ac:dyDescent="0.4">
      <c r="I1925" s="89"/>
      <c r="J1925" s="85" t="s">
        <v>5236</v>
      </c>
    </row>
    <row r="1926" spans="9:10" x14ac:dyDescent="0.4">
      <c r="I1926" s="89"/>
      <c r="J1926" s="85" t="s">
        <v>4478</v>
      </c>
    </row>
    <row r="1927" spans="9:10" x14ac:dyDescent="0.4">
      <c r="I1927" s="89"/>
      <c r="J1927" s="85" t="s">
        <v>3081</v>
      </c>
    </row>
    <row r="1928" spans="9:10" x14ac:dyDescent="0.4">
      <c r="I1928" s="89"/>
      <c r="J1928" s="85" t="s">
        <v>3075</v>
      </c>
    </row>
    <row r="1929" spans="9:10" x14ac:dyDescent="0.4">
      <c r="I1929" s="89"/>
      <c r="J1929" s="85" t="s">
        <v>3072</v>
      </c>
    </row>
    <row r="1930" spans="9:10" x14ac:dyDescent="0.4">
      <c r="I1930" s="89"/>
      <c r="J1930" s="85" t="s">
        <v>3074</v>
      </c>
    </row>
    <row r="1931" spans="9:10" x14ac:dyDescent="0.4">
      <c r="I1931" s="89"/>
      <c r="J1931" s="85" t="s">
        <v>3073</v>
      </c>
    </row>
    <row r="1932" spans="9:10" x14ac:dyDescent="0.4">
      <c r="I1932" s="89"/>
      <c r="J1932" s="85" t="s">
        <v>4480</v>
      </c>
    </row>
    <row r="1933" spans="9:10" x14ac:dyDescent="0.4">
      <c r="I1933" s="89"/>
      <c r="J1933" s="85" t="s">
        <v>4481</v>
      </c>
    </row>
    <row r="1934" spans="9:10" x14ac:dyDescent="0.4">
      <c r="I1934" s="89"/>
      <c r="J1934" s="85" t="s">
        <v>4479</v>
      </c>
    </row>
    <row r="1935" spans="9:10" x14ac:dyDescent="0.4">
      <c r="I1935" s="89"/>
      <c r="J1935" s="85" t="s">
        <v>5251</v>
      </c>
    </row>
    <row r="1936" spans="9:10" x14ac:dyDescent="0.4">
      <c r="I1936" s="89"/>
      <c r="J1936" s="85" t="s">
        <v>3076</v>
      </c>
    </row>
    <row r="1937" spans="9:10" x14ac:dyDescent="0.4">
      <c r="I1937" s="89"/>
      <c r="J1937" s="85" t="s">
        <v>3077</v>
      </c>
    </row>
    <row r="1938" spans="9:10" x14ac:dyDescent="0.4">
      <c r="I1938" s="89"/>
      <c r="J1938" s="85" t="s">
        <v>3078</v>
      </c>
    </row>
    <row r="1939" spans="9:10" x14ac:dyDescent="0.4">
      <c r="I1939" s="89"/>
      <c r="J1939" s="85" t="s">
        <v>3079</v>
      </c>
    </row>
    <row r="1940" spans="9:10" x14ac:dyDescent="0.4">
      <c r="I1940" s="89"/>
      <c r="J1940" s="85" t="s">
        <v>3080</v>
      </c>
    </row>
    <row r="1941" spans="9:10" x14ac:dyDescent="0.4">
      <c r="I1941" s="89"/>
      <c r="J1941" s="85" t="s">
        <v>2568</v>
      </c>
    </row>
    <row r="1942" spans="9:10" x14ac:dyDescent="0.4">
      <c r="I1942" s="89"/>
      <c r="J1942" s="85" t="s">
        <v>1114</v>
      </c>
    </row>
    <row r="1943" spans="9:10" x14ac:dyDescent="0.4">
      <c r="I1943" s="89"/>
      <c r="J1943" s="85" t="s">
        <v>1118</v>
      </c>
    </row>
    <row r="1944" spans="9:10" x14ac:dyDescent="0.4">
      <c r="I1944" s="89"/>
      <c r="J1944" s="85" t="s">
        <v>1111</v>
      </c>
    </row>
    <row r="1945" spans="9:10" x14ac:dyDescent="0.4">
      <c r="I1945" s="89"/>
      <c r="J1945" s="85" t="s">
        <v>1113</v>
      </c>
    </row>
    <row r="1946" spans="9:10" x14ac:dyDescent="0.4">
      <c r="I1946" s="89"/>
      <c r="J1946" s="85" t="s">
        <v>1116</v>
      </c>
    </row>
    <row r="1947" spans="9:10" x14ac:dyDescent="0.4">
      <c r="I1947" s="89"/>
      <c r="J1947" s="85" t="s">
        <v>2972</v>
      </c>
    </row>
    <row r="1948" spans="9:10" x14ac:dyDescent="0.4">
      <c r="I1948" s="89"/>
      <c r="J1948" s="85" t="s">
        <v>2971</v>
      </c>
    </row>
    <row r="1949" spans="9:10" x14ac:dyDescent="0.4">
      <c r="I1949" s="89"/>
      <c r="J1949" s="85" t="s">
        <v>2970</v>
      </c>
    </row>
    <row r="1950" spans="9:10" x14ac:dyDescent="0.4">
      <c r="I1950" s="89"/>
      <c r="J1950" s="85" t="s">
        <v>3274</v>
      </c>
    </row>
    <row r="1951" spans="9:10" x14ac:dyDescent="0.4">
      <c r="I1951" s="89"/>
      <c r="J1951" s="85" t="s">
        <v>3525</v>
      </c>
    </row>
    <row r="1952" spans="9:10" x14ac:dyDescent="0.4">
      <c r="I1952" s="89"/>
      <c r="J1952" s="85" t="s">
        <v>1110</v>
      </c>
    </row>
    <row r="1953" spans="9:10" x14ac:dyDescent="0.4">
      <c r="I1953" s="89"/>
      <c r="J1953" s="85" t="s">
        <v>1115</v>
      </c>
    </row>
    <row r="1954" spans="9:10" x14ac:dyDescent="0.4">
      <c r="I1954" s="89"/>
      <c r="J1954" s="85" t="s">
        <v>1117</v>
      </c>
    </row>
    <row r="1955" spans="9:10" x14ac:dyDescent="0.4">
      <c r="I1955" s="89"/>
      <c r="J1955" s="85" t="s">
        <v>1109</v>
      </c>
    </row>
    <row r="1956" spans="9:10" x14ac:dyDescent="0.4">
      <c r="I1956" s="89"/>
      <c r="J1956" s="85" t="s">
        <v>1112</v>
      </c>
    </row>
    <row r="1957" spans="9:10" x14ac:dyDescent="0.4">
      <c r="I1957" s="89"/>
      <c r="J1957" s="85" t="s">
        <v>3273</v>
      </c>
    </row>
    <row r="1958" spans="9:10" x14ac:dyDescent="0.4">
      <c r="I1958" s="89"/>
      <c r="J1958" s="85" t="s">
        <v>3609</v>
      </c>
    </row>
    <row r="1959" spans="9:10" x14ac:dyDescent="0.4">
      <c r="I1959" s="89"/>
      <c r="J1959" s="85" t="s">
        <v>3578</v>
      </c>
    </row>
    <row r="1960" spans="9:10" x14ac:dyDescent="0.4">
      <c r="I1960" s="89"/>
      <c r="J1960" s="85" t="s">
        <v>4064</v>
      </c>
    </row>
    <row r="1961" spans="9:10" x14ac:dyDescent="0.4">
      <c r="I1961" s="89"/>
      <c r="J1961" s="85" t="s">
        <v>2572</v>
      </c>
    </row>
    <row r="1962" spans="9:10" x14ac:dyDescent="0.4">
      <c r="I1962" s="89"/>
      <c r="J1962" s="85" t="s">
        <v>2570</v>
      </c>
    </row>
    <row r="1963" spans="9:10" x14ac:dyDescent="0.4">
      <c r="I1963" s="89"/>
      <c r="J1963" s="85" t="s">
        <v>2569</v>
      </c>
    </row>
    <row r="1964" spans="9:10" x14ac:dyDescent="0.4">
      <c r="I1964" s="89"/>
      <c r="J1964" s="85" t="s">
        <v>2573</v>
      </c>
    </row>
    <row r="1965" spans="9:10" x14ac:dyDescent="0.4">
      <c r="I1965" s="89"/>
      <c r="J1965" s="85" t="s">
        <v>2575</v>
      </c>
    </row>
    <row r="1966" spans="9:10" x14ac:dyDescent="0.4">
      <c r="I1966" s="89"/>
      <c r="J1966" s="85" t="s">
        <v>2571</v>
      </c>
    </row>
    <row r="1967" spans="9:10" x14ac:dyDescent="0.4">
      <c r="I1967" s="89"/>
      <c r="J1967" s="85" t="s">
        <v>2574</v>
      </c>
    </row>
    <row r="1968" spans="9:10" x14ac:dyDescent="0.4">
      <c r="I1968" s="89"/>
      <c r="J1968" s="85" t="s">
        <v>3581</v>
      </c>
    </row>
    <row r="1969" spans="9:10" x14ac:dyDescent="0.4">
      <c r="I1969" s="89"/>
      <c r="J1969" s="85" t="s">
        <v>4053</v>
      </c>
    </row>
    <row r="1970" spans="9:10" x14ac:dyDescent="0.4">
      <c r="I1970" s="89"/>
      <c r="J1970" s="85" t="s">
        <v>1808</v>
      </c>
    </row>
    <row r="1971" spans="9:10" x14ac:dyDescent="0.4">
      <c r="I1971" s="89"/>
      <c r="J1971" s="85" t="s">
        <v>3045</v>
      </c>
    </row>
    <row r="1972" spans="9:10" x14ac:dyDescent="0.4">
      <c r="I1972" s="89"/>
      <c r="J1972" s="85" t="s">
        <v>1809</v>
      </c>
    </row>
    <row r="1973" spans="9:10" x14ac:dyDescent="0.4">
      <c r="I1973" s="89"/>
      <c r="J1973" s="85" t="s">
        <v>1810</v>
      </c>
    </row>
    <row r="1974" spans="9:10" x14ac:dyDescent="0.4">
      <c r="I1974" s="89"/>
      <c r="J1974" s="85" t="s">
        <v>1811</v>
      </c>
    </row>
    <row r="1975" spans="9:10" x14ac:dyDescent="0.4">
      <c r="I1975" s="89"/>
      <c r="J1975" s="85" t="s">
        <v>3281</v>
      </c>
    </row>
    <row r="1976" spans="9:10" x14ac:dyDescent="0.4">
      <c r="I1976" s="89"/>
      <c r="J1976" s="85" t="s">
        <v>3280</v>
      </c>
    </row>
    <row r="1977" spans="9:10" x14ac:dyDescent="0.4">
      <c r="I1977" s="89"/>
      <c r="J1977" s="85" t="s">
        <v>4069</v>
      </c>
    </row>
    <row r="1978" spans="9:10" x14ac:dyDescent="0.4">
      <c r="I1978" s="89"/>
      <c r="J1978" s="85" t="s">
        <v>4061</v>
      </c>
    </row>
    <row r="1979" spans="9:10" x14ac:dyDescent="0.4">
      <c r="I1979" s="89"/>
      <c r="J1979" s="85" t="s">
        <v>3726</v>
      </c>
    </row>
    <row r="1980" spans="9:10" x14ac:dyDescent="0.4">
      <c r="I1980" s="89"/>
      <c r="J1980" s="85" t="s">
        <v>3047</v>
      </c>
    </row>
    <row r="1981" spans="9:10" x14ac:dyDescent="0.4">
      <c r="I1981" s="89"/>
      <c r="J1981" s="85" t="s">
        <v>3046</v>
      </c>
    </row>
    <row r="1982" spans="9:10" x14ac:dyDescent="0.4">
      <c r="I1982" s="89"/>
      <c r="J1982" s="85" t="s">
        <v>3725</v>
      </c>
    </row>
    <row r="1983" spans="9:10" x14ac:dyDescent="0.4">
      <c r="I1983" s="89"/>
      <c r="J1983" s="85" t="s">
        <v>3724</v>
      </c>
    </row>
    <row r="1984" spans="9:10" x14ac:dyDescent="0.4">
      <c r="I1984" s="89"/>
      <c r="J1984" s="85" t="s">
        <v>3717</v>
      </c>
    </row>
    <row r="1985" spans="9:10" x14ac:dyDescent="0.4">
      <c r="I1985" s="89"/>
      <c r="J1985" s="85" t="s">
        <v>3727</v>
      </c>
    </row>
    <row r="1986" spans="9:10" x14ac:dyDescent="0.4">
      <c r="I1986" s="89"/>
      <c r="J1986" s="85" t="s">
        <v>3718</v>
      </c>
    </row>
    <row r="1987" spans="9:10" x14ac:dyDescent="0.4">
      <c r="I1987" s="89"/>
      <c r="J1987" s="85" t="s">
        <v>5662</v>
      </c>
    </row>
    <row r="1988" spans="9:10" x14ac:dyDescent="0.4">
      <c r="I1988" s="89"/>
      <c r="J1988" s="85" t="s">
        <v>3723</v>
      </c>
    </row>
    <row r="1989" spans="9:10" x14ac:dyDescent="0.4">
      <c r="I1989" s="89"/>
      <c r="J1989" s="85" t="s">
        <v>3720</v>
      </c>
    </row>
    <row r="1990" spans="9:10" x14ac:dyDescent="0.4">
      <c r="I1990" s="89"/>
      <c r="J1990" s="85" t="s">
        <v>3721</v>
      </c>
    </row>
    <row r="1991" spans="9:10" x14ac:dyDescent="0.4">
      <c r="I1991" s="89"/>
      <c r="J1991" s="85" t="s">
        <v>3522</v>
      </c>
    </row>
    <row r="1992" spans="9:10" x14ac:dyDescent="0.4">
      <c r="I1992" s="89"/>
      <c r="J1992" s="85" t="s">
        <v>3719</v>
      </c>
    </row>
    <row r="1993" spans="9:10" x14ac:dyDescent="0.4">
      <c r="I1993" s="89"/>
      <c r="J1993" s="85" t="s">
        <v>3519</v>
      </c>
    </row>
    <row r="1994" spans="9:10" x14ac:dyDescent="0.4">
      <c r="I1994" s="89"/>
      <c r="J1994" s="85" t="s">
        <v>3728</v>
      </c>
    </row>
    <row r="1995" spans="9:10" x14ac:dyDescent="0.4">
      <c r="I1995" s="89"/>
      <c r="J1995" s="85" t="s">
        <v>3729</v>
      </c>
    </row>
    <row r="1996" spans="9:10" x14ac:dyDescent="0.4">
      <c r="I1996" s="89"/>
      <c r="J1996" s="85" t="s">
        <v>3722</v>
      </c>
    </row>
    <row r="1997" spans="9:10" x14ac:dyDescent="0.4">
      <c r="I1997" s="89"/>
      <c r="J1997" s="85" t="s">
        <v>4063</v>
      </c>
    </row>
    <row r="1998" spans="9:10" x14ac:dyDescent="0.4">
      <c r="I1998" s="89"/>
      <c r="J1998" s="85" t="s">
        <v>4074</v>
      </c>
    </row>
    <row r="1999" spans="9:10" x14ac:dyDescent="0.4">
      <c r="I1999" s="89"/>
      <c r="J1999" s="85" t="s">
        <v>3428</v>
      </c>
    </row>
    <row r="2000" spans="9:10" x14ac:dyDescent="0.4">
      <c r="I2000" s="89"/>
      <c r="J2000" s="85" t="s">
        <v>4056</v>
      </c>
    </row>
    <row r="2001" spans="9:10" x14ac:dyDescent="0.4">
      <c r="I2001" s="89"/>
      <c r="J2001" s="85" t="s">
        <v>4068</v>
      </c>
    </row>
    <row r="2002" spans="9:10" x14ac:dyDescent="0.4">
      <c r="I2002" s="89"/>
      <c r="J2002" s="85" t="s">
        <v>3431</v>
      </c>
    </row>
    <row r="2003" spans="9:10" x14ac:dyDescent="0.4">
      <c r="I2003" s="89"/>
      <c r="J2003" s="85" t="s">
        <v>3429</v>
      </c>
    </row>
    <row r="2004" spans="9:10" x14ac:dyDescent="0.4">
      <c r="I2004" s="89"/>
      <c r="J2004" s="85" t="s">
        <v>3430</v>
      </c>
    </row>
    <row r="2005" spans="9:10" x14ac:dyDescent="0.4">
      <c r="I2005" s="89"/>
      <c r="J2005" s="85" t="s">
        <v>4693</v>
      </c>
    </row>
    <row r="2006" spans="9:10" x14ac:dyDescent="0.4">
      <c r="I2006" s="89"/>
      <c r="J2006" s="85" t="s">
        <v>3521</v>
      </c>
    </row>
    <row r="2007" spans="9:10" x14ac:dyDescent="0.4">
      <c r="I2007" s="89"/>
      <c r="J2007" s="85" t="s">
        <v>5247</v>
      </c>
    </row>
    <row r="2008" spans="9:10" x14ac:dyDescent="0.4">
      <c r="I2008" s="89"/>
      <c r="J2008" s="85" t="s">
        <v>3523</v>
      </c>
    </row>
    <row r="2009" spans="9:10" x14ac:dyDescent="0.4">
      <c r="I2009" s="89"/>
      <c r="J2009" s="85" t="s">
        <v>5246</v>
      </c>
    </row>
    <row r="2010" spans="9:10" x14ac:dyDescent="0.4">
      <c r="I2010" s="89"/>
      <c r="J2010" s="85" t="s">
        <v>4067</v>
      </c>
    </row>
    <row r="2011" spans="9:10" x14ac:dyDescent="0.4">
      <c r="I2011" s="89"/>
      <c r="J2011" s="85" t="s">
        <v>4057</v>
      </c>
    </row>
    <row r="2012" spans="9:10" x14ac:dyDescent="0.4">
      <c r="I2012" s="89"/>
      <c r="J2012" s="85" t="s">
        <v>4054</v>
      </c>
    </row>
    <row r="2013" spans="9:10" x14ac:dyDescent="0.4">
      <c r="I2013" s="89"/>
      <c r="J2013" s="85" t="s">
        <v>4071</v>
      </c>
    </row>
    <row r="2014" spans="9:10" x14ac:dyDescent="0.4">
      <c r="I2014" s="89"/>
      <c r="J2014" s="85" t="s">
        <v>4059</v>
      </c>
    </row>
    <row r="2015" spans="9:10" x14ac:dyDescent="0.4">
      <c r="I2015" s="89"/>
      <c r="J2015" s="85" t="s">
        <v>3314</v>
      </c>
    </row>
    <row r="2016" spans="9:10" x14ac:dyDescent="0.4">
      <c r="I2016" s="89"/>
      <c r="J2016" s="85" t="s">
        <v>3520</v>
      </c>
    </row>
    <row r="2017" spans="9:10" x14ac:dyDescent="0.4">
      <c r="I2017" s="89"/>
      <c r="J2017" s="85" t="s">
        <v>3518</v>
      </c>
    </row>
    <row r="2018" spans="9:10" x14ac:dyDescent="0.4">
      <c r="I2018" s="89"/>
      <c r="J2018" s="85" t="s">
        <v>3524</v>
      </c>
    </row>
    <row r="2019" spans="9:10" x14ac:dyDescent="0.4">
      <c r="I2019" s="89"/>
      <c r="J2019" s="85" t="s">
        <v>5723</v>
      </c>
    </row>
    <row r="2020" spans="9:10" x14ac:dyDescent="0.4">
      <c r="I2020" s="89"/>
      <c r="J2020" s="85" t="s">
        <v>4060</v>
      </c>
    </row>
    <row r="2021" spans="9:10" x14ac:dyDescent="0.4">
      <c r="I2021" s="89"/>
      <c r="J2021" s="85" t="s">
        <v>4070</v>
      </c>
    </row>
    <row r="2022" spans="9:10" x14ac:dyDescent="0.4">
      <c r="I2022" s="89"/>
      <c r="J2022" s="85" t="s">
        <v>4058</v>
      </c>
    </row>
    <row r="2023" spans="9:10" x14ac:dyDescent="0.4">
      <c r="I2023" s="89"/>
      <c r="J2023" s="85" t="s">
        <v>3315</v>
      </c>
    </row>
    <row r="2024" spans="9:10" x14ac:dyDescent="0.4">
      <c r="I2024" s="89"/>
      <c r="J2024" s="85" t="s">
        <v>4066</v>
      </c>
    </row>
    <row r="2025" spans="9:10" x14ac:dyDescent="0.4">
      <c r="I2025" s="89"/>
      <c r="J2025" s="85" t="s">
        <v>2953</v>
      </c>
    </row>
    <row r="2026" spans="9:10" x14ac:dyDescent="0.4">
      <c r="I2026" s="89"/>
      <c r="J2026" s="85" t="s">
        <v>1140</v>
      </c>
    </row>
    <row r="2027" spans="9:10" x14ac:dyDescent="0.4">
      <c r="I2027" s="89"/>
      <c r="J2027" s="85" t="s">
        <v>1128</v>
      </c>
    </row>
    <row r="2028" spans="9:10" x14ac:dyDescent="0.4">
      <c r="I2028" s="89"/>
      <c r="J2028" s="85" t="s">
        <v>1126</v>
      </c>
    </row>
    <row r="2029" spans="9:10" x14ac:dyDescent="0.4">
      <c r="I2029" s="89"/>
      <c r="J2029" s="85" t="s">
        <v>1510</v>
      </c>
    </row>
    <row r="2030" spans="9:10" x14ac:dyDescent="0.4">
      <c r="I2030" s="89"/>
      <c r="J2030" s="85" t="s">
        <v>1135</v>
      </c>
    </row>
    <row r="2031" spans="9:10" x14ac:dyDescent="0.4">
      <c r="I2031" s="89"/>
      <c r="J2031" s="85" t="s">
        <v>1130</v>
      </c>
    </row>
    <row r="2032" spans="9:10" x14ac:dyDescent="0.4">
      <c r="I2032" s="89"/>
      <c r="J2032" s="85" t="s">
        <v>1511</v>
      </c>
    </row>
    <row r="2033" spans="9:10" x14ac:dyDescent="0.4">
      <c r="I2033" s="89"/>
      <c r="J2033" s="85" t="s">
        <v>3737</v>
      </c>
    </row>
    <row r="2034" spans="9:10" x14ac:dyDescent="0.4">
      <c r="I2034" s="89"/>
      <c r="J2034" s="85" t="s">
        <v>3811</v>
      </c>
    </row>
    <row r="2035" spans="9:10" x14ac:dyDescent="0.4">
      <c r="I2035" s="89"/>
      <c r="J2035" s="85" t="s">
        <v>3812</v>
      </c>
    </row>
    <row r="2036" spans="9:10" x14ac:dyDescent="0.4">
      <c r="I2036" s="89"/>
      <c r="J2036" s="85" t="s">
        <v>1142</v>
      </c>
    </row>
    <row r="2037" spans="9:10" x14ac:dyDescent="0.4">
      <c r="I2037" s="89"/>
      <c r="J2037" s="85" t="s">
        <v>1144</v>
      </c>
    </row>
    <row r="2038" spans="9:10" x14ac:dyDescent="0.4">
      <c r="I2038" s="89"/>
      <c r="J2038" s="85" t="s">
        <v>1151</v>
      </c>
    </row>
    <row r="2039" spans="9:10" x14ac:dyDescent="0.4">
      <c r="I2039" s="89"/>
      <c r="J2039" s="85" t="s">
        <v>1133</v>
      </c>
    </row>
    <row r="2040" spans="9:10" x14ac:dyDescent="0.4">
      <c r="I2040" s="89"/>
      <c r="J2040" s="85" t="s">
        <v>3052</v>
      </c>
    </row>
    <row r="2041" spans="9:10" x14ac:dyDescent="0.4">
      <c r="I2041" s="89"/>
      <c r="J2041" s="85" t="s">
        <v>3051</v>
      </c>
    </row>
    <row r="2042" spans="9:10" x14ac:dyDescent="0.4">
      <c r="I2042" s="89"/>
      <c r="J2042" s="85" t="s">
        <v>3630</v>
      </c>
    </row>
    <row r="2043" spans="9:10" x14ac:dyDescent="0.4">
      <c r="I2043" s="89"/>
      <c r="J2043" s="85" t="s">
        <v>3049</v>
      </c>
    </row>
    <row r="2044" spans="9:10" x14ac:dyDescent="0.4">
      <c r="I2044" s="89"/>
      <c r="J2044" s="85" t="s">
        <v>3813</v>
      </c>
    </row>
    <row r="2045" spans="9:10" x14ac:dyDescent="0.4">
      <c r="I2045" s="89"/>
      <c r="J2045" s="85" t="s">
        <v>5663</v>
      </c>
    </row>
    <row r="2046" spans="9:10" x14ac:dyDescent="0.4">
      <c r="I2046" s="89"/>
      <c r="J2046" s="85" t="s">
        <v>1129</v>
      </c>
    </row>
    <row r="2047" spans="9:10" x14ac:dyDescent="0.4">
      <c r="I2047" s="89"/>
      <c r="J2047" s="85" t="s">
        <v>1971</v>
      </c>
    </row>
    <row r="2048" spans="9:10" x14ac:dyDescent="0.4">
      <c r="I2048" s="89"/>
      <c r="J2048" s="85" t="s">
        <v>3048</v>
      </c>
    </row>
    <row r="2049" spans="9:10" x14ac:dyDescent="0.4">
      <c r="I2049" s="89"/>
      <c r="J2049" s="85" t="s">
        <v>3526</v>
      </c>
    </row>
    <row r="2050" spans="9:10" x14ac:dyDescent="0.4">
      <c r="I2050" s="89"/>
      <c r="J2050" s="85" t="s">
        <v>3730</v>
      </c>
    </row>
    <row r="2051" spans="9:10" x14ac:dyDescent="0.4">
      <c r="I2051" s="89"/>
      <c r="J2051" s="85" t="s">
        <v>3050</v>
      </c>
    </row>
    <row r="2052" spans="9:10" x14ac:dyDescent="0.4">
      <c r="I2052" s="89"/>
      <c r="J2052" s="85" t="s">
        <v>3871</v>
      </c>
    </row>
    <row r="2053" spans="9:10" x14ac:dyDescent="0.4">
      <c r="I2053" s="89"/>
      <c r="J2053" s="85" t="s">
        <v>5235</v>
      </c>
    </row>
    <row r="2054" spans="9:10" x14ac:dyDescent="0.4">
      <c r="I2054" s="89"/>
      <c r="J2054" s="85" t="s">
        <v>5664</v>
      </c>
    </row>
    <row r="2055" spans="9:10" x14ac:dyDescent="0.4">
      <c r="I2055" s="89"/>
      <c r="J2055" s="85" t="s">
        <v>4983</v>
      </c>
    </row>
    <row r="2056" spans="9:10" x14ac:dyDescent="0.4">
      <c r="I2056" s="89"/>
      <c r="J2056" s="85" t="s">
        <v>1805</v>
      </c>
    </row>
    <row r="2057" spans="9:10" x14ac:dyDescent="0.4">
      <c r="I2057" s="89"/>
      <c r="J2057" s="85" t="s">
        <v>1124</v>
      </c>
    </row>
    <row r="2058" spans="9:10" x14ac:dyDescent="0.4">
      <c r="I2058" s="89"/>
      <c r="J2058" s="85" t="s">
        <v>3734</v>
      </c>
    </row>
    <row r="2059" spans="9:10" x14ac:dyDescent="0.4">
      <c r="I2059" s="89"/>
      <c r="J2059" s="85" t="s">
        <v>1122</v>
      </c>
    </row>
    <row r="2060" spans="9:10" x14ac:dyDescent="0.4">
      <c r="I2060" s="89"/>
      <c r="J2060" s="85" t="s">
        <v>1121</v>
      </c>
    </row>
    <row r="2061" spans="9:10" x14ac:dyDescent="0.4">
      <c r="I2061" s="89"/>
      <c r="J2061" s="85" t="s">
        <v>3732</v>
      </c>
    </row>
    <row r="2062" spans="9:10" x14ac:dyDescent="0.4">
      <c r="I2062" s="89"/>
      <c r="J2062" s="85" t="s">
        <v>3810</v>
      </c>
    </row>
    <row r="2063" spans="9:10" x14ac:dyDescent="0.4">
      <c r="I2063" s="89"/>
      <c r="J2063" s="85" t="s">
        <v>4694</v>
      </c>
    </row>
    <row r="2064" spans="9:10" x14ac:dyDescent="0.4">
      <c r="I2064" s="89"/>
      <c r="J2064" s="85" t="s">
        <v>4695</v>
      </c>
    </row>
    <row r="2065" spans="9:10" x14ac:dyDescent="0.4">
      <c r="I2065" s="89"/>
      <c r="J2065" s="85" t="s">
        <v>3809</v>
      </c>
    </row>
    <row r="2066" spans="9:10" x14ac:dyDescent="0.4">
      <c r="I2066" s="89"/>
      <c r="J2066" s="85" t="s">
        <v>1145</v>
      </c>
    </row>
    <row r="2067" spans="9:10" x14ac:dyDescent="0.4">
      <c r="I2067" s="89"/>
      <c r="J2067" s="85" t="s">
        <v>1146</v>
      </c>
    </row>
    <row r="2068" spans="9:10" x14ac:dyDescent="0.4">
      <c r="I2068" s="89"/>
      <c r="J2068" s="85" t="s">
        <v>1147</v>
      </c>
    </row>
    <row r="2069" spans="9:10" x14ac:dyDescent="0.4">
      <c r="I2069" s="89"/>
      <c r="J2069" s="85" t="s">
        <v>1148</v>
      </c>
    </row>
    <row r="2070" spans="9:10" x14ac:dyDescent="0.4">
      <c r="I2070" s="89"/>
      <c r="J2070" s="85" t="s">
        <v>3733</v>
      </c>
    </row>
    <row r="2071" spans="9:10" x14ac:dyDescent="0.4">
      <c r="I2071" s="89"/>
      <c r="J2071" s="85" t="s">
        <v>3338</v>
      </c>
    </row>
    <row r="2072" spans="9:10" x14ac:dyDescent="0.4">
      <c r="I2072" s="89"/>
      <c r="J2072" s="85" t="s">
        <v>1153</v>
      </c>
    </row>
    <row r="2073" spans="9:10" x14ac:dyDescent="0.4">
      <c r="I2073" s="89"/>
      <c r="J2073" s="85" t="s">
        <v>3337</v>
      </c>
    </row>
    <row r="2074" spans="9:10" x14ac:dyDescent="0.4">
      <c r="I2074" s="89"/>
      <c r="J2074" s="85" t="s">
        <v>3814</v>
      </c>
    </row>
    <row r="2075" spans="9:10" x14ac:dyDescent="0.4">
      <c r="I2075" s="89"/>
      <c r="J2075" s="85" t="s">
        <v>1154</v>
      </c>
    </row>
    <row r="2076" spans="9:10" x14ac:dyDescent="0.4">
      <c r="I2076" s="89"/>
      <c r="J2076" s="85" t="s">
        <v>3736</v>
      </c>
    </row>
    <row r="2077" spans="9:10" x14ac:dyDescent="0.4">
      <c r="I2077" s="89"/>
      <c r="J2077" s="85" t="s">
        <v>1157</v>
      </c>
    </row>
    <row r="2078" spans="9:10" x14ac:dyDescent="0.4">
      <c r="I2078" s="89"/>
      <c r="J2078" s="85" t="s">
        <v>3735</v>
      </c>
    </row>
    <row r="2079" spans="9:10" x14ac:dyDescent="0.4">
      <c r="I2079" s="89"/>
      <c r="J2079" s="85" t="s">
        <v>1155</v>
      </c>
    </row>
    <row r="2080" spans="9:10" x14ac:dyDescent="0.4">
      <c r="I2080" s="89"/>
      <c r="J2080" s="85" t="s">
        <v>3731</v>
      </c>
    </row>
    <row r="2081" spans="9:10" x14ac:dyDescent="0.4">
      <c r="I2081" s="89"/>
      <c r="J2081" s="85" t="s">
        <v>4982</v>
      </c>
    </row>
    <row r="2082" spans="9:10" x14ac:dyDescent="0.4">
      <c r="I2082" s="89"/>
      <c r="J2082" s="85" t="s">
        <v>4979</v>
      </c>
    </row>
    <row r="2083" spans="9:10" x14ac:dyDescent="0.4">
      <c r="I2083" s="89"/>
      <c r="J2083" s="85" t="s">
        <v>3282</v>
      </c>
    </row>
    <row r="2084" spans="9:10" x14ac:dyDescent="0.4">
      <c r="I2084" s="89"/>
      <c r="J2084" s="85" t="s">
        <v>3283</v>
      </c>
    </row>
    <row r="2085" spans="9:10" x14ac:dyDescent="0.4">
      <c r="I2085" s="89"/>
      <c r="J2085" s="85" t="s">
        <v>1149</v>
      </c>
    </row>
    <row r="2086" spans="9:10" x14ac:dyDescent="0.4">
      <c r="I2086" s="89"/>
      <c r="J2086" s="85" t="s">
        <v>1141</v>
      </c>
    </row>
    <row r="2087" spans="9:10" x14ac:dyDescent="0.4">
      <c r="I2087" s="89"/>
      <c r="J2087" s="85" t="s">
        <v>1136</v>
      </c>
    </row>
    <row r="2088" spans="9:10" x14ac:dyDescent="0.4">
      <c r="I2088" s="89"/>
      <c r="J2088" s="85" t="s">
        <v>1134</v>
      </c>
    </row>
    <row r="2089" spans="9:10" x14ac:dyDescent="0.4">
      <c r="I2089" s="89"/>
      <c r="J2089" s="85" t="s">
        <v>1150</v>
      </c>
    </row>
    <row r="2090" spans="9:10" x14ac:dyDescent="0.4">
      <c r="I2090" s="89"/>
      <c r="J2090" s="85" t="s">
        <v>3914</v>
      </c>
    </row>
    <row r="2091" spans="9:10" x14ac:dyDescent="0.4">
      <c r="I2091" s="89"/>
      <c r="J2091" s="85" t="s">
        <v>3915</v>
      </c>
    </row>
    <row r="2092" spans="9:10" x14ac:dyDescent="0.4">
      <c r="I2092" s="89"/>
      <c r="J2092" s="85" t="s">
        <v>4980</v>
      </c>
    </row>
    <row r="2093" spans="9:10" x14ac:dyDescent="0.4">
      <c r="I2093" s="89"/>
      <c r="J2093" s="85" t="s">
        <v>4981</v>
      </c>
    </row>
    <row r="2094" spans="9:10" x14ac:dyDescent="0.4">
      <c r="I2094" s="89"/>
      <c r="J2094" s="85" t="s">
        <v>1139</v>
      </c>
    </row>
    <row r="2095" spans="9:10" x14ac:dyDescent="0.4">
      <c r="I2095" s="89"/>
      <c r="J2095" s="85" t="s">
        <v>1152</v>
      </c>
    </row>
    <row r="2096" spans="9:10" x14ac:dyDescent="0.4">
      <c r="I2096" s="89"/>
      <c r="J2096" s="85" t="s">
        <v>1143</v>
      </c>
    </row>
    <row r="2097" spans="9:10" x14ac:dyDescent="0.4">
      <c r="I2097" s="89"/>
      <c r="J2097" s="85" t="s">
        <v>1138</v>
      </c>
    </row>
    <row r="2098" spans="9:10" x14ac:dyDescent="0.4">
      <c r="I2098" s="89"/>
      <c r="J2098" s="85" t="s">
        <v>1131</v>
      </c>
    </row>
    <row r="2099" spans="9:10" x14ac:dyDescent="0.4">
      <c r="I2099" s="89"/>
      <c r="J2099" s="85" t="s">
        <v>1125</v>
      </c>
    </row>
    <row r="2100" spans="9:10" x14ac:dyDescent="0.4">
      <c r="I2100" s="89"/>
      <c r="J2100" s="85" t="s">
        <v>1137</v>
      </c>
    </row>
    <row r="2101" spans="9:10" x14ac:dyDescent="0.4">
      <c r="I2101" s="89"/>
      <c r="J2101" s="85" t="s">
        <v>5505</v>
      </c>
    </row>
    <row r="2102" spans="9:10" x14ac:dyDescent="0.4">
      <c r="I2102" s="89"/>
      <c r="J2102" s="85" t="s">
        <v>5504</v>
      </c>
    </row>
    <row r="2103" spans="9:10" x14ac:dyDescent="0.4">
      <c r="I2103" s="89"/>
      <c r="J2103" s="85" t="s">
        <v>5018</v>
      </c>
    </row>
    <row r="2104" spans="9:10" x14ac:dyDescent="0.4">
      <c r="I2104" s="89"/>
      <c r="J2104" s="85" t="s">
        <v>1132</v>
      </c>
    </row>
    <row r="2105" spans="9:10" x14ac:dyDescent="0.4">
      <c r="I2105" s="89"/>
      <c r="J2105" s="85" t="s">
        <v>1127</v>
      </c>
    </row>
    <row r="2106" spans="9:10" x14ac:dyDescent="0.4">
      <c r="I2106" s="89"/>
      <c r="J2106" s="85" t="s">
        <v>1123</v>
      </c>
    </row>
    <row r="2107" spans="9:10" x14ac:dyDescent="0.4">
      <c r="I2107" s="89"/>
      <c r="J2107" s="85" t="s">
        <v>1156</v>
      </c>
    </row>
    <row r="2108" spans="9:10" x14ac:dyDescent="0.4">
      <c r="I2108" s="89"/>
      <c r="J2108" s="85" t="s">
        <v>1512</v>
      </c>
    </row>
    <row r="2109" spans="9:10" x14ac:dyDescent="0.4">
      <c r="I2109" s="89"/>
      <c r="J2109" s="85" t="s">
        <v>2577</v>
      </c>
    </row>
    <row r="2110" spans="9:10" x14ac:dyDescent="0.4">
      <c r="I2110" s="89"/>
      <c r="J2110" s="85" t="s">
        <v>1520</v>
      </c>
    </row>
    <row r="2111" spans="9:10" x14ac:dyDescent="0.4">
      <c r="I2111" s="89"/>
      <c r="J2111" s="85" t="s">
        <v>1519</v>
      </c>
    </row>
    <row r="2112" spans="9:10" x14ac:dyDescent="0.4">
      <c r="I2112" s="89"/>
      <c r="J2112" s="85" t="s">
        <v>1513</v>
      </c>
    </row>
    <row r="2113" spans="9:10" x14ac:dyDescent="0.4">
      <c r="I2113" s="89"/>
      <c r="J2113" s="85" t="s">
        <v>2576</v>
      </c>
    </row>
    <row r="2114" spans="9:10" x14ac:dyDescent="0.4">
      <c r="I2114" s="89"/>
      <c r="J2114" s="85" t="s">
        <v>2786</v>
      </c>
    </row>
    <row r="2115" spans="9:10" x14ac:dyDescent="0.4">
      <c r="I2115" s="89"/>
      <c r="J2115" s="85" t="s">
        <v>1516</v>
      </c>
    </row>
    <row r="2116" spans="9:10" x14ac:dyDescent="0.4">
      <c r="I2116" s="89"/>
      <c r="J2116" s="85" t="s">
        <v>1515</v>
      </c>
    </row>
    <row r="2117" spans="9:10" x14ac:dyDescent="0.4">
      <c r="I2117" s="89"/>
      <c r="J2117" s="85" t="s">
        <v>1517</v>
      </c>
    </row>
    <row r="2118" spans="9:10" x14ac:dyDescent="0.4">
      <c r="I2118" s="89"/>
      <c r="J2118" s="85" t="s">
        <v>4033</v>
      </c>
    </row>
    <row r="2119" spans="9:10" x14ac:dyDescent="0.4">
      <c r="I2119" s="89"/>
      <c r="J2119" s="85" t="s">
        <v>1514</v>
      </c>
    </row>
    <row r="2120" spans="9:10" x14ac:dyDescent="0.4">
      <c r="I2120" s="89"/>
      <c r="J2120" s="85" t="s">
        <v>1518</v>
      </c>
    </row>
    <row r="2121" spans="9:10" x14ac:dyDescent="0.4">
      <c r="I2121" s="89"/>
      <c r="J2121" s="85" t="s">
        <v>1972</v>
      </c>
    </row>
    <row r="2122" spans="9:10" x14ac:dyDescent="0.4">
      <c r="I2122" s="89"/>
      <c r="J2122" s="85" t="s">
        <v>2760</v>
      </c>
    </row>
    <row r="2123" spans="9:10" x14ac:dyDescent="0.4">
      <c r="I2123" s="89"/>
      <c r="J2123" s="85" t="s">
        <v>2771</v>
      </c>
    </row>
    <row r="2124" spans="9:10" x14ac:dyDescent="0.4">
      <c r="I2124" s="89"/>
      <c r="J2124" s="85" t="s">
        <v>2773</v>
      </c>
    </row>
    <row r="2125" spans="9:10" x14ac:dyDescent="0.4">
      <c r="I2125" s="89"/>
      <c r="J2125" s="85" t="s">
        <v>2779</v>
      </c>
    </row>
    <row r="2126" spans="9:10" x14ac:dyDescent="0.4">
      <c r="I2126" s="89"/>
      <c r="J2126" s="85" t="s">
        <v>4077</v>
      </c>
    </row>
    <row r="2127" spans="9:10" x14ac:dyDescent="0.4">
      <c r="I2127" s="89"/>
      <c r="J2127" s="85" t="s">
        <v>3997</v>
      </c>
    </row>
    <row r="2128" spans="9:10" x14ac:dyDescent="0.4">
      <c r="I2128" s="89"/>
      <c r="J2128" s="85" t="s">
        <v>4889</v>
      </c>
    </row>
    <row r="2129" spans="9:10" x14ac:dyDescent="0.4">
      <c r="I2129" s="89"/>
      <c r="J2129" s="85" t="s">
        <v>2777</v>
      </c>
    </row>
    <row r="2130" spans="9:10" x14ac:dyDescent="0.4">
      <c r="I2130" s="89"/>
      <c r="J2130" s="85" t="s">
        <v>2765</v>
      </c>
    </row>
    <row r="2131" spans="9:10" x14ac:dyDescent="0.4">
      <c r="I2131" s="89"/>
      <c r="J2131" s="85" t="s">
        <v>2762</v>
      </c>
    </row>
    <row r="2132" spans="9:10" x14ac:dyDescent="0.4">
      <c r="I2132" s="89"/>
      <c r="J2132" s="85" t="s">
        <v>2776</v>
      </c>
    </row>
    <row r="2133" spans="9:10" x14ac:dyDescent="0.4">
      <c r="I2133" s="89"/>
      <c r="J2133" s="85" t="s">
        <v>2768</v>
      </c>
    </row>
    <row r="2134" spans="9:10" x14ac:dyDescent="0.4">
      <c r="I2134" s="89"/>
      <c r="J2134" s="85" t="s">
        <v>3631</v>
      </c>
    </row>
    <row r="2135" spans="9:10" x14ac:dyDescent="0.4">
      <c r="I2135" s="89"/>
      <c r="J2135" s="85" t="s">
        <v>2791</v>
      </c>
    </row>
    <row r="2136" spans="9:10" x14ac:dyDescent="0.4">
      <c r="I2136" s="89"/>
      <c r="J2136" s="85" t="s">
        <v>4034</v>
      </c>
    </row>
    <row r="2137" spans="9:10" x14ac:dyDescent="0.4">
      <c r="I2137" s="89"/>
      <c r="J2137" s="85" t="s">
        <v>5223</v>
      </c>
    </row>
    <row r="2138" spans="9:10" x14ac:dyDescent="0.4">
      <c r="I2138" s="89"/>
      <c r="J2138" s="85" t="s">
        <v>4971</v>
      </c>
    </row>
    <row r="2139" spans="9:10" x14ac:dyDescent="0.4">
      <c r="I2139" s="89"/>
      <c r="J2139" s="85" t="s">
        <v>2759</v>
      </c>
    </row>
    <row r="2140" spans="9:10" x14ac:dyDescent="0.4">
      <c r="I2140" s="89"/>
      <c r="J2140" s="85" t="s">
        <v>3610</v>
      </c>
    </row>
    <row r="2141" spans="9:10" x14ac:dyDescent="0.4">
      <c r="I2141" s="89"/>
      <c r="J2141" s="85" t="s">
        <v>2763</v>
      </c>
    </row>
    <row r="2142" spans="9:10" x14ac:dyDescent="0.4">
      <c r="I2142" s="89"/>
      <c r="J2142" s="85" t="s">
        <v>3999</v>
      </c>
    </row>
    <row r="2143" spans="9:10" x14ac:dyDescent="0.4">
      <c r="I2143" s="89"/>
      <c r="J2143" s="85" t="s">
        <v>2782</v>
      </c>
    </row>
    <row r="2144" spans="9:10" x14ac:dyDescent="0.4">
      <c r="I2144" s="89"/>
      <c r="J2144" s="85" t="s">
        <v>2783</v>
      </c>
    </row>
    <row r="2145" spans="9:10" x14ac:dyDescent="0.4">
      <c r="I2145" s="89"/>
      <c r="J2145" s="85" t="s">
        <v>2766</v>
      </c>
    </row>
    <row r="2146" spans="9:10" x14ac:dyDescent="0.4">
      <c r="I2146" s="89"/>
      <c r="J2146" s="85" t="s">
        <v>3976</v>
      </c>
    </row>
    <row r="2147" spans="9:10" x14ac:dyDescent="0.4">
      <c r="I2147" s="89"/>
      <c r="J2147" s="85" t="s">
        <v>3975</v>
      </c>
    </row>
    <row r="2148" spans="9:10" x14ac:dyDescent="0.4">
      <c r="I2148" s="89"/>
      <c r="J2148" s="85" t="s">
        <v>4072</v>
      </c>
    </row>
    <row r="2149" spans="9:10" x14ac:dyDescent="0.4">
      <c r="I2149" s="89"/>
      <c r="J2149" s="85" t="s">
        <v>4065</v>
      </c>
    </row>
    <row r="2150" spans="9:10" x14ac:dyDescent="0.4">
      <c r="I2150" s="89"/>
      <c r="J2150" s="85" t="s">
        <v>4055</v>
      </c>
    </row>
    <row r="2151" spans="9:10" x14ac:dyDescent="0.4">
      <c r="I2151" s="89"/>
      <c r="J2151" s="85" t="s">
        <v>2784</v>
      </c>
    </row>
    <row r="2152" spans="9:10" x14ac:dyDescent="0.4">
      <c r="I2152" s="89"/>
      <c r="J2152" s="85" t="s">
        <v>2787</v>
      </c>
    </row>
    <row r="2153" spans="9:10" x14ac:dyDescent="0.4">
      <c r="I2153" s="89"/>
      <c r="J2153" s="85" t="s">
        <v>4073</v>
      </c>
    </row>
    <row r="2154" spans="9:10" x14ac:dyDescent="0.4">
      <c r="I2154" s="89"/>
      <c r="J2154" s="85" t="s">
        <v>2794</v>
      </c>
    </row>
    <row r="2155" spans="9:10" x14ac:dyDescent="0.4">
      <c r="I2155" s="89"/>
      <c r="J2155" s="85" t="s">
        <v>2792</v>
      </c>
    </row>
    <row r="2156" spans="9:10" x14ac:dyDescent="0.4">
      <c r="I2156" s="89"/>
      <c r="J2156" s="85" t="s">
        <v>2769</v>
      </c>
    </row>
    <row r="2157" spans="9:10" x14ac:dyDescent="0.4">
      <c r="I2157" s="89"/>
      <c r="J2157" s="85" t="s">
        <v>4079</v>
      </c>
    </row>
    <row r="2158" spans="9:10" x14ac:dyDescent="0.4">
      <c r="I2158" s="89"/>
      <c r="J2158" s="85" t="s">
        <v>2774</v>
      </c>
    </row>
    <row r="2159" spans="9:10" x14ac:dyDescent="0.4">
      <c r="I2159" s="89"/>
      <c r="J2159" s="85" t="s">
        <v>2785</v>
      </c>
    </row>
    <row r="2160" spans="9:10" x14ac:dyDescent="0.4">
      <c r="I2160" s="89"/>
      <c r="J2160" s="85" t="s">
        <v>2778</v>
      </c>
    </row>
    <row r="2161" spans="9:10" x14ac:dyDescent="0.4">
      <c r="I2161" s="89"/>
      <c r="J2161" s="85" t="s">
        <v>4062</v>
      </c>
    </row>
    <row r="2162" spans="9:10" x14ac:dyDescent="0.4">
      <c r="I2162" s="89"/>
      <c r="J2162" s="85" t="s">
        <v>2781</v>
      </c>
    </row>
    <row r="2163" spans="9:10" x14ac:dyDescent="0.4">
      <c r="I2163" s="89"/>
      <c r="J2163" s="85" t="s">
        <v>4080</v>
      </c>
    </row>
    <row r="2164" spans="9:10" x14ac:dyDescent="0.4">
      <c r="I2164" s="89"/>
      <c r="J2164" s="85" t="s">
        <v>2772</v>
      </c>
    </row>
    <row r="2165" spans="9:10" x14ac:dyDescent="0.4">
      <c r="I2165" s="89"/>
      <c r="J2165" s="85" t="s">
        <v>2795</v>
      </c>
    </row>
    <row r="2166" spans="9:10" x14ac:dyDescent="0.4">
      <c r="I2166" s="89"/>
      <c r="J2166" s="85" t="s">
        <v>4763</v>
      </c>
    </row>
    <row r="2167" spans="9:10" x14ac:dyDescent="0.4">
      <c r="I2167" s="89"/>
      <c r="J2167" s="85" t="s">
        <v>2753</v>
      </c>
    </row>
    <row r="2168" spans="9:10" x14ac:dyDescent="0.4">
      <c r="I2168" s="89"/>
      <c r="J2168" s="85" t="s">
        <v>2764</v>
      </c>
    </row>
    <row r="2169" spans="9:10" x14ac:dyDescent="0.4">
      <c r="I2169" s="89"/>
      <c r="J2169" s="85" t="s">
        <v>2793</v>
      </c>
    </row>
    <row r="2170" spans="9:10" x14ac:dyDescent="0.4">
      <c r="I2170" s="89"/>
      <c r="J2170" s="85" t="s">
        <v>2973</v>
      </c>
    </row>
    <row r="2171" spans="9:10" x14ac:dyDescent="0.4">
      <c r="I2171" s="89"/>
      <c r="J2171" s="85" t="s">
        <v>2975</v>
      </c>
    </row>
    <row r="2172" spans="9:10" x14ac:dyDescent="0.4">
      <c r="I2172" s="89"/>
      <c r="J2172" s="85" t="s">
        <v>2974</v>
      </c>
    </row>
    <row r="2173" spans="9:10" x14ac:dyDescent="0.4">
      <c r="I2173" s="89"/>
      <c r="J2173" s="85" t="s">
        <v>2775</v>
      </c>
    </row>
    <row r="2174" spans="9:10" x14ac:dyDescent="0.4">
      <c r="I2174" s="89"/>
      <c r="J2174" s="85" t="s">
        <v>2767</v>
      </c>
    </row>
    <row r="2175" spans="9:10" x14ac:dyDescent="0.4">
      <c r="I2175" s="89"/>
      <c r="J2175" s="85" t="s">
        <v>2790</v>
      </c>
    </row>
    <row r="2176" spans="9:10" x14ac:dyDescent="0.4">
      <c r="I2176" s="89"/>
      <c r="J2176" s="85" t="s">
        <v>4762</v>
      </c>
    </row>
    <row r="2177" spans="9:10" x14ac:dyDescent="0.4">
      <c r="I2177" s="89"/>
      <c r="J2177" s="85" t="s">
        <v>2788</v>
      </c>
    </row>
    <row r="2178" spans="9:10" x14ac:dyDescent="0.4">
      <c r="I2178" s="89"/>
      <c r="J2178" s="85" t="s">
        <v>2770</v>
      </c>
    </row>
    <row r="2179" spans="9:10" x14ac:dyDescent="0.4">
      <c r="I2179" s="89"/>
      <c r="J2179" s="85" t="s">
        <v>3317</v>
      </c>
    </row>
    <row r="2180" spans="9:10" x14ac:dyDescent="0.4">
      <c r="I2180" s="89"/>
      <c r="J2180" s="85" t="s">
        <v>2757</v>
      </c>
    </row>
    <row r="2181" spans="9:10" x14ac:dyDescent="0.4">
      <c r="I2181" s="89"/>
      <c r="J2181" s="85" t="s">
        <v>3318</v>
      </c>
    </row>
    <row r="2182" spans="9:10" x14ac:dyDescent="0.4">
      <c r="I2182" s="89"/>
      <c r="J2182" s="85" t="s">
        <v>3316</v>
      </c>
    </row>
    <row r="2183" spans="9:10" x14ac:dyDescent="0.4">
      <c r="I2183" s="89"/>
      <c r="J2183" s="85" t="s">
        <v>3319</v>
      </c>
    </row>
    <row r="2184" spans="9:10" x14ac:dyDescent="0.4">
      <c r="I2184" s="89"/>
      <c r="J2184" s="85" t="s">
        <v>2761</v>
      </c>
    </row>
    <row r="2185" spans="9:10" x14ac:dyDescent="0.4">
      <c r="I2185" s="89"/>
      <c r="J2185" s="85" t="s">
        <v>4078</v>
      </c>
    </row>
    <row r="2186" spans="9:10" x14ac:dyDescent="0.4">
      <c r="I2186" s="89"/>
      <c r="J2186" s="85" t="s">
        <v>2780</v>
      </c>
    </row>
    <row r="2187" spans="9:10" x14ac:dyDescent="0.4">
      <c r="I2187" s="89"/>
      <c r="J2187" s="85" t="s">
        <v>2789</v>
      </c>
    </row>
    <row r="2188" spans="9:10" x14ac:dyDescent="0.4">
      <c r="I2188" s="89"/>
      <c r="J2188" s="85" t="s">
        <v>2756</v>
      </c>
    </row>
    <row r="2189" spans="9:10" x14ac:dyDescent="0.4">
      <c r="I2189" s="89"/>
      <c r="J2189" s="85" t="s">
        <v>2754</v>
      </c>
    </row>
    <row r="2190" spans="9:10" x14ac:dyDescent="0.4">
      <c r="I2190" s="89"/>
      <c r="J2190" s="85" t="s">
        <v>2758</v>
      </c>
    </row>
    <row r="2191" spans="9:10" x14ac:dyDescent="0.4">
      <c r="I2191" s="89"/>
      <c r="J2191" s="85" t="s">
        <v>2755</v>
      </c>
    </row>
    <row r="2192" spans="9:10" x14ac:dyDescent="0.4">
      <c r="I2192" s="89"/>
      <c r="J2192" s="85" t="s">
        <v>2796</v>
      </c>
    </row>
    <row r="2193" spans="9:10" x14ac:dyDescent="0.4">
      <c r="I2193" s="89"/>
      <c r="J2193" s="85" t="s">
        <v>3246</v>
      </c>
    </row>
    <row r="2194" spans="9:10" x14ac:dyDescent="0.4">
      <c r="I2194" s="89"/>
      <c r="J2194" s="85" t="s">
        <v>1524</v>
      </c>
    </row>
    <row r="2195" spans="9:10" x14ac:dyDescent="0.4">
      <c r="I2195" s="89"/>
      <c r="J2195" s="85" t="s">
        <v>1539</v>
      </c>
    </row>
    <row r="2196" spans="9:10" x14ac:dyDescent="0.4">
      <c r="I2196" s="89"/>
      <c r="J2196" s="85" t="s">
        <v>1556</v>
      </c>
    </row>
    <row r="2197" spans="9:10" x14ac:dyDescent="0.4">
      <c r="I2197" s="89"/>
      <c r="J2197" s="85" t="s">
        <v>1560</v>
      </c>
    </row>
    <row r="2198" spans="9:10" x14ac:dyDescent="0.4">
      <c r="I2198" s="89"/>
      <c r="J2198" s="85" t="s">
        <v>1522</v>
      </c>
    </row>
    <row r="2199" spans="9:10" x14ac:dyDescent="0.4">
      <c r="I2199" s="89"/>
      <c r="J2199" s="85" t="s">
        <v>1528</v>
      </c>
    </row>
    <row r="2200" spans="9:10" x14ac:dyDescent="0.4">
      <c r="I2200" s="89"/>
      <c r="J2200" s="85" t="s">
        <v>1550</v>
      </c>
    </row>
    <row r="2201" spans="9:10" x14ac:dyDescent="0.4">
      <c r="I2201" s="89"/>
      <c r="J2201" s="85" t="s">
        <v>1523</v>
      </c>
    </row>
    <row r="2202" spans="9:10" x14ac:dyDescent="0.4">
      <c r="I2202" s="89"/>
      <c r="J2202" s="85" t="s">
        <v>1526</v>
      </c>
    </row>
    <row r="2203" spans="9:10" x14ac:dyDescent="0.4">
      <c r="I2203" s="89"/>
      <c r="J2203" s="85" t="s">
        <v>1816</v>
      </c>
    </row>
    <row r="2204" spans="9:10" x14ac:dyDescent="0.4">
      <c r="I2204" s="89"/>
      <c r="J2204" s="85" t="s">
        <v>1817</v>
      </c>
    </row>
    <row r="2205" spans="9:10" x14ac:dyDescent="0.4">
      <c r="I2205" s="89"/>
      <c r="J2205" s="85" t="s">
        <v>1818</v>
      </c>
    </row>
    <row r="2206" spans="9:10" x14ac:dyDescent="0.4">
      <c r="I2206" s="89"/>
      <c r="J2206" s="85" t="s">
        <v>1531</v>
      </c>
    </row>
    <row r="2207" spans="9:10" x14ac:dyDescent="0.4">
      <c r="I2207" s="89"/>
      <c r="J2207" s="85" t="s">
        <v>2810</v>
      </c>
    </row>
    <row r="2208" spans="9:10" x14ac:dyDescent="0.4">
      <c r="I2208" s="89"/>
      <c r="J2208" s="85" t="s">
        <v>1552</v>
      </c>
    </row>
    <row r="2209" spans="9:10" x14ac:dyDescent="0.4">
      <c r="I2209" s="89"/>
      <c r="J2209" s="85" t="s">
        <v>1532</v>
      </c>
    </row>
    <row r="2210" spans="9:10" x14ac:dyDescent="0.4">
      <c r="I2210" s="89"/>
      <c r="J2210" s="85" t="s">
        <v>1529</v>
      </c>
    </row>
    <row r="2211" spans="9:10" x14ac:dyDescent="0.4">
      <c r="I2211" s="89"/>
      <c r="J2211" s="85" t="s">
        <v>4840</v>
      </c>
    </row>
    <row r="2212" spans="9:10" x14ac:dyDescent="0.4">
      <c r="I2212" s="89"/>
      <c r="J2212" s="85" t="s">
        <v>1540</v>
      </c>
    </row>
    <row r="2213" spans="9:10" x14ac:dyDescent="0.4">
      <c r="I2213" s="89"/>
      <c r="J2213" s="85" t="s">
        <v>1815</v>
      </c>
    </row>
    <row r="2214" spans="9:10" x14ac:dyDescent="0.4">
      <c r="I2214" s="89"/>
      <c r="J2214" s="85" t="s">
        <v>1812</v>
      </c>
    </row>
    <row r="2215" spans="9:10" x14ac:dyDescent="0.4">
      <c r="I2215" s="89"/>
      <c r="J2215" s="85" t="s">
        <v>1813</v>
      </c>
    </row>
    <row r="2216" spans="9:10" x14ac:dyDescent="0.4">
      <c r="I2216" s="89"/>
      <c r="J2216" s="85" t="s">
        <v>1814</v>
      </c>
    </row>
    <row r="2217" spans="9:10" x14ac:dyDescent="0.4">
      <c r="I2217" s="89"/>
      <c r="J2217" s="85" t="s">
        <v>1559</v>
      </c>
    </row>
    <row r="2218" spans="9:10" x14ac:dyDescent="0.4">
      <c r="I2218" s="89"/>
      <c r="J2218" s="85" t="s">
        <v>2805</v>
      </c>
    </row>
    <row r="2219" spans="9:10" x14ac:dyDescent="0.4">
      <c r="I2219" s="89"/>
      <c r="J2219" s="85" t="s">
        <v>4842</v>
      </c>
    </row>
    <row r="2220" spans="9:10" x14ac:dyDescent="0.4">
      <c r="I2220" s="89"/>
      <c r="J2220" s="85" t="s">
        <v>4841</v>
      </c>
    </row>
    <row r="2221" spans="9:10" x14ac:dyDescent="0.4">
      <c r="I2221" s="89"/>
      <c r="J2221" s="85" t="s">
        <v>1533</v>
      </c>
    </row>
    <row r="2222" spans="9:10" x14ac:dyDescent="0.4">
      <c r="I2222" s="89"/>
      <c r="J2222" s="85" t="s">
        <v>1535</v>
      </c>
    </row>
    <row r="2223" spans="9:10" x14ac:dyDescent="0.4">
      <c r="I2223" s="89"/>
      <c r="J2223" s="85" t="s">
        <v>1534</v>
      </c>
    </row>
    <row r="2224" spans="9:10" x14ac:dyDescent="0.4">
      <c r="I2224" s="89"/>
      <c r="J2224" s="85" t="s">
        <v>1538</v>
      </c>
    </row>
    <row r="2225" spans="9:10" x14ac:dyDescent="0.4">
      <c r="I2225" s="89"/>
      <c r="J2225" s="85" t="s">
        <v>2800</v>
      </c>
    </row>
    <row r="2226" spans="9:10" x14ac:dyDescent="0.4">
      <c r="I2226" s="89"/>
      <c r="J2226" s="85" t="s">
        <v>3339</v>
      </c>
    </row>
    <row r="2227" spans="9:10" x14ac:dyDescent="0.4">
      <c r="I2227" s="89"/>
      <c r="J2227" s="85" t="s">
        <v>3340</v>
      </c>
    </row>
    <row r="2228" spans="9:10" x14ac:dyDescent="0.4">
      <c r="I2228" s="89"/>
      <c r="J2228" s="85" t="s">
        <v>1553</v>
      </c>
    </row>
    <row r="2229" spans="9:10" x14ac:dyDescent="0.4">
      <c r="I2229" s="89"/>
      <c r="J2229" s="85" t="s">
        <v>3741</v>
      </c>
    </row>
    <row r="2230" spans="9:10" x14ac:dyDescent="0.4">
      <c r="I2230" s="89"/>
      <c r="J2230" s="85" t="s">
        <v>2803</v>
      </c>
    </row>
    <row r="2231" spans="9:10" x14ac:dyDescent="0.4">
      <c r="I2231" s="89"/>
      <c r="J2231" s="85" t="s">
        <v>1542</v>
      </c>
    </row>
    <row r="2232" spans="9:10" x14ac:dyDescent="0.4">
      <c r="I2232" s="89"/>
      <c r="J2232" s="85" t="s">
        <v>2801</v>
      </c>
    </row>
    <row r="2233" spans="9:10" x14ac:dyDescent="0.4">
      <c r="I2233" s="89"/>
      <c r="J2233" s="85" t="s">
        <v>1543</v>
      </c>
    </row>
    <row r="2234" spans="9:10" x14ac:dyDescent="0.4">
      <c r="I2234" s="89"/>
      <c r="J2234" s="85" t="s">
        <v>2806</v>
      </c>
    </row>
    <row r="2235" spans="9:10" x14ac:dyDescent="0.4">
      <c r="I2235" s="89"/>
      <c r="J2235" s="85" t="s">
        <v>1541</v>
      </c>
    </row>
    <row r="2236" spans="9:10" x14ac:dyDescent="0.4">
      <c r="I2236" s="89"/>
      <c r="J2236" s="85" t="s">
        <v>1527</v>
      </c>
    </row>
    <row r="2237" spans="9:10" x14ac:dyDescent="0.4">
      <c r="I2237" s="89"/>
      <c r="J2237" s="85" t="s">
        <v>1545</v>
      </c>
    </row>
    <row r="2238" spans="9:10" x14ac:dyDescent="0.4">
      <c r="I2238" s="89"/>
      <c r="J2238" s="85" t="s">
        <v>4984</v>
      </c>
    </row>
    <row r="2239" spans="9:10" x14ac:dyDescent="0.4">
      <c r="I2239" s="89"/>
      <c r="J2239" s="85" t="s">
        <v>1537</v>
      </c>
    </row>
    <row r="2240" spans="9:10" x14ac:dyDescent="0.4">
      <c r="I2240" s="89"/>
      <c r="J2240" s="85" t="s">
        <v>1555</v>
      </c>
    </row>
    <row r="2241" spans="9:10" x14ac:dyDescent="0.4">
      <c r="I2241" s="89"/>
      <c r="J2241" s="85" t="s">
        <v>1530</v>
      </c>
    </row>
    <row r="2242" spans="9:10" x14ac:dyDescent="0.4">
      <c r="I2242" s="89"/>
      <c r="J2242" s="85" t="s">
        <v>3716</v>
      </c>
    </row>
    <row r="2243" spans="9:10" x14ac:dyDescent="0.4">
      <c r="I2243" s="89"/>
      <c r="J2243" s="85" t="s">
        <v>1554</v>
      </c>
    </row>
    <row r="2244" spans="9:10" x14ac:dyDescent="0.4">
      <c r="I2244" s="89"/>
      <c r="J2244" s="85" t="s">
        <v>1557</v>
      </c>
    </row>
    <row r="2245" spans="9:10" x14ac:dyDescent="0.4">
      <c r="I2245" s="89"/>
      <c r="J2245" s="85" t="s">
        <v>3738</v>
      </c>
    </row>
    <row r="2246" spans="9:10" x14ac:dyDescent="0.4">
      <c r="I2246" s="89"/>
      <c r="J2246" s="85" t="s">
        <v>3739</v>
      </c>
    </row>
    <row r="2247" spans="9:10" x14ac:dyDescent="0.4">
      <c r="I2247" s="89"/>
      <c r="J2247" s="85" t="s">
        <v>3742</v>
      </c>
    </row>
    <row r="2248" spans="9:10" x14ac:dyDescent="0.4">
      <c r="I2248" s="89"/>
      <c r="J2248" s="85" t="s">
        <v>3714</v>
      </c>
    </row>
    <row r="2249" spans="9:10" x14ac:dyDescent="0.4">
      <c r="I2249" s="89"/>
      <c r="J2249" s="85" t="s">
        <v>3715</v>
      </c>
    </row>
    <row r="2250" spans="9:10" x14ac:dyDescent="0.4">
      <c r="I2250" s="89"/>
      <c r="J2250" s="85" t="s">
        <v>1546</v>
      </c>
    </row>
    <row r="2251" spans="9:10" x14ac:dyDescent="0.4">
      <c r="I2251" s="89"/>
      <c r="J2251" s="85" t="s">
        <v>1551</v>
      </c>
    </row>
    <row r="2252" spans="9:10" x14ac:dyDescent="0.4">
      <c r="I2252" s="89"/>
      <c r="J2252" s="85" t="s">
        <v>2811</v>
      </c>
    </row>
    <row r="2253" spans="9:10" x14ac:dyDescent="0.4">
      <c r="I2253" s="89"/>
      <c r="J2253" s="85" t="s">
        <v>1544</v>
      </c>
    </row>
    <row r="2254" spans="9:10" x14ac:dyDescent="0.4">
      <c r="I2254" s="89"/>
      <c r="J2254" s="85" t="s">
        <v>1549</v>
      </c>
    </row>
    <row r="2255" spans="9:10" x14ac:dyDescent="0.4">
      <c r="I2255" s="89"/>
      <c r="J2255" s="85" t="s">
        <v>2802</v>
      </c>
    </row>
    <row r="2256" spans="9:10" x14ac:dyDescent="0.4">
      <c r="I2256" s="89"/>
      <c r="J2256" s="85" t="s">
        <v>3740</v>
      </c>
    </row>
    <row r="2257" spans="9:10" x14ac:dyDescent="0.4">
      <c r="I2257" s="89"/>
      <c r="J2257" s="85" t="s">
        <v>1558</v>
      </c>
    </row>
    <row r="2258" spans="9:10" x14ac:dyDescent="0.4">
      <c r="I2258" s="89"/>
      <c r="J2258" s="85" t="s">
        <v>1536</v>
      </c>
    </row>
    <row r="2259" spans="9:10" x14ac:dyDescent="0.4">
      <c r="I2259" s="89"/>
      <c r="J2259" s="85" t="s">
        <v>1547</v>
      </c>
    </row>
    <row r="2260" spans="9:10" x14ac:dyDescent="0.4">
      <c r="I2260" s="89"/>
      <c r="J2260" s="85" t="s">
        <v>2807</v>
      </c>
    </row>
    <row r="2261" spans="9:10" x14ac:dyDescent="0.4">
      <c r="I2261" s="89"/>
      <c r="J2261" s="85" t="s">
        <v>1525</v>
      </c>
    </row>
    <row r="2262" spans="9:10" x14ac:dyDescent="0.4">
      <c r="I2262" s="89"/>
      <c r="J2262" s="85" t="s">
        <v>1521</v>
      </c>
    </row>
    <row r="2263" spans="9:10" x14ac:dyDescent="0.4">
      <c r="I2263" s="89"/>
      <c r="J2263" s="85" t="s">
        <v>2809</v>
      </c>
    </row>
    <row r="2264" spans="9:10" x14ac:dyDescent="0.4">
      <c r="I2264" s="89"/>
      <c r="J2264" s="85" t="s">
        <v>1548</v>
      </c>
    </row>
    <row r="2265" spans="9:10" x14ac:dyDescent="0.4">
      <c r="I2265" s="89"/>
      <c r="J2265" s="85" t="s">
        <v>2797</v>
      </c>
    </row>
    <row r="2266" spans="9:10" x14ac:dyDescent="0.4">
      <c r="I2266" s="89"/>
      <c r="J2266" s="85" t="s">
        <v>3320</v>
      </c>
    </row>
    <row r="2267" spans="9:10" x14ac:dyDescent="0.4">
      <c r="I2267" s="89"/>
      <c r="J2267" s="85" t="s">
        <v>2798</v>
      </c>
    </row>
    <row r="2268" spans="9:10" x14ac:dyDescent="0.4">
      <c r="I2268" s="89"/>
      <c r="J2268" s="85" t="s">
        <v>2804</v>
      </c>
    </row>
    <row r="2269" spans="9:10" x14ac:dyDescent="0.4">
      <c r="I2269" s="89"/>
      <c r="J2269" s="85" t="s">
        <v>2808</v>
      </c>
    </row>
    <row r="2270" spans="9:10" x14ac:dyDescent="0.4">
      <c r="I2270" s="89"/>
      <c r="J2270" s="85" t="s">
        <v>2799</v>
      </c>
    </row>
    <row r="2271" spans="9:10" x14ac:dyDescent="0.4">
      <c r="I2271" s="89"/>
      <c r="J2271" s="85" t="s">
        <v>2578</v>
      </c>
    </row>
    <row r="2272" spans="9:10" x14ac:dyDescent="0.4">
      <c r="I2272" s="89"/>
      <c r="J2272" s="85" t="s">
        <v>2583</v>
      </c>
    </row>
    <row r="2273" spans="9:10" x14ac:dyDescent="0.4">
      <c r="I2273" s="89"/>
      <c r="J2273" s="85" t="s">
        <v>2588</v>
      </c>
    </row>
    <row r="2274" spans="9:10" x14ac:dyDescent="0.4">
      <c r="I2274" s="89"/>
      <c r="J2274" s="85" t="s">
        <v>2586</v>
      </c>
    </row>
    <row r="2275" spans="9:10" x14ac:dyDescent="0.4">
      <c r="I2275" s="89"/>
      <c r="J2275" s="85" t="s">
        <v>2605</v>
      </c>
    </row>
    <row r="2276" spans="9:10" x14ac:dyDescent="0.4">
      <c r="I2276" s="89"/>
      <c r="J2276" s="85" t="s">
        <v>2603</v>
      </c>
    </row>
    <row r="2277" spans="9:10" x14ac:dyDescent="0.4">
      <c r="I2277" s="89"/>
      <c r="J2277" s="85" t="s">
        <v>3612</v>
      </c>
    </row>
    <row r="2278" spans="9:10" x14ac:dyDescent="0.4">
      <c r="I2278" s="89"/>
      <c r="J2278" s="85" t="s">
        <v>3611</v>
      </c>
    </row>
    <row r="2279" spans="9:10" x14ac:dyDescent="0.4">
      <c r="I2279" s="89"/>
      <c r="J2279" s="85" t="s">
        <v>5224</v>
      </c>
    </row>
    <row r="2280" spans="9:10" x14ac:dyDescent="0.4">
      <c r="I2280" s="89"/>
      <c r="J2280" s="85" t="s">
        <v>5226</v>
      </c>
    </row>
    <row r="2281" spans="9:10" x14ac:dyDescent="0.4">
      <c r="I2281" s="89"/>
      <c r="J2281" s="85" t="s">
        <v>1973</v>
      </c>
    </row>
    <row r="2282" spans="9:10" x14ac:dyDescent="0.4">
      <c r="I2282" s="89"/>
      <c r="J2282" s="85" t="s">
        <v>2593</v>
      </c>
    </row>
    <row r="2283" spans="9:10" x14ac:dyDescent="0.4">
      <c r="I2283" s="89"/>
      <c r="J2283" s="85" t="s">
        <v>2602</v>
      </c>
    </row>
    <row r="2284" spans="9:10" x14ac:dyDescent="0.4">
      <c r="I2284" s="89"/>
      <c r="J2284" s="85" t="s">
        <v>2579</v>
      </c>
    </row>
    <row r="2285" spans="9:10" x14ac:dyDescent="0.4">
      <c r="I2285" s="89"/>
      <c r="J2285" s="85" t="s">
        <v>2595</v>
      </c>
    </row>
    <row r="2286" spans="9:10" x14ac:dyDescent="0.4">
      <c r="I2286" s="89"/>
      <c r="J2286" s="85" t="s">
        <v>2847</v>
      </c>
    </row>
    <row r="2287" spans="9:10" x14ac:dyDescent="0.4">
      <c r="I2287" s="89"/>
      <c r="J2287" s="85" t="s">
        <v>3743</v>
      </c>
    </row>
    <row r="2288" spans="9:10" x14ac:dyDescent="0.4">
      <c r="I2288" s="89"/>
      <c r="J2288" s="85" t="s">
        <v>3872</v>
      </c>
    </row>
    <row r="2289" spans="9:10" x14ac:dyDescent="0.4">
      <c r="I2289" s="89"/>
      <c r="J2289" s="85" t="s">
        <v>2598</v>
      </c>
    </row>
    <row r="2290" spans="9:10" x14ac:dyDescent="0.4">
      <c r="I2290" s="89"/>
      <c r="J2290" s="85" t="s">
        <v>2585</v>
      </c>
    </row>
    <row r="2291" spans="9:10" x14ac:dyDescent="0.4">
      <c r="I2291" s="89"/>
      <c r="J2291" s="85" t="s">
        <v>2597</v>
      </c>
    </row>
    <row r="2292" spans="9:10" x14ac:dyDescent="0.4">
      <c r="I2292" s="89"/>
      <c r="J2292" s="85" t="s">
        <v>2582</v>
      </c>
    </row>
    <row r="2293" spans="9:10" x14ac:dyDescent="0.4">
      <c r="I2293" s="89"/>
      <c r="J2293" s="85" t="s">
        <v>2591</v>
      </c>
    </row>
    <row r="2294" spans="9:10" x14ac:dyDescent="0.4">
      <c r="I2294" s="89"/>
      <c r="J2294" s="85" t="s">
        <v>3744</v>
      </c>
    </row>
    <row r="2295" spans="9:10" x14ac:dyDescent="0.4">
      <c r="I2295" s="89"/>
      <c r="J2295" s="85" t="s">
        <v>3633</v>
      </c>
    </row>
    <row r="2296" spans="9:10" x14ac:dyDescent="0.4">
      <c r="I2296" s="89"/>
      <c r="J2296" s="85" t="s">
        <v>3632</v>
      </c>
    </row>
    <row r="2297" spans="9:10" x14ac:dyDescent="0.4">
      <c r="I2297" s="89"/>
      <c r="J2297" s="85" t="s">
        <v>5288</v>
      </c>
    </row>
    <row r="2298" spans="9:10" x14ac:dyDescent="0.4">
      <c r="I2298" s="89"/>
      <c r="J2298" s="85" t="s">
        <v>2814</v>
      </c>
    </row>
    <row r="2299" spans="9:10" x14ac:dyDescent="0.4">
      <c r="I2299" s="89"/>
      <c r="J2299" s="85" t="s">
        <v>2596</v>
      </c>
    </row>
    <row r="2300" spans="9:10" x14ac:dyDescent="0.4">
      <c r="I2300" s="89"/>
      <c r="J2300" s="85" t="s">
        <v>2589</v>
      </c>
    </row>
    <row r="2301" spans="9:10" x14ac:dyDescent="0.4">
      <c r="I2301" s="89"/>
      <c r="J2301" s="85" t="s">
        <v>2604</v>
      </c>
    </row>
    <row r="2302" spans="9:10" x14ac:dyDescent="0.4">
      <c r="I2302" s="89"/>
      <c r="J2302" s="85" t="s">
        <v>2581</v>
      </c>
    </row>
    <row r="2303" spans="9:10" x14ac:dyDescent="0.4">
      <c r="I2303" s="89"/>
      <c r="J2303" s="85" t="s">
        <v>3746</v>
      </c>
    </row>
    <row r="2304" spans="9:10" x14ac:dyDescent="0.4">
      <c r="I2304" s="89"/>
      <c r="J2304" s="85" t="s">
        <v>5287</v>
      </c>
    </row>
    <row r="2305" spans="9:10" x14ac:dyDescent="0.4">
      <c r="I2305" s="89"/>
      <c r="J2305" s="85" t="s">
        <v>1819</v>
      </c>
    </row>
    <row r="2306" spans="9:10" x14ac:dyDescent="0.4">
      <c r="I2306" s="89"/>
      <c r="J2306" s="85" t="s">
        <v>2580</v>
      </c>
    </row>
    <row r="2307" spans="9:10" x14ac:dyDescent="0.4">
      <c r="I2307" s="89"/>
      <c r="J2307" s="85" t="s">
        <v>2592</v>
      </c>
    </row>
    <row r="2308" spans="9:10" x14ac:dyDescent="0.4">
      <c r="I2308" s="89"/>
      <c r="J2308" s="85" t="s">
        <v>2607</v>
      </c>
    </row>
    <row r="2309" spans="9:10" x14ac:dyDescent="0.4">
      <c r="I2309" s="89"/>
      <c r="J2309" s="85" t="s">
        <v>2587</v>
      </c>
    </row>
    <row r="2310" spans="9:10" x14ac:dyDescent="0.4">
      <c r="I2310" s="89"/>
      <c r="J2310" s="85" t="s">
        <v>2599</v>
      </c>
    </row>
    <row r="2311" spans="9:10" x14ac:dyDescent="0.4">
      <c r="I2311" s="89"/>
      <c r="J2311" s="85" t="s">
        <v>2606</v>
      </c>
    </row>
    <row r="2312" spans="9:10" x14ac:dyDescent="0.4">
      <c r="I2312" s="89"/>
      <c r="J2312" s="85" t="s">
        <v>3745</v>
      </c>
    </row>
    <row r="2313" spans="9:10" x14ac:dyDescent="0.4">
      <c r="I2313" s="89"/>
      <c r="J2313" s="85" t="s">
        <v>5289</v>
      </c>
    </row>
    <row r="2314" spans="9:10" x14ac:dyDescent="0.4">
      <c r="I2314" s="89"/>
      <c r="J2314" s="85" t="s">
        <v>2590</v>
      </c>
    </row>
    <row r="2315" spans="9:10" x14ac:dyDescent="0.4">
      <c r="I2315" s="89"/>
      <c r="J2315" s="85" t="s">
        <v>2594</v>
      </c>
    </row>
    <row r="2316" spans="9:10" x14ac:dyDescent="0.4">
      <c r="I2316" s="89"/>
      <c r="J2316" s="85" t="s">
        <v>2600</v>
      </c>
    </row>
    <row r="2317" spans="9:10" x14ac:dyDescent="0.4">
      <c r="I2317" s="89"/>
      <c r="J2317" s="85" t="s">
        <v>2584</v>
      </c>
    </row>
    <row r="2318" spans="9:10" x14ac:dyDescent="0.4">
      <c r="I2318" s="89"/>
      <c r="J2318" s="85" t="s">
        <v>3898</v>
      </c>
    </row>
    <row r="2319" spans="9:10" x14ac:dyDescent="0.4">
      <c r="I2319" s="89"/>
      <c r="J2319" s="85" t="s">
        <v>2815</v>
      </c>
    </row>
    <row r="2320" spans="9:10" x14ac:dyDescent="0.4">
      <c r="I2320" s="89"/>
      <c r="J2320" s="85" t="s">
        <v>2831</v>
      </c>
    </row>
    <row r="2321" spans="9:10" x14ac:dyDescent="0.4">
      <c r="I2321" s="89"/>
      <c r="J2321" s="85" t="s">
        <v>2601</v>
      </c>
    </row>
    <row r="2322" spans="9:10" x14ac:dyDescent="0.4">
      <c r="I2322" s="89"/>
      <c r="J2322" s="85" t="s">
        <v>2846</v>
      </c>
    </row>
    <row r="2323" spans="9:10" x14ac:dyDescent="0.4">
      <c r="I2323" s="89"/>
      <c r="J2323" s="85" t="s">
        <v>3897</v>
      </c>
    </row>
    <row r="2324" spans="9:10" x14ac:dyDescent="0.4">
      <c r="I2324" s="89"/>
      <c r="J2324" s="85" t="s">
        <v>3341</v>
      </c>
    </row>
    <row r="2325" spans="9:10" x14ac:dyDescent="0.4">
      <c r="I2325" s="89"/>
      <c r="J2325" s="85" t="s">
        <v>2848</v>
      </c>
    </row>
    <row r="2326" spans="9:10" x14ac:dyDescent="0.4">
      <c r="I2326" s="89"/>
      <c r="J2326" s="85" t="s">
        <v>2824</v>
      </c>
    </row>
    <row r="2327" spans="9:10" x14ac:dyDescent="0.4">
      <c r="I2327" s="89"/>
      <c r="J2327" s="85" t="s">
        <v>2829</v>
      </c>
    </row>
    <row r="2328" spans="9:10" x14ac:dyDescent="0.4">
      <c r="I2328" s="89"/>
      <c r="J2328" s="85" t="s">
        <v>3342</v>
      </c>
    </row>
    <row r="2329" spans="9:10" x14ac:dyDescent="0.4">
      <c r="I2329" s="89"/>
      <c r="J2329" s="85" t="s">
        <v>2828</v>
      </c>
    </row>
    <row r="2330" spans="9:10" x14ac:dyDescent="0.4">
      <c r="I2330" s="89"/>
      <c r="J2330" s="85" t="s">
        <v>2821</v>
      </c>
    </row>
    <row r="2331" spans="9:10" x14ac:dyDescent="0.4">
      <c r="I2331" s="89"/>
      <c r="J2331" s="85" t="s">
        <v>2816</v>
      </c>
    </row>
    <row r="2332" spans="9:10" x14ac:dyDescent="0.4">
      <c r="I2332" s="89"/>
      <c r="J2332" s="85" t="s">
        <v>2845</v>
      </c>
    </row>
    <row r="2333" spans="9:10" x14ac:dyDescent="0.4">
      <c r="I2333" s="89"/>
      <c r="J2333" s="85" t="s">
        <v>2840</v>
      </c>
    </row>
    <row r="2334" spans="9:10" x14ac:dyDescent="0.4">
      <c r="I2334" s="89"/>
      <c r="J2334" s="85" t="s">
        <v>2841</v>
      </c>
    </row>
    <row r="2335" spans="9:10" x14ac:dyDescent="0.4">
      <c r="I2335" s="89"/>
      <c r="J2335" s="85" t="s">
        <v>3432</v>
      </c>
    </row>
    <row r="2336" spans="9:10" x14ac:dyDescent="0.4">
      <c r="I2336" s="89"/>
      <c r="J2336" s="85" t="s">
        <v>1568</v>
      </c>
    </row>
    <row r="2337" spans="9:10" x14ac:dyDescent="0.4">
      <c r="I2337" s="89"/>
      <c r="J2337" s="85" t="s">
        <v>1561</v>
      </c>
    </row>
    <row r="2338" spans="9:10" x14ac:dyDescent="0.4">
      <c r="I2338" s="89"/>
      <c r="J2338" s="85" t="s">
        <v>2608</v>
      </c>
    </row>
    <row r="2339" spans="9:10" x14ac:dyDescent="0.4">
      <c r="I2339" s="89"/>
      <c r="J2339" s="85" t="s">
        <v>1566</v>
      </c>
    </row>
    <row r="2340" spans="9:10" x14ac:dyDescent="0.4">
      <c r="I2340" s="89"/>
      <c r="J2340" s="85" t="s">
        <v>1569</v>
      </c>
    </row>
    <row r="2341" spans="9:10" x14ac:dyDescent="0.4">
      <c r="I2341" s="89"/>
      <c r="J2341" s="85" t="s">
        <v>1565</v>
      </c>
    </row>
    <row r="2342" spans="9:10" x14ac:dyDescent="0.4">
      <c r="I2342" s="89"/>
      <c r="J2342" s="85" t="s">
        <v>4035</v>
      </c>
    </row>
    <row r="2343" spans="9:10" x14ac:dyDescent="0.4">
      <c r="I2343" s="89"/>
      <c r="J2343" s="85" t="s">
        <v>4046</v>
      </c>
    </row>
    <row r="2344" spans="9:10" x14ac:dyDescent="0.4">
      <c r="I2344" s="89"/>
      <c r="J2344" s="85" t="s">
        <v>4039</v>
      </c>
    </row>
    <row r="2345" spans="9:10" x14ac:dyDescent="0.4">
      <c r="I2345" s="89"/>
      <c r="J2345" s="85" t="s">
        <v>1567</v>
      </c>
    </row>
    <row r="2346" spans="9:10" x14ac:dyDescent="0.4">
      <c r="I2346" s="89"/>
      <c r="J2346" s="85" t="s">
        <v>1562</v>
      </c>
    </row>
    <row r="2347" spans="9:10" x14ac:dyDescent="0.4">
      <c r="I2347" s="89"/>
      <c r="J2347" s="85" t="s">
        <v>1563</v>
      </c>
    </row>
    <row r="2348" spans="9:10" x14ac:dyDescent="0.4">
      <c r="I2348" s="89"/>
      <c r="J2348" s="85" t="s">
        <v>1564</v>
      </c>
    </row>
    <row r="2349" spans="9:10" x14ac:dyDescent="0.4">
      <c r="I2349" s="89"/>
      <c r="J2349" s="85" t="s">
        <v>2611</v>
      </c>
    </row>
    <row r="2350" spans="9:10" x14ac:dyDescent="0.4">
      <c r="I2350" s="89"/>
      <c r="J2350" s="85" t="s">
        <v>2812</v>
      </c>
    </row>
    <row r="2351" spans="9:10" x14ac:dyDescent="0.4">
      <c r="I2351" s="89"/>
      <c r="J2351" s="85" t="s">
        <v>2610</v>
      </c>
    </row>
    <row r="2352" spans="9:10" x14ac:dyDescent="0.4">
      <c r="I2352" s="89"/>
      <c r="J2352" s="85" t="s">
        <v>2609</v>
      </c>
    </row>
    <row r="2353" spans="9:10" x14ac:dyDescent="0.4">
      <c r="I2353" s="89"/>
      <c r="J2353" s="85" t="s">
        <v>2817</v>
      </c>
    </row>
    <row r="2354" spans="9:10" x14ac:dyDescent="0.4">
      <c r="I2354" s="89"/>
      <c r="J2354" s="85" t="s">
        <v>2819</v>
      </c>
    </row>
    <row r="2355" spans="9:10" x14ac:dyDescent="0.4">
      <c r="I2355" s="89"/>
      <c r="J2355" s="85" t="s">
        <v>2833</v>
      </c>
    </row>
    <row r="2356" spans="9:10" x14ac:dyDescent="0.4">
      <c r="I2356" s="89"/>
      <c r="J2356" s="85" t="s">
        <v>4036</v>
      </c>
    </row>
    <row r="2357" spans="9:10" x14ac:dyDescent="0.4">
      <c r="I2357" s="89"/>
      <c r="J2357" s="85" t="s">
        <v>4038</v>
      </c>
    </row>
    <row r="2358" spans="9:10" x14ac:dyDescent="0.4">
      <c r="I2358" s="89"/>
      <c r="J2358" s="85" t="s">
        <v>2843</v>
      </c>
    </row>
    <row r="2359" spans="9:10" x14ac:dyDescent="0.4">
      <c r="I2359" s="89"/>
      <c r="J2359" s="85" t="s">
        <v>2853</v>
      </c>
    </row>
    <row r="2360" spans="9:10" x14ac:dyDescent="0.4">
      <c r="I2360" s="89"/>
      <c r="J2360" s="85" t="s">
        <v>2852</v>
      </c>
    </row>
    <row r="2361" spans="9:10" x14ac:dyDescent="0.4">
      <c r="I2361" s="89"/>
      <c r="J2361" s="85" t="s">
        <v>4045</v>
      </c>
    </row>
    <row r="2362" spans="9:10" x14ac:dyDescent="0.4">
      <c r="I2362" s="89"/>
      <c r="J2362" s="85" t="s">
        <v>2850</v>
      </c>
    </row>
    <row r="2363" spans="9:10" x14ac:dyDescent="0.4">
      <c r="I2363" s="89"/>
      <c r="J2363" s="85" t="s">
        <v>4043</v>
      </c>
    </row>
    <row r="2364" spans="9:10" x14ac:dyDescent="0.4">
      <c r="I2364" s="89"/>
      <c r="J2364" s="85" t="s">
        <v>2851</v>
      </c>
    </row>
    <row r="2365" spans="9:10" x14ac:dyDescent="0.4">
      <c r="I2365" s="89"/>
      <c r="J2365" s="85" t="s">
        <v>2849</v>
      </c>
    </row>
    <row r="2366" spans="9:10" x14ac:dyDescent="0.4">
      <c r="I2366" s="89"/>
      <c r="J2366" s="85" t="s">
        <v>4041</v>
      </c>
    </row>
    <row r="2367" spans="9:10" x14ac:dyDescent="0.4">
      <c r="I2367" s="89"/>
      <c r="J2367" s="85" t="s">
        <v>4037</v>
      </c>
    </row>
    <row r="2368" spans="9:10" x14ac:dyDescent="0.4">
      <c r="I2368" s="89"/>
      <c r="J2368" s="85" t="s">
        <v>4044</v>
      </c>
    </row>
    <row r="2369" spans="9:10" x14ac:dyDescent="0.4">
      <c r="I2369" s="89"/>
      <c r="J2369" s="85" t="s">
        <v>4042</v>
      </c>
    </row>
    <row r="2370" spans="9:10" x14ac:dyDescent="0.4">
      <c r="I2370" s="89"/>
      <c r="J2370" s="85" t="s">
        <v>2826</v>
      </c>
    </row>
    <row r="2371" spans="9:10" x14ac:dyDescent="0.4">
      <c r="I2371" s="89"/>
      <c r="J2371" s="85" t="s">
        <v>2842</v>
      </c>
    </row>
    <row r="2372" spans="9:10" x14ac:dyDescent="0.4">
      <c r="I2372" s="89"/>
      <c r="J2372" s="85" t="s">
        <v>2844</v>
      </c>
    </row>
    <row r="2373" spans="9:10" x14ac:dyDescent="0.4">
      <c r="I2373" s="89"/>
      <c r="J2373" s="85" t="s">
        <v>2835</v>
      </c>
    </row>
    <row r="2374" spans="9:10" x14ac:dyDescent="0.4">
      <c r="I2374" s="89"/>
      <c r="J2374" s="85" t="s">
        <v>2822</v>
      </c>
    </row>
    <row r="2375" spans="9:10" x14ac:dyDescent="0.4">
      <c r="I2375" s="89"/>
      <c r="J2375" s="85" t="s">
        <v>4040</v>
      </c>
    </row>
    <row r="2376" spans="9:10" x14ac:dyDescent="0.4">
      <c r="I2376" s="89"/>
      <c r="J2376" s="85" t="s">
        <v>3634</v>
      </c>
    </row>
    <row r="2377" spans="9:10" x14ac:dyDescent="0.4">
      <c r="I2377" s="89"/>
      <c r="J2377" s="85" t="s">
        <v>2830</v>
      </c>
    </row>
    <row r="2378" spans="9:10" x14ac:dyDescent="0.4">
      <c r="I2378" s="89"/>
      <c r="J2378" s="85" t="s">
        <v>3639</v>
      </c>
    </row>
    <row r="2379" spans="9:10" x14ac:dyDescent="0.4">
      <c r="I2379" s="89"/>
      <c r="J2379" s="85" t="s">
        <v>3641</v>
      </c>
    </row>
    <row r="2380" spans="9:10" x14ac:dyDescent="0.4">
      <c r="I2380" s="89"/>
      <c r="J2380" s="85" t="s">
        <v>2832</v>
      </c>
    </row>
    <row r="2381" spans="9:10" x14ac:dyDescent="0.4">
      <c r="I2381" s="89"/>
      <c r="J2381" s="85" t="s">
        <v>3638</v>
      </c>
    </row>
    <row r="2382" spans="9:10" x14ac:dyDescent="0.4">
      <c r="I2382" s="89"/>
      <c r="J2382" s="85" t="s">
        <v>2820</v>
      </c>
    </row>
    <row r="2383" spans="9:10" x14ac:dyDescent="0.4">
      <c r="I2383" s="89"/>
      <c r="J2383" s="85" t="s">
        <v>2838</v>
      </c>
    </row>
    <row r="2384" spans="9:10" x14ac:dyDescent="0.4">
      <c r="I2384" s="89"/>
      <c r="J2384" s="85" t="s">
        <v>3636</v>
      </c>
    </row>
    <row r="2385" spans="9:10" x14ac:dyDescent="0.4">
      <c r="I2385" s="89"/>
      <c r="J2385" s="85" t="s">
        <v>2836</v>
      </c>
    </row>
    <row r="2386" spans="9:10" x14ac:dyDescent="0.4">
      <c r="I2386" s="89"/>
      <c r="J2386" s="85" t="s">
        <v>3640</v>
      </c>
    </row>
    <row r="2387" spans="9:10" x14ac:dyDescent="0.4">
      <c r="I2387" s="89"/>
      <c r="J2387" s="85" t="s">
        <v>2839</v>
      </c>
    </row>
    <row r="2388" spans="9:10" x14ac:dyDescent="0.4">
      <c r="I2388" s="89"/>
      <c r="J2388" s="85" t="s">
        <v>2825</v>
      </c>
    </row>
    <row r="2389" spans="9:10" x14ac:dyDescent="0.4">
      <c r="I2389" s="89"/>
      <c r="J2389" s="85" t="s">
        <v>2813</v>
      </c>
    </row>
    <row r="2390" spans="9:10" x14ac:dyDescent="0.4">
      <c r="I2390" s="89"/>
      <c r="J2390" s="85" t="s">
        <v>3635</v>
      </c>
    </row>
    <row r="2391" spans="9:10" x14ac:dyDescent="0.4">
      <c r="I2391" s="89"/>
      <c r="J2391" s="85" t="s">
        <v>3637</v>
      </c>
    </row>
    <row r="2392" spans="9:10" x14ac:dyDescent="0.4">
      <c r="I2392" s="89"/>
      <c r="J2392" s="85" t="s">
        <v>2827</v>
      </c>
    </row>
    <row r="2393" spans="9:10" x14ac:dyDescent="0.4">
      <c r="I2393" s="89"/>
      <c r="J2393" s="85" t="s">
        <v>2837</v>
      </c>
    </row>
    <row r="2394" spans="9:10" x14ac:dyDescent="0.4">
      <c r="I2394" s="89"/>
      <c r="J2394" s="85" t="s">
        <v>2834</v>
      </c>
    </row>
    <row r="2395" spans="9:10" x14ac:dyDescent="0.4">
      <c r="I2395" s="89"/>
      <c r="J2395" s="85" t="s">
        <v>2823</v>
      </c>
    </row>
    <row r="2396" spans="9:10" x14ac:dyDescent="0.4">
      <c r="I2396" s="89"/>
      <c r="J2396" s="85" t="s">
        <v>2818</v>
      </c>
    </row>
    <row r="2397" spans="9:10" x14ac:dyDescent="0.4">
      <c r="I2397" s="89"/>
      <c r="J2397" s="85" t="s">
        <v>4081</v>
      </c>
    </row>
    <row r="2398" spans="9:10" x14ac:dyDescent="0.4">
      <c r="I2398" s="89"/>
      <c r="J2398" s="85" t="s">
        <v>4890</v>
      </c>
    </row>
    <row r="2399" spans="9:10" x14ac:dyDescent="0.4">
      <c r="I2399" s="89"/>
      <c r="J2399" s="85" t="s">
        <v>4895</v>
      </c>
    </row>
    <row r="2400" spans="9:10" x14ac:dyDescent="0.4">
      <c r="I2400" s="89"/>
      <c r="J2400" s="85" t="s">
        <v>4894</v>
      </c>
    </row>
    <row r="2401" spans="9:10" x14ac:dyDescent="0.4">
      <c r="I2401" s="89"/>
      <c r="J2401" s="85" t="s">
        <v>4893</v>
      </c>
    </row>
    <row r="2402" spans="9:10" x14ac:dyDescent="0.4">
      <c r="I2402" s="89"/>
      <c r="J2402" s="85" t="s">
        <v>4892</v>
      </c>
    </row>
    <row r="2403" spans="9:10" x14ac:dyDescent="0.4">
      <c r="I2403" s="89"/>
      <c r="J2403" s="85" t="s">
        <v>4896</v>
      </c>
    </row>
    <row r="2404" spans="9:10" x14ac:dyDescent="0.4">
      <c r="I2404" s="89"/>
      <c r="J2404" s="85" t="s">
        <v>4891</v>
      </c>
    </row>
    <row r="2405" spans="9:10" x14ac:dyDescent="0.4">
      <c r="I2405" s="89"/>
      <c r="J2405" s="85" t="s">
        <v>4443</v>
      </c>
    </row>
    <row r="2406" spans="9:10" x14ac:dyDescent="0.4">
      <c r="I2406" s="89"/>
      <c r="J2406" s="85" t="s">
        <v>3899</v>
      </c>
    </row>
    <row r="2407" spans="9:10" x14ac:dyDescent="0.4">
      <c r="I2407" s="89"/>
      <c r="J2407" s="85" t="s">
        <v>3901</v>
      </c>
    </row>
    <row r="2408" spans="9:10" x14ac:dyDescent="0.4">
      <c r="I2408" s="89"/>
      <c r="J2408" s="85" t="s">
        <v>4875</v>
      </c>
    </row>
    <row r="2409" spans="9:10" x14ac:dyDescent="0.4">
      <c r="I2409" s="89"/>
      <c r="J2409" s="85" t="s">
        <v>3900</v>
      </c>
    </row>
    <row r="2410" spans="9:10" x14ac:dyDescent="0.4">
      <c r="I2410" s="89"/>
      <c r="J2410" s="85" t="s">
        <v>3981</v>
      </c>
    </row>
    <row r="2411" spans="9:10" x14ac:dyDescent="0.4">
      <c r="I2411" s="89"/>
      <c r="J2411" s="85" t="s">
        <v>3982</v>
      </c>
    </row>
    <row r="2412" spans="9:10" x14ac:dyDescent="0.4">
      <c r="I2412" s="89"/>
      <c r="J2412" s="85" t="s">
        <v>3978</v>
      </c>
    </row>
    <row r="2413" spans="9:10" x14ac:dyDescent="0.4">
      <c r="I2413" s="89"/>
      <c r="J2413" s="85" t="s">
        <v>3980</v>
      </c>
    </row>
    <row r="2414" spans="9:10" x14ac:dyDescent="0.4">
      <c r="I2414" s="89"/>
      <c r="J2414" s="85" t="s">
        <v>3984</v>
      </c>
    </row>
    <row r="2415" spans="9:10" x14ac:dyDescent="0.4">
      <c r="I2415" s="89"/>
      <c r="J2415" s="85" t="s">
        <v>3977</v>
      </c>
    </row>
    <row r="2416" spans="9:10" x14ac:dyDescent="0.4">
      <c r="I2416" s="89"/>
      <c r="J2416" s="85" t="s">
        <v>3434</v>
      </c>
    </row>
    <row r="2417" spans="9:10" x14ac:dyDescent="0.4">
      <c r="I2417" s="89"/>
      <c r="J2417" s="85" t="s">
        <v>3436</v>
      </c>
    </row>
    <row r="2418" spans="9:10" x14ac:dyDescent="0.4">
      <c r="I2418" s="89"/>
      <c r="J2418" s="85" t="s">
        <v>3435</v>
      </c>
    </row>
    <row r="2419" spans="9:10" x14ac:dyDescent="0.4">
      <c r="I2419" s="89"/>
      <c r="J2419" s="85" t="s">
        <v>3985</v>
      </c>
    </row>
    <row r="2420" spans="9:10" x14ac:dyDescent="0.4">
      <c r="I2420" s="89"/>
      <c r="J2420" s="85" t="s">
        <v>3983</v>
      </c>
    </row>
    <row r="2421" spans="9:10" x14ac:dyDescent="0.4">
      <c r="I2421" s="89"/>
      <c r="J2421" s="85" t="s">
        <v>3979</v>
      </c>
    </row>
    <row r="2422" spans="9:10" x14ac:dyDescent="0.4">
      <c r="I2422" s="89"/>
      <c r="J2422" s="85" t="s">
        <v>4482</v>
      </c>
    </row>
    <row r="2423" spans="9:10" x14ac:dyDescent="0.4">
      <c r="I2423" s="89"/>
      <c r="J2423" s="85" t="s">
        <v>4492</v>
      </c>
    </row>
    <row r="2424" spans="9:10" x14ac:dyDescent="0.4">
      <c r="I2424" s="89"/>
      <c r="J2424" s="85" t="s">
        <v>4485</v>
      </c>
    </row>
    <row r="2425" spans="9:10" x14ac:dyDescent="0.4">
      <c r="I2425" s="89"/>
      <c r="J2425" s="85" t="s">
        <v>4505</v>
      </c>
    </row>
    <row r="2426" spans="9:10" x14ac:dyDescent="0.4">
      <c r="I2426" s="89"/>
      <c r="J2426" s="85" t="s">
        <v>4491</v>
      </c>
    </row>
    <row r="2427" spans="9:10" x14ac:dyDescent="0.4">
      <c r="I2427" s="89"/>
      <c r="J2427" s="85" t="s">
        <v>4483</v>
      </c>
    </row>
    <row r="2428" spans="9:10" x14ac:dyDescent="0.4">
      <c r="I2428" s="89"/>
      <c r="J2428" s="85" t="s">
        <v>4487</v>
      </c>
    </row>
    <row r="2429" spans="9:10" x14ac:dyDescent="0.4">
      <c r="I2429" s="89"/>
      <c r="J2429" s="85" t="s">
        <v>4506</v>
      </c>
    </row>
    <row r="2430" spans="9:10" x14ac:dyDescent="0.4">
      <c r="I2430" s="89"/>
      <c r="J2430" s="85" t="s">
        <v>4503</v>
      </c>
    </row>
    <row r="2431" spans="9:10" x14ac:dyDescent="0.4">
      <c r="I2431" s="89"/>
      <c r="J2431" s="85" t="s">
        <v>4489</v>
      </c>
    </row>
    <row r="2432" spans="9:10" x14ac:dyDescent="0.4">
      <c r="I2432" s="89"/>
      <c r="J2432" s="85" t="s">
        <v>4504</v>
      </c>
    </row>
    <row r="2433" spans="9:10" x14ac:dyDescent="0.4">
      <c r="I2433" s="89"/>
      <c r="J2433" s="85" t="s">
        <v>4486</v>
      </c>
    </row>
    <row r="2434" spans="9:10" x14ac:dyDescent="0.4">
      <c r="I2434" s="89"/>
      <c r="J2434" s="85" t="s">
        <v>4501</v>
      </c>
    </row>
    <row r="2435" spans="9:10" x14ac:dyDescent="0.4">
      <c r="I2435" s="89"/>
      <c r="J2435" s="85" t="s">
        <v>4495</v>
      </c>
    </row>
    <row r="2436" spans="9:10" x14ac:dyDescent="0.4">
      <c r="I2436" s="89"/>
      <c r="J2436" s="85" t="s">
        <v>4502</v>
      </c>
    </row>
    <row r="2437" spans="9:10" x14ac:dyDescent="0.4">
      <c r="I2437" s="89"/>
      <c r="J2437" s="85" t="s">
        <v>4490</v>
      </c>
    </row>
    <row r="2438" spans="9:10" x14ac:dyDescent="0.4">
      <c r="I2438" s="89"/>
      <c r="J2438" s="85" t="s">
        <v>4488</v>
      </c>
    </row>
    <row r="2439" spans="9:10" x14ac:dyDescent="0.4">
      <c r="I2439" s="89"/>
      <c r="J2439" s="85" t="s">
        <v>4494</v>
      </c>
    </row>
    <row r="2440" spans="9:10" x14ac:dyDescent="0.4">
      <c r="I2440" s="89"/>
      <c r="J2440" s="85" t="s">
        <v>4496</v>
      </c>
    </row>
    <row r="2441" spans="9:10" x14ac:dyDescent="0.4">
      <c r="I2441" s="89"/>
      <c r="J2441" s="85" t="s">
        <v>4493</v>
      </c>
    </row>
    <row r="2442" spans="9:10" x14ac:dyDescent="0.4">
      <c r="I2442" s="89"/>
      <c r="J2442" s="85" t="s">
        <v>4499</v>
      </c>
    </row>
    <row r="2443" spans="9:10" x14ac:dyDescent="0.4">
      <c r="I2443" s="89"/>
      <c r="J2443" s="85" t="s">
        <v>4498</v>
      </c>
    </row>
    <row r="2444" spans="9:10" x14ac:dyDescent="0.4">
      <c r="I2444" s="89"/>
      <c r="J2444" s="85" t="s">
        <v>4484</v>
      </c>
    </row>
    <row r="2445" spans="9:10" x14ac:dyDescent="0.4">
      <c r="I2445" s="89"/>
      <c r="J2445" s="85" t="s">
        <v>4497</v>
      </c>
    </row>
    <row r="2446" spans="9:10" x14ac:dyDescent="0.4">
      <c r="I2446" s="89"/>
      <c r="J2446" s="85" t="s">
        <v>4500</v>
      </c>
    </row>
    <row r="2447" spans="9:10" x14ac:dyDescent="0.4">
      <c r="I2447" s="89"/>
      <c r="J2447" s="85" t="s">
        <v>2854</v>
      </c>
    </row>
    <row r="2448" spans="9:10" x14ac:dyDescent="0.4">
      <c r="I2448" s="89"/>
      <c r="J2448" s="85" t="s">
        <v>1570</v>
      </c>
    </row>
    <row r="2449" spans="9:10" x14ac:dyDescent="0.4">
      <c r="I2449" s="89"/>
      <c r="J2449" s="85" t="s">
        <v>1579</v>
      </c>
    </row>
    <row r="2450" spans="9:10" x14ac:dyDescent="0.4">
      <c r="I2450" s="89"/>
      <c r="J2450" s="85" t="s">
        <v>1595</v>
      </c>
    </row>
    <row r="2451" spans="9:10" x14ac:dyDescent="0.4">
      <c r="I2451" s="89"/>
      <c r="J2451" s="85" t="s">
        <v>1581</v>
      </c>
    </row>
    <row r="2452" spans="9:10" x14ac:dyDescent="0.4">
      <c r="I2452" s="89"/>
      <c r="J2452" s="85" t="s">
        <v>2366</v>
      </c>
    </row>
    <row r="2453" spans="9:10" x14ac:dyDescent="0.4">
      <c r="I2453" s="89"/>
      <c r="J2453" s="85" t="s">
        <v>1596</v>
      </c>
    </row>
    <row r="2454" spans="9:10" x14ac:dyDescent="0.4">
      <c r="I2454" s="89"/>
      <c r="J2454" s="85" t="s">
        <v>2612</v>
      </c>
    </row>
    <row r="2455" spans="9:10" x14ac:dyDescent="0.4">
      <c r="I2455" s="89"/>
      <c r="J2455" s="85" t="s">
        <v>2859</v>
      </c>
    </row>
    <row r="2456" spans="9:10" x14ac:dyDescent="0.4">
      <c r="I2456" s="89"/>
      <c r="J2456" s="85" t="s">
        <v>2866</v>
      </c>
    </row>
    <row r="2457" spans="9:10" x14ac:dyDescent="0.4">
      <c r="I2457" s="89"/>
      <c r="J2457" s="85" t="s">
        <v>4885</v>
      </c>
    </row>
    <row r="2458" spans="9:10" x14ac:dyDescent="0.4">
      <c r="I2458" s="89"/>
      <c r="J2458" s="85" t="s">
        <v>1586</v>
      </c>
    </row>
    <row r="2459" spans="9:10" x14ac:dyDescent="0.4">
      <c r="I2459" s="89"/>
      <c r="J2459" s="85" t="s">
        <v>1577</v>
      </c>
    </row>
    <row r="2460" spans="9:10" x14ac:dyDescent="0.4">
      <c r="I2460" s="89"/>
      <c r="J2460" s="85" t="s">
        <v>2613</v>
      </c>
    </row>
    <row r="2461" spans="9:10" x14ac:dyDescent="0.4">
      <c r="I2461" s="89"/>
      <c r="J2461" s="85" t="s">
        <v>1580</v>
      </c>
    </row>
    <row r="2462" spans="9:10" x14ac:dyDescent="0.4">
      <c r="I2462" s="89"/>
      <c r="J2462" s="85" t="s">
        <v>1574</v>
      </c>
    </row>
    <row r="2463" spans="9:10" x14ac:dyDescent="0.4">
      <c r="I2463" s="89"/>
      <c r="J2463" s="85" t="s">
        <v>2977</v>
      </c>
    </row>
    <row r="2464" spans="9:10" x14ac:dyDescent="0.4">
      <c r="I2464" s="89"/>
      <c r="J2464" s="85" t="s">
        <v>2976</v>
      </c>
    </row>
    <row r="2465" spans="9:10" x14ac:dyDescent="0.4">
      <c r="I2465" s="89"/>
      <c r="J2465" s="85" t="s">
        <v>1571</v>
      </c>
    </row>
    <row r="2466" spans="9:10" x14ac:dyDescent="0.4">
      <c r="I2466" s="89"/>
      <c r="J2466" s="85" t="s">
        <v>4924</v>
      </c>
    </row>
    <row r="2467" spans="9:10" x14ac:dyDescent="0.4">
      <c r="I2467" s="89"/>
      <c r="J2467" s="85" t="s">
        <v>4923</v>
      </c>
    </row>
    <row r="2468" spans="9:10" x14ac:dyDescent="0.4">
      <c r="I2468" s="89"/>
      <c r="J2468" s="85" t="s">
        <v>1591</v>
      </c>
    </row>
    <row r="2469" spans="9:10" x14ac:dyDescent="0.4">
      <c r="I2469" s="89"/>
      <c r="J2469" s="85" t="s">
        <v>1592</v>
      </c>
    </row>
    <row r="2470" spans="9:10" x14ac:dyDescent="0.4">
      <c r="I2470" s="89"/>
      <c r="J2470" s="85" t="s">
        <v>2619</v>
      </c>
    </row>
    <row r="2471" spans="9:10" x14ac:dyDescent="0.4">
      <c r="I2471" s="89"/>
      <c r="J2471" s="85" t="s">
        <v>1576</v>
      </c>
    </row>
    <row r="2472" spans="9:10" x14ac:dyDescent="0.4">
      <c r="I2472" s="89"/>
      <c r="J2472" s="85" t="s">
        <v>1589</v>
      </c>
    </row>
    <row r="2473" spans="9:10" x14ac:dyDescent="0.4">
      <c r="I2473" s="89"/>
      <c r="J2473" s="85" t="s">
        <v>1575</v>
      </c>
    </row>
    <row r="2474" spans="9:10" x14ac:dyDescent="0.4">
      <c r="I2474" s="89"/>
      <c r="J2474" s="85" t="s">
        <v>1599</v>
      </c>
    </row>
    <row r="2475" spans="9:10" x14ac:dyDescent="0.4">
      <c r="I2475" s="89"/>
      <c r="J2475" s="85" t="s">
        <v>1584</v>
      </c>
    </row>
    <row r="2476" spans="9:10" x14ac:dyDescent="0.4">
      <c r="I2476" s="89"/>
      <c r="J2476" s="85" t="s">
        <v>1598</v>
      </c>
    </row>
    <row r="2477" spans="9:10" x14ac:dyDescent="0.4">
      <c r="I2477" s="89"/>
      <c r="J2477" s="85" t="s">
        <v>1974</v>
      </c>
    </row>
    <row r="2478" spans="9:10" x14ac:dyDescent="0.4">
      <c r="I2478" s="89"/>
      <c r="J2478" s="85" t="s">
        <v>1588</v>
      </c>
    </row>
    <row r="2479" spans="9:10" x14ac:dyDescent="0.4">
      <c r="I2479" s="89"/>
      <c r="J2479" s="85" t="s">
        <v>1587</v>
      </c>
    </row>
    <row r="2480" spans="9:10" x14ac:dyDescent="0.4">
      <c r="I2480" s="89"/>
      <c r="J2480" s="85" t="s">
        <v>1585</v>
      </c>
    </row>
    <row r="2481" spans="9:10" x14ac:dyDescent="0.4">
      <c r="I2481" s="89"/>
      <c r="J2481" s="85" t="s">
        <v>1602</v>
      </c>
    </row>
    <row r="2482" spans="9:10" x14ac:dyDescent="0.4">
      <c r="I2482" s="89"/>
      <c r="J2482" s="85" t="s">
        <v>3433</v>
      </c>
    </row>
    <row r="2483" spans="9:10" x14ac:dyDescent="0.4">
      <c r="I2483" s="89"/>
      <c r="J2483" s="85" t="s">
        <v>4429</v>
      </c>
    </row>
    <row r="2484" spans="9:10" x14ac:dyDescent="0.4">
      <c r="I2484" s="89"/>
      <c r="J2484" s="85" t="s">
        <v>2621</v>
      </c>
    </row>
    <row r="2485" spans="9:10" x14ac:dyDescent="0.4">
      <c r="I2485" s="89"/>
      <c r="J2485" s="85" t="s">
        <v>2617</v>
      </c>
    </row>
    <row r="2486" spans="9:10" x14ac:dyDescent="0.4">
      <c r="I2486" s="89"/>
      <c r="J2486" s="85" t="s">
        <v>1578</v>
      </c>
    </row>
    <row r="2487" spans="9:10" x14ac:dyDescent="0.4">
      <c r="I2487" s="89"/>
      <c r="J2487" s="85" t="s">
        <v>1572</v>
      </c>
    </row>
    <row r="2488" spans="9:10" x14ac:dyDescent="0.4">
      <c r="I2488" s="89"/>
      <c r="J2488" s="85" t="s">
        <v>1573</v>
      </c>
    </row>
    <row r="2489" spans="9:10" x14ac:dyDescent="0.4">
      <c r="I2489" s="89"/>
      <c r="J2489" s="85" t="s">
        <v>1593</v>
      </c>
    </row>
    <row r="2490" spans="9:10" x14ac:dyDescent="0.4">
      <c r="I2490" s="89"/>
      <c r="J2490" s="85" t="s">
        <v>1601</v>
      </c>
    </row>
    <row r="2491" spans="9:10" x14ac:dyDescent="0.4">
      <c r="I2491" s="89"/>
      <c r="J2491" s="85" t="s">
        <v>1594</v>
      </c>
    </row>
    <row r="2492" spans="9:10" x14ac:dyDescent="0.4">
      <c r="I2492" s="89"/>
      <c r="J2492" s="85" t="s">
        <v>2861</v>
      </c>
    </row>
    <row r="2493" spans="9:10" x14ac:dyDescent="0.4">
      <c r="I2493" s="89"/>
      <c r="J2493" s="85" t="s">
        <v>1590</v>
      </c>
    </row>
    <row r="2494" spans="9:10" x14ac:dyDescent="0.4">
      <c r="I2494" s="89"/>
      <c r="J2494" s="85" t="s">
        <v>3321</v>
      </c>
    </row>
    <row r="2495" spans="9:10" x14ac:dyDescent="0.4">
      <c r="I2495" s="89"/>
      <c r="J2495" s="85" t="s">
        <v>1582</v>
      </c>
    </row>
    <row r="2496" spans="9:10" x14ac:dyDescent="0.4">
      <c r="I2496" s="89"/>
      <c r="J2496" s="85" t="s">
        <v>1583</v>
      </c>
    </row>
    <row r="2497" spans="9:10" x14ac:dyDescent="0.4">
      <c r="I2497" s="89"/>
      <c r="J2497" s="85" t="s">
        <v>1978</v>
      </c>
    </row>
    <row r="2498" spans="9:10" x14ac:dyDescent="0.4">
      <c r="I2498" s="89"/>
      <c r="J2498" s="85" t="s">
        <v>1600</v>
      </c>
    </row>
    <row r="2499" spans="9:10" x14ac:dyDescent="0.4">
      <c r="I2499" s="89"/>
      <c r="J2499" s="85" t="s">
        <v>1597</v>
      </c>
    </row>
    <row r="2500" spans="9:10" x14ac:dyDescent="0.4">
      <c r="I2500" s="89"/>
      <c r="J2500" s="85" t="s">
        <v>2620</v>
      </c>
    </row>
    <row r="2501" spans="9:10" x14ac:dyDescent="0.4">
      <c r="I2501" s="89"/>
      <c r="J2501" s="85" t="s">
        <v>2858</v>
      </c>
    </row>
    <row r="2502" spans="9:10" x14ac:dyDescent="0.4">
      <c r="I2502" s="89"/>
      <c r="J2502" s="85" t="s">
        <v>2618</v>
      </c>
    </row>
    <row r="2503" spans="9:10" x14ac:dyDescent="0.4">
      <c r="I2503" s="89"/>
      <c r="J2503" s="85" t="s">
        <v>2857</v>
      </c>
    </row>
    <row r="2504" spans="9:10" x14ac:dyDescent="0.4">
      <c r="I2504" s="89"/>
      <c r="J2504" s="85" t="s">
        <v>1977</v>
      </c>
    </row>
    <row r="2505" spans="9:10" x14ac:dyDescent="0.4">
      <c r="I2505" s="89"/>
      <c r="J2505" s="85" t="s">
        <v>1983</v>
      </c>
    </row>
    <row r="2506" spans="9:10" x14ac:dyDescent="0.4">
      <c r="I2506" s="89"/>
      <c r="J2506" s="85" t="s">
        <v>1985</v>
      </c>
    </row>
    <row r="2507" spans="9:10" x14ac:dyDescent="0.4">
      <c r="I2507" s="89"/>
      <c r="J2507" s="85" t="s">
        <v>2615</v>
      </c>
    </row>
    <row r="2508" spans="9:10" x14ac:dyDescent="0.4">
      <c r="I2508" s="89"/>
      <c r="J2508" s="85" t="s">
        <v>2614</v>
      </c>
    </row>
    <row r="2509" spans="9:10" x14ac:dyDescent="0.4">
      <c r="I2509" s="89"/>
      <c r="J2509" s="85" t="s">
        <v>3929</v>
      </c>
    </row>
    <row r="2510" spans="9:10" x14ac:dyDescent="0.4">
      <c r="I2510" s="89"/>
      <c r="J2510" s="85" t="s">
        <v>2616</v>
      </c>
    </row>
    <row r="2511" spans="9:10" x14ac:dyDescent="0.4">
      <c r="I2511" s="89"/>
      <c r="J2511" s="85" t="s">
        <v>2864</v>
      </c>
    </row>
    <row r="2512" spans="9:10" x14ac:dyDescent="0.4">
      <c r="I2512" s="89"/>
      <c r="J2512" s="85" t="s">
        <v>4864</v>
      </c>
    </row>
    <row r="2513" spans="9:10" x14ac:dyDescent="0.4">
      <c r="I2513" s="89"/>
      <c r="J2513" s="85" t="s">
        <v>1982</v>
      </c>
    </row>
    <row r="2514" spans="9:10" x14ac:dyDescent="0.4">
      <c r="I2514" s="89"/>
      <c r="J2514" s="85" t="s">
        <v>1976</v>
      </c>
    </row>
    <row r="2515" spans="9:10" x14ac:dyDescent="0.4">
      <c r="I2515" s="89"/>
      <c r="J2515" s="85" t="s">
        <v>2862</v>
      </c>
    </row>
    <row r="2516" spans="9:10" x14ac:dyDescent="0.4">
      <c r="I2516" s="89"/>
      <c r="J2516" s="85" t="s">
        <v>2856</v>
      </c>
    </row>
    <row r="2517" spans="9:10" x14ac:dyDescent="0.4">
      <c r="I2517" s="89"/>
      <c r="J2517" s="85" t="s">
        <v>2867</v>
      </c>
    </row>
    <row r="2518" spans="9:10" x14ac:dyDescent="0.4">
      <c r="I2518" s="89"/>
      <c r="J2518" s="85" t="s">
        <v>2863</v>
      </c>
    </row>
    <row r="2519" spans="9:10" x14ac:dyDescent="0.4">
      <c r="I2519" s="89"/>
      <c r="J2519" s="85" t="s">
        <v>2860</v>
      </c>
    </row>
    <row r="2520" spans="9:10" x14ac:dyDescent="0.4">
      <c r="I2520" s="89"/>
      <c r="J2520" s="85" t="s">
        <v>2855</v>
      </c>
    </row>
    <row r="2521" spans="9:10" x14ac:dyDescent="0.4">
      <c r="I2521" s="89"/>
      <c r="J2521" s="85" t="s">
        <v>2865</v>
      </c>
    </row>
    <row r="2522" spans="9:10" x14ac:dyDescent="0.4">
      <c r="I2522" s="89"/>
      <c r="J2522" s="85" t="s">
        <v>3158</v>
      </c>
    </row>
    <row r="2523" spans="9:10" x14ac:dyDescent="0.4">
      <c r="I2523" s="89"/>
      <c r="J2523" s="85" t="s">
        <v>1980</v>
      </c>
    </row>
    <row r="2524" spans="9:10" x14ac:dyDescent="0.4">
      <c r="I2524" s="89"/>
      <c r="J2524" s="85" t="s">
        <v>1979</v>
      </c>
    </row>
    <row r="2525" spans="9:10" x14ac:dyDescent="0.4">
      <c r="I2525" s="89"/>
      <c r="J2525" s="85" t="s">
        <v>1984</v>
      </c>
    </row>
    <row r="2526" spans="9:10" x14ac:dyDescent="0.4">
      <c r="I2526" s="89"/>
      <c r="J2526" s="85" t="s">
        <v>1981</v>
      </c>
    </row>
    <row r="2527" spans="9:10" x14ac:dyDescent="0.4">
      <c r="I2527" s="89"/>
      <c r="J2527" s="85" t="s">
        <v>1975</v>
      </c>
    </row>
    <row r="2528" spans="9:10" x14ac:dyDescent="0.4">
      <c r="I2528" s="89"/>
      <c r="J2528" s="85" t="s">
        <v>3159</v>
      </c>
    </row>
    <row r="2529" spans="9:10" x14ac:dyDescent="0.4">
      <c r="I2529" s="89"/>
      <c r="J2529" s="85" t="s">
        <v>3160</v>
      </c>
    </row>
    <row r="2530" spans="9:10" x14ac:dyDescent="0.4">
      <c r="I2530" s="89"/>
      <c r="J2530" s="85" t="s">
        <v>3161</v>
      </c>
    </row>
    <row r="2531" spans="9:10" x14ac:dyDescent="0.4">
      <c r="I2531" s="89"/>
      <c r="J2531" s="85" t="s">
        <v>1603</v>
      </c>
    </row>
    <row r="2532" spans="9:10" x14ac:dyDescent="0.4">
      <c r="I2532" s="89"/>
      <c r="J2532" s="85" t="s">
        <v>1605</v>
      </c>
    </row>
    <row r="2533" spans="9:10" x14ac:dyDescent="0.4">
      <c r="I2533" s="89"/>
      <c r="J2533" s="85" t="s">
        <v>1987</v>
      </c>
    </row>
    <row r="2534" spans="9:10" x14ac:dyDescent="0.4">
      <c r="I2534" s="89"/>
      <c r="J2534" s="85" t="s">
        <v>1986</v>
      </c>
    </row>
    <row r="2535" spans="9:10" x14ac:dyDescent="0.4">
      <c r="I2535" s="89"/>
      <c r="J2535" s="85" t="s">
        <v>1606</v>
      </c>
    </row>
    <row r="2536" spans="9:10" x14ac:dyDescent="0.4">
      <c r="I2536" s="89"/>
      <c r="J2536" s="85" t="s">
        <v>1604</v>
      </c>
    </row>
    <row r="2537" spans="9:10" x14ac:dyDescent="0.4">
      <c r="I2537" s="89"/>
      <c r="J2537" s="85" t="s">
        <v>2367</v>
      </c>
    </row>
    <row r="2538" spans="9:10" x14ac:dyDescent="0.4">
      <c r="I2538" s="89"/>
      <c r="J2538" s="85" t="s">
        <v>2368</v>
      </c>
    </row>
    <row r="2539" spans="9:10" x14ac:dyDescent="0.4">
      <c r="I2539" s="89"/>
      <c r="J2539" s="85" t="s">
        <v>3105</v>
      </c>
    </row>
    <row r="2540" spans="9:10" x14ac:dyDescent="0.4">
      <c r="I2540" s="89"/>
      <c r="J2540" s="85" t="s">
        <v>3106</v>
      </c>
    </row>
    <row r="2541" spans="9:10" x14ac:dyDescent="0.4">
      <c r="I2541" s="89"/>
      <c r="J2541" s="85" t="s">
        <v>3104</v>
      </c>
    </row>
    <row r="2542" spans="9:10" x14ac:dyDescent="0.4">
      <c r="I2542" s="89"/>
      <c r="J2542" s="85" t="s">
        <v>2870</v>
      </c>
    </row>
    <row r="2543" spans="9:10" x14ac:dyDescent="0.4">
      <c r="I2543" s="89"/>
      <c r="J2543" s="85" t="s">
        <v>3097</v>
      </c>
    </row>
    <row r="2544" spans="9:10" x14ac:dyDescent="0.4">
      <c r="I2544" s="89"/>
      <c r="J2544" s="85" t="s">
        <v>2869</v>
      </c>
    </row>
    <row r="2545" spans="9:10" x14ac:dyDescent="0.4">
      <c r="I2545" s="89"/>
      <c r="J2545" s="85" t="s">
        <v>3098</v>
      </c>
    </row>
    <row r="2546" spans="9:10" x14ac:dyDescent="0.4">
      <c r="I2546" s="89"/>
      <c r="J2546" s="85" t="s">
        <v>2868</v>
      </c>
    </row>
    <row r="2547" spans="9:10" x14ac:dyDescent="0.4">
      <c r="I2547" s="89"/>
      <c r="J2547" s="85" t="s">
        <v>3099</v>
      </c>
    </row>
    <row r="2548" spans="9:10" x14ac:dyDescent="0.4">
      <c r="I2548" s="89"/>
      <c r="J2548" s="85" t="s">
        <v>3100</v>
      </c>
    </row>
    <row r="2549" spans="9:10" x14ac:dyDescent="0.4">
      <c r="I2549" s="89"/>
      <c r="J2549" s="85" t="s">
        <v>3109</v>
      </c>
    </row>
    <row r="2550" spans="9:10" x14ac:dyDescent="0.4">
      <c r="I2550" s="89"/>
      <c r="J2550" s="85" t="s">
        <v>3096</v>
      </c>
    </row>
    <row r="2551" spans="9:10" x14ac:dyDescent="0.4">
      <c r="I2551" s="89"/>
      <c r="J2551" s="85" t="s">
        <v>3083</v>
      </c>
    </row>
    <row r="2552" spans="9:10" x14ac:dyDescent="0.4">
      <c r="I2552" s="89"/>
      <c r="J2552" s="85" t="s">
        <v>3112</v>
      </c>
    </row>
    <row r="2553" spans="9:10" x14ac:dyDescent="0.4">
      <c r="I2553" s="89"/>
      <c r="J2553" s="85" t="s">
        <v>3113</v>
      </c>
    </row>
    <row r="2554" spans="9:10" x14ac:dyDescent="0.4">
      <c r="I2554" s="89"/>
      <c r="J2554" s="85" t="s">
        <v>3114</v>
      </c>
    </row>
    <row r="2555" spans="9:10" x14ac:dyDescent="0.4">
      <c r="I2555" s="89"/>
      <c r="J2555" s="85" t="s">
        <v>3437</v>
      </c>
    </row>
    <row r="2556" spans="9:10" x14ac:dyDescent="0.4">
      <c r="I2556" s="89"/>
      <c r="J2556" s="85" t="s">
        <v>4148</v>
      </c>
    </row>
    <row r="2557" spans="9:10" x14ac:dyDescent="0.4">
      <c r="I2557" s="89"/>
      <c r="J2557" s="85" t="s">
        <v>4151</v>
      </c>
    </row>
    <row r="2558" spans="9:10" x14ac:dyDescent="0.4">
      <c r="I2558" s="89"/>
      <c r="J2558" s="85" t="s">
        <v>3323</v>
      </c>
    </row>
    <row r="2559" spans="9:10" x14ac:dyDescent="0.4">
      <c r="I2559" s="89"/>
      <c r="J2559" s="85" t="s">
        <v>3322</v>
      </c>
    </row>
    <row r="2560" spans="9:10" x14ac:dyDescent="0.4">
      <c r="I2560" s="89"/>
      <c r="J2560" s="85" t="s">
        <v>4995</v>
      </c>
    </row>
    <row r="2561" spans="9:10" x14ac:dyDescent="0.4">
      <c r="I2561" s="89"/>
      <c r="J2561" s="85" t="s">
        <v>3110</v>
      </c>
    </row>
    <row r="2562" spans="9:10" x14ac:dyDescent="0.4">
      <c r="I2562" s="89"/>
      <c r="J2562" s="85" t="s">
        <v>3111</v>
      </c>
    </row>
    <row r="2563" spans="9:10" x14ac:dyDescent="0.4">
      <c r="I2563" s="89"/>
      <c r="J2563" s="85" t="s">
        <v>3054</v>
      </c>
    </row>
    <row r="2564" spans="9:10" x14ac:dyDescent="0.4">
      <c r="I2564" s="89"/>
      <c r="J2564" s="85" t="s">
        <v>3053</v>
      </c>
    </row>
    <row r="2565" spans="9:10" x14ac:dyDescent="0.4">
      <c r="I2565" s="89"/>
      <c r="J2565" s="85" t="s">
        <v>3651</v>
      </c>
    </row>
    <row r="2566" spans="9:10" x14ac:dyDescent="0.4">
      <c r="I2566" s="89"/>
      <c r="J2566" s="85" t="s">
        <v>3649</v>
      </c>
    </row>
    <row r="2567" spans="9:10" x14ac:dyDescent="0.4">
      <c r="I2567" s="89"/>
      <c r="J2567" s="85" t="s">
        <v>3873</v>
      </c>
    </row>
    <row r="2568" spans="9:10" x14ac:dyDescent="0.4">
      <c r="I2568" s="89"/>
      <c r="J2568" s="85" t="s">
        <v>3874</v>
      </c>
    </row>
    <row r="2569" spans="9:10" x14ac:dyDescent="0.4">
      <c r="I2569" s="89"/>
      <c r="J2569" s="85" t="s">
        <v>5255</v>
      </c>
    </row>
    <row r="2570" spans="9:10" x14ac:dyDescent="0.4">
      <c r="I2570" s="89"/>
      <c r="J2570" s="85" t="s">
        <v>5254</v>
      </c>
    </row>
    <row r="2571" spans="9:10" x14ac:dyDescent="0.4">
      <c r="I2571" s="89"/>
      <c r="J2571" s="85" t="s">
        <v>3086</v>
      </c>
    </row>
    <row r="2572" spans="9:10" x14ac:dyDescent="0.4">
      <c r="I2572" s="89"/>
      <c r="J2572" s="85" t="s">
        <v>3084</v>
      </c>
    </row>
    <row r="2573" spans="9:10" x14ac:dyDescent="0.4">
      <c r="I2573" s="89"/>
      <c r="J2573" s="85" t="s">
        <v>3085</v>
      </c>
    </row>
    <row r="2574" spans="9:10" x14ac:dyDescent="0.4">
      <c r="I2574" s="89"/>
      <c r="J2574" s="85" t="s">
        <v>3087</v>
      </c>
    </row>
    <row r="2575" spans="9:10" x14ac:dyDescent="0.4">
      <c r="I2575" s="89"/>
      <c r="J2575" s="85" t="s">
        <v>3082</v>
      </c>
    </row>
    <row r="2576" spans="9:10" x14ac:dyDescent="0.4">
      <c r="I2576" s="89"/>
      <c r="J2576" s="85" t="s">
        <v>3648</v>
      </c>
    </row>
    <row r="2577" spans="9:10" x14ac:dyDescent="0.4">
      <c r="I2577" s="89"/>
      <c r="J2577" s="85" t="s">
        <v>3646</v>
      </c>
    </row>
    <row r="2578" spans="9:10" x14ac:dyDescent="0.4">
      <c r="I2578" s="89"/>
      <c r="J2578" s="85" t="s">
        <v>3101</v>
      </c>
    </row>
    <row r="2579" spans="9:10" x14ac:dyDescent="0.4">
      <c r="I2579" s="89"/>
      <c r="J2579" s="85" t="s">
        <v>3642</v>
      </c>
    </row>
    <row r="2580" spans="9:10" x14ac:dyDescent="0.4">
      <c r="I2580" s="89"/>
      <c r="J2580" s="85" t="s">
        <v>4108</v>
      </c>
    </row>
    <row r="2581" spans="9:10" x14ac:dyDescent="0.4">
      <c r="I2581" s="89"/>
      <c r="J2581" s="85" t="s">
        <v>3095</v>
      </c>
    </row>
    <row r="2582" spans="9:10" x14ac:dyDescent="0.4">
      <c r="I2582" s="89"/>
      <c r="J2582" s="85" t="s">
        <v>3652</v>
      </c>
    </row>
    <row r="2583" spans="9:10" x14ac:dyDescent="0.4">
      <c r="I2583" s="89"/>
      <c r="J2583" s="85" t="s">
        <v>3088</v>
      </c>
    </row>
    <row r="2584" spans="9:10" x14ac:dyDescent="0.4">
      <c r="I2584" s="89"/>
      <c r="J2584" s="85" t="s">
        <v>3089</v>
      </c>
    </row>
    <row r="2585" spans="9:10" x14ac:dyDescent="0.4">
      <c r="I2585" s="89"/>
      <c r="J2585" s="85" t="s">
        <v>3090</v>
      </c>
    </row>
    <row r="2586" spans="9:10" x14ac:dyDescent="0.4">
      <c r="I2586" s="89"/>
      <c r="J2586" s="85" t="s">
        <v>3091</v>
      </c>
    </row>
    <row r="2587" spans="9:10" x14ac:dyDescent="0.4">
      <c r="I2587" s="89"/>
      <c r="J2587" s="85" t="s">
        <v>3092</v>
      </c>
    </row>
    <row r="2588" spans="9:10" x14ac:dyDescent="0.4">
      <c r="I2588" s="89"/>
      <c r="J2588" s="85" t="s">
        <v>3093</v>
      </c>
    </row>
    <row r="2589" spans="9:10" x14ac:dyDescent="0.4">
      <c r="I2589" s="89"/>
      <c r="J2589" s="85" t="s">
        <v>3094</v>
      </c>
    </row>
    <row r="2590" spans="9:10" x14ac:dyDescent="0.4">
      <c r="I2590" s="89"/>
      <c r="J2590" s="85" t="s">
        <v>3102</v>
      </c>
    </row>
    <row r="2591" spans="9:10" x14ac:dyDescent="0.4">
      <c r="I2591" s="89"/>
      <c r="J2591" s="85" t="s">
        <v>3103</v>
      </c>
    </row>
    <row r="2592" spans="9:10" x14ac:dyDescent="0.4">
      <c r="I2592" s="89"/>
      <c r="J2592" s="85" t="s">
        <v>3653</v>
      </c>
    </row>
    <row r="2593" spans="9:10" x14ac:dyDescent="0.4">
      <c r="I2593" s="89"/>
      <c r="J2593" s="85" t="s">
        <v>3644</v>
      </c>
    </row>
    <row r="2594" spans="9:10" x14ac:dyDescent="0.4">
      <c r="I2594" s="89"/>
      <c r="J2594" s="85" t="s">
        <v>3645</v>
      </c>
    </row>
    <row r="2595" spans="9:10" x14ac:dyDescent="0.4">
      <c r="I2595" s="89"/>
      <c r="J2595" s="85" t="s">
        <v>3647</v>
      </c>
    </row>
    <row r="2596" spans="9:10" x14ac:dyDescent="0.4">
      <c r="I2596" s="89"/>
      <c r="J2596" s="85" t="s">
        <v>3650</v>
      </c>
    </row>
    <row r="2597" spans="9:10" x14ac:dyDescent="0.4">
      <c r="I2597" s="89"/>
      <c r="J2597" s="85" t="s">
        <v>3643</v>
      </c>
    </row>
    <row r="2598" spans="9:10" x14ac:dyDescent="0.4">
      <c r="I2598" s="89"/>
      <c r="J2598" s="85" t="s">
        <v>1120</v>
      </c>
    </row>
    <row r="2599" spans="9:10" x14ac:dyDescent="0.4">
      <c r="I2599" s="89"/>
      <c r="J2599" s="85" t="s">
        <v>2623</v>
      </c>
    </row>
    <row r="2600" spans="9:10" x14ac:dyDescent="0.4">
      <c r="I2600" s="89"/>
      <c r="J2600" s="85" t="s">
        <v>2622</v>
      </c>
    </row>
    <row r="2601" spans="9:10" x14ac:dyDescent="0.4">
      <c r="I2601" s="89"/>
      <c r="J2601" s="85" t="s">
        <v>5506</v>
      </c>
    </row>
    <row r="2602" spans="9:10" x14ac:dyDescent="0.4">
      <c r="I2602" s="89"/>
      <c r="J2602" s="85" t="s">
        <v>2629</v>
      </c>
    </row>
    <row r="2603" spans="9:10" x14ac:dyDescent="0.4">
      <c r="I2603" s="89"/>
      <c r="J2603" s="85" t="s">
        <v>2627</v>
      </c>
    </row>
    <row r="2604" spans="9:10" x14ac:dyDescent="0.4">
      <c r="I2604" s="89"/>
      <c r="J2604" s="85" t="s">
        <v>3107</v>
      </c>
    </row>
    <row r="2605" spans="9:10" x14ac:dyDescent="0.4">
      <c r="I2605" s="89"/>
      <c r="J2605" s="85" t="s">
        <v>2628</v>
      </c>
    </row>
    <row r="2606" spans="9:10" x14ac:dyDescent="0.4">
      <c r="I2606" s="89"/>
      <c r="J2606" s="85" t="s">
        <v>3108</v>
      </c>
    </row>
    <row r="2607" spans="9:10" x14ac:dyDescent="0.4">
      <c r="I2607" s="89"/>
      <c r="J2607" s="85" t="s">
        <v>2624</v>
      </c>
    </row>
    <row r="2608" spans="9:10" x14ac:dyDescent="0.4">
      <c r="I2608" s="89"/>
      <c r="J2608" s="85" t="s">
        <v>5584</v>
      </c>
    </row>
    <row r="2609" spans="9:10" x14ac:dyDescent="0.4">
      <c r="I2609" s="89"/>
      <c r="J2609" s="85" t="s">
        <v>2625</v>
      </c>
    </row>
    <row r="2610" spans="9:10" x14ac:dyDescent="0.4">
      <c r="I2610" s="89"/>
      <c r="J2610" s="85" t="s">
        <v>2626</v>
      </c>
    </row>
    <row r="2611" spans="9:10" x14ac:dyDescent="0.4">
      <c r="I2611" s="89"/>
      <c r="J2611" s="85" t="s">
        <v>5585</v>
      </c>
    </row>
    <row r="2612" spans="9:10" x14ac:dyDescent="0.4">
      <c r="I2612" s="89"/>
      <c r="J2612" s="85" t="s">
        <v>1607</v>
      </c>
    </row>
    <row r="2613" spans="9:10" x14ac:dyDescent="0.4">
      <c r="I2613" s="89"/>
      <c r="J2613" s="85" t="s">
        <v>1617</v>
      </c>
    </row>
    <row r="2614" spans="9:10" x14ac:dyDescent="0.4">
      <c r="I2614" s="89"/>
      <c r="J2614" s="85" t="s">
        <v>1613</v>
      </c>
    </row>
    <row r="2615" spans="9:10" x14ac:dyDescent="0.4">
      <c r="I2615" s="89"/>
      <c r="J2615" s="85" t="s">
        <v>1989</v>
      </c>
    </row>
    <row r="2616" spans="9:10" x14ac:dyDescent="0.4">
      <c r="I2616" s="89"/>
      <c r="J2616" s="85" t="s">
        <v>1997</v>
      </c>
    </row>
    <row r="2617" spans="9:10" x14ac:dyDescent="0.4">
      <c r="I2617" s="89"/>
      <c r="J2617" s="85" t="s">
        <v>1993</v>
      </c>
    </row>
    <row r="2618" spans="9:10" x14ac:dyDescent="0.4">
      <c r="I2618" s="89"/>
      <c r="J2618" s="85" t="s">
        <v>1995</v>
      </c>
    </row>
    <row r="2619" spans="9:10" x14ac:dyDescent="0.4">
      <c r="I2619" s="89"/>
      <c r="J2619" s="85" t="s">
        <v>1990</v>
      </c>
    </row>
    <row r="2620" spans="9:10" x14ac:dyDescent="0.4">
      <c r="I2620" s="89"/>
      <c r="J2620" s="85" t="s">
        <v>1996</v>
      </c>
    </row>
    <row r="2621" spans="9:10" x14ac:dyDescent="0.4">
      <c r="I2621" s="89"/>
      <c r="J2621" s="85" t="s">
        <v>1988</v>
      </c>
    </row>
    <row r="2622" spans="9:10" x14ac:dyDescent="0.4">
      <c r="I2622" s="89"/>
      <c r="J2622" s="85" t="s">
        <v>1994</v>
      </c>
    </row>
    <row r="2623" spans="9:10" x14ac:dyDescent="0.4">
      <c r="I2623" s="89"/>
      <c r="J2623" s="85" t="s">
        <v>1612</v>
      </c>
    </row>
    <row r="2624" spans="9:10" x14ac:dyDescent="0.4">
      <c r="I2624" s="89"/>
      <c r="J2624" s="85" t="s">
        <v>1618</v>
      </c>
    </row>
    <row r="2625" spans="9:10" x14ac:dyDescent="0.4">
      <c r="I2625" s="89"/>
      <c r="J2625" s="85" t="s">
        <v>3247</v>
      </c>
    </row>
    <row r="2626" spans="9:10" x14ac:dyDescent="0.4">
      <c r="I2626" s="89"/>
      <c r="J2626" s="85" t="s">
        <v>1608</v>
      </c>
    </row>
    <row r="2627" spans="9:10" x14ac:dyDescent="0.4">
      <c r="I2627" s="89"/>
      <c r="J2627" s="85" t="s">
        <v>1622</v>
      </c>
    </row>
    <row r="2628" spans="9:10" x14ac:dyDescent="0.4">
      <c r="I2628" s="89"/>
      <c r="J2628" s="85" t="s">
        <v>1619</v>
      </c>
    </row>
    <row r="2629" spans="9:10" x14ac:dyDescent="0.4">
      <c r="I2629" s="89"/>
      <c r="J2629" s="85" t="s">
        <v>1998</v>
      </c>
    </row>
    <row r="2630" spans="9:10" x14ac:dyDescent="0.4">
      <c r="I2630" s="89"/>
      <c r="J2630" s="85" t="s">
        <v>1991</v>
      </c>
    </row>
    <row r="2631" spans="9:10" x14ac:dyDescent="0.4">
      <c r="I2631" s="89"/>
      <c r="J2631" s="85" t="s">
        <v>1621</v>
      </c>
    </row>
    <row r="2632" spans="9:10" x14ac:dyDescent="0.4">
      <c r="I2632" s="89"/>
      <c r="J2632" s="85" t="s">
        <v>1614</v>
      </c>
    </row>
    <row r="2633" spans="9:10" x14ac:dyDescent="0.4">
      <c r="I2633" s="89"/>
      <c r="J2633" s="85" t="s">
        <v>1624</v>
      </c>
    </row>
    <row r="2634" spans="9:10" x14ac:dyDescent="0.4">
      <c r="I2634" s="89"/>
      <c r="J2634" s="85" t="s">
        <v>1610</v>
      </c>
    </row>
    <row r="2635" spans="9:10" x14ac:dyDescent="0.4">
      <c r="I2635" s="89"/>
      <c r="J2635" s="85" t="s">
        <v>1623</v>
      </c>
    </row>
    <row r="2636" spans="9:10" x14ac:dyDescent="0.4">
      <c r="I2636" s="89"/>
      <c r="J2636" s="85" t="s">
        <v>1992</v>
      </c>
    </row>
    <row r="2637" spans="9:10" x14ac:dyDescent="0.4">
      <c r="I2637" s="89"/>
      <c r="J2637" s="85" t="s">
        <v>5649</v>
      </c>
    </row>
    <row r="2638" spans="9:10" x14ac:dyDescent="0.4">
      <c r="I2638" s="89"/>
      <c r="J2638" s="85" t="s">
        <v>5467</v>
      </c>
    </row>
    <row r="2639" spans="9:10" x14ac:dyDescent="0.4">
      <c r="I2639" s="89"/>
      <c r="J2639" s="85" t="s">
        <v>5648</v>
      </c>
    </row>
    <row r="2640" spans="9:10" x14ac:dyDescent="0.4">
      <c r="I2640" s="89"/>
      <c r="J2640" s="85" t="s">
        <v>1616</v>
      </c>
    </row>
    <row r="2641" spans="9:10" x14ac:dyDescent="0.4">
      <c r="I2641" s="89"/>
      <c r="J2641" s="85" t="s">
        <v>1615</v>
      </c>
    </row>
    <row r="2642" spans="9:10" x14ac:dyDescent="0.4">
      <c r="I2642" s="89"/>
      <c r="J2642" s="85" t="s">
        <v>1620</v>
      </c>
    </row>
    <row r="2643" spans="9:10" x14ac:dyDescent="0.4">
      <c r="I2643" s="89"/>
      <c r="J2643" s="85" t="s">
        <v>3343</v>
      </c>
    </row>
    <row r="2644" spans="9:10" x14ac:dyDescent="0.4">
      <c r="I2644" s="89"/>
      <c r="J2644" s="85" t="s">
        <v>3916</v>
      </c>
    </row>
    <row r="2645" spans="9:10" x14ac:dyDescent="0.4">
      <c r="I2645" s="89"/>
      <c r="J2645" s="85" t="s">
        <v>3919</v>
      </c>
    </row>
    <row r="2646" spans="9:10" x14ac:dyDescent="0.4">
      <c r="I2646" s="89"/>
      <c r="J2646" s="85" t="s">
        <v>3923</v>
      </c>
    </row>
    <row r="2647" spans="9:10" x14ac:dyDescent="0.4">
      <c r="I2647" s="89"/>
      <c r="J2647" s="85" t="s">
        <v>3924</v>
      </c>
    </row>
    <row r="2648" spans="9:10" x14ac:dyDescent="0.4">
      <c r="I2648" s="89"/>
      <c r="J2648" s="85" t="s">
        <v>5466</v>
      </c>
    </row>
    <row r="2649" spans="9:10" x14ac:dyDescent="0.4">
      <c r="I2649" s="89"/>
      <c r="J2649" s="85" t="s">
        <v>1611</v>
      </c>
    </row>
    <row r="2650" spans="9:10" x14ac:dyDescent="0.4">
      <c r="I2650" s="89"/>
      <c r="J2650" s="85" t="s">
        <v>2873</v>
      </c>
    </row>
    <row r="2651" spans="9:10" x14ac:dyDescent="0.4">
      <c r="I2651" s="89"/>
      <c r="J2651" s="85" t="s">
        <v>1609</v>
      </c>
    </row>
    <row r="2652" spans="9:10" x14ac:dyDescent="0.4">
      <c r="I2652" s="89"/>
      <c r="J2652" s="85" t="s">
        <v>3920</v>
      </c>
    </row>
    <row r="2653" spans="9:10" x14ac:dyDescent="0.4">
      <c r="I2653" s="89"/>
      <c r="J2653" s="85" t="s">
        <v>3917</v>
      </c>
    </row>
    <row r="2654" spans="9:10" x14ac:dyDescent="0.4">
      <c r="I2654" s="89"/>
      <c r="J2654" s="85" t="s">
        <v>3918</v>
      </c>
    </row>
    <row r="2655" spans="9:10" x14ac:dyDescent="0.4">
      <c r="I2655" s="89"/>
      <c r="J2655" s="85" t="s">
        <v>3921</v>
      </c>
    </row>
    <row r="2656" spans="9:10" x14ac:dyDescent="0.4">
      <c r="I2656" s="89"/>
      <c r="J2656" s="85" t="s">
        <v>3922</v>
      </c>
    </row>
    <row r="2657" spans="9:10" x14ac:dyDescent="0.4">
      <c r="I2657" s="89"/>
      <c r="J2657" s="85" t="s">
        <v>3324</v>
      </c>
    </row>
    <row r="2658" spans="9:10" x14ac:dyDescent="0.4">
      <c r="I2658" s="89"/>
      <c r="J2658" s="85" t="s">
        <v>3055</v>
      </c>
    </row>
    <row r="2659" spans="9:10" x14ac:dyDescent="0.4">
      <c r="I2659" s="89"/>
      <c r="J2659" s="85" t="s">
        <v>4975</v>
      </c>
    </row>
    <row r="2660" spans="9:10" x14ac:dyDescent="0.4">
      <c r="I2660" s="89"/>
      <c r="J2660" s="85" t="s">
        <v>4865</v>
      </c>
    </row>
    <row r="2661" spans="9:10" x14ac:dyDescent="0.4">
      <c r="I2661" s="89"/>
      <c r="J2661" s="85" t="s">
        <v>3056</v>
      </c>
    </row>
    <row r="2662" spans="9:10" x14ac:dyDescent="0.4">
      <c r="I2662" s="89"/>
      <c r="J2662" s="85" t="s">
        <v>4972</v>
      </c>
    </row>
    <row r="2663" spans="9:10" x14ac:dyDescent="0.4">
      <c r="I2663" s="89"/>
      <c r="J2663" s="85" t="s">
        <v>4974</v>
      </c>
    </row>
    <row r="2664" spans="9:10" x14ac:dyDescent="0.4">
      <c r="I2664" s="89"/>
      <c r="J2664" s="85" t="s">
        <v>4973</v>
      </c>
    </row>
    <row r="2665" spans="9:10" x14ac:dyDescent="0.4">
      <c r="I2665" s="89"/>
      <c r="J2665" s="85" t="s">
        <v>4967</v>
      </c>
    </row>
    <row r="2666" spans="9:10" x14ac:dyDescent="0.4">
      <c r="I2666" s="89"/>
      <c r="J2666" s="85" t="s">
        <v>2875</v>
      </c>
    </row>
    <row r="2667" spans="9:10" x14ac:dyDescent="0.4">
      <c r="I2667" s="89"/>
      <c r="J2667" s="85" t="s">
        <v>2876</v>
      </c>
    </row>
    <row r="2668" spans="9:10" x14ac:dyDescent="0.4">
      <c r="I2668" s="89"/>
      <c r="J2668" s="85" t="s">
        <v>3124</v>
      </c>
    </row>
    <row r="2669" spans="9:10" x14ac:dyDescent="0.4">
      <c r="I2669" s="89"/>
      <c r="J2669" s="85" t="s">
        <v>2871</v>
      </c>
    </row>
    <row r="2670" spans="9:10" x14ac:dyDescent="0.4">
      <c r="I2670" s="89"/>
      <c r="J2670" s="85" t="s">
        <v>3116</v>
      </c>
    </row>
    <row r="2671" spans="9:10" x14ac:dyDescent="0.4">
      <c r="I2671" s="89"/>
      <c r="J2671" s="85" t="s">
        <v>3117</v>
      </c>
    </row>
    <row r="2672" spans="9:10" x14ac:dyDescent="0.4">
      <c r="I2672" s="89"/>
      <c r="J2672" s="85" t="s">
        <v>3118</v>
      </c>
    </row>
    <row r="2673" spans="9:10" x14ac:dyDescent="0.4">
      <c r="I2673" s="89"/>
      <c r="J2673" s="85" t="s">
        <v>3122</v>
      </c>
    </row>
    <row r="2674" spans="9:10" x14ac:dyDescent="0.4">
      <c r="I2674" s="89"/>
      <c r="J2674" s="85" t="s">
        <v>5468</v>
      </c>
    </row>
    <row r="2675" spans="9:10" x14ac:dyDescent="0.4">
      <c r="I2675" s="89"/>
      <c r="J2675" s="85" t="s">
        <v>3121</v>
      </c>
    </row>
    <row r="2676" spans="9:10" x14ac:dyDescent="0.4">
      <c r="I2676" s="89"/>
      <c r="J2676" s="85" t="s">
        <v>2874</v>
      </c>
    </row>
    <row r="2677" spans="9:10" x14ac:dyDescent="0.4">
      <c r="I2677" s="89"/>
      <c r="J2677" s="85" t="s">
        <v>3119</v>
      </c>
    </row>
    <row r="2678" spans="9:10" x14ac:dyDescent="0.4">
      <c r="I2678" s="89"/>
      <c r="J2678" s="85" t="s">
        <v>3120</v>
      </c>
    </row>
    <row r="2679" spans="9:10" x14ac:dyDescent="0.4">
      <c r="I2679" s="89"/>
      <c r="J2679" s="85" t="s">
        <v>3123</v>
      </c>
    </row>
    <row r="2680" spans="9:10" x14ac:dyDescent="0.4">
      <c r="I2680" s="89"/>
      <c r="J2680" s="85" t="s">
        <v>5242</v>
      </c>
    </row>
    <row r="2681" spans="9:10" x14ac:dyDescent="0.4">
      <c r="I2681" s="89"/>
      <c r="J2681" s="85" t="s">
        <v>3115</v>
      </c>
    </row>
    <row r="2682" spans="9:10" x14ac:dyDescent="0.4">
      <c r="I2682" s="89"/>
      <c r="J2682" s="85" t="s">
        <v>5243</v>
      </c>
    </row>
    <row r="2683" spans="9:10" x14ac:dyDescent="0.4">
      <c r="I2683" s="89"/>
      <c r="J2683" s="85" t="s">
        <v>5334</v>
      </c>
    </row>
    <row r="2684" spans="9:10" x14ac:dyDescent="0.4">
      <c r="I2684" s="89"/>
      <c r="J2684" s="85" t="s">
        <v>2877</v>
      </c>
    </row>
    <row r="2685" spans="9:10" x14ac:dyDescent="0.4">
      <c r="I2685" s="89"/>
      <c r="J2685" s="85" t="s">
        <v>2872</v>
      </c>
    </row>
    <row r="2686" spans="9:10" x14ac:dyDescent="0.4">
      <c r="I2686" s="89"/>
      <c r="J2686" s="85" t="s">
        <v>5238</v>
      </c>
    </row>
    <row r="2687" spans="9:10" x14ac:dyDescent="0.4">
      <c r="I2687" s="89"/>
      <c r="J2687" s="85" t="s">
        <v>5240</v>
      </c>
    </row>
    <row r="2688" spans="9:10" x14ac:dyDescent="0.4">
      <c r="I2688" s="89"/>
      <c r="J2688" s="85" t="s">
        <v>5239</v>
      </c>
    </row>
    <row r="2689" spans="9:10" x14ac:dyDescent="0.4">
      <c r="I2689" s="89"/>
      <c r="J2689" s="85" t="s">
        <v>5241</v>
      </c>
    </row>
    <row r="2690" spans="9:10" x14ac:dyDescent="0.4">
      <c r="I2690" s="89"/>
      <c r="J2690" s="85" t="s">
        <v>4444</v>
      </c>
    </row>
    <row r="2691" spans="9:10" x14ac:dyDescent="0.4">
      <c r="I2691" s="89"/>
      <c r="J2691" s="85" t="s">
        <v>2374</v>
      </c>
    </row>
    <row r="2692" spans="9:10" x14ac:dyDescent="0.4">
      <c r="I2692" s="89"/>
      <c r="J2692" s="85" t="s">
        <v>2371</v>
      </c>
    </row>
    <row r="2693" spans="9:10" x14ac:dyDescent="0.4">
      <c r="I2693" s="89"/>
      <c r="J2693" s="85" t="s">
        <v>2369</v>
      </c>
    </row>
    <row r="2694" spans="9:10" x14ac:dyDescent="0.4">
      <c r="I2694" s="89"/>
      <c r="J2694" s="85" t="s">
        <v>2370</v>
      </c>
    </row>
    <row r="2695" spans="9:10" x14ac:dyDescent="0.4">
      <c r="I2695" s="89"/>
      <c r="J2695" s="85" t="s">
        <v>2373</v>
      </c>
    </row>
    <row r="2696" spans="9:10" x14ac:dyDescent="0.4">
      <c r="I2696" s="89"/>
      <c r="J2696" s="85" t="s">
        <v>2372</v>
      </c>
    </row>
    <row r="2697" spans="9:10" x14ac:dyDescent="0.4">
      <c r="I2697" s="89"/>
      <c r="J2697" s="85" t="s">
        <v>4027</v>
      </c>
    </row>
    <row r="2698" spans="9:10" x14ac:dyDescent="0.4">
      <c r="I2698" s="89"/>
      <c r="J2698" s="85" t="s">
        <v>4445</v>
      </c>
    </row>
    <row r="2699" spans="9:10" x14ac:dyDescent="0.4">
      <c r="I2699" s="89"/>
      <c r="J2699" s="85" t="s">
        <v>4026</v>
      </c>
    </row>
    <row r="2700" spans="9:10" x14ac:dyDescent="0.4">
      <c r="I2700" s="89"/>
      <c r="J2700" s="85" t="s">
        <v>4562</v>
      </c>
    </row>
    <row r="2701" spans="9:10" x14ac:dyDescent="0.4">
      <c r="I2701" s="89"/>
      <c r="J2701" s="85" t="s">
        <v>3828</v>
      </c>
    </row>
    <row r="2702" spans="9:10" x14ac:dyDescent="0.4">
      <c r="I2702" s="89"/>
      <c r="J2702" s="85" t="s">
        <v>3817</v>
      </c>
    </row>
    <row r="2703" spans="9:10" x14ac:dyDescent="0.4">
      <c r="I2703" s="89"/>
      <c r="J2703" s="85" t="s">
        <v>3833</v>
      </c>
    </row>
    <row r="2704" spans="9:10" x14ac:dyDescent="0.4">
      <c r="I2704" s="89"/>
      <c r="J2704" s="85" t="s">
        <v>3826</v>
      </c>
    </row>
    <row r="2705" spans="9:10" x14ac:dyDescent="0.4">
      <c r="I2705" s="89"/>
      <c r="J2705" s="85" t="s">
        <v>3831</v>
      </c>
    </row>
    <row r="2706" spans="9:10" x14ac:dyDescent="0.4">
      <c r="I2706" s="89"/>
      <c r="J2706" s="85" t="s">
        <v>3834</v>
      </c>
    </row>
    <row r="2707" spans="9:10" x14ac:dyDescent="0.4">
      <c r="I2707" s="89"/>
      <c r="J2707" s="85" t="s">
        <v>3819</v>
      </c>
    </row>
    <row r="2708" spans="9:10" x14ac:dyDescent="0.4">
      <c r="I2708" s="89"/>
      <c r="J2708" s="85" t="s">
        <v>4811</v>
      </c>
    </row>
    <row r="2709" spans="9:10" x14ac:dyDescent="0.4">
      <c r="I2709" s="89"/>
      <c r="J2709" s="85" t="s">
        <v>4028</v>
      </c>
    </row>
    <row r="2710" spans="9:10" x14ac:dyDescent="0.4">
      <c r="I2710" s="89"/>
      <c r="J2710" s="85" t="s">
        <v>3832</v>
      </c>
    </row>
    <row r="2711" spans="9:10" x14ac:dyDescent="0.4">
      <c r="I2711" s="89"/>
      <c r="J2711" s="85" t="s">
        <v>3827</v>
      </c>
    </row>
    <row r="2712" spans="9:10" x14ac:dyDescent="0.4">
      <c r="I2712" s="89"/>
      <c r="J2712" s="85" t="s">
        <v>3815</v>
      </c>
    </row>
    <row r="2713" spans="9:10" x14ac:dyDescent="0.4">
      <c r="I2713" s="89"/>
      <c r="J2713" s="85" t="s">
        <v>3829</v>
      </c>
    </row>
    <row r="2714" spans="9:10" x14ac:dyDescent="0.4">
      <c r="I2714" s="89"/>
      <c r="J2714" s="85" t="s">
        <v>3821</v>
      </c>
    </row>
    <row r="2715" spans="9:10" x14ac:dyDescent="0.4">
      <c r="I2715" s="89"/>
      <c r="J2715" s="85" t="s">
        <v>3823</v>
      </c>
    </row>
    <row r="2716" spans="9:10" x14ac:dyDescent="0.4">
      <c r="I2716" s="89"/>
      <c r="J2716" s="85" t="s">
        <v>4025</v>
      </c>
    </row>
    <row r="2717" spans="9:10" x14ac:dyDescent="0.4">
      <c r="I2717" s="89"/>
      <c r="J2717" s="85" t="s">
        <v>4000</v>
      </c>
    </row>
    <row r="2718" spans="9:10" x14ac:dyDescent="0.4">
      <c r="I2718" s="89"/>
      <c r="J2718" s="85" t="s">
        <v>5335</v>
      </c>
    </row>
    <row r="2719" spans="9:10" x14ac:dyDescent="0.4">
      <c r="I2719" s="89"/>
      <c r="J2719" s="85" t="s">
        <v>4997</v>
      </c>
    </row>
    <row r="2720" spans="9:10" x14ac:dyDescent="0.4">
      <c r="I2720" s="89"/>
      <c r="J2720" s="85" t="s">
        <v>3818</v>
      </c>
    </row>
    <row r="2721" spans="9:10" x14ac:dyDescent="0.4">
      <c r="I2721" s="89"/>
      <c r="J2721" s="85" t="s">
        <v>3822</v>
      </c>
    </row>
    <row r="2722" spans="9:10" x14ac:dyDescent="0.4">
      <c r="I2722" s="89"/>
      <c r="J2722" s="85" t="s">
        <v>3824</v>
      </c>
    </row>
    <row r="2723" spans="9:10" x14ac:dyDescent="0.4">
      <c r="I2723" s="89"/>
      <c r="J2723" s="85" t="s">
        <v>3820</v>
      </c>
    </row>
    <row r="2724" spans="9:10" x14ac:dyDescent="0.4">
      <c r="I2724" s="89"/>
      <c r="J2724" s="85" t="s">
        <v>3825</v>
      </c>
    </row>
    <row r="2725" spans="9:10" x14ac:dyDescent="0.4">
      <c r="I2725" s="89"/>
      <c r="J2725" s="85" t="s">
        <v>3816</v>
      </c>
    </row>
    <row r="2726" spans="9:10" x14ac:dyDescent="0.4">
      <c r="I2726" s="89"/>
      <c r="J2726" s="85" t="s">
        <v>3830</v>
      </c>
    </row>
    <row r="2727" spans="9:10" x14ac:dyDescent="0.4">
      <c r="I2727" s="89"/>
      <c r="J2727" s="85" t="s">
        <v>4563</v>
      </c>
    </row>
    <row r="2728" spans="9:10" x14ac:dyDescent="0.4">
      <c r="I2728" s="89"/>
      <c r="J2728" s="85" t="s">
        <v>4998</v>
      </c>
    </row>
    <row r="2729" spans="9:10" x14ac:dyDescent="0.4">
      <c r="I2729" s="89"/>
      <c r="J2729" s="85" t="s">
        <v>4996</v>
      </c>
    </row>
    <row r="2730" spans="9:10" x14ac:dyDescent="0.4">
      <c r="I2730" s="89"/>
      <c r="J2730" s="85" t="s">
        <v>3125</v>
      </c>
    </row>
    <row r="2731" spans="9:10" x14ac:dyDescent="0.4">
      <c r="I2731" s="89"/>
      <c r="J2731" s="85" t="s">
        <v>2002</v>
      </c>
    </row>
    <row r="2732" spans="9:10" x14ac:dyDescent="0.4">
      <c r="I2732" s="89"/>
      <c r="J2732" s="85" t="s">
        <v>1999</v>
      </c>
    </row>
    <row r="2733" spans="9:10" x14ac:dyDescent="0.4">
      <c r="I2733" s="89"/>
      <c r="J2733" s="85" t="s">
        <v>2000</v>
      </c>
    </row>
    <row r="2734" spans="9:10" x14ac:dyDescent="0.4">
      <c r="I2734" s="89"/>
      <c r="J2734" s="85" t="s">
        <v>2003</v>
      </c>
    </row>
    <row r="2735" spans="9:10" x14ac:dyDescent="0.4">
      <c r="I2735" s="89"/>
      <c r="J2735" s="85" t="s">
        <v>2001</v>
      </c>
    </row>
    <row r="2736" spans="9:10" x14ac:dyDescent="0.4">
      <c r="I2736" s="89"/>
      <c r="J2736" s="85" t="s">
        <v>2004</v>
      </c>
    </row>
    <row r="2737" spans="9:10" x14ac:dyDescent="0.4">
      <c r="I2737" s="89"/>
      <c r="J2737" s="85" t="s">
        <v>4047</v>
      </c>
    </row>
    <row r="2738" spans="9:10" x14ac:dyDescent="0.4">
      <c r="I2738" s="89"/>
      <c r="J2738" s="85" t="s">
        <v>4048</v>
      </c>
    </row>
    <row r="2739" spans="9:10" x14ac:dyDescent="0.4">
      <c r="I2739" s="89"/>
      <c r="J2739" s="85" t="s">
        <v>1625</v>
      </c>
    </row>
    <row r="2740" spans="9:10" x14ac:dyDescent="0.4">
      <c r="I2740" s="89"/>
      <c r="J2740" s="85" t="s">
        <v>1627</v>
      </c>
    </row>
    <row r="2741" spans="9:10" x14ac:dyDescent="0.4">
      <c r="I2741" s="89"/>
      <c r="J2741" s="85" t="s">
        <v>1626</v>
      </c>
    </row>
    <row r="2742" spans="9:10" x14ac:dyDescent="0.4">
      <c r="I2742" s="89"/>
      <c r="J2742" s="85" t="s">
        <v>1628</v>
      </c>
    </row>
    <row r="2743" spans="9:10" x14ac:dyDescent="0.4">
      <c r="I2743" s="89"/>
      <c r="J2743" s="85" t="s">
        <v>4986</v>
      </c>
    </row>
    <row r="2744" spans="9:10" x14ac:dyDescent="0.4">
      <c r="I2744" s="89"/>
      <c r="J2744" s="85" t="s">
        <v>3249</v>
      </c>
    </row>
    <row r="2745" spans="9:10" x14ac:dyDescent="0.4">
      <c r="I2745" s="89"/>
      <c r="J2745" s="85" t="s">
        <v>3248</v>
      </c>
    </row>
    <row r="2746" spans="9:10" x14ac:dyDescent="0.4">
      <c r="I2746" s="89"/>
      <c r="J2746" s="85" t="s">
        <v>2982</v>
      </c>
    </row>
    <row r="2747" spans="9:10" x14ac:dyDescent="0.4">
      <c r="I2747" s="89"/>
      <c r="J2747" s="85" t="s">
        <v>2978</v>
      </c>
    </row>
    <row r="2748" spans="9:10" x14ac:dyDescent="0.4">
      <c r="I2748" s="89"/>
      <c r="J2748" s="85" t="s">
        <v>2981</v>
      </c>
    </row>
    <row r="2749" spans="9:10" x14ac:dyDescent="0.4">
      <c r="I2749" s="89"/>
      <c r="J2749" s="85" t="s">
        <v>2980</v>
      </c>
    </row>
    <row r="2750" spans="9:10" x14ac:dyDescent="0.4">
      <c r="I2750" s="89"/>
      <c r="J2750" s="85" t="s">
        <v>2979</v>
      </c>
    </row>
    <row r="2751" spans="9:10" x14ac:dyDescent="0.4">
      <c r="I2751" s="89"/>
      <c r="J2751" s="85" t="s">
        <v>4696</v>
      </c>
    </row>
    <row r="2752" spans="9:10" x14ac:dyDescent="0.4">
      <c r="I2752" s="89"/>
      <c r="J2752" s="85" t="s">
        <v>4697</v>
      </c>
    </row>
    <row r="2753" spans="9:10" x14ac:dyDescent="0.4">
      <c r="I2753" s="89"/>
      <c r="J2753" s="85" t="s">
        <v>4985</v>
      </c>
    </row>
    <row r="2754" spans="9:10" x14ac:dyDescent="0.4">
      <c r="I2754" s="89"/>
      <c r="J2754" s="85" t="s">
        <v>5123</v>
      </c>
    </row>
    <row r="2755" spans="9:10" x14ac:dyDescent="0.4">
      <c r="I2755" s="89"/>
      <c r="J2755" s="85" t="s">
        <v>5124</v>
      </c>
    </row>
    <row r="2756" spans="9:10" x14ac:dyDescent="0.4">
      <c r="I2756" s="89"/>
      <c r="J2756" s="85" t="s">
        <v>3127</v>
      </c>
    </row>
    <row r="2757" spans="9:10" x14ac:dyDescent="0.4">
      <c r="I2757" s="89"/>
      <c r="J2757" s="85" t="s">
        <v>3128</v>
      </c>
    </row>
    <row r="2758" spans="9:10" x14ac:dyDescent="0.4">
      <c r="I2758" s="89"/>
      <c r="J2758" s="85" t="s">
        <v>3129</v>
      </c>
    </row>
    <row r="2759" spans="9:10" x14ac:dyDescent="0.4">
      <c r="I2759" s="89"/>
      <c r="J2759" s="85" t="s">
        <v>3130</v>
      </c>
    </row>
    <row r="2760" spans="9:10" x14ac:dyDescent="0.4">
      <c r="I2760" s="89"/>
      <c r="J2760" s="85" t="s">
        <v>3126</v>
      </c>
    </row>
    <row r="2761" spans="9:10" x14ac:dyDescent="0.4">
      <c r="I2761" s="89"/>
      <c r="J2761" s="85" t="s">
        <v>740</v>
      </c>
    </row>
    <row r="2762" spans="9:10" x14ac:dyDescent="0.4">
      <c r="I2762" s="89"/>
      <c r="J2762" s="85" t="s">
        <v>2878</v>
      </c>
    </row>
    <row r="2763" spans="9:10" x14ac:dyDescent="0.4">
      <c r="I2763" s="89"/>
      <c r="J2763" s="85" t="s">
        <v>1631</v>
      </c>
    </row>
    <row r="2764" spans="9:10" x14ac:dyDescent="0.4">
      <c r="I2764" s="89"/>
      <c r="J2764" s="85" t="s">
        <v>1629</v>
      </c>
    </row>
    <row r="2765" spans="9:10" x14ac:dyDescent="0.4">
      <c r="I2765" s="89"/>
      <c r="J2765" s="85" t="s">
        <v>2881</v>
      </c>
    </row>
    <row r="2766" spans="9:10" x14ac:dyDescent="0.4">
      <c r="I2766" s="89"/>
      <c r="J2766" s="85" t="s">
        <v>1630</v>
      </c>
    </row>
    <row r="2767" spans="9:10" x14ac:dyDescent="0.4">
      <c r="I2767" s="89"/>
      <c r="J2767" s="85" t="s">
        <v>2879</v>
      </c>
    </row>
    <row r="2768" spans="9:10" x14ac:dyDescent="0.4">
      <c r="I2768" s="89"/>
      <c r="J2768" s="85" t="s">
        <v>2880</v>
      </c>
    </row>
    <row r="2769" spans="9:10" x14ac:dyDescent="0.4">
      <c r="I2769" s="89"/>
      <c r="J2769" s="85" t="s">
        <v>3835</v>
      </c>
    </row>
    <row r="2770" spans="9:10" x14ac:dyDescent="0.4">
      <c r="I2770" s="89"/>
      <c r="J2770" s="85" t="s">
        <v>5017</v>
      </c>
    </row>
    <row r="2771" spans="9:10" x14ac:dyDescent="0.4">
      <c r="I2771" s="89"/>
      <c r="J2771" s="85" t="s">
        <v>4594</v>
      </c>
    </row>
    <row r="2772" spans="9:10" x14ac:dyDescent="0.4">
      <c r="I2772" s="89"/>
      <c r="J2772" s="85" t="s">
        <v>3757</v>
      </c>
    </row>
    <row r="2773" spans="9:10" x14ac:dyDescent="0.4">
      <c r="I2773" s="89"/>
      <c r="J2773" s="85" t="s">
        <v>1108</v>
      </c>
    </row>
    <row r="2774" spans="9:10" x14ac:dyDescent="0.4">
      <c r="I2774" s="89"/>
      <c r="J2774" s="85" t="s">
        <v>2630</v>
      </c>
    </row>
    <row r="2775" spans="9:10" x14ac:dyDescent="0.4">
      <c r="I2775" s="89"/>
      <c r="J2775" s="85" t="s">
        <v>2987</v>
      </c>
    </row>
    <row r="2776" spans="9:10" x14ac:dyDescent="0.4">
      <c r="I2776" s="89"/>
      <c r="J2776" s="85" t="s">
        <v>3752</v>
      </c>
    </row>
    <row r="2777" spans="9:10" x14ac:dyDescent="0.4">
      <c r="I2777" s="89"/>
      <c r="J2777" s="85" t="s">
        <v>2985</v>
      </c>
    </row>
    <row r="2778" spans="9:10" x14ac:dyDescent="0.4">
      <c r="I2778" s="89"/>
      <c r="J2778" s="85" t="s">
        <v>2984</v>
      </c>
    </row>
    <row r="2779" spans="9:10" x14ac:dyDescent="0.4">
      <c r="I2779" s="89"/>
      <c r="J2779" s="85" t="s">
        <v>2986</v>
      </c>
    </row>
    <row r="2780" spans="9:10" x14ac:dyDescent="0.4">
      <c r="I2780" s="89"/>
      <c r="J2780" s="85" t="s">
        <v>2983</v>
      </c>
    </row>
    <row r="2781" spans="9:10" x14ac:dyDescent="0.4">
      <c r="I2781" s="89"/>
      <c r="J2781" s="85" t="s">
        <v>5587</v>
      </c>
    </row>
    <row r="2782" spans="9:10" x14ac:dyDescent="0.4">
      <c r="I2782" s="89"/>
      <c r="J2782" s="85" t="s">
        <v>2376</v>
      </c>
    </row>
    <row r="2783" spans="9:10" x14ac:dyDescent="0.4">
      <c r="I2783" s="89"/>
      <c r="J2783" s="85" t="s">
        <v>2375</v>
      </c>
    </row>
    <row r="2784" spans="9:10" x14ac:dyDescent="0.4">
      <c r="I2784" s="89"/>
      <c r="J2784" s="85" t="s">
        <v>3438</v>
      </c>
    </row>
    <row r="2785" spans="9:10" x14ac:dyDescent="0.4">
      <c r="I2785" s="89"/>
      <c r="J2785" s="85" t="s">
        <v>2631</v>
      </c>
    </row>
    <row r="2786" spans="9:10" x14ac:dyDescent="0.4">
      <c r="I2786" s="89"/>
      <c r="J2786" s="85" t="s">
        <v>2632</v>
      </c>
    </row>
    <row r="2787" spans="9:10" x14ac:dyDescent="0.4">
      <c r="I2787" s="89"/>
      <c r="J2787" s="85" t="s">
        <v>4049</v>
      </c>
    </row>
    <row r="2788" spans="9:10" x14ac:dyDescent="0.4">
      <c r="I2788" s="89"/>
      <c r="J2788" s="85" t="s">
        <v>3760</v>
      </c>
    </row>
    <row r="2789" spans="9:10" x14ac:dyDescent="0.4">
      <c r="I2789" s="89"/>
      <c r="J2789" s="85" t="s">
        <v>4050</v>
      </c>
    </row>
    <row r="2790" spans="9:10" x14ac:dyDescent="0.4">
      <c r="I2790" s="89"/>
      <c r="J2790" s="85" t="s">
        <v>5586</v>
      </c>
    </row>
    <row r="2791" spans="9:10" x14ac:dyDescent="0.4">
      <c r="I2791" s="89"/>
      <c r="J2791" s="85" t="s">
        <v>3749</v>
      </c>
    </row>
    <row r="2792" spans="9:10" x14ac:dyDescent="0.4">
      <c r="I2792" s="89"/>
      <c r="J2792" s="85" t="s">
        <v>2007</v>
      </c>
    </row>
    <row r="2793" spans="9:10" x14ac:dyDescent="0.4">
      <c r="I2793" s="89"/>
      <c r="J2793" s="85" t="s">
        <v>3754</v>
      </c>
    </row>
    <row r="2794" spans="9:10" x14ac:dyDescent="0.4">
      <c r="I2794" s="89"/>
      <c r="J2794" s="85" t="s">
        <v>3876</v>
      </c>
    </row>
    <row r="2795" spans="9:10" x14ac:dyDescent="0.4">
      <c r="I2795" s="89"/>
      <c r="J2795" s="85" t="s">
        <v>2006</v>
      </c>
    </row>
    <row r="2796" spans="9:10" x14ac:dyDescent="0.4">
      <c r="I2796" s="89"/>
      <c r="J2796" s="85" t="s">
        <v>2005</v>
      </c>
    </row>
    <row r="2797" spans="9:10" x14ac:dyDescent="0.4">
      <c r="I2797" s="89"/>
      <c r="J2797" s="85" t="s">
        <v>3867</v>
      </c>
    </row>
    <row r="2798" spans="9:10" x14ac:dyDescent="0.4">
      <c r="I2798" s="89"/>
      <c r="J2798" s="85" t="s">
        <v>3759</v>
      </c>
    </row>
    <row r="2799" spans="9:10" x14ac:dyDescent="0.4">
      <c r="I2799" s="89"/>
      <c r="J2799" s="85" t="s">
        <v>3758</v>
      </c>
    </row>
    <row r="2800" spans="9:10" x14ac:dyDescent="0.4">
      <c r="I2800" s="89"/>
      <c r="J2800" s="85" t="s">
        <v>3875</v>
      </c>
    </row>
    <row r="2801" spans="9:10" x14ac:dyDescent="0.4">
      <c r="I2801" s="89"/>
      <c r="J2801" s="85" t="s">
        <v>2633</v>
      </c>
    </row>
    <row r="2802" spans="9:10" x14ac:dyDescent="0.4">
      <c r="I2802" s="89"/>
      <c r="J2802" s="85" t="s">
        <v>2634</v>
      </c>
    </row>
    <row r="2803" spans="9:10" x14ac:dyDescent="0.4">
      <c r="I2803" s="89"/>
      <c r="J2803" s="85" t="s">
        <v>3765</v>
      </c>
    </row>
    <row r="2804" spans="9:10" x14ac:dyDescent="0.4">
      <c r="I2804" s="89"/>
      <c r="J2804" s="85" t="s">
        <v>3881</v>
      </c>
    </row>
    <row r="2805" spans="9:10" x14ac:dyDescent="0.4">
      <c r="I2805" s="89"/>
      <c r="J2805" s="85" t="s">
        <v>3878</v>
      </c>
    </row>
    <row r="2806" spans="9:10" x14ac:dyDescent="0.4">
      <c r="I2806" s="89"/>
      <c r="J2806" s="85" t="s">
        <v>4812</v>
      </c>
    </row>
    <row r="2807" spans="9:10" x14ac:dyDescent="0.4">
      <c r="I2807" s="89"/>
      <c r="J2807" s="85" t="s">
        <v>5257</v>
      </c>
    </row>
    <row r="2808" spans="9:10" x14ac:dyDescent="0.4">
      <c r="I2808" s="89"/>
      <c r="J2808" s="85" t="s">
        <v>3755</v>
      </c>
    </row>
    <row r="2809" spans="9:10" x14ac:dyDescent="0.4">
      <c r="I2809" s="89"/>
      <c r="J2809" s="85" t="s">
        <v>3751</v>
      </c>
    </row>
    <row r="2810" spans="9:10" x14ac:dyDescent="0.4">
      <c r="I2810" s="89"/>
      <c r="J2810" s="85" t="s">
        <v>3877</v>
      </c>
    </row>
    <row r="2811" spans="9:10" x14ac:dyDescent="0.4">
      <c r="I2811" s="89"/>
      <c r="J2811" s="85" t="s">
        <v>3753</v>
      </c>
    </row>
    <row r="2812" spans="9:10" x14ac:dyDescent="0.4">
      <c r="I2812" s="89"/>
      <c r="J2812" s="85" t="s">
        <v>4592</v>
      </c>
    </row>
    <row r="2813" spans="9:10" x14ac:dyDescent="0.4">
      <c r="I2813" s="89"/>
      <c r="J2813" s="85" t="s">
        <v>3747</v>
      </c>
    </row>
    <row r="2814" spans="9:10" x14ac:dyDescent="0.4">
      <c r="I2814" s="89"/>
      <c r="J2814" s="85" t="s">
        <v>3879</v>
      </c>
    </row>
    <row r="2815" spans="9:10" x14ac:dyDescent="0.4">
      <c r="I2815" s="89"/>
      <c r="J2815" s="85" t="s">
        <v>4566</v>
      </c>
    </row>
    <row r="2816" spans="9:10" x14ac:dyDescent="0.4">
      <c r="I2816" s="89"/>
      <c r="J2816" s="85" t="s">
        <v>4565</v>
      </c>
    </row>
    <row r="2817" spans="9:10" x14ac:dyDescent="0.4">
      <c r="I2817" s="89"/>
      <c r="J2817" s="85" t="s">
        <v>3761</v>
      </c>
    </row>
    <row r="2818" spans="9:10" x14ac:dyDescent="0.4">
      <c r="I2818" s="89"/>
      <c r="J2818" s="85" t="s">
        <v>3748</v>
      </c>
    </row>
    <row r="2819" spans="9:10" x14ac:dyDescent="0.4">
      <c r="I2819" s="89"/>
      <c r="J2819" s="85" t="s">
        <v>3764</v>
      </c>
    </row>
    <row r="2820" spans="9:10" x14ac:dyDescent="0.4">
      <c r="I2820" s="89"/>
      <c r="J2820" s="85" t="s">
        <v>3763</v>
      </c>
    </row>
    <row r="2821" spans="9:10" x14ac:dyDescent="0.4">
      <c r="I2821" s="89"/>
      <c r="J2821" s="85" t="s">
        <v>3762</v>
      </c>
    </row>
    <row r="2822" spans="9:10" x14ac:dyDescent="0.4">
      <c r="I2822" s="89"/>
      <c r="J2822" s="85" t="s">
        <v>3880</v>
      </c>
    </row>
    <row r="2823" spans="9:10" x14ac:dyDescent="0.4">
      <c r="I2823" s="89"/>
      <c r="J2823" s="85" t="s">
        <v>3750</v>
      </c>
    </row>
    <row r="2824" spans="9:10" x14ac:dyDescent="0.4">
      <c r="I2824" s="89"/>
      <c r="J2824" s="85" t="s">
        <v>3756</v>
      </c>
    </row>
    <row r="2825" spans="9:10" x14ac:dyDescent="0.4">
      <c r="I2825" s="89"/>
      <c r="J2825" s="85" t="s">
        <v>3347</v>
      </c>
    </row>
    <row r="2826" spans="9:10" x14ac:dyDescent="0.4">
      <c r="I2826" s="89"/>
      <c r="J2826" s="85" t="s">
        <v>3925</v>
      </c>
    </row>
    <row r="2827" spans="9:10" x14ac:dyDescent="0.4">
      <c r="I2827" s="89"/>
      <c r="J2827" s="85" t="s">
        <v>3349</v>
      </c>
    </row>
    <row r="2828" spans="9:10" x14ac:dyDescent="0.4">
      <c r="I2828" s="89"/>
      <c r="J2828" s="85" t="s">
        <v>3344</v>
      </c>
    </row>
    <row r="2829" spans="9:10" x14ac:dyDescent="0.4">
      <c r="I2829" s="89"/>
      <c r="J2829" s="85" t="s">
        <v>3346</v>
      </c>
    </row>
    <row r="2830" spans="9:10" x14ac:dyDescent="0.4">
      <c r="I2830" s="89"/>
      <c r="J2830" s="85" t="s">
        <v>3348</v>
      </c>
    </row>
    <row r="2831" spans="9:10" x14ac:dyDescent="0.4">
      <c r="I2831" s="89"/>
      <c r="J2831" s="85" t="s">
        <v>4564</v>
      </c>
    </row>
    <row r="2832" spans="9:10" x14ac:dyDescent="0.4">
      <c r="I2832" s="89"/>
      <c r="J2832" s="85" t="s">
        <v>4698</v>
      </c>
    </row>
    <row r="2833" spans="9:10" x14ac:dyDescent="0.4">
      <c r="I2833" s="89"/>
      <c r="J2833" s="85" t="s">
        <v>3345</v>
      </c>
    </row>
    <row r="2834" spans="9:10" x14ac:dyDescent="0.4">
      <c r="I2834" s="89"/>
      <c r="J2834" s="85" t="s">
        <v>320</v>
      </c>
    </row>
    <row r="2835" spans="9:10" x14ac:dyDescent="0.4">
      <c r="I2835" s="89"/>
      <c r="J2835" s="85" t="s">
        <v>2017</v>
      </c>
    </row>
    <row r="2836" spans="9:10" x14ac:dyDescent="0.4">
      <c r="I2836" s="89"/>
      <c r="J2836" s="85" t="s">
        <v>2021</v>
      </c>
    </row>
    <row r="2837" spans="9:10" x14ac:dyDescent="0.4">
      <c r="I2837" s="89"/>
      <c r="J2837" s="85" t="s">
        <v>3131</v>
      </c>
    </row>
    <row r="2838" spans="9:10" x14ac:dyDescent="0.4">
      <c r="I2838" s="89"/>
      <c r="J2838" s="85" t="s">
        <v>2019</v>
      </c>
    </row>
    <row r="2839" spans="9:10" x14ac:dyDescent="0.4">
      <c r="I2839" s="89"/>
      <c r="J2839" s="85" t="s">
        <v>3132</v>
      </c>
    </row>
    <row r="2840" spans="9:10" x14ac:dyDescent="0.4">
      <c r="I2840" s="89"/>
      <c r="J2840" s="85" t="s">
        <v>2018</v>
      </c>
    </row>
    <row r="2841" spans="9:10" x14ac:dyDescent="0.4">
      <c r="I2841" s="89"/>
      <c r="J2841" s="85" t="s">
        <v>2014</v>
      </c>
    </row>
    <row r="2842" spans="9:10" x14ac:dyDescent="0.4">
      <c r="I2842" s="89"/>
      <c r="J2842" s="85" t="s">
        <v>2011</v>
      </c>
    </row>
    <row r="2843" spans="9:10" x14ac:dyDescent="0.4">
      <c r="I2843" s="89"/>
      <c r="J2843" s="85" t="s">
        <v>4029</v>
      </c>
    </row>
    <row r="2844" spans="9:10" x14ac:dyDescent="0.4">
      <c r="I2844" s="89"/>
      <c r="J2844" s="85" t="s">
        <v>4449</v>
      </c>
    </row>
    <row r="2845" spans="9:10" x14ac:dyDescent="0.4">
      <c r="I2845" s="89"/>
      <c r="J2845" s="85" t="s">
        <v>2635</v>
      </c>
    </row>
    <row r="2846" spans="9:10" x14ac:dyDescent="0.4">
      <c r="I2846" s="89"/>
      <c r="J2846" s="85" t="s">
        <v>2015</v>
      </c>
    </row>
    <row r="2847" spans="9:10" x14ac:dyDescent="0.4">
      <c r="I2847" s="89"/>
      <c r="J2847" s="85" t="s">
        <v>2013</v>
      </c>
    </row>
    <row r="2848" spans="9:10" x14ac:dyDescent="0.4">
      <c r="I2848" s="89"/>
      <c r="J2848" s="85" t="s">
        <v>2022</v>
      </c>
    </row>
    <row r="2849" spans="9:10" x14ac:dyDescent="0.4">
      <c r="I2849" s="89"/>
      <c r="J2849" s="85" t="s">
        <v>2023</v>
      </c>
    </row>
    <row r="2850" spans="9:10" x14ac:dyDescent="0.4">
      <c r="I2850" s="89"/>
      <c r="J2850" s="85" t="s">
        <v>2016</v>
      </c>
    </row>
    <row r="2851" spans="9:10" x14ac:dyDescent="0.4">
      <c r="I2851" s="89"/>
      <c r="J2851" s="85" t="s">
        <v>2009</v>
      </c>
    </row>
    <row r="2852" spans="9:10" x14ac:dyDescent="0.4">
      <c r="I2852" s="89"/>
      <c r="J2852" s="85" t="s">
        <v>2008</v>
      </c>
    </row>
    <row r="2853" spans="9:10" x14ac:dyDescent="0.4">
      <c r="I2853" s="89"/>
      <c r="J2853" s="85" t="s">
        <v>4030</v>
      </c>
    </row>
    <row r="2854" spans="9:10" x14ac:dyDescent="0.4">
      <c r="I2854" s="89"/>
      <c r="J2854" s="85" t="s">
        <v>4455</v>
      </c>
    </row>
    <row r="2855" spans="9:10" x14ac:dyDescent="0.4">
      <c r="I2855" s="89"/>
      <c r="J2855" s="85" t="s">
        <v>2020</v>
      </c>
    </row>
    <row r="2856" spans="9:10" x14ac:dyDescent="0.4">
      <c r="I2856" s="89"/>
      <c r="J2856" s="85" t="s">
        <v>2010</v>
      </c>
    </row>
    <row r="2857" spans="9:10" x14ac:dyDescent="0.4">
      <c r="I2857" s="89"/>
      <c r="J2857" s="85" t="s">
        <v>2646</v>
      </c>
    </row>
    <row r="2858" spans="9:10" x14ac:dyDescent="0.4">
      <c r="I2858" s="89"/>
      <c r="J2858" s="85" t="s">
        <v>2012</v>
      </c>
    </row>
    <row r="2859" spans="9:10" x14ac:dyDescent="0.4">
      <c r="I2859" s="89"/>
      <c r="J2859" s="85" t="s">
        <v>3882</v>
      </c>
    </row>
    <row r="2860" spans="9:10" x14ac:dyDescent="0.4">
      <c r="I2860" s="89"/>
      <c r="J2860" s="85" t="s">
        <v>4051</v>
      </c>
    </row>
    <row r="2861" spans="9:10" x14ac:dyDescent="0.4">
      <c r="I2861" s="89"/>
      <c r="J2861" s="85" t="s">
        <v>4031</v>
      </c>
    </row>
    <row r="2862" spans="9:10" x14ac:dyDescent="0.4">
      <c r="I2862" s="89"/>
      <c r="J2862" s="85" t="s">
        <v>5650</v>
      </c>
    </row>
    <row r="2863" spans="9:10" x14ac:dyDescent="0.4">
      <c r="I2863" s="89"/>
      <c r="J2863" s="85" t="s">
        <v>2651</v>
      </c>
    </row>
    <row r="2864" spans="9:10" x14ac:dyDescent="0.4">
      <c r="I2864" s="89"/>
      <c r="J2864" s="85" t="s">
        <v>3251</v>
      </c>
    </row>
    <row r="2865" spans="9:10" x14ac:dyDescent="0.4">
      <c r="I2865" s="89"/>
      <c r="J2865" s="85" t="s">
        <v>2642</v>
      </c>
    </row>
    <row r="2866" spans="9:10" x14ac:dyDescent="0.4">
      <c r="I2866" s="89"/>
      <c r="J2866" s="85" t="s">
        <v>3250</v>
      </c>
    </row>
    <row r="2867" spans="9:10" x14ac:dyDescent="0.4">
      <c r="I2867" s="89"/>
      <c r="J2867" s="85" t="s">
        <v>2640</v>
      </c>
    </row>
    <row r="2868" spans="9:10" x14ac:dyDescent="0.4">
      <c r="I2868" s="89"/>
      <c r="J2868" s="85" t="s">
        <v>2643</v>
      </c>
    </row>
    <row r="2869" spans="9:10" x14ac:dyDescent="0.4">
      <c r="I2869" s="89"/>
      <c r="J2869" s="85" t="s">
        <v>4458</v>
      </c>
    </row>
    <row r="2870" spans="9:10" x14ac:dyDescent="0.4">
      <c r="I2870" s="89"/>
      <c r="J2870" s="85" t="s">
        <v>4456</v>
      </c>
    </row>
    <row r="2871" spans="9:10" x14ac:dyDescent="0.4">
      <c r="I2871" s="89"/>
      <c r="J2871" s="85" t="s">
        <v>4457</v>
      </c>
    </row>
    <row r="2872" spans="9:10" x14ac:dyDescent="0.4">
      <c r="I2872" s="89"/>
      <c r="J2872" s="85" t="s">
        <v>4448</v>
      </c>
    </row>
    <row r="2873" spans="9:10" x14ac:dyDescent="0.4">
      <c r="I2873" s="89"/>
      <c r="J2873" s="85" t="s">
        <v>2649</v>
      </c>
    </row>
    <row r="2874" spans="9:10" x14ac:dyDescent="0.4">
      <c r="I2874" s="89"/>
      <c r="J2874" s="85" t="s">
        <v>2639</v>
      </c>
    </row>
    <row r="2875" spans="9:10" x14ac:dyDescent="0.4">
      <c r="I2875" s="89"/>
      <c r="J2875" s="85" t="s">
        <v>2647</v>
      </c>
    </row>
    <row r="2876" spans="9:10" x14ac:dyDescent="0.4">
      <c r="I2876" s="89"/>
      <c r="J2876" s="85" t="s">
        <v>2652</v>
      </c>
    </row>
    <row r="2877" spans="9:10" x14ac:dyDescent="0.4">
      <c r="I2877" s="89"/>
      <c r="J2877" s="85" t="s">
        <v>5244</v>
      </c>
    </row>
    <row r="2878" spans="9:10" x14ac:dyDescent="0.4">
      <c r="I2878" s="89"/>
      <c r="J2878" s="85" t="s">
        <v>4446</v>
      </c>
    </row>
    <row r="2879" spans="9:10" x14ac:dyDescent="0.4">
      <c r="I2879" s="89"/>
      <c r="J2879" s="85" t="s">
        <v>4451</v>
      </c>
    </row>
    <row r="2880" spans="9:10" x14ac:dyDescent="0.4">
      <c r="I2880" s="89"/>
      <c r="J2880" s="85" t="s">
        <v>4452</v>
      </c>
    </row>
    <row r="2881" spans="9:10" x14ac:dyDescent="0.4">
      <c r="I2881" s="89"/>
      <c r="J2881" s="85" t="s">
        <v>2636</v>
      </c>
    </row>
    <row r="2882" spans="9:10" x14ac:dyDescent="0.4">
      <c r="I2882" s="89"/>
      <c r="J2882" s="85" t="s">
        <v>4453</v>
      </c>
    </row>
    <row r="2883" spans="9:10" x14ac:dyDescent="0.4">
      <c r="I2883" s="89"/>
      <c r="J2883" s="85" t="s">
        <v>4447</v>
      </c>
    </row>
    <row r="2884" spans="9:10" x14ac:dyDescent="0.4">
      <c r="I2884" s="89"/>
      <c r="J2884" s="85" t="s">
        <v>4699</v>
      </c>
    </row>
    <row r="2885" spans="9:10" x14ac:dyDescent="0.4">
      <c r="I2885" s="89"/>
      <c r="J2885" s="85" t="s">
        <v>4460</v>
      </c>
    </row>
    <row r="2886" spans="9:10" x14ac:dyDescent="0.4">
      <c r="I2886" s="89"/>
      <c r="J2886" s="85" t="s">
        <v>4450</v>
      </c>
    </row>
    <row r="2887" spans="9:10" x14ac:dyDescent="0.4">
      <c r="I2887" s="89"/>
      <c r="J2887" s="85" t="s">
        <v>4454</v>
      </c>
    </row>
    <row r="2888" spans="9:10" x14ac:dyDescent="0.4">
      <c r="I2888" s="89"/>
      <c r="J2888" s="85" t="s">
        <v>2650</v>
      </c>
    </row>
    <row r="2889" spans="9:10" x14ac:dyDescent="0.4">
      <c r="I2889" s="89"/>
      <c r="J2889" s="85" t="s">
        <v>2638</v>
      </c>
    </row>
    <row r="2890" spans="9:10" x14ac:dyDescent="0.4">
      <c r="I2890" s="89"/>
      <c r="J2890" s="85" t="s">
        <v>3352</v>
      </c>
    </row>
    <row r="2891" spans="9:10" x14ac:dyDescent="0.4">
      <c r="I2891" s="89"/>
      <c r="J2891" s="85" t="s">
        <v>3353</v>
      </c>
    </row>
    <row r="2892" spans="9:10" x14ac:dyDescent="0.4">
      <c r="I2892" s="89"/>
      <c r="J2892" s="85" t="s">
        <v>5095</v>
      </c>
    </row>
    <row r="2893" spans="9:10" x14ac:dyDescent="0.4">
      <c r="I2893" s="89"/>
      <c r="J2893" s="85" t="s">
        <v>3350</v>
      </c>
    </row>
    <row r="2894" spans="9:10" x14ac:dyDescent="0.4">
      <c r="I2894" s="89"/>
      <c r="J2894" s="85" t="s">
        <v>4459</v>
      </c>
    </row>
    <row r="2895" spans="9:10" x14ac:dyDescent="0.4">
      <c r="I2895" s="89"/>
      <c r="J2895" s="85" t="s">
        <v>2641</v>
      </c>
    </row>
    <row r="2896" spans="9:10" x14ac:dyDescent="0.4">
      <c r="I2896" s="89"/>
      <c r="J2896" s="85" t="s">
        <v>2648</v>
      </c>
    </row>
    <row r="2897" spans="9:10" x14ac:dyDescent="0.4">
      <c r="I2897" s="89"/>
      <c r="J2897" s="85" t="s">
        <v>2644</v>
      </c>
    </row>
    <row r="2898" spans="9:10" x14ac:dyDescent="0.4">
      <c r="I2898" s="89"/>
      <c r="J2898" s="85" t="s">
        <v>3351</v>
      </c>
    </row>
    <row r="2899" spans="9:10" x14ac:dyDescent="0.4">
      <c r="I2899" s="89"/>
      <c r="J2899" s="85" t="s">
        <v>3354</v>
      </c>
    </row>
    <row r="2900" spans="9:10" x14ac:dyDescent="0.4">
      <c r="I2900" s="89"/>
      <c r="J2900" s="85" t="s">
        <v>4815</v>
      </c>
    </row>
    <row r="2901" spans="9:10" x14ac:dyDescent="0.4">
      <c r="I2901" s="89"/>
      <c r="J2901" s="85" t="s">
        <v>2637</v>
      </c>
    </row>
    <row r="2902" spans="9:10" x14ac:dyDescent="0.4">
      <c r="I2902" s="89"/>
      <c r="J2902" s="85" t="s">
        <v>2645</v>
      </c>
    </row>
    <row r="2903" spans="9:10" x14ac:dyDescent="0.4">
      <c r="I2903" s="89"/>
      <c r="J2903" s="85" t="s">
        <v>3252</v>
      </c>
    </row>
    <row r="2904" spans="9:10" x14ac:dyDescent="0.4">
      <c r="I2904" s="89"/>
      <c r="J2904" s="85" t="s">
        <v>3357</v>
      </c>
    </row>
    <row r="2905" spans="9:10" x14ac:dyDescent="0.4">
      <c r="I2905" s="89"/>
      <c r="J2905" s="85" t="s">
        <v>3254</v>
      </c>
    </row>
    <row r="2906" spans="9:10" x14ac:dyDescent="0.4">
      <c r="I2906" s="89"/>
      <c r="J2906" s="85" t="s">
        <v>3358</v>
      </c>
    </row>
    <row r="2907" spans="9:10" x14ac:dyDescent="0.4">
      <c r="I2907" s="89"/>
      <c r="J2907" s="85" t="s">
        <v>3359</v>
      </c>
    </row>
    <row r="2908" spans="9:10" x14ac:dyDescent="0.4">
      <c r="I2908" s="89"/>
      <c r="J2908" s="85" t="s">
        <v>3360</v>
      </c>
    </row>
    <row r="2909" spans="9:10" x14ac:dyDescent="0.4">
      <c r="I2909" s="89"/>
      <c r="J2909" s="85" t="s">
        <v>3361</v>
      </c>
    </row>
    <row r="2910" spans="9:10" x14ac:dyDescent="0.4">
      <c r="I2910" s="89"/>
      <c r="J2910" s="85" t="s">
        <v>3883</v>
      </c>
    </row>
    <row r="2911" spans="9:10" x14ac:dyDescent="0.4">
      <c r="I2911" s="89"/>
      <c r="J2911" s="85" t="s">
        <v>4976</v>
      </c>
    </row>
    <row r="2912" spans="9:10" x14ac:dyDescent="0.4">
      <c r="I2912" s="89"/>
      <c r="J2912" s="85" t="s">
        <v>5735</v>
      </c>
    </row>
    <row r="2913" spans="9:10" x14ac:dyDescent="0.4">
      <c r="I2913" s="89"/>
      <c r="J2913" s="85" t="s">
        <v>4988</v>
      </c>
    </row>
    <row r="2914" spans="9:10" x14ac:dyDescent="0.4">
      <c r="I2914" s="89"/>
      <c r="J2914" s="85" t="s">
        <v>3986</v>
      </c>
    </row>
    <row r="2915" spans="9:10" x14ac:dyDescent="0.4">
      <c r="I2915" s="89"/>
      <c r="J2915" s="85" t="s">
        <v>3370</v>
      </c>
    </row>
    <row r="2916" spans="9:10" x14ac:dyDescent="0.4">
      <c r="I2916" s="89"/>
      <c r="J2916" s="85" t="s">
        <v>3253</v>
      </c>
    </row>
    <row r="2917" spans="9:10" x14ac:dyDescent="0.4">
      <c r="I2917" s="89"/>
      <c r="J2917" s="85" t="s">
        <v>3371</v>
      </c>
    </row>
    <row r="2918" spans="9:10" x14ac:dyDescent="0.4">
      <c r="I2918" s="89"/>
      <c r="J2918" s="85" t="s">
        <v>3372</v>
      </c>
    </row>
    <row r="2919" spans="9:10" x14ac:dyDescent="0.4">
      <c r="I2919" s="89"/>
      <c r="J2919" s="85" t="s">
        <v>3373</v>
      </c>
    </row>
    <row r="2920" spans="9:10" x14ac:dyDescent="0.4">
      <c r="I2920" s="89"/>
      <c r="J2920" s="85" t="s">
        <v>3374</v>
      </c>
    </row>
    <row r="2921" spans="9:10" x14ac:dyDescent="0.4">
      <c r="I2921" s="89"/>
      <c r="J2921" s="85" t="s">
        <v>3363</v>
      </c>
    </row>
    <row r="2922" spans="9:10" x14ac:dyDescent="0.4">
      <c r="I2922" s="89"/>
      <c r="J2922" s="85" t="s">
        <v>5732</v>
      </c>
    </row>
    <row r="2923" spans="9:10" x14ac:dyDescent="0.4">
      <c r="I2923" s="89"/>
      <c r="J2923" s="85" t="s">
        <v>4989</v>
      </c>
    </row>
    <row r="2924" spans="9:10" x14ac:dyDescent="0.4">
      <c r="I2924" s="89"/>
      <c r="J2924" s="85" t="s">
        <v>3355</v>
      </c>
    </row>
    <row r="2925" spans="9:10" x14ac:dyDescent="0.4">
      <c r="I2925" s="89"/>
      <c r="J2925" s="85" t="s">
        <v>3365</v>
      </c>
    </row>
    <row r="2926" spans="9:10" x14ac:dyDescent="0.4">
      <c r="I2926" s="89"/>
      <c r="J2926" s="85" t="s">
        <v>3367</v>
      </c>
    </row>
    <row r="2927" spans="9:10" x14ac:dyDescent="0.4">
      <c r="I2927" s="89"/>
      <c r="J2927" s="85" t="s">
        <v>3356</v>
      </c>
    </row>
    <row r="2928" spans="9:10" x14ac:dyDescent="0.4">
      <c r="I2928" s="89"/>
      <c r="J2928" s="85" t="s">
        <v>3369</v>
      </c>
    </row>
    <row r="2929" spans="9:10" x14ac:dyDescent="0.4">
      <c r="I2929" s="89"/>
      <c r="J2929" s="85" t="s">
        <v>4163</v>
      </c>
    </row>
    <row r="2930" spans="9:10" x14ac:dyDescent="0.4">
      <c r="I2930" s="89"/>
      <c r="J2930" s="85" t="s">
        <v>3362</v>
      </c>
    </row>
    <row r="2931" spans="9:10" x14ac:dyDescent="0.4">
      <c r="I2931" s="89"/>
      <c r="J2931" s="85" t="s">
        <v>4178</v>
      </c>
    </row>
    <row r="2932" spans="9:10" x14ac:dyDescent="0.4">
      <c r="I2932" s="89"/>
      <c r="J2932" s="85" t="s">
        <v>5731</v>
      </c>
    </row>
    <row r="2933" spans="9:10" x14ac:dyDescent="0.4">
      <c r="I2933" s="89"/>
      <c r="J2933" s="85" t="s">
        <v>4987</v>
      </c>
    </row>
    <row r="2934" spans="9:10" x14ac:dyDescent="0.4">
      <c r="I2934" s="89"/>
      <c r="J2934" s="85" t="s">
        <v>4174</v>
      </c>
    </row>
    <row r="2935" spans="9:10" x14ac:dyDescent="0.4">
      <c r="I2935" s="89"/>
      <c r="J2935" s="85" t="s">
        <v>3364</v>
      </c>
    </row>
    <row r="2936" spans="9:10" x14ac:dyDescent="0.4">
      <c r="I2936" s="89"/>
      <c r="J2936" s="85" t="s">
        <v>4166</v>
      </c>
    </row>
    <row r="2937" spans="9:10" x14ac:dyDescent="0.4">
      <c r="I2937" s="89"/>
      <c r="J2937" s="85" t="s">
        <v>3366</v>
      </c>
    </row>
    <row r="2938" spans="9:10" x14ac:dyDescent="0.4">
      <c r="I2938" s="89"/>
      <c r="J2938" s="85" t="s">
        <v>3368</v>
      </c>
    </row>
    <row r="2939" spans="9:10" x14ac:dyDescent="0.4">
      <c r="I2939" s="89"/>
      <c r="J2939" s="85" t="s">
        <v>3375</v>
      </c>
    </row>
    <row r="2940" spans="9:10" x14ac:dyDescent="0.4">
      <c r="I2940" s="89"/>
      <c r="J2940" s="85" t="s">
        <v>4169</v>
      </c>
    </row>
    <row r="2941" spans="9:10" x14ac:dyDescent="0.4">
      <c r="I2941" s="89"/>
      <c r="J2941" s="85" t="s">
        <v>5727</v>
      </c>
    </row>
    <row r="2942" spans="9:10" x14ac:dyDescent="0.4">
      <c r="I2942" s="89"/>
      <c r="J2942" s="85" t="s">
        <v>4925</v>
      </c>
    </row>
    <row r="2943" spans="9:10" x14ac:dyDescent="0.4">
      <c r="I2943" s="89"/>
      <c r="J2943" s="85" t="s">
        <v>4172</v>
      </c>
    </row>
    <row r="2944" spans="9:10" x14ac:dyDescent="0.4">
      <c r="I2944" s="89"/>
      <c r="J2944" s="85" t="s">
        <v>4926</v>
      </c>
    </row>
    <row r="2945" spans="9:10" x14ac:dyDescent="0.4">
      <c r="I2945" s="89"/>
      <c r="J2945" s="85" t="s">
        <v>4170</v>
      </c>
    </row>
    <row r="2946" spans="9:10" x14ac:dyDescent="0.4">
      <c r="I2946" s="89"/>
      <c r="J2946" s="85" t="s">
        <v>4927</v>
      </c>
    </row>
    <row r="2947" spans="9:10" x14ac:dyDescent="0.4">
      <c r="I2947" s="89"/>
      <c r="J2947" s="85" t="s">
        <v>4171</v>
      </c>
    </row>
    <row r="2948" spans="9:10" x14ac:dyDescent="0.4">
      <c r="I2948" s="89"/>
      <c r="J2948" s="85" t="s">
        <v>5724</v>
      </c>
    </row>
    <row r="2949" spans="9:10" x14ac:dyDescent="0.4">
      <c r="I2949" s="89"/>
      <c r="J2949" s="85" t="s">
        <v>5726</v>
      </c>
    </row>
    <row r="2950" spans="9:10" x14ac:dyDescent="0.4">
      <c r="I2950" s="89"/>
      <c r="J2950" s="85" t="s">
        <v>5725</v>
      </c>
    </row>
    <row r="2951" spans="9:10" x14ac:dyDescent="0.4">
      <c r="I2951" s="89"/>
      <c r="J2951" s="85" t="s">
        <v>4175</v>
      </c>
    </row>
    <row r="2952" spans="9:10" x14ac:dyDescent="0.4">
      <c r="I2952" s="89"/>
      <c r="J2952" s="85" t="s">
        <v>4001</v>
      </c>
    </row>
    <row r="2953" spans="9:10" x14ac:dyDescent="0.4">
      <c r="I2953" s="89"/>
      <c r="J2953" s="85" t="s">
        <v>4176</v>
      </c>
    </row>
    <row r="2954" spans="9:10" x14ac:dyDescent="0.4">
      <c r="I2954" s="89"/>
      <c r="J2954" s="85" t="s">
        <v>4002</v>
      </c>
    </row>
    <row r="2955" spans="9:10" x14ac:dyDescent="0.4">
      <c r="I2955" s="89"/>
      <c r="J2955" s="85" t="s">
        <v>5729</v>
      </c>
    </row>
    <row r="2956" spans="9:10" x14ac:dyDescent="0.4">
      <c r="I2956" s="89"/>
      <c r="J2956" s="85" t="s">
        <v>4004</v>
      </c>
    </row>
    <row r="2957" spans="9:10" x14ac:dyDescent="0.4">
      <c r="I2957" s="89"/>
      <c r="J2957" s="85" t="s">
        <v>5728</v>
      </c>
    </row>
    <row r="2958" spans="9:10" x14ac:dyDescent="0.4">
      <c r="I2958" s="89"/>
      <c r="J2958" s="85" t="s">
        <v>4003</v>
      </c>
    </row>
    <row r="2959" spans="9:10" x14ac:dyDescent="0.4">
      <c r="I2959" s="89"/>
      <c r="J2959" s="85" t="s">
        <v>4160</v>
      </c>
    </row>
    <row r="2960" spans="9:10" x14ac:dyDescent="0.4">
      <c r="I2960" s="89"/>
      <c r="J2960" s="85" t="s">
        <v>4817</v>
      </c>
    </row>
    <row r="2961" spans="9:10" x14ac:dyDescent="0.4">
      <c r="I2961" s="89"/>
      <c r="J2961" s="85" t="s">
        <v>4162</v>
      </c>
    </row>
    <row r="2962" spans="9:10" x14ac:dyDescent="0.4">
      <c r="I2962" s="89"/>
      <c r="J2962" s="85" t="s">
        <v>4816</v>
      </c>
    </row>
    <row r="2963" spans="9:10" x14ac:dyDescent="0.4">
      <c r="I2963" s="89"/>
      <c r="J2963" s="85" t="s">
        <v>4818</v>
      </c>
    </row>
    <row r="2964" spans="9:10" x14ac:dyDescent="0.4">
      <c r="I2964" s="89"/>
      <c r="J2964" s="85" t="s">
        <v>5730</v>
      </c>
    </row>
    <row r="2965" spans="9:10" x14ac:dyDescent="0.4">
      <c r="I2965" s="89"/>
      <c r="J2965" s="85" t="s">
        <v>3136</v>
      </c>
    </row>
    <row r="2966" spans="9:10" x14ac:dyDescent="0.4">
      <c r="I2966" s="89"/>
      <c r="J2966" s="85" t="s">
        <v>3134</v>
      </c>
    </row>
    <row r="2967" spans="9:10" x14ac:dyDescent="0.4">
      <c r="I2967" s="89"/>
      <c r="J2967" s="85" t="s">
        <v>4179</v>
      </c>
    </row>
    <row r="2968" spans="9:10" x14ac:dyDescent="0.4">
      <c r="I2968" s="89"/>
      <c r="J2968" s="85" t="s">
        <v>3133</v>
      </c>
    </row>
    <row r="2969" spans="9:10" x14ac:dyDescent="0.4">
      <c r="I2969" s="89"/>
      <c r="J2969" s="85" t="s">
        <v>5733</v>
      </c>
    </row>
    <row r="2970" spans="9:10" x14ac:dyDescent="0.4">
      <c r="I2970" s="89"/>
      <c r="J2970" s="85" t="s">
        <v>3135</v>
      </c>
    </row>
    <row r="2971" spans="9:10" x14ac:dyDescent="0.4">
      <c r="I2971" s="89"/>
      <c r="J2971" s="85" t="s">
        <v>3137</v>
      </c>
    </row>
    <row r="2972" spans="9:10" x14ac:dyDescent="0.4">
      <c r="I2972" s="89"/>
      <c r="J2972" s="85" t="s">
        <v>5734</v>
      </c>
    </row>
    <row r="2973" spans="9:10" x14ac:dyDescent="0.4">
      <c r="I2973" s="89"/>
      <c r="J2973" s="85" t="s">
        <v>4164</v>
      </c>
    </row>
    <row r="2974" spans="9:10" x14ac:dyDescent="0.4">
      <c r="I2974" s="89"/>
      <c r="J2974" s="85" t="s">
        <v>4173</v>
      </c>
    </row>
    <row r="2975" spans="9:10" x14ac:dyDescent="0.4">
      <c r="I2975" s="89"/>
      <c r="J2975" s="85" t="s">
        <v>4167</v>
      </c>
    </row>
    <row r="2976" spans="9:10" x14ac:dyDescent="0.4">
      <c r="I2976" s="89"/>
      <c r="J2976" s="85" t="s">
        <v>4177</v>
      </c>
    </row>
    <row r="2977" spans="9:10" x14ac:dyDescent="0.4">
      <c r="I2977" s="89"/>
      <c r="J2977" s="85" t="s">
        <v>4168</v>
      </c>
    </row>
    <row r="2978" spans="9:10" x14ac:dyDescent="0.4">
      <c r="I2978" s="89"/>
      <c r="J2978" s="85" t="s">
        <v>4161</v>
      </c>
    </row>
    <row r="2979" spans="9:10" x14ac:dyDescent="0.4">
      <c r="I2979" s="89"/>
      <c r="J2979" s="85" t="s">
        <v>4165</v>
      </c>
    </row>
    <row r="2980" spans="9:10" x14ac:dyDescent="0.4">
      <c r="I2980" s="89"/>
      <c r="J2980" s="85" t="s">
        <v>4180</v>
      </c>
    </row>
    <row r="2981" spans="9:10" x14ac:dyDescent="0.4">
      <c r="I2981" s="89"/>
      <c r="J2981" s="85" t="s">
        <v>5096</v>
      </c>
    </row>
    <row r="2982" spans="9:10" x14ac:dyDescent="0.4">
      <c r="I2982" s="89"/>
      <c r="J2982" s="85" t="s">
        <v>3836</v>
      </c>
    </row>
    <row r="2983" spans="9:10" x14ac:dyDescent="0.4">
      <c r="I2983" s="89"/>
      <c r="J2983" s="85" t="s">
        <v>2661</v>
      </c>
    </row>
    <row r="2984" spans="9:10" x14ac:dyDescent="0.4">
      <c r="I2984" s="89"/>
      <c r="J2984" s="85" t="s">
        <v>3841</v>
      </c>
    </row>
    <row r="2985" spans="9:10" x14ac:dyDescent="0.4">
      <c r="I2985" s="89"/>
      <c r="J2985" s="85" t="s">
        <v>2658</v>
      </c>
    </row>
    <row r="2986" spans="9:10" x14ac:dyDescent="0.4">
      <c r="I2986" s="89"/>
      <c r="J2986" s="85" t="s">
        <v>3842</v>
      </c>
    </row>
    <row r="2987" spans="9:10" x14ac:dyDescent="0.4">
      <c r="I2987" s="89"/>
      <c r="J2987" s="85" t="s">
        <v>2655</v>
      </c>
    </row>
    <row r="2988" spans="9:10" x14ac:dyDescent="0.4">
      <c r="I2988" s="89"/>
      <c r="J2988" s="85" t="s">
        <v>2660</v>
      </c>
    </row>
    <row r="2989" spans="9:10" x14ac:dyDescent="0.4">
      <c r="I2989" s="89"/>
      <c r="J2989" s="85" t="s">
        <v>3844</v>
      </c>
    </row>
    <row r="2990" spans="9:10" x14ac:dyDescent="0.4">
      <c r="I2990" s="89"/>
      <c r="J2990" s="85" t="s">
        <v>5033</v>
      </c>
    </row>
    <row r="2991" spans="9:10" x14ac:dyDescent="0.4">
      <c r="I2991" s="89"/>
      <c r="J2991" s="85" t="s">
        <v>4593</v>
      </c>
    </row>
    <row r="2992" spans="9:10" x14ac:dyDescent="0.4">
      <c r="I2992" s="89"/>
      <c r="J2992" s="85" t="s">
        <v>2656</v>
      </c>
    </row>
    <row r="2993" spans="9:10" x14ac:dyDescent="0.4">
      <c r="I2993" s="89"/>
      <c r="J2993" s="85" t="s">
        <v>3850</v>
      </c>
    </row>
    <row r="2994" spans="9:10" x14ac:dyDescent="0.4">
      <c r="I2994" s="89"/>
      <c r="J2994" s="85" t="s">
        <v>3846</v>
      </c>
    </row>
    <row r="2995" spans="9:10" x14ac:dyDescent="0.4">
      <c r="I2995" s="89"/>
      <c r="J2995" s="85" t="s">
        <v>2662</v>
      </c>
    </row>
    <row r="2996" spans="9:10" x14ac:dyDescent="0.4">
      <c r="I2996" s="89"/>
      <c r="J2996" s="85" t="s">
        <v>3849</v>
      </c>
    </row>
    <row r="2997" spans="9:10" x14ac:dyDescent="0.4">
      <c r="I2997" s="89"/>
      <c r="J2997" s="85" t="s">
        <v>3845</v>
      </c>
    </row>
    <row r="2998" spans="9:10" x14ac:dyDescent="0.4">
      <c r="I2998" s="89"/>
      <c r="J2998" s="85" t="s">
        <v>3838</v>
      </c>
    </row>
    <row r="2999" spans="9:10" x14ac:dyDescent="0.4">
      <c r="I2999" s="89"/>
      <c r="J2999" s="85" t="s">
        <v>4159</v>
      </c>
    </row>
    <row r="3000" spans="9:10" x14ac:dyDescent="0.4">
      <c r="I3000" s="89"/>
      <c r="J3000" s="85" t="s">
        <v>3843</v>
      </c>
    </row>
    <row r="3001" spans="9:10" x14ac:dyDescent="0.4">
      <c r="I3001" s="89"/>
      <c r="J3001" s="85" t="s">
        <v>3840</v>
      </c>
    </row>
    <row r="3002" spans="9:10" x14ac:dyDescent="0.4">
      <c r="I3002" s="89"/>
      <c r="J3002" s="85" t="s">
        <v>3848</v>
      </c>
    </row>
    <row r="3003" spans="9:10" x14ac:dyDescent="0.4">
      <c r="I3003" s="89"/>
      <c r="J3003" s="85" t="s">
        <v>3839</v>
      </c>
    </row>
    <row r="3004" spans="9:10" x14ac:dyDescent="0.4">
      <c r="I3004" s="89"/>
      <c r="J3004" s="85" t="s">
        <v>3851</v>
      </c>
    </row>
    <row r="3005" spans="9:10" x14ac:dyDescent="0.4">
      <c r="I3005" s="89"/>
      <c r="J3005" s="85" t="s">
        <v>3853</v>
      </c>
    </row>
    <row r="3006" spans="9:10" x14ac:dyDescent="0.4">
      <c r="I3006" s="89"/>
      <c r="J3006" s="85" t="s">
        <v>3837</v>
      </c>
    </row>
    <row r="3007" spans="9:10" x14ac:dyDescent="0.4">
      <c r="I3007" s="89"/>
      <c r="J3007" s="85" t="s">
        <v>4128</v>
      </c>
    </row>
    <row r="3008" spans="9:10" x14ac:dyDescent="0.4">
      <c r="I3008" s="89"/>
      <c r="J3008" s="85" t="s">
        <v>4084</v>
      </c>
    </row>
    <row r="3009" spans="9:10" x14ac:dyDescent="0.4">
      <c r="I3009" s="89"/>
      <c r="J3009" s="85" t="s">
        <v>2657</v>
      </c>
    </row>
    <row r="3010" spans="9:10" x14ac:dyDescent="0.4">
      <c r="I3010" s="89"/>
      <c r="J3010" s="85" t="s">
        <v>2663</v>
      </c>
    </row>
    <row r="3011" spans="9:10" x14ac:dyDescent="0.4">
      <c r="I3011" s="89"/>
      <c r="J3011" s="85" t="s">
        <v>2654</v>
      </c>
    </row>
    <row r="3012" spans="9:10" x14ac:dyDescent="0.4">
      <c r="I3012" s="89"/>
      <c r="J3012" s="85" t="s">
        <v>2659</v>
      </c>
    </row>
    <row r="3013" spans="9:10" x14ac:dyDescent="0.4">
      <c r="I3013" s="89"/>
      <c r="J3013" s="85" t="s">
        <v>3847</v>
      </c>
    </row>
    <row r="3014" spans="9:10" x14ac:dyDescent="0.4">
      <c r="I3014" s="89"/>
      <c r="J3014" s="85" t="s">
        <v>3852</v>
      </c>
    </row>
    <row r="3015" spans="9:10" x14ac:dyDescent="0.4">
      <c r="I3015" s="89"/>
      <c r="J3015" s="85" t="s">
        <v>4131</v>
      </c>
    </row>
    <row r="3016" spans="9:10" x14ac:dyDescent="0.4">
      <c r="I3016" s="89"/>
      <c r="J3016" s="85" t="s">
        <v>4139</v>
      </c>
    </row>
    <row r="3017" spans="9:10" x14ac:dyDescent="0.4">
      <c r="I3017" s="89"/>
      <c r="J3017" s="85" t="s">
        <v>4127</v>
      </c>
    </row>
    <row r="3018" spans="9:10" x14ac:dyDescent="0.4">
      <c r="I3018" s="89"/>
      <c r="J3018" s="85" t="s">
        <v>3989</v>
      </c>
    </row>
    <row r="3019" spans="9:10" x14ac:dyDescent="0.4">
      <c r="I3019" s="89"/>
      <c r="J3019" s="85" t="s">
        <v>3988</v>
      </c>
    </row>
    <row r="3020" spans="9:10" x14ac:dyDescent="0.4">
      <c r="I3020" s="89"/>
      <c r="J3020" s="85" t="s">
        <v>4095</v>
      </c>
    </row>
    <row r="3021" spans="9:10" x14ac:dyDescent="0.4">
      <c r="I3021" s="89"/>
      <c r="J3021" s="85" t="s">
        <v>3987</v>
      </c>
    </row>
    <row r="3022" spans="9:10" x14ac:dyDescent="0.4">
      <c r="I3022" s="89"/>
      <c r="J3022" s="85" t="s">
        <v>3990</v>
      </c>
    </row>
    <row r="3023" spans="9:10" x14ac:dyDescent="0.4">
      <c r="I3023" s="89"/>
      <c r="J3023" s="85" t="s">
        <v>4115</v>
      </c>
    </row>
    <row r="3024" spans="9:10" x14ac:dyDescent="0.4">
      <c r="I3024" s="89"/>
      <c r="J3024" s="85" t="s">
        <v>4113</v>
      </c>
    </row>
    <row r="3025" spans="9:10" x14ac:dyDescent="0.4">
      <c r="I3025" s="89"/>
      <c r="J3025" s="85" t="s">
        <v>4114</v>
      </c>
    </row>
    <row r="3026" spans="9:10" x14ac:dyDescent="0.4">
      <c r="I3026" s="89"/>
      <c r="J3026" s="85" t="s">
        <v>4083</v>
      </c>
    </row>
    <row r="3027" spans="9:10" x14ac:dyDescent="0.4">
      <c r="I3027" s="89"/>
      <c r="J3027" s="85" t="s">
        <v>4119</v>
      </c>
    </row>
    <row r="3028" spans="9:10" x14ac:dyDescent="0.4">
      <c r="I3028" s="89"/>
      <c r="J3028" s="85" t="s">
        <v>3994</v>
      </c>
    </row>
    <row r="3029" spans="9:10" x14ac:dyDescent="0.4">
      <c r="I3029" s="89"/>
      <c r="J3029" s="85" t="s">
        <v>3993</v>
      </c>
    </row>
    <row r="3030" spans="9:10" x14ac:dyDescent="0.4">
      <c r="I3030" s="89"/>
      <c r="J3030" s="85" t="s">
        <v>3992</v>
      </c>
    </row>
    <row r="3031" spans="9:10" x14ac:dyDescent="0.4">
      <c r="I3031" s="89"/>
      <c r="J3031" s="85" t="s">
        <v>3991</v>
      </c>
    </row>
    <row r="3032" spans="9:10" x14ac:dyDescent="0.4">
      <c r="I3032" s="89"/>
      <c r="J3032" s="85" t="s">
        <v>3995</v>
      </c>
    </row>
    <row r="3033" spans="9:10" x14ac:dyDescent="0.4">
      <c r="I3033" s="89"/>
      <c r="J3033" s="85" t="s">
        <v>3996</v>
      </c>
    </row>
    <row r="3034" spans="9:10" x14ac:dyDescent="0.4">
      <c r="I3034" s="89"/>
      <c r="J3034" s="85" t="s">
        <v>4110</v>
      </c>
    </row>
    <row r="3035" spans="9:10" x14ac:dyDescent="0.4">
      <c r="I3035" s="89"/>
      <c r="J3035" s="85" t="s">
        <v>3255</v>
      </c>
    </row>
    <row r="3036" spans="9:10" x14ac:dyDescent="0.4">
      <c r="I3036" s="89"/>
      <c r="J3036" s="85" t="s">
        <v>3376</v>
      </c>
    </row>
    <row r="3037" spans="9:10" x14ac:dyDescent="0.4">
      <c r="I3037" s="89"/>
      <c r="J3037" s="85" t="s">
        <v>4142</v>
      </c>
    </row>
    <row r="3038" spans="9:10" x14ac:dyDescent="0.4">
      <c r="I3038" s="89"/>
      <c r="J3038" s="85" t="s">
        <v>2653</v>
      </c>
    </row>
    <row r="3039" spans="9:10" x14ac:dyDescent="0.4">
      <c r="I3039" s="89"/>
      <c r="J3039" s="85" t="s">
        <v>4154</v>
      </c>
    </row>
    <row r="3040" spans="9:10" x14ac:dyDescent="0.4">
      <c r="I3040" s="89"/>
      <c r="J3040" s="85" t="s">
        <v>4096</v>
      </c>
    </row>
    <row r="3041" spans="9:10" x14ac:dyDescent="0.4">
      <c r="I3041" s="89"/>
      <c r="J3041" s="85" t="s">
        <v>4093</v>
      </c>
    </row>
    <row r="3042" spans="9:10" x14ac:dyDescent="0.4">
      <c r="I3042" s="89"/>
      <c r="J3042" s="85" t="s">
        <v>4105</v>
      </c>
    </row>
    <row r="3043" spans="9:10" x14ac:dyDescent="0.4">
      <c r="I3043" s="89"/>
      <c r="J3043" s="85" t="s">
        <v>4153</v>
      </c>
    </row>
    <row r="3044" spans="9:10" x14ac:dyDescent="0.4">
      <c r="I3044" s="89"/>
      <c r="J3044" s="85" t="s">
        <v>4138</v>
      </c>
    </row>
    <row r="3045" spans="9:10" x14ac:dyDescent="0.4">
      <c r="I3045" s="89"/>
      <c r="J3045" s="85" t="s">
        <v>4147</v>
      </c>
    </row>
    <row r="3046" spans="9:10" x14ac:dyDescent="0.4">
      <c r="I3046" s="89"/>
      <c r="J3046" s="85" t="s">
        <v>4157</v>
      </c>
    </row>
    <row r="3047" spans="9:10" x14ac:dyDescent="0.4">
      <c r="I3047" s="89"/>
      <c r="J3047" s="85" t="s">
        <v>4145</v>
      </c>
    </row>
    <row r="3048" spans="9:10" x14ac:dyDescent="0.4">
      <c r="I3048" s="89"/>
      <c r="J3048" s="85" t="s">
        <v>4123</v>
      </c>
    </row>
    <row r="3049" spans="9:10" x14ac:dyDescent="0.4">
      <c r="I3049" s="89"/>
      <c r="J3049" s="85" t="s">
        <v>4102</v>
      </c>
    </row>
    <row r="3050" spans="9:10" x14ac:dyDescent="0.4">
      <c r="I3050" s="89"/>
      <c r="J3050" s="85" t="s">
        <v>5234</v>
      </c>
    </row>
    <row r="3051" spans="9:10" x14ac:dyDescent="0.4">
      <c r="I3051" s="89"/>
      <c r="J3051" s="85" t="s">
        <v>4007</v>
      </c>
    </row>
    <row r="3052" spans="9:10" x14ac:dyDescent="0.4">
      <c r="I3052" s="89"/>
      <c r="J3052" s="85" t="s">
        <v>4158</v>
      </c>
    </row>
    <row r="3053" spans="9:10" x14ac:dyDescent="0.4">
      <c r="I3053" s="89"/>
      <c r="J3053" s="85" t="s">
        <v>4005</v>
      </c>
    </row>
    <row r="3054" spans="9:10" x14ac:dyDescent="0.4">
      <c r="I3054" s="89"/>
      <c r="J3054" s="85" t="s">
        <v>4008</v>
      </c>
    </row>
    <row r="3055" spans="9:10" x14ac:dyDescent="0.4">
      <c r="I3055" s="89"/>
      <c r="J3055" s="85" t="s">
        <v>4010</v>
      </c>
    </row>
    <row r="3056" spans="9:10" x14ac:dyDescent="0.4">
      <c r="I3056" s="89"/>
      <c r="J3056" s="85" t="s">
        <v>4129</v>
      </c>
    </row>
    <row r="3057" spans="9:10" x14ac:dyDescent="0.4">
      <c r="I3057" s="89"/>
      <c r="J3057" s="85" t="s">
        <v>4006</v>
      </c>
    </row>
    <row r="3058" spans="9:10" x14ac:dyDescent="0.4">
      <c r="I3058" s="89"/>
      <c r="J3058" s="85" t="s">
        <v>4009</v>
      </c>
    </row>
    <row r="3059" spans="9:10" x14ac:dyDescent="0.4">
      <c r="I3059" s="89"/>
      <c r="J3059" s="85" t="s">
        <v>4112</v>
      </c>
    </row>
    <row r="3060" spans="9:10" x14ac:dyDescent="0.4">
      <c r="I3060" s="89"/>
      <c r="J3060" s="85" t="s">
        <v>4091</v>
      </c>
    </row>
    <row r="3061" spans="9:10" x14ac:dyDescent="0.4">
      <c r="I3061" s="89"/>
      <c r="J3061" s="85" t="s">
        <v>4140</v>
      </c>
    </row>
    <row r="3062" spans="9:10" x14ac:dyDescent="0.4">
      <c r="I3062" s="89"/>
      <c r="J3062" s="85" t="s">
        <v>4150</v>
      </c>
    </row>
    <row r="3063" spans="9:10" x14ac:dyDescent="0.4">
      <c r="I3063" s="89"/>
      <c r="J3063" s="85" t="s">
        <v>4087</v>
      </c>
    </row>
    <row r="3064" spans="9:10" x14ac:dyDescent="0.4">
      <c r="I3064" s="89"/>
      <c r="J3064" s="85" t="s">
        <v>4088</v>
      </c>
    </row>
    <row r="3065" spans="9:10" x14ac:dyDescent="0.4">
      <c r="I3065" s="89"/>
      <c r="J3065" s="85" t="s">
        <v>4121</v>
      </c>
    </row>
    <row r="3066" spans="9:10" x14ac:dyDescent="0.4">
      <c r="I3066" s="89"/>
      <c r="J3066" s="85" t="s">
        <v>4125</v>
      </c>
    </row>
    <row r="3067" spans="9:10" x14ac:dyDescent="0.4">
      <c r="I3067" s="89"/>
      <c r="J3067" s="85" t="s">
        <v>4094</v>
      </c>
    </row>
    <row r="3068" spans="9:10" x14ac:dyDescent="0.4">
      <c r="I3068" s="89"/>
      <c r="J3068" s="85" t="s">
        <v>4149</v>
      </c>
    </row>
    <row r="3069" spans="9:10" x14ac:dyDescent="0.4">
      <c r="I3069" s="89"/>
      <c r="J3069" s="85" t="s">
        <v>4144</v>
      </c>
    </row>
    <row r="3070" spans="9:10" x14ac:dyDescent="0.4">
      <c r="I3070" s="89"/>
      <c r="J3070" s="85" t="s">
        <v>4137</v>
      </c>
    </row>
    <row r="3071" spans="9:10" x14ac:dyDescent="0.4">
      <c r="I3071" s="89"/>
      <c r="J3071" s="85" t="s">
        <v>5036</v>
      </c>
    </row>
    <row r="3072" spans="9:10" x14ac:dyDescent="0.4">
      <c r="I3072" s="89"/>
      <c r="J3072" s="85" t="s">
        <v>4111</v>
      </c>
    </row>
    <row r="3073" spans="9:10" x14ac:dyDescent="0.4">
      <c r="I3073" s="89"/>
      <c r="J3073" s="85" t="s">
        <v>4134</v>
      </c>
    </row>
    <row r="3074" spans="9:10" x14ac:dyDescent="0.4">
      <c r="I3074" s="89"/>
      <c r="J3074" s="85" t="s">
        <v>4135</v>
      </c>
    </row>
    <row r="3075" spans="9:10" x14ac:dyDescent="0.4">
      <c r="I3075" s="89"/>
      <c r="J3075" s="85" t="s">
        <v>4101</v>
      </c>
    </row>
    <row r="3076" spans="9:10" x14ac:dyDescent="0.4">
      <c r="I3076" s="89"/>
      <c r="J3076" s="85" t="s">
        <v>5035</v>
      </c>
    </row>
    <row r="3077" spans="9:10" x14ac:dyDescent="0.4">
      <c r="I3077" s="89"/>
      <c r="J3077" s="85" t="s">
        <v>4130</v>
      </c>
    </row>
    <row r="3078" spans="9:10" x14ac:dyDescent="0.4">
      <c r="I3078" s="89"/>
      <c r="J3078" s="85" t="s">
        <v>5034</v>
      </c>
    </row>
    <row r="3079" spans="9:10" x14ac:dyDescent="0.4">
      <c r="I3079" s="89"/>
      <c r="J3079" s="85" t="s">
        <v>4100</v>
      </c>
    </row>
    <row r="3080" spans="9:10" x14ac:dyDescent="0.4">
      <c r="I3080" s="89"/>
      <c r="J3080" s="85" t="s">
        <v>4103</v>
      </c>
    </row>
    <row r="3081" spans="9:10" x14ac:dyDescent="0.4">
      <c r="I3081" s="89"/>
      <c r="J3081" s="85" t="s">
        <v>4086</v>
      </c>
    </row>
    <row r="3082" spans="9:10" x14ac:dyDescent="0.4">
      <c r="I3082" s="89"/>
      <c r="J3082" s="85" t="s">
        <v>4152</v>
      </c>
    </row>
    <row r="3083" spans="9:10" x14ac:dyDescent="0.4">
      <c r="I3083" s="89"/>
      <c r="J3083" s="85" t="s">
        <v>5097</v>
      </c>
    </row>
    <row r="3084" spans="9:10" x14ac:dyDescent="0.4">
      <c r="I3084" s="89"/>
      <c r="J3084" s="85" t="s">
        <v>4104</v>
      </c>
    </row>
    <row r="3085" spans="9:10" x14ac:dyDescent="0.4">
      <c r="I3085" s="89"/>
      <c r="J3085" s="85" t="s">
        <v>4099</v>
      </c>
    </row>
    <row r="3086" spans="9:10" x14ac:dyDescent="0.4">
      <c r="I3086" s="89"/>
      <c r="J3086" s="85" t="s">
        <v>4146</v>
      </c>
    </row>
    <row r="3087" spans="9:10" x14ac:dyDescent="0.4">
      <c r="I3087" s="89"/>
      <c r="J3087" s="85" t="s">
        <v>4098</v>
      </c>
    </row>
    <row r="3088" spans="9:10" x14ac:dyDescent="0.4">
      <c r="I3088" s="89"/>
      <c r="J3088" s="85" t="s">
        <v>4122</v>
      </c>
    </row>
    <row r="3089" spans="9:10" x14ac:dyDescent="0.4">
      <c r="I3089" s="89"/>
      <c r="J3089" s="85" t="s">
        <v>4090</v>
      </c>
    </row>
    <row r="3090" spans="9:10" x14ac:dyDescent="0.4">
      <c r="I3090" s="89"/>
      <c r="J3090" s="85" t="s">
        <v>4097</v>
      </c>
    </row>
    <row r="3091" spans="9:10" x14ac:dyDescent="0.4">
      <c r="I3091" s="89"/>
      <c r="J3091" s="85" t="s">
        <v>4132</v>
      </c>
    </row>
    <row r="3092" spans="9:10" x14ac:dyDescent="0.4">
      <c r="I3092" s="89"/>
      <c r="J3092" s="85" t="s">
        <v>4156</v>
      </c>
    </row>
    <row r="3093" spans="9:10" x14ac:dyDescent="0.4">
      <c r="I3093" s="89"/>
      <c r="J3093" s="85" t="s">
        <v>4133</v>
      </c>
    </row>
    <row r="3094" spans="9:10" x14ac:dyDescent="0.4">
      <c r="I3094" s="89"/>
      <c r="J3094" s="85" t="s">
        <v>4120</v>
      </c>
    </row>
    <row r="3095" spans="9:10" x14ac:dyDescent="0.4">
      <c r="I3095" s="89"/>
      <c r="J3095" s="85" t="s">
        <v>4092</v>
      </c>
    </row>
    <row r="3096" spans="9:10" x14ac:dyDescent="0.4">
      <c r="I3096" s="89"/>
      <c r="J3096" s="85" t="s">
        <v>5507</v>
      </c>
    </row>
    <row r="3097" spans="9:10" x14ac:dyDescent="0.4">
      <c r="I3097" s="89"/>
      <c r="J3097" s="85" t="s">
        <v>3256</v>
      </c>
    </row>
    <row r="3098" spans="9:10" x14ac:dyDescent="0.4">
      <c r="I3098" s="89"/>
      <c r="J3098" s="85" t="s">
        <v>4118</v>
      </c>
    </row>
    <row r="3099" spans="9:10" x14ac:dyDescent="0.4">
      <c r="I3099" s="89"/>
      <c r="J3099" s="85" t="s">
        <v>4117</v>
      </c>
    </row>
    <row r="3100" spans="9:10" x14ac:dyDescent="0.4">
      <c r="I3100" s="89"/>
      <c r="J3100" s="85" t="s">
        <v>4116</v>
      </c>
    </row>
    <row r="3101" spans="9:10" x14ac:dyDescent="0.4">
      <c r="I3101" s="89"/>
      <c r="J3101" s="85" t="s">
        <v>4107</v>
      </c>
    </row>
    <row r="3102" spans="9:10" x14ac:dyDescent="0.4">
      <c r="I3102" s="89"/>
      <c r="J3102" s="85" t="s">
        <v>4124</v>
      </c>
    </row>
    <row r="3103" spans="9:10" x14ac:dyDescent="0.4">
      <c r="I3103" s="89"/>
      <c r="J3103" s="85" t="s">
        <v>3377</v>
      </c>
    </row>
    <row r="3104" spans="9:10" x14ac:dyDescent="0.4">
      <c r="I3104" s="89"/>
      <c r="J3104" s="85" t="s">
        <v>4155</v>
      </c>
    </row>
    <row r="3105" spans="9:10" x14ac:dyDescent="0.4">
      <c r="I3105" s="89"/>
      <c r="J3105" s="85" t="s">
        <v>3378</v>
      </c>
    </row>
    <row r="3106" spans="9:10" x14ac:dyDescent="0.4">
      <c r="I3106" s="89"/>
      <c r="J3106" s="85" t="s">
        <v>3379</v>
      </c>
    </row>
    <row r="3107" spans="9:10" x14ac:dyDescent="0.4">
      <c r="I3107" s="89"/>
      <c r="J3107" s="85" t="s">
        <v>4109</v>
      </c>
    </row>
    <row r="3108" spans="9:10" x14ac:dyDescent="0.4">
      <c r="I3108" s="89"/>
      <c r="J3108" s="85" t="s">
        <v>3380</v>
      </c>
    </row>
    <row r="3109" spans="9:10" x14ac:dyDescent="0.4">
      <c r="I3109" s="89"/>
      <c r="J3109" s="85" t="s">
        <v>4136</v>
      </c>
    </row>
    <row r="3110" spans="9:10" x14ac:dyDescent="0.4">
      <c r="I3110" s="89"/>
      <c r="J3110" s="85" t="s">
        <v>4143</v>
      </c>
    </row>
    <row r="3111" spans="9:10" x14ac:dyDescent="0.4">
      <c r="I3111" s="89"/>
      <c r="J3111" s="85" t="s">
        <v>4141</v>
      </c>
    </row>
    <row r="3112" spans="9:10" x14ac:dyDescent="0.4">
      <c r="I3112" s="89"/>
      <c r="J3112" s="85" t="s">
        <v>4089</v>
      </c>
    </row>
    <row r="3113" spans="9:10" x14ac:dyDescent="0.4">
      <c r="I3113" s="89"/>
      <c r="J3113" s="85" t="s">
        <v>4126</v>
      </c>
    </row>
    <row r="3114" spans="9:10" x14ac:dyDescent="0.4">
      <c r="I3114" s="89"/>
      <c r="J3114" s="85" t="s">
        <v>4106</v>
      </c>
    </row>
    <row r="3115" spans="9:10" x14ac:dyDescent="0.4">
      <c r="I3115" s="89"/>
      <c r="J3115" s="85" t="s">
        <v>4082</v>
      </c>
    </row>
    <row r="3116" spans="9:10" x14ac:dyDescent="0.4">
      <c r="I3116" s="89"/>
      <c r="J3116" s="85" t="s">
        <v>4085</v>
      </c>
    </row>
    <row r="3117" spans="9:10" x14ac:dyDescent="0.4">
      <c r="I3117" s="89"/>
      <c r="J3117" s="85" t="s">
        <v>4777</v>
      </c>
    </row>
    <row r="3118" spans="9:10" x14ac:dyDescent="0.4">
      <c r="I3118" s="89"/>
      <c r="J3118" s="85" t="s">
        <v>4781</v>
      </c>
    </row>
    <row r="3119" spans="9:10" x14ac:dyDescent="0.4">
      <c r="I3119" s="89"/>
      <c r="J3119" s="85" t="s">
        <v>4770</v>
      </c>
    </row>
    <row r="3120" spans="9:10" x14ac:dyDescent="0.4">
      <c r="I3120" s="89"/>
      <c r="J3120" s="85" t="s">
        <v>4776</v>
      </c>
    </row>
    <row r="3121" spans="9:10" x14ac:dyDescent="0.4">
      <c r="I3121" s="89"/>
      <c r="J3121" s="85" t="s">
        <v>4779</v>
      </c>
    </row>
    <row r="3122" spans="9:10" x14ac:dyDescent="0.4">
      <c r="I3122" s="89"/>
      <c r="J3122" s="85" t="s">
        <v>4772</v>
      </c>
    </row>
    <row r="3123" spans="9:10" x14ac:dyDescent="0.4">
      <c r="I3123" s="89"/>
      <c r="J3123" s="85" t="s">
        <v>4775</v>
      </c>
    </row>
    <row r="3124" spans="9:10" x14ac:dyDescent="0.4">
      <c r="I3124" s="89"/>
      <c r="J3124" s="85" t="s">
        <v>4783</v>
      </c>
    </row>
    <row r="3125" spans="9:10" x14ac:dyDescent="0.4">
      <c r="I3125" s="89"/>
      <c r="J3125" s="85" t="s">
        <v>4773</v>
      </c>
    </row>
    <row r="3126" spans="9:10" x14ac:dyDescent="0.4">
      <c r="I3126" s="89"/>
      <c r="J3126" s="85" t="s">
        <v>4785</v>
      </c>
    </row>
    <row r="3127" spans="9:10" x14ac:dyDescent="0.4">
      <c r="I3127" s="89"/>
      <c r="J3127" s="85" t="s">
        <v>4784</v>
      </c>
    </row>
    <row r="3128" spans="9:10" x14ac:dyDescent="0.4">
      <c r="I3128" s="89"/>
      <c r="J3128" s="85" t="s">
        <v>4782</v>
      </c>
    </row>
    <row r="3129" spans="9:10" x14ac:dyDescent="0.4">
      <c r="I3129" s="89"/>
      <c r="J3129" s="85" t="s">
        <v>4774</v>
      </c>
    </row>
    <row r="3130" spans="9:10" x14ac:dyDescent="0.4">
      <c r="I3130" s="89"/>
      <c r="J3130" s="85" t="s">
        <v>4778</v>
      </c>
    </row>
    <row r="3131" spans="9:10" x14ac:dyDescent="0.4">
      <c r="I3131" s="89"/>
      <c r="J3131" s="85" t="s">
        <v>4771</v>
      </c>
    </row>
    <row r="3132" spans="9:10" x14ac:dyDescent="0.4">
      <c r="I3132" s="89"/>
      <c r="J3132" s="85" t="s">
        <v>4780</v>
      </c>
    </row>
    <row r="3133" spans="9:10" x14ac:dyDescent="0.4">
      <c r="I3133" s="89"/>
      <c r="J3133" s="85" t="s">
        <v>2882</v>
      </c>
    </row>
    <row r="3134" spans="9:10" x14ac:dyDescent="0.4">
      <c r="I3134" s="89"/>
      <c r="J3134" s="85" t="s">
        <v>2896</v>
      </c>
    </row>
    <row r="3135" spans="9:10" x14ac:dyDescent="0.4">
      <c r="I3135" s="89"/>
      <c r="J3135" s="85" t="s">
        <v>2377</v>
      </c>
    </row>
    <row r="3136" spans="9:10" x14ac:dyDescent="0.4">
      <c r="I3136" s="89"/>
      <c r="J3136" s="85" t="s">
        <v>2888</v>
      </c>
    </row>
    <row r="3137" spans="9:10" x14ac:dyDescent="0.4">
      <c r="I3137" s="89"/>
      <c r="J3137" s="85" t="s">
        <v>2890</v>
      </c>
    </row>
    <row r="3138" spans="9:10" x14ac:dyDescent="0.4">
      <c r="I3138" s="89"/>
      <c r="J3138" s="85" t="s">
        <v>3263</v>
      </c>
    </row>
    <row r="3139" spans="9:10" x14ac:dyDescent="0.4">
      <c r="I3139" s="89"/>
      <c r="J3139" s="85" t="s">
        <v>3264</v>
      </c>
    </row>
    <row r="3140" spans="9:10" x14ac:dyDescent="0.4">
      <c r="I3140" s="89"/>
      <c r="J3140" s="85" t="s">
        <v>3265</v>
      </c>
    </row>
    <row r="3141" spans="9:10" x14ac:dyDescent="0.4">
      <c r="I3141" s="89"/>
      <c r="J3141" s="85" t="s">
        <v>3262</v>
      </c>
    </row>
    <row r="3142" spans="9:10" x14ac:dyDescent="0.4">
      <c r="I3142" s="89"/>
      <c r="J3142" s="85" t="s">
        <v>4786</v>
      </c>
    </row>
    <row r="3143" spans="9:10" x14ac:dyDescent="0.4">
      <c r="I3143" s="89"/>
      <c r="J3143" s="85" t="s">
        <v>2886</v>
      </c>
    </row>
    <row r="3144" spans="9:10" x14ac:dyDescent="0.4">
      <c r="I3144" s="89"/>
      <c r="J3144" s="85" t="s">
        <v>2885</v>
      </c>
    </row>
    <row r="3145" spans="9:10" x14ac:dyDescent="0.4">
      <c r="I3145" s="89"/>
      <c r="J3145" s="85" t="s">
        <v>2883</v>
      </c>
    </row>
    <row r="3146" spans="9:10" x14ac:dyDescent="0.4">
      <c r="I3146" s="89"/>
      <c r="J3146" s="85" t="s">
        <v>3257</v>
      </c>
    </row>
    <row r="3147" spans="9:10" x14ac:dyDescent="0.4">
      <c r="I3147" s="89"/>
      <c r="J3147" s="85" t="s">
        <v>2884</v>
      </c>
    </row>
    <row r="3148" spans="9:10" x14ac:dyDescent="0.4">
      <c r="I3148" s="89"/>
      <c r="J3148" s="85" t="s">
        <v>3258</v>
      </c>
    </row>
    <row r="3149" spans="9:10" x14ac:dyDescent="0.4">
      <c r="I3149" s="89"/>
      <c r="J3149" s="85" t="s">
        <v>2894</v>
      </c>
    </row>
    <row r="3150" spans="9:10" x14ac:dyDescent="0.4">
      <c r="I3150" s="89"/>
      <c r="J3150" s="85" t="s">
        <v>3528</v>
      </c>
    </row>
    <row r="3151" spans="9:10" x14ac:dyDescent="0.4">
      <c r="I3151" s="89"/>
      <c r="J3151" s="85" t="s">
        <v>5588</v>
      </c>
    </row>
    <row r="3152" spans="9:10" x14ac:dyDescent="0.4">
      <c r="I3152" s="89"/>
      <c r="J3152" s="85" t="s">
        <v>3261</v>
      </c>
    </row>
    <row r="3153" spans="9:10" x14ac:dyDescent="0.4">
      <c r="I3153" s="89"/>
      <c r="J3153" s="85" t="s">
        <v>2029</v>
      </c>
    </row>
    <row r="3154" spans="9:10" x14ac:dyDescent="0.4">
      <c r="I3154" s="89"/>
      <c r="J3154" s="85" t="s">
        <v>2031</v>
      </c>
    </row>
    <row r="3155" spans="9:10" x14ac:dyDescent="0.4">
      <c r="I3155" s="89"/>
      <c r="J3155" s="85" t="s">
        <v>2032</v>
      </c>
    </row>
    <row r="3156" spans="9:10" x14ac:dyDescent="0.4">
      <c r="I3156" s="89"/>
      <c r="J3156" s="85" t="s">
        <v>2030</v>
      </c>
    </row>
    <row r="3157" spans="9:10" x14ac:dyDescent="0.4">
      <c r="I3157" s="89"/>
      <c r="J3157" s="85" t="s">
        <v>2026</v>
      </c>
    </row>
    <row r="3158" spans="9:10" x14ac:dyDescent="0.4">
      <c r="I3158" s="89"/>
      <c r="J3158" s="85" t="s">
        <v>3439</v>
      </c>
    </row>
    <row r="3159" spans="9:10" x14ac:dyDescent="0.4">
      <c r="I3159" s="89"/>
      <c r="J3159" s="85" t="s">
        <v>3527</v>
      </c>
    </row>
    <row r="3160" spans="9:10" x14ac:dyDescent="0.4">
      <c r="I3160" s="89"/>
      <c r="J3160" s="85" t="s">
        <v>4789</v>
      </c>
    </row>
    <row r="3161" spans="9:10" x14ac:dyDescent="0.4">
      <c r="I3161" s="89"/>
      <c r="J3161" s="85" t="s">
        <v>3654</v>
      </c>
    </row>
    <row r="3162" spans="9:10" x14ac:dyDescent="0.4">
      <c r="I3162" s="89"/>
      <c r="J3162" s="85" t="s">
        <v>3260</v>
      </c>
    </row>
    <row r="3163" spans="9:10" x14ac:dyDescent="0.4">
      <c r="I3163" s="89"/>
      <c r="J3163" s="85" t="s">
        <v>2024</v>
      </c>
    </row>
    <row r="3164" spans="9:10" x14ac:dyDescent="0.4">
      <c r="I3164" s="89"/>
      <c r="J3164" s="85" t="s">
        <v>2027</v>
      </c>
    </row>
    <row r="3165" spans="9:10" x14ac:dyDescent="0.4">
      <c r="I3165" s="89"/>
      <c r="J3165" s="85" t="s">
        <v>2034</v>
      </c>
    </row>
    <row r="3166" spans="9:10" x14ac:dyDescent="0.4">
      <c r="I3166" s="89"/>
      <c r="J3166" s="85" t="s">
        <v>2028</v>
      </c>
    </row>
    <row r="3167" spans="9:10" x14ac:dyDescent="0.4">
      <c r="I3167" s="89"/>
      <c r="J3167" s="85" t="s">
        <v>2025</v>
      </c>
    </row>
    <row r="3168" spans="9:10" x14ac:dyDescent="0.4">
      <c r="I3168" s="89"/>
      <c r="J3168" s="85" t="s">
        <v>2033</v>
      </c>
    </row>
    <row r="3169" spans="9:10" x14ac:dyDescent="0.4">
      <c r="I3169" s="89"/>
      <c r="J3169" s="85" t="s">
        <v>2889</v>
      </c>
    </row>
    <row r="3170" spans="9:10" x14ac:dyDescent="0.4">
      <c r="I3170" s="89"/>
      <c r="J3170" s="85" t="s">
        <v>2891</v>
      </c>
    </row>
    <row r="3171" spans="9:10" x14ac:dyDescent="0.4">
      <c r="I3171" s="89"/>
      <c r="J3171" s="85" t="s">
        <v>4764</v>
      </c>
    </row>
    <row r="3172" spans="9:10" x14ac:dyDescent="0.4">
      <c r="I3172" s="89"/>
      <c r="J3172" s="85" t="s">
        <v>3259</v>
      </c>
    </row>
    <row r="3173" spans="9:10" x14ac:dyDescent="0.4">
      <c r="I3173" s="89"/>
      <c r="J3173" s="85" t="s">
        <v>2900</v>
      </c>
    </row>
    <row r="3174" spans="9:10" x14ac:dyDescent="0.4">
      <c r="I3174" s="89"/>
      <c r="J3174" s="85" t="s">
        <v>2887</v>
      </c>
    </row>
    <row r="3175" spans="9:10" x14ac:dyDescent="0.4">
      <c r="I3175" s="89"/>
      <c r="J3175" s="85" t="s">
        <v>2903</v>
      </c>
    </row>
    <row r="3176" spans="9:10" x14ac:dyDescent="0.4">
      <c r="I3176" s="89"/>
      <c r="J3176" s="85" t="s">
        <v>2895</v>
      </c>
    </row>
    <row r="3177" spans="9:10" x14ac:dyDescent="0.4">
      <c r="I3177" s="89"/>
      <c r="J3177" s="85" t="s">
        <v>2892</v>
      </c>
    </row>
    <row r="3178" spans="9:10" x14ac:dyDescent="0.4">
      <c r="I3178" s="89"/>
      <c r="J3178" s="85" t="s">
        <v>3857</v>
      </c>
    </row>
    <row r="3179" spans="9:10" x14ac:dyDescent="0.4">
      <c r="I3179" s="89"/>
      <c r="J3179" s="85" t="s">
        <v>3529</v>
      </c>
    </row>
    <row r="3180" spans="9:10" x14ac:dyDescent="0.4">
      <c r="I3180" s="89"/>
      <c r="J3180" s="85" t="s">
        <v>5331</v>
      </c>
    </row>
    <row r="3181" spans="9:10" x14ac:dyDescent="0.4">
      <c r="I3181" s="89"/>
      <c r="J3181" s="85" t="s">
        <v>5330</v>
      </c>
    </row>
    <row r="3182" spans="9:10" x14ac:dyDescent="0.4">
      <c r="I3182" s="89"/>
      <c r="J3182" s="85" t="s">
        <v>2902</v>
      </c>
    </row>
    <row r="3183" spans="9:10" x14ac:dyDescent="0.4">
      <c r="I3183" s="89"/>
      <c r="J3183" s="85" t="s">
        <v>2988</v>
      </c>
    </row>
    <row r="3184" spans="9:10" x14ac:dyDescent="0.4">
      <c r="I3184" s="89"/>
      <c r="J3184" s="85" t="s">
        <v>2899</v>
      </c>
    </row>
    <row r="3185" spans="9:10" x14ac:dyDescent="0.4">
      <c r="I3185" s="89"/>
      <c r="J3185" s="85" t="s">
        <v>2901</v>
      </c>
    </row>
    <row r="3186" spans="9:10" x14ac:dyDescent="0.4">
      <c r="I3186" s="89"/>
      <c r="J3186" s="85" t="s">
        <v>2893</v>
      </c>
    </row>
    <row r="3187" spans="9:10" x14ac:dyDescent="0.4">
      <c r="I3187" s="89"/>
      <c r="J3187" s="85" t="s">
        <v>2897</v>
      </c>
    </row>
    <row r="3188" spans="9:10" x14ac:dyDescent="0.4">
      <c r="I3188" s="89"/>
      <c r="J3188" s="85" t="s">
        <v>2898</v>
      </c>
    </row>
    <row r="3189" spans="9:10" x14ac:dyDescent="0.4">
      <c r="I3189" s="89"/>
      <c r="J3189" s="85" t="s">
        <v>3858</v>
      </c>
    </row>
    <row r="3190" spans="9:10" x14ac:dyDescent="0.4">
      <c r="I3190" s="89"/>
      <c r="J3190" s="85" t="s">
        <v>3856</v>
      </c>
    </row>
    <row r="3191" spans="9:10" x14ac:dyDescent="0.4">
      <c r="I3191" s="89"/>
      <c r="J3191" s="85" t="s">
        <v>3855</v>
      </c>
    </row>
    <row r="3192" spans="9:10" x14ac:dyDescent="0.4">
      <c r="I3192" s="89"/>
      <c r="J3192" s="85" t="s">
        <v>3859</v>
      </c>
    </row>
    <row r="3193" spans="9:10" x14ac:dyDescent="0.4">
      <c r="I3193" s="89"/>
      <c r="J3193" s="85" t="s">
        <v>3854</v>
      </c>
    </row>
    <row r="3194" spans="9:10" x14ac:dyDescent="0.4">
      <c r="I3194" s="89"/>
      <c r="J3194" s="85" t="s">
        <v>4791</v>
      </c>
    </row>
    <row r="3195" spans="9:10" x14ac:dyDescent="0.4">
      <c r="I3195" s="89"/>
      <c r="J3195" s="85" t="s">
        <v>4795</v>
      </c>
    </row>
    <row r="3196" spans="9:10" x14ac:dyDescent="0.4">
      <c r="I3196" s="89"/>
      <c r="J3196" s="85" t="s">
        <v>5589</v>
      </c>
    </row>
    <row r="3197" spans="9:10" x14ac:dyDescent="0.4">
      <c r="I3197" s="89"/>
      <c r="J3197" s="85" t="s">
        <v>4794</v>
      </c>
    </row>
    <row r="3198" spans="9:10" x14ac:dyDescent="0.4">
      <c r="I3198" s="89"/>
      <c r="J3198" s="85" t="s">
        <v>4792</v>
      </c>
    </row>
    <row r="3199" spans="9:10" x14ac:dyDescent="0.4">
      <c r="I3199" s="89"/>
      <c r="J3199" s="85" t="s">
        <v>5005</v>
      </c>
    </row>
    <row r="3200" spans="9:10" x14ac:dyDescent="0.4">
      <c r="I3200" s="89"/>
      <c r="J3200" s="85" t="s">
        <v>5002</v>
      </c>
    </row>
    <row r="3201" spans="9:10" x14ac:dyDescent="0.4">
      <c r="I3201" s="89"/>
      <c r="J3201" s="85" t="s">
        <v>4796</v>
      </c>
    </row>
    <row r="3202" spans="9:10" x14ac:dyDescent="0.4">
      <c r="I3202" s="89"/>
      <c r="J3202" s="85" t="s">
        <v>4787</v>
      </c>
    </row>
    <row r="3203" spans="9:10" x14ac:dyDescent="0.4">
      <c r="I3203" s="89"/>
      <c r="J3203" s="85" t="s">
        <v>4793</v>
      </c>
    </row>
    <row r="3204" spans="9:10" x14ac:dyDescent="0.4">
      <c r="I3204" s="89"/>
      <c r="J3204" s="85" t="s">
        <v>5000</v>
      </c>
    </row>
    <row r="3205" spans="9:10" x14ac:dyDescent="0.4">
      <c r="I3205" s="89"/>
      <c r="J3205" s="85" t="s">
        <v>4788</v>
      </c>
    </row>
    <row r="3206" spans="9:10" x14ac:dyDescent="0.4">
      <c r="I3206" s="89"/>
      <c r="J3206" s="85" t="s">
        <v>4790</v>
      </c>
    </row>
    <row r="3207" spans="9:10" x14ac:dyDescent="0.4">
      <c r="I3207" s="89"/>
      <c r="J3207" s="85" t="s">
        <v>5003</v>
      </c>
    </row>
    <row r="3208" spans="9:10" x14ac:dyDescent="0.4">
      <c r="I3208" s="89"/>
      <c r="J3208" s="85" t="s">
        <v>5004</v>
      </c>
    </row>
    <row r="3209" spans="9:10" x14ac:dyDescent="0.4">
      <c r="I3209" s="89"/>
      <c r="J3209" s="85" t="s">
        <v>5001</v>
      </c>
    </row>
    <row r="3210" spans="9:10" x14ac:dyDescent="0.4">
      <c r="I3210" s="89"/>
      <c r="J3210" s="85" t="s">
        <v>4999</v>
      </c>
    </row>
    <row r="3211" spans="9:10" x14ac:dyDescent="0.4">
      <c r="I3211" s="89"/>
      <c r="J3211" s="85" t="s">
        <v>4181</v>
      </c>
    </row>
    <row r="3212" spans="9:10" x14ac:dyDescent="0.4">
      <c r="I3212" s="89"/>
      <c r="J3212" s="85" t="s">
        <v>1642</v>
      </c>
    </row>
    <row r="3213" spans="9:10" x14ac:dyDescent="0.4">
      <c r="I3213" s="89"/>
      <c r="J3213" s="85" t="s">
        <v>1639</v>
      </c>
    </row>
    <row r="3214" spans="9:10" x14ac:dyDescent="0.4">
      <c r="I3214" s="89"/>
      <c r="J3214" s="85" t="s">
        <v>2383</v>
      </c>
    </row>
    <row r="3215" spans="9:10" x14ac:dyDescent="0.4">
      <c r="I3215" s="89"/>
      <c r="J3215" s="85" t="s">
        <v>2384</v>
      </c>
    </row>
    <row r="3216" spans="9:10" x14ac:dyDescent="0.4">
      <c r="I3216" s="89"/>
      <c r="J3216" s="85" t="s">
        <v>2378</v>
      </c>
    </row>
    <row r="3217" spans="9:10" x14ac:dyDescent="0.4">
      <c r="I3217" s="89"/>
      <c r="J3217" s="85" t="s">
        <v>2379</v>
      </c>
    </row>
    <row r="3218" spans="9:10" x14ac:dyDescent="0.4">
      <c r="I3218" s="89"/>
      <c r="J3218" s="85" t="s">
        <v>2380</v>
      </c>
    </row>
    <row r="3219" spans="9:10" x14ac:dyDescent="0.4">
      <c r="I3219" s="89"/>
      <c r="J3219" s="85" t="s">
        <v>2382</v>
      </c>
    </row>
    <row r="3220" spans="9:10" x14ac:dyDescent="0.4">
      <c r="I3220" s="89"/>
      <c r="J3220" s="85" t="s">
        <v>2381</v>
      </c>
    </row>
    <row r="3221" spans="9:10" x14ac:dyDescent="0.4">
      <c r="I3221" s="89"/>
      <c r="J3221" s="85" t="s">
        <v>1634</v>
      </c>
    </row>
    <row r="3222" spans="9:10" x14ac:dyDescent="0.4">
      <c r="I3222" s="89"/>
      <c r="J3222" s="85" t="s">
        <v>3658</v>
      </c>
    </row>
    <row r="3223" spans="9:10" x14ac:dyDescent="0.4">
      <c r="I3223" s="89"/>
      <c r="J3223" s="85" t="s">
        <v>3780</v>
      </c>
    </row>
    <row r="3224" spans="9:10" x14ac:dyDescent="0.4">
      <c r="I3224" s="89"/>
      <c r="J3224" s="85" t="s">
        <v>3655</v>
      </c>
    </row>
    <row r="3225" spans="9:10" x14ac:dyDescent="0.4">
      <c r="I3225" s="89"/>
      <c r="J3225" s="85" t="s">
        <v>3657</v>
      </c>
    </row>
    <row r="3226" spans="9:10" x14ac:dyDescent="0.4">
      <c r="I3226" s="89"/>
      <c r="J3226" s="85" t="s">
        <v>3769</v>
      </c>
    </row>
    <row r="3227" spans="9:10" x14ac:dyDescent="0.4">
      <c r="I3227" s="89"/>
      <c r="J3227" s="85" t="s">
        <v>3777</v>
      </c>
    </row>
    <row r="3228" spans="9:10" x14ac:dyDescent="0.4">
      <c r="I3228" s="89"/>
      <c r="J3228" s="85" t="s">
        <v>3656</v>
      </c>
    </row>
    <row r="3229" spans="9:10" x14ac:dyDescent="0.4">
      <c r="I3229" s="89"/>
      <c r="J3229" s="85" t="s">
        <v>4182</v>
      </c>
    </row>
    <row r="3230" spans="9:10" x14ac:dyDescent="0.4">
      <c r="I3230" s="89"/>
      <c r="J3230" s="85" t="s">
        <v>3770</v>
      </c>
    </row>
    <row r="3231" spans="9:10" x14ac:dyDescent="0.4">
      <c r="I3231" s="89"/>
      <c r="J3231" s="85" t="s">
        <v>3776</v>
      </c>
    </row>
    <row r="3232" spans="9:10" x14ac:dyDescent="0.4">
      <c r="I3232" s="89"/>
      <c r="J3232" s="85" t="s">
        <v>2904</v>
      </c>
    </row>
    <row r="3233" spans="9:10" x14ac:dyDescent="0.4">
      <c r="I3233" s="89"/>
      <c r="J3233" s="85" t="s">
        <v>2905</v>
      </c>
    </row>
    <row r="3234" spans="9:10" x14ac:dyDescent="0.4">
      <c r="I3234" s="89"/>
      <c r="J3234" s="85" t="s">
        <v>4340</v>
      </c>
    </row>
    <row r="3235" spans="9:10" x14ac:dyDescent="0.4">
      <c r="I3235" s="89"/>
      <c r="J3235" s="85" t="s">
        <v>3884</v>
      </c>
    </row>
    <row r="3236" spans="9:10" x14ac:dyDescent="0.4">
      <c r="I3236" s="89"/>
      <c r="J3236" s="85" t="s">
        <v>4835</v>
      </c>
    </row>
    <row r="3237" spans="9:10" x14ac:dyDescent="0.4">
      <c r="I3237" s="89"/>
      <c r="J3237" s="85" t="s">
        <v>4183</v>
      </c>
    </row>
    <row r="3238" spans="9:10" x14ac:dyDescent="0.4">
      <c r="I3238" s="89"/>
      <c r="J3238" s="85" t="s">
        <v>4866</v>
      </c>
    </row>
    <row r="3239" spans="9:10" x14ac:dyDescent="0.4">
      <c r="I3239" s="89"/>
      <c r="J3239" s="85" t="s">
        <v>1633</v>
      </c>
    </row>
    <row r="3240" spans="9:10" x14ac:dyDescent="0.4">
      <c r="I3240" s="89"/>
      <c r="J3240" s="85" t="s">
        <v>3773</v>
      </c>
    </row>
    <row r="3241" spans="9:10" x14ac:dyDescent="0.4">
      <c r="I3241" s="89"/>
      <c r="J3241" s="85" t="s">
        <v>3774</v>
      </c>
    </row>
    <row r="3242" spans="9:10" x14ac:dyDescent="0.4">
      <c r="I3242" s="89"/>
      <c r="J3242" s="85" t="s">
        <v>3783</v>
      </c>
    </row>
    <row r="3243" spans="9:10" x14ac:dyDescent="0.4">
      <c r="I3243" s="89"/>
      <c r="J3243" s="85" t="s">
        <v>3767</v>
      </c>
    </row>
    <row r="3244" spans="9:10" x14ac:dyDescent="0.4">
      <c r="I3244" s="89"/>
      <c r="J3244" s="85" t="s">
        <v>3775</v>
      </c>
    </row>
    <row r="3245" spans="9:10" x14ac:dyDescent="0.4">
      <c r="I3245" s="89"/>
      <c r="J3245" s="85" t="s">
        <v>4185</v>
      </c>
    </row>
    <row r="3246" spans="9:10" x14ac:dyDescent="0.4">
      <c r="I3246" s="89"/>
      <c r="J3246" s="85" t="s">
        <v>4184</v>
      </c>
    </row>
    <row r="3247" spans="9:10" x14ac:dyDescent="0.4">
      <c r="I3247" s="89"/>
      <c r="J3247" s="85" t="s">
        <v>5006</v>
      </c>
    </row>
    <row r="3248" spans="9:10" x14ac:dyDescent="0.4">
      <c r="I3248" s="89"/>
      <c r="J3248" s="85" t="s">
        <v>3772</v>
      </c>
    </row>
    <row r="3249" spans="9:10" x14ac:dyDescent="0.4">
      <c r="I3249" s="89"/>
      <c r="J3249" s="85" t="s">
        <v>3779</v>
      </c>
    </row>
    <row r="3250" spans="9:10" x14ac:dyDescent="0.4">
      <c r="I3250" s="89"/>
      <c r="J3250" s="85" t="s">
        <v>3766</v>
      </c>
    </row>
    <row r="3251" spans="9:10" x14ac:dyDescent="0.4">
      <c r="I3251" s="89"/>
      <c r="J3251" s="85" t="s">
        <v>3778</v>
      </c>
    </row>
    <row r="3252" spans="9:10" x14ac:dyDescent="0.4">
      <c r="I3252" s="89"/>
      <c r="J3252" s="85" t="s">
        <v>3782</v>
      </c>
    </row>
    <row r="3253" spans="9:10" x14ac:dyDescent="0.4">
      <c r="I3253" s="89"/>
      <c r="J3253" s="85" t="s">
        <v>3771</v>
      </c>
    </row>
    <row r="3254" spans="9:10" x14ac:dyDescent="0.4">
      <c r="I3254" s="89"/>
      <c r="J3254" s="85" t="s">
        <v>3784</v>
      </c>
    </row>
    <row r="3255" spans="9:10" x14ac:dyDescent="0.4">
      <c r="I3255" s="89"/>
      <c r="J3255" s="85" t="s">
        <v>3768</v>
      </c>
    </row>
    <row r="3256" spans="9:10" x14ac:dyDescent="0.4">
      <c r="I3256" s="89"/>
      <c r="J3256" s="85" t="s">
        <v>3781</v>
      </c>
    </row>
    <row r="3257" spans="9:10" x14ac:dyDescent="0.4">
      <c r="I3257" s="89"/>
      <c r="J3257" s="85" t="s">
        <v>1632</v>
      </c>
    </row>
    <row r="3258" spans="9:10" x14ac:dyDescent="0.4">
      <c r="I3258" s="89"/>
      <c r="J3258" s="85" t="s">
        <v>4833</v>
      </c>
    </row>
    <row r="3259" spans="9:10" x14ac:dyDescent="0.4">
      <c r="I3259" s="89"/>
      <c r="J3259" s="85" t="s">
        <v>4343</v>
      </c>
    </row>
    <row r="3260" spans="9:10" x14ac:dyDescent="0.4">
      <c r="I3260" s="89"/>
      <c r="J3260" s="85" t="s">
        <v>4341</v>
      </c>
    </row>
    <row r="3261" spans="9:10" x14ac:dyDescent="0.4">
      <c r="I3261" s="89"/>
      <c r="J3261" s="85" t="s">
        <v>4836</v>
      </c>
    </row>
    <row r="3262" spans="9:10" x14ac:dyDescent="0.4">
      <c r="I3262" s="89"/>
      <c r="J3262" s="85" t="s">
        <v>4837</v>
      </c>
    </row>
    <row r="3263" spans="9:10" x14ac:dyDescent="0.4">
      <c r="I3263" s="89"/>
      <c r="J3263" s="85" t="s">
        <v>4838</v>
      </c>
    </row>
    <row r="3264" spans="9:10" x14ac:dyDescent="0.4">
      <c r="I3264" s="89"/>
      <c r="J3264" s="85" t="s">
        <v>1637</v>
      </c>
    </row>
    <row r="3265" spans="9:10" x14ac:dyDescent="0.4">
      <c r="I3265" s="89"/>
      <c r="J3265" s="85" t="s">
        <v>1644</v>
      </c>
    </row>
    <row r="3266" spans="9:10" x14ac:dyDescent="0.4">
      <c r="I3266" s="89"/>
      <c r="J3266" s="85" t="s">
        <v>1643</v>
      </c>
    </row>
    <row r="3267" spans="9:10" x14ac:dyDescent="0.4">
      <c r="I3267" s="89"/>
      <c r="J3267" s="85" t="s">
        <v>4344</v>
      </c>
    </row>
    <row r="3268" spans="9:10" x14ac:dyDescent="0.4">
      <c r="I3268" s="89"/>
      <c r="J3268" s="85" t="s">
        <v>4339</v>
      </c>
    </row>
    <row r="3269" spans="9:10" x14ac:dyDescent="0.4">
      <c r="I3269" s="89"/>
      <c r="J3269" s="85" t="s">
        <v>4901</v>
      </c>
    </row>
    <row r="3270" spans="9:10" x14ac:dyDescent="0.4">
      <c r="I3270" s="89"/>
      <c r="J3270" s="85" t="s">
        <v>4900</v>
      </c>
    </row>
    <row r="3271" spans="9:10" x14ac:dyDescent="0.4">
      <c r="I3271" s="89"/>
      <c r="J3271" s="85" t="s">
        <v>1641</v>
      </c>
    </row>
    <row r="3272" spans="9:10" x14ac:dyDescent="0.4">
      <c r="I3272" s="89"/>
      <c r="J3272" s="85" t="s">
        <v>1638</v>
      </c>
    </row>
    <row r="3273" spans="9:10" x14ac:dyDescent="0.4">
      <c r="I3273" s="89"/>
      <c r="J3273" s="85" t="s">
        <v>1635</v>
      </c>
    </row>
    <row r="3274" spans="9:10" x14ac:dyDescent="0.4">
      <c r="I3274" s="89"/>
      <c r="J3274" s="85" t="s">
        <v>4700</v>
      </c>
    </row>
    <row r="3275" spans="9:10" x14ac:dyDescent="0.4">
      <c r="I3275" s="89"/>
      <c r="J3275" s="85" t="s">
        <v>4342</v>
      </c>
    </row>
    <row r="3276" spans="9:10" x14ac:dyDescent="0.4">
      <c r="I3276" s="89"/>
      <c r="J3276" s="85" t="s">
        <v>4834</v>
      </c>
    </row>
    <row r="3277" spans="9:10" x14ac:dyDescent="0.4">
      <c r="I3277" s="89"/>
      <c r="J3277" s="85" t="s">
        <v>5245</v>
      </c>
    </row>
    <row r="3278" spans="9:10" x14ac:dyDescent="0.4">
      <c r="I3278" s="89"/>
      <c r="J3278" s="85" t="s">
        <v>1640</v>
      </c>
    </row>
    <row r="3279" spans="9:10" x14ac:dyDescent="0.4">
      <c r="I3279" s="89"/>
      <c r="J3279" s="85" t="s">
        <v>1636</v>
      </c>
    </row>
    <row r="3280" spans="9:10" x14ac:dyDescent="0.4">
      <c r="I3280" s="89"/>
      <c r="J3280" s="85" t="s">
        <v>5015</v>
      </c>
    </row>
    <row r="3281" spans="9:10" x14ac:dyDescent="0.4">
      <c r="I3281" s="89"/>
      <c r="J3281" s="85" t="s">
        <v>5014</v>
      </c>
    </row>
    <row r="3282" spans="9:10" x14ac:dyDescent="0.4">
      <c r="I3282" s="89"/>
      <c r="J3282" s="85" t="s">
        <v>5013</v>
      </c>
    </row>
    <row r="3283" spans="9:10" x14ac:dyDescent="0.4">
      <c r="I3283" s="89"/>
      <c r="J3283" s="85" t="s">
        <v>2035</v>
      </c>
    </row>
    <row r="3284" spans="9:10" x14ac:dyDescent="0.4">
      <c r="I3284" s="89"/>
      <c r="J3284" s="85" t="s">
        <v>2906</v>
      </c>
    </row>
    <row r="3285" spans="9:10" x14ac:dyDescent="0.4">
      <c r="I3285" s="89"/>
      <c r="J3285" s="85" t="s">
        <v>1645</v>
      </c>
    </row>
    <row r="3286" spans="9:10" x14ac:dyDescent="0.4">
      <c r="I3286" s="89"/>
      <c r="J3286" s="85" t="s">
        <v>1646</v>
      </c>
    </row>
    <row r="3287" spans="9:10" x14ac:dyDescent="0.4">
      <c r="I3287" s="89"/>
      <c r="J3287" s="85" t="s">
        <v>2037</v>
      </c>
    </row>
    <row r="3288" spans="9:10" x14ac:dyDescent="0.4">
      <c r="I3288" s="89"/>
      <c r="J3288" s="85" t="s">
        <v>2036</v>
      </c>
    </row>
    <row r="3289" spans="9:10" x14ac:dyDescent="0.4">
      <c r="I3289" s="89"/>
      <c r="J3289" s="85" t="s">
        <v>2429</v>
      </c>
    </row>
    <row r="3290" spans="9:10" x14ac:dyDescent="0.4">
      <c r="I3290" s="89"/>
      <c r="J3290" s="85" t="s">
        <v>2387</v>
      </c>
    </row>
    <row r="3291" spans="9:10" x14ac:dyDescent="0.4">
      <c r="I3291" s="89"/>
      <c r="J3291" s="85" t="s">
        <v>2404</v>
      </c>
    </row>
    <row r="3292" spans="9:10" x14ac:dyDescent="0.4">
      <c r="I3292" s="89"/>
      <c r="J3292" s="85" t="s">
        <v>5037</v>
      </c>
    </row>
    <row r="3293" spans="9:10" x14ac:dyDescent="0.4">
      <c r="I3293" s="89"/>
      <c r="J3293" s="85" t="s">
        <v>2482</v>
      </c>
    </row>
    <row r="3294" spans="9:10" x14ac:dyDescent="0.4">
      <c r="I3294" s="89"/>
      <c r="J3294" s="85" t="s">
        <v>2469</v>
      </c>
    </row>
    <row r="3295" spans="9:10" x14ac:dyDescent="0.4">
      <c r="I3295" s="89"/>
      <c r="J3295" s="85" t="s">
        <v>2392</v>
      </c>
    </row>
    <row r="3296" spans="9:10" x14ac:dyDescent="0.4">
      <c r="I3296" s="89"/>
      <c r="J3296" s="85" t="s">
        <v>2458</v>
      </c>
    </row>
    <row r="3297" spans="9:10" x14ac:dyDescent="0.4">
      <c r="I3297" s="89"/>
      <c r="J3297" s="85" t="s">
        <v>2385</v>
      </c>
    </row>
    <row r="3298" spans="9:10" x14ac:dyDescent="0.4">
      <c r="I3298" s="89"/>
      <c r="J3298" s="85" t="s">
        <v>2467</v>
      </c>
    </row>
    <row r="3299" spans="9:10" x14ac:dyDescent="0.4">
      <c r="I3299" s="89"/>
      <c r="J3299" s="85" t="s">
        <v>2427</v>
      </c>
    </row>
    <row r="3300" spans="9:10" x14ac:dyDescent="0.4">
      <c r="I3300" s="89"/>
      <c r="J3300" s="85" t="s">
        <v>4345</v>
      </c>
    </row>
    <row r="3301" spans="9:10" x14ac:dyDescent="0.4">
      <c r="I3301" s="89"/>
      <c r="J3301" s="85" t="s">
        <v>2401</v>
      </c>
    </row>
    <row r="3302" spans="9:10" x14ac:dyDescent="0.4">
      <c r="I3302" s="89"/>
      <c r="J3302" s="85" t="s">
        <v>2393</v>
      </c>
    </row>
    <row r="3303" spans="9:10" x14ac:dyDescent="0.4">
      <c r="I3303" s="89"/>
      <c r="J3303" s="85" t="s">
        <v>2428</v>
      </c>
    </row>
    <row r="3304" spans="9:10" x14ac:dyDescent="0.4">
      <c r="I3304" s="89"/>
      <c r="J3304" s="85" t="s">
        <v>2490</v>
      </c>
    </row>
    <row r="3305" spans="9:10" x14ac:dyDescent="0.4">
      <c r="I3305" s="89"/>
      <c r="J3305" s="85" t="s">
        <v>2431</v>
      </c>
    </row>
    <row r="3306" spans="9:10" x14ac:dyDescent="0.4">
      <c r="I3306" s="89"/>
      <c r="J3306" s="85" t="s">
        <v>2413</v>
      </c>
    </row>
    <row r="3307" spans="9:10" x14ac:dyDescent="0.4">
      <c r="I3307" s="89"/>
      <c r="J3307" s="85" t="s">
        <v>2489</v>
      </c>
    </row>
    <row r="3308" spans="9:10" x14ac:dyDescent="0.4">
      <c r="I3308" s="89"/>
      <c r="J3308" s="85" t="s">
        <v>2438</v>
      </c>
    </row>
    <row r="3309" spans="9:10" x14ac:dyDescent="0.4">
      <c r="I3309" s="89"/>
      <c r="J3309" s="85" t="s">
        <v>2419</v>
      </c>
    </row>
    <row r="3310" spans="9:10" x14ac:dyDescent="0.4">
      <c r="I3310" s="89"/>
      <c r="J3310" s="85" t="s">
        <v>2481</v>
      </c>
    </row>
    <row r="3311" spans="9:10" x14ac:dyDescent="0.4">
      <c r="I3311" s="89"/>
      <c r="J3311" s="85" t="s">
        <v>2483</v>
      </c>
    </row>
    <row r="3312" spans="9:10" x14ac:dyDescent="0.4">
      <c r="I3312" s="89"/>
      <c r="J3312" s="85" t="s">
        <v>2432</v>
      </c>
    </row>
    <row r="3313" spans="9:10" x14ac:dyDescent="0.4">
      <c r="I3313" s="89"/>
      <c r="J3313" s="85" t="s">
        <v>2497</v>
      </c>
    </row>
    <row r="3314" spans="9:10" x14ac:dyDescent="0.4">
      <c r="I3314" s="89"/>
      <c r="J3314" s="85" t="s">
        <v>2989</v>
      </c>
    </row>
    <row r="3315" spans="9:10" x14ac:dyDescent="0.4">
      <c r="I3315" s="89"/>
      <c r="J3315" s="85" t="s">
        <v>2990</v>
      </c>
    </row>
    <row r="3316" spans="9:10" x14ac:dyDescent="0.4">
      <c r="I3316" s="89"/>
      <c r="J3316" s="85" t="s">
        <v>3381</v>
      </c>
    </row>
    <row r="3317" spans="9:10" x14ac:dyDescent="0.4">
      <c r="I3317" s="89"/>
      <c r="J3317" s="85" t="s">
        <v>3659</v>
      </c>
    </row>
    <row r="3318" spans="9:10" x14ac:dyDescent="0.4">
      <c r="I3318" s="89"/>
      <c r="J3318" s="85" t="s">
        <v>2505</v>
      </c>
    </row>
    <row r="3319" spans="9:10" x14ac:dyDescent="0.4">
      <c r="I3319" s="89"/>
      <c r="J3319" s="85" t="s">
        <v>2446</v>
      </c>
    </row>
    <row r="3320" spans="9:10" x14ac:dyDescent="0.4">
      <c r="I3320" s="89"/>
      <c r="J3320" s="85" t="s">
        <v>2474</v>
      </c>
    </row>
    <row r="3321" spans="9:10" x14ac:dyDescent="0.4">
      <c r="I3321" s="89"/>
      <c r="J3321" s="85" t="s">
        <v>2433</v>
      </c>
    </row>
    <row r="3322" spans="9:10" x14ac:dyDescent="0.4">
      <c r="I3322" s="89"/>
      <c r="J3322" s="85" t="s">
        <v>2447</v>
      </c>
    </row>
    <row r="3323" spans="9:10" x14ac:dyDescent="0.4">
      <c r="I3323" s="89"/>
      <c r="J3323" s="85" t="s">
        <v>2454</v>
      </c>
    </row>
    <row r="3324" spans="9:10" x14ac:dyDescent="0.4">
      <c r="I3324" s="89"/>
      <c r="J3324" s="85" t="s">
        <v>2406</v>
      </c>
    </row>
    <row r="3325" spans="9:10" x14ac:dyDescent="0.4">
      <c r="I3325" s="89"/>
      <c r="J3325" s="85" t="s">
        <v>2441</v>
      </c>
    </row>
    <row r="3326" spans="9:10" x14ac:dyDescent="0.4">
      <c r="I3326" s="89"/>
      <c r="J3326" s="85" t="s">
        <v>4977</v>
      </c>
    </row>
    <row r="3327" spans="9:10" x14ac:dyDescent="0.4">
      <c r="I3327" s="89"/>
      <c r="J3327" s="85" t="s">
        <v>2460</v>
      </c>
    </row>
    <row r="3328" spans="9:10" x14ac:dyDescent="0.4">
      <c r="I3328" s="89"/>
      <c r="J3328" s="85" t="s">
        <v>2394</v>
      </c>
    </row>
    <row r="3329" spans="9:10" x14ac:dyDescent="0.4">
      <c r="I3329" s="89"/>
      <c r="J3329" s="85" t="s">
        <v>2423</v>
      </c>
    </row>
    <row r="3330" spans="9:10" x14ac:dyDescent="0.4">
      <c r="I3330" s="89"/>
      <c r="J3330" s="85" t="s">
        <v>2472</v>
      </c>
    </row>
    <row r="3331" spans="9:10" x14ac:dyDescent="0.4">
      <c r="I3331" s="89"/>
      <c r="J3331" s="85" t="s">
        <v>2500</v>
      </c>
    </row>
    <row r="3332" spans="9:10" x14ac:dyDescent="0.4">
      <c r="I3332" s="89"/>
      <c r="J3332" s="85" t="s">
        <v>3530</v>
      </c>
    </row>
    <row r="3333" spans="9:10" x14ac:dyDescent="0.4">
      <c r="I3333" s="89"/>
      <c r="J3333" s="85" t="s">
        <v>3382</v>
      </c>
    </row>
    <row r="3334" spans="9:10" x14ac:dyDescent="0.4">
      <c r="I3334" s="89"/>
      <c r="J3334" s="85" t="s">
        <v>5651</v>
      </c>
    </row>
    <row r="3335" spans="9:10" x14ac:dyDescent="0.4">
      <c r="I3335" s="89"/>
      <c r="J3335" s="85" t="s">
        <v>2457</v>
      </c>
    </row>
    <row r="3336" spans="9:10" x14ac:dyDescent="0.4">
      <c r="I3336" s="89"/>
      <c r="J3336" s="85" t="s">
        <v>2430</v>
      </c>
    </row>
    <row r="3337" spans="9:10" x14ac:dyDescent="0.4">
      <c r="I3337" s="89"/>
      <c r="J3337" s="85" t="s">
        <v>2461</v>
      </c>
    </row>
    <row r="3338" spans="9:10" x14ac:dyDescent="0.4">
      <c r="I3338" s="89"/>
      <c r="J3338" s="85" t="s">
        <v>2466</v>
      </c>
    </row>
    <row r="3339" spans="9:10" x14ac:dyDescent="0.4">
      <c r="I3339" s="89"/>
      <c r="J3339" s="85" t="s">
        <v>2386</v>
      </c>
    </row>
    <row r="3340" spans="9:10" x14ac:dyDescent="0.4">
      <c r="I3340" s="89"/>
      <c r="J3340" s="85" t="s">
        <v>3885</v>
      </c>
    </row>
    <row r="3341" spans="9:10" x14ac:dyDescent="0.4">
      <c r="I3341" s="89"/>
      <c r="J3341" s="85" t="s">
        <v>3886</v>
      </c>
    </row>
    <row r="3342" spans="9:10" x14ac:dyDescent="0.4">
      <c r="I3342" s="89"/>
      <c r="J3342" s="85" t="s">
        <v>3888</v>
      </c>
    </row>
    <row r="3343" spans="9:10" x14ac:dyDescent="0.4">
      <c r="I3343" s="89"/>
      <c r="J3343" s="85" t="s">
        <v>3887</v>
      </c>
    </row>
    <row r="3344" spans="9:10" x14ac:dyDescent="0.4">
      <c r="I3344" s="89"/>
      <c r="J3344" s="85" t="s">
        <v>2478</v>
      </c>
    </row>
    <row r="3345" spans="9:10" x14ac:dyDescent="0.4">
      <c r="I3345" s="89"/>
      <c r="J3345" s="85" t="s">
        <v>2491</v>
      </c>
    </row>
    <row r="3346" spans="9:10" x14ac:dyDescent="0.4">
      <c r="I3346" s="89"/>
      <c r="J3346" s="85" t="s">
        <v>2502</v>
      </c>
    </row>
    <row r="3347" spans="9:10" x14ac:dyDescent="0.4">
      <c r="I3347" s="89"/>
      <c r="J3347" s="85" t="s">
        <v>2479</v>
      </c>
    </row>
    <row r="3348" spans="9:10" x14ac:dyDescent="0.4">
      <c r="I3348" s="89"/>
      <c r="J3348" s="85" t="s">
        <v>2424</v>
      </c>
    </row>
    <row r="3349" spans="9:10" x14ac:dyDescent="0.4">
      <c r="I3349" s="89"/>
      <c r="J3349" s="85" t="s">
        <v>2499</v>
      </c>
    </row>
    <row r="3350" spans="9:10" x14ac:dyDescent="0.4">
      <c r="I3350" s="89"/>
      <c r="J3350" s="85" t="s">
        <v>2396</v>
      </c>
    </row>
    <row r="3351" spans="9:10" x14ac:dyDescent="0.4">
      <c r="I3351" s="89"/>
      <c r="J3351" s="85" t="s">
        <v>2439</v>
      </c>
    </row>
    <row r="3352" spans="9:10" x14ac:dyDescent="0.4">
      <c r="I3352" s="89"/>
      <c r="J3352" s="85" t="s">
        <v>2390</v>
      </c>
    </row>
    <row r="3353" spans="9:10" x14ac:dyDescent="0.4">
      <c r="I3353" s="89"/>
      <c r="J3353" s="85" t="s">
        <v>2443</v>
      </c>
    </row>
    <row r="3354" spans="9:10" x14ac:dyDescent="0.4">
      <c r="I3354" s="89"/>
      <c r="J3354" s="85" t="s">
        <v>2409</v>
      </c>
    </row>
    <row r="3355" spans="9:10" x14ac:dyDescent="0.4">
      <c r="I3355" s="89"/>
      <c r="J3355" s="85" t="s">
        <v>2391</v>
      </c>
    </row>
    <row r="3356" spans="9:10" x14ac:dyDescent="0.4">
      <c r="I3356" s="89"/>
      <c r="J3356" s="85" t="s">
        <v>2452</v>
      </c>
    </row>
    <row r="3357" spans="9:10" x14ac:dyDescent="0.4">
      <c r="I3357" s="89"/>
      <c r="J3357" s="85" t="s">
        <v>2412</v>
      </c>
    </row>
    <row r="3358" spans="9:10" x14ac:dyDescent="0.4">
      <c r="I3358" s="89"/>
      <c r="J3358" s="85" t="s">
        <v>2435</v>
      </c>
    </row>
    <row r="3359" spans="9:10" x14ac:dyDescent="0.4">
      <c r="I3359" s="89"/>
      <c r="J3359" s="85" t="s">
        <v>2415</v>
      </c>
    </row>
    <row r="3360" spans="9:10" x14ac:dyDescent="0.4">
      <c r="I3360" s="89"/>
      <c r="J3360" s="85" t="s">
        <v>2455</v>
      </c>
    </row>
    <row r="3361" spans="9:10" x14ac:dyDescent="0.4">
      <c r="I3361" s="89"/>
      <c r="J3361" s="85" t="s">
        <v>3266</v>
      </c>
    </row>
    <row r="3362" spans="9:10" x14ac:dyDescent="0.4">
      <c r="I3362" s="89"/>
      <c r="J3362" s="85" t="s">
        <v>2476</v>
      </c>
    </row>
    <row r="3363" spans="9:10" x14ac:dyDescent="0.4">
      <c r="I3363" s="89"/>
      <c r="J3363" s="85" t="s">
        <v>2485</v>
      </c>
    </row>
    <row r="3364" spans="9:10" x14ac:dyDescent="0.4">
      <c r="I3364" s="89"/>
      <c r="J3364" s="85" t="s">
        <v>2486</v>
      </c>
    </row>
    <row r="3365" spans="9:10" x14ac:dyDescent="0.4">
      <c r="I3365" s="89"/>
      <c r="J3365" s="85" t="s">
        <v>2451</v>
      </c>
    </row>
    <row r="3366" spans="9:10" x14ac:dyDescent="0.4">
      <c r="I3366" s="89"/>
      <c r="J3366" s="85" t="s">
        <v>2426</v>
      </c>
    </row>
    <row r="3367" spans="9:10" x14ac:dyDescent="0.4">
      <c r="I3367" s="89"/>
      <c r="J3367" s="85" t="s">
        <v>2403</v>
      </c>
    </row>
    <row r="3368" spans="9:10" x14ac:dyDescent="0.4">
      <c r="I3368" s="89"/>
      <c r="J3368" s="85" t="s">
        <v>2422</v>
      </c>
    </row>
    <row r="3369" spans="9:10" x14ac:dyDescent="0.4">
      <c r="I3369" s="89"/>
      <c r="J3369" s="85" t="s">
        <v>2450</v>
      </c>
    </row>
    <row r="3370" spans="9:10" x14ac:dyDescent="0.4">
      <c r="I3370" s="89"/>
      <c r="J3370" s="85" t="s">
        <v>5193</v>
      </c>
    </row>
    <row r="3371" spans="9:10" x14ac:dyDescent="0.4">
      <c r="I3371" s="89"/>
      <c r="J3371" s="85" t="s">
        <v>5508</v>
      </c>
    </row>
    <row r="3372" spans="9:10" x14ac:dyDescent="0.4">
      <c r="I3372" s="89"/>
      <c r="J3372" s="85" t="s">
        <v>2417</v>
      </c>
    </row>
    <row r="3373" spans="9:10" x14ac:dyDescent="0.4">
      <c r="I3373" s="89"/>
      <c r="J3373" s="85" t="s">
        <v>1648</v>
      </c>
    </row>
    <row r="3374" spans="9:10" x14ac:dyDescent="0.4">
      <c r="I3374" s="89"/>
      <c r="J3374" s="85" t="s">
        <v>1649</v>
      </c>
    </row>
    <row r="3375" spans="9:10" x14ac:dyDescent="0.4">
      <c r="I3375" s="89"/>
      <c r="J3375" s="85" t="s">
        <v>2473</v>
      </c>
    </row>
    <row r="3376" spans="9:10" x14ac:dyDescent="0.4">
      <c r="I3376" s="89"/>
      <c r="J3376" s="85" t="s">
        <v>2495</v>
      </c>
    </row>
    <row r="3377" spans="9:10" x14ac:dyDescent="0.4">
      <c r="I3377" s="89"/>
      <c r="J3377" s="85" t="s">
        <v>2494</v>
      </c>
    </row>
    <row r="3378" spans="9:10" x14ac:dyDescent="0.4">
      <c r="I3378" s="89"/>
      <c r="J3378" s="85" t="s">
        <v>2453</v>
      </c>
    </row>
    <row r="3379" spans="9:10" x14ac:dyDescent="0.4">
      <c r="I3379" s="89"/>
      <c r="J3379" s="85" t="s">
        <v>2442</v>
      </c>
    </row>
    <row r="3380" spans="9:10" x14ac:dyDescent="0.4">
      <c r="I3380" s="89"/>
      <c r="J3380" s="85" t="s">
        <v>2405</v>
      </c>
    </row>
    <row r="3381" spans="9:10" x14ac:dyDescent="0.4">
      <c r="I3381" s="89"/>
      <c r="J3381" s="85" t="s">
        <v>1647</v>
      </c>
    </row>
    <row r="3382" spans="9:10" x14ac:dyDescent="0.4">
      <c r="I3382" s="89"/>
      <c r="J3382" s="85" t="s">
        <v>1650</v>
      </c>
    </row>
    <row r="3383" spans="9:10" x14ac:dyDescent="0.4">
      <c r="I3383" s="89"/>
      <c r="J3383" s="85" t="s">
        <v>1651</v>
      </c>
    </row>
    <row r="3384" spans="9:10" x14ac:dyDescent="0.4">
      <c r="I3384" s="89"/>
      <c r="J3384" s="85" t="s">
        <v>2425</v>
      </c>
    </row>
    <row r="3385" spans="9:10" x14ac:dyDescent="0.4">
      <c r="I3385" s="89"/>
      <c r="J3385" s="85" t="s">
        <v>2399</v>
      </c>
    </row>
    <row r="3386" spans="9:10" x14ac:dyDescent="0.4">
      <c r="I3386" s="89"/>
      <c r="J3386" s="85" t="s">
        <v>2038</v>
      </c>
    </row>
    <row r="3387" spans="9:10" x14ac:dyDescent="0.4">
      <c r="I3387" s="89"/>
      <c r="J3387" s="85" t="s">
        <v>2440</v>
      </c>
    </row>
    <row r="3388" spans="9:10" x14ac:dyDescent="0.4">
      <c r="I3388" s="89"/>
      <c r="J3388" s="85" t="s">
        <v>3785</v>
      </c>
    </row>
    <row r="3389" spans="9:10" x14ac:dyDescent="0.4">
      <c r="I3389" s="89"/>
      <c r="J3389" s="85" t="s">
        <v>3786</v>
      </c>
    </row>
    <row r="3390" spans="9:10" x14ac:dyDescent="0.4">
      <c r="I3390" s="89"/>
      <c r="J3390" s="85" t="s">
        <v>2448</v>
      </c>
    </row>
    <row r="3391" spans="9:10" x14ac:dyDescent="0.4">
      <c r="I3391" s="89"/>
      <c r="J3391" s="85" t="s">
        <v>1652</v>
      </c>
    </row>
    <row r="3392" spans="9:10" x14ac:dyDescent="0.4">
      <c r="I3392" s="89"/>
      <c r="J3392" s="85" t="s">
        <v>2389</v>
      </c>
    </row>
    <row r="3393" spans="9:10" x14ac:dyDescent="0.4">
      <c r="I3393" s="89"/>
      <c r="J3393" s="85" t="s">
        <v>2388</v>
      </c>
    </row>
    <row r="3394" spans="9:10" x14ac:dyDescent="0.4">
      <c r="I3394" s="89"/>
      <c r="J3394" s="85" t="s">
        <v>2410</v>
      </c>
    </row>
    <row r="3395" spans="9:10" x14ac:dyDescent="0.4">
      <c r="I3395" s="89"/>
      <c r="J3395" s="85" t="s">
        <v>2402</v>
      </c>
    </row>
    <row r="3396" spans="9:10" x14ac:dyDescent="0.4">
      <c r="I3396" s="89"/>
      <c r="J3396" s="85" t="s">
        <v>2420</v>
      </c>
    </row>
    <row r="3397" spans="9:10" x14ac:dyDescent="0.4">
      <c r="I3397" s="89"/>
      <c r="J3397" s="85" t="s">
        <v>2496</v>
      </c>
    </row>
    <row r="3398" spans="9:10" x14ac:dyDescent="0.4">
      <c r="I3398" s="89"/>
      <c r="J3398" s="85" t="s">
        <v>2449</v>
      </c>
    </row>
    <row r="3399" spans="9:10" x14ac:dyDescent="0.4">
      <c r="I3399" s="89"/>
      <c r="J3399" s="85" t="s">
        <v>2463</v>
      </c>
    </row>
    <row r="3400" spans="9:10" x14ac:dyDescent="0.4">
      <c r="I3400" s="89"/>
      <c r="J3400" s="85" t="s">
        <v>2400</v>
      </c>
    </row>
    <row r="3401" spans="9:10" x14ac:dyDescent="0.4">
      <c r="I3401" s="89"/>
      <c r="J3401" s="85" t="s">
        <v>2492</v>
      </c>
    </row>
    <row r="3402" spans="9:10" x14ac:dyDescent="0.4">
      <c r="I3402" s="89"/>
      <c r="J3402" s="85" t="s">
        <v>2434</v>
      </c>
    </row>
    <row r="3403" spans="9:10" x14ac:dyDescent="0.4">
      <c r="I3403" s="89"/>
      <c r="J3403" s="85" t="s">
        <v>2462</v>
      </c>
    </row>
    <row r="3404" spans="9:10" x14ac:dyDescent="0.4">
      <c r="I3404" s="89"/>
      <c r="J3404" s="85" t="s">
        <v>2421</v>
      </c>
    </row>
    <row r="3405" spans="9:10" x14ac:dyDescent="0.4">
      <c r="I3405" s="89"/>
      <c r="J3405" s="85" t="s">
        <v>4461</v>
      </c>
    </row>
    <row r="3406" spans="9:10" x14ac:dyDescent="0.4">
      <c r="I3406" s="89"/>
      <c r="J3406" s="85" t="s">
        <v>2477</v>
      </c>
    </row>
    <row r="3407" spans="9:10" x14ac:dyDescent="0.4">
      <c r="I3407" s="89"/>
      <c r="J3407" s="85" t="s">
        <v>2414</v>
      </c>
    </row>
    <row r="3408" spans="9:10" x14ac:dyDescent="0.4">
      <c r="I3408" s="89"/>
      <c r="J3408" s="85" t="s">
        <v>2501</v>
      </c>
    </row>
    <row r="3409" spans="9:10" x14ac:dyDescent="0.4">
      <c r="I3409" s="89"/>
      <c r="J3409" s="85" t="s">
        <v>2411</v>
      </c>
    </row>
    <row r="3410" spans="9:10" x14ac:dyDescent="0.4">
      <c r="I3410" s="89"/>
      <c r="J3410" s="85" t="s">
        <v>2503</v>
      </c>
    </row>
    <row r="3411" spans="9:10" x14ac:dyDescent="0.4">
      <c r="I3411" s="89"/>
      <c r="J3411" s="85" t="s">
        <v>2468</v>
      </c>
    </row>
    <row r="3412" spans="9:10" x14ac:dyDescent="0.4">
      <c r="I3412" s="89"/>
      <c r="J3412" s="85" t="s">
        <v>3441</v>
      </c>
    </row>
    <row r="3413" spans="9:10" x14ac:dyDescent="0.4">
      <c r="I3413" s="89"/>
      <c r="J3413" s="85" t="s">
        <v>2480</v>
      </c>
    </row>
    <row r="3414" spans="9:10" x14ac:dyDescent="0.4">
      <c r="I3414" s="89"/>
      <c r="J3414" s="85" t="s">
        <v>2475</v>
      </c>
    </row>
    <row r="3415" spans="9:10" x14ac:dyDescent="0.4">
      <c r="I3415" s="89"/>
      <c r="J3415" s="85" t="s">
        <v>2504</v>
      </c>
    </row>
    <row r="3416" spans="9:10" x14ac:dyDescent="0.4">
      <c r="I3416" s="89"/>
      <c r="J3416" s="85" t="s">
        <v>2488</v>
      </c>
    </row>
    <row r="3417" spans="9:10" x14ac:dyDescent="0.4">
      <c r="I3417" s="89"/>
      <c r="J3417" s="85" t="s">
        <v>2395</v>
      </c>
    </row>
    <row r="3418" spans="9:10" x14ac:dyDescent="0.4">
      <c r="I3418" s="89"/>
      <c r="J3418" s="85" t="s">
        <v>3440</v>
      </c>
    </row>
    <row r="3419" spans="9:10" x14ac:dyDescent="0.4">
      <c r="I3419" s="89"/>
      <c r="J3419" s="85" t="s">
        <v>2436</v>
      </c>
    </row>
    <row r="3420" spans="9:10" x14ac:dyDescent="0.4">
      <c r="I3420" s="89"/>
      <c r="J3420" s="85" t="s">
        <v>2456</v>
      </c>
    </row>
    <row r="3421" spans="9:10" x14ac:dyDescent="0.4">
      <c r="I3421" s="89"/>
      <c r="J3421" s="85" t="s">
        <v>2493</v>
      </c>
    </row>
    <row r="3422" spans="9:10" x14ac:dyDescent="0.4">
      <c r="I3422" s="89"/>
      <c r="J3422" s="85" t="s">
        <v>2416</v>
      </c>
    </row>
    <row r="3423" spans="9:10" x14ac:dyDescent="0.4">
      <c r="I3423" s="89"/>
      <c r="J3423" s="85" t="s">
        <v>2459</v>
      </c>
    </row>
    <row r="3424" spans="9:10" x14ac:dyDescent="0.4">
      <c r="I3424" s="89"/>
      <c r="J3424" s="85" t="s">
        <v>2398</v>
      </c>
    </row>
    <row r="3425" spans="9:10" x14ac:dyDescent="0.4">
      <c r="I3425" s="89"/>
      <c r="J3425" s="85" t="s">
        <v>2397</v>
      </c>
    </row>
    <row r="3426" spans="9:10" x14ac:dyDescent="0.4">
      <c r="I3426" s="89"/>
      <c r="J3426" s="85" t="s">
        <v>2470</v>
      </c>
    </row>
    <row r="3427" spans="9:10" x14ac:dyDescent="0.4">
      <c r="I3427" s="89"/>
      <c r="J3427" s="85" t="s">
        <v>2444</v>
      </c>
    </row>
    <row r="3428" spans="9:10" x14ac:dyDescent="0.4">
      <c r="I3428" s="89"/>
      <c r="J3428" s="85" t="s">
        <v>2484</v>
      </c>
    </row>
    <row r="3429" spans="9:10" x14ac:dyDescent="0.4">
      <c r="I3429" s="89"/>
      <c r="J3429" s="85" t="s">
        <v>2445</v>
      </c>
    </row>
    <row r="3430" spans="9:10" x14ac:dyDescent="0.4">
      <c r="I3430" s="89"/>
      <c r="J3430" s="85" t="s">
        <v>2408</v>
      </c>
    </row>
    <row r="3431" spans="9:10" x14ac:dyDescent="0.4">
      <c r="I3431" s="89"/>
      <c r="J3431" s="85" t="s">
        <v>2407</v>
      </c>
    </row>
    <row r="3432" spans="9:10" x14ac:dyDescent="0.4">
      <c r="I3432" s="89"/>
      <c r="J3432" s="85" t="s">
        <v>2418</v>
      </c>
    </row>
    <row r="3433" spans="9:10" x14ac:dyDescent="0.4">
      <c r="I3433" s="89"/>
      <c r="J3433" s="85" t="s">
        <v>2437</v>
      </c>
    </row>
    <row r="3434" spans="9:10" x14ac:dyDescent="0.4">
      <c r="I3434" s="89"/>
      <c r="J3434" s="85" t="s">
        <v>2471</v>
      </c>
    </row>
    <row r="3435" spans="9:10" x14ac:dyDescent="0.4">
      <c r="I3435" s="89"/>
      <c r="J3435" s="85" t="s">
        <v>2465</v>
      </c>
    </row>
    <row r="3436" spans="9:10" x14ac:dyDescent="0.4">
      <c r="I3436" s="89"/>
      <c r="J3436" s="85" t="s">
        <v>2464</v>
      </c>
    </row>
    <row r="3437" spans="9:10" x14ac:dyDescent="0.4">
      <c r="I3437" s="89"/>
      <c r="J3437" s="85" t="s">
        <v>2487</v>
      </c>
    </row>
    <row r="3438" spans="9:10" x14ac:dyDescent="0.4">
      <c r="I3438" s="89"/>
      <c r="J3438" s="85" t="s">
        <v>2498</v>
      </c>
    </row>
    <row r="3439" spans="9:10" x14ac:dyDescent="0.4">
      <c r="I3439" s="89"/>
      <c r="J3439" s="85" t="s">
        <v>2506</v>
      </c>
    </row>
    <row r="3440" spans="9:10" x14ac:dyDescent="0.4">
      <c r="I3440" s="89"/>
      <c r="J3440" s="85" t="s">
        <v>2509</v>
      </c>
    </row>
    <row r="3441" spans="9:10" x14ac:dyDescent="0.4">
      <c r="I3441" s="89"/>
      <c r="J3441" s="85" t="s">
        <v>2508</v>
      </c>
    </row>
    <row r="3442" spans="9:10" x14ac:dyDescent="0.4">
      <c r="I3442" s="89"/>
      <c r="J3442" s="85" t="s">
        <v>2507</v>
      </c>
    </row>
    <row r="3443" spans="9:10" x14ac:dyDescent="0.4">
      <c r="I3443" s="89"/>
      <c r="J3443" s="85" t="s">
        <v>3663</v>
      </c>
    </row>
    <row r="3444" spans="9:10" x14ac:dyDescent="0.4">
      <c r="I3444" s="89"/>
      <c r="J3444" s="85" t="s">
        <v>3661</v>
      </c>
    </row>
    <row r="3445" spans="9:10" x14ac:dyDescent="0.4">
      <c r="I3445" s="89"/>
      <c r="J3445" s="85" t="s">
        <v>3660</v>
      </c>
    </row>
    <row r="3446" spans="9:10" x14ac:dyDescent="0.4">
      <c r="I3446" s="89"/>
      <c r="J3446" s="85" t="s">
        <v>3664</v>
      </c>
    </row>
    <row r="3447" spans="9:10" x14ac:dyDescent="0.4">
      <c r="I3447" s="89"/>
      <c r="J3447" s="85" t="s">
        <v>3662</v>
      </c>
    </row>
    <row r="3448" spans="9:10" x14ac:dyDescent="0.4">
      <c r="I3448" s="89"/>
      <c r="J3448" s="85" t="s">
        <v>4186</v>
      </c>
    </row>
    <row r="3449" spans="9:10" x14ac:dyDescent="0.4">
      <c r="I3449" s="89"/>
      <c r="J3449" s="85" t="s">
        <v>4968</v>
      </c>
    </row>
    <row r="3450" spans="9:10" x14ac:dyDescent="0.4">
      <c r="I3450" s="89"/>
      <c r="J3450" s="85" t="s">
        <v>1658</v>
      </c>
    </row>
    <row r="3451" spans="9:10" x14ac:dyDescent="0.4">
      <c r="I3451" s="89"/>
      <c r="J3451" s="85" t="s">
        <v>1657</v>
      </c>
    </row>
    <row r="3452" spans="9:10" x14ac:dyDescent="0.4">
      <c r="I3452" s="89"/>
      <c r="J3452" s="85" t="s">
        <v>1655</v>
      </c>
    </row>
    <row r="3453" spans="9:10" x14ac:dyDescent="0.4">
      <c r="I3453" s="89"/>
      <c r="J3453" s="85" t="s">
        <v>1656</v>
      </c>
    </row>
    <row r="3454" spans="9:10" x14ac:dyDescent="0.4">
      <c r="I3454" s="89"/>
      <c r="J3454" s="85" t="s">
        <v>1653</v>
      </c>
    </row>
    <row r="3455" spans="9:10" x14ac:dyDescent="0.4">
      <c r="I3455" s="89"/>
      <c r="J3455" s="85" t="s">
        <v>1654</v>
      </c>
    </row>
    <row r="3456" spans="9:10" x14ac:dyDescent="0.4">
      <c r="I3456" s="89"/>
      <c r="J3456" s="85" t="s">
        <v>2991</v>
      </c>
    </row>
    <row r="3457" spans="9:10" x14ac:dyDescent="0.4">
      <c r="I3457" s="89"/>
      <c r="J3457" s="85" t="s">
        <v>4187</v>
      </c>
    </row>
    <row r="3458" spans="9:10" x14ac:dyDescent="0.4">
      <c r="I3458" s="89"/>
      <c r="J3458" s="85" t="s">
        <v>5698</v>
      </c>
    </row>
    <row r="3459" spans="9:10" x14ac:dyDescent="0.4">
      <c r="I3459" s="89"/>
      <c r="J3459" s="85" t="s">
        <v>3532</v>
      </c>
    </row>
    <row r="3460" spans="9:10" x14ac:dyDescent="0.4">
      <c r="I3460" s="89"/>
      <c r="J3460" s="85" t="s">
        <v>3800</v>
      </c>
    </row>
    <row r="3461" spans="9:10" x14ac:dyDescent="0.4">
      <c r="I3461" s="89"/>
      <c r="J3461" s="85" t="s">
        <v>3787</v>
      </c>
    </row>
    <row r="3462" spans="9:10" x14ac:dyDescent="0.4">
      <c r="I3462" s="89"/>
      <c r="J3462" s="85" t="s">
        <v>3795</v>
      </c>
    </row>
    <row r="3463" spans="9:10" x14ac:dyDescent="0.4">
      <c r="I3463" s="89"/>
      <c r="J3463" s="85" t="s">
        <v>3533</v>
      </c>
    </row>
    <row r="3464" spans="9:10" x14ac:dyDescent="0.4">
      <c r="I3464" s="89"/>
      <c r="J3464" s="85" t="s">
        <v>3531</v>
      </c>
    </row>
    <row r="3465" spans="9:10" x14ac:dyDescent="0.4">
      <c r="I3465" s="89"/>
      <c r="J3465" s="85" t="s">
        <v>4813</v>
      </c>
    </row>
    <row r="3466" spans="9:10" x14ac:dyDescent="0.4">
      <c r="I3466" s="89"/>
      <c r="J3466" s="85" t="s">
        <v>5038</v>
      </c>
    </row>
    <row r="3467" spans="9:10" x14ac:dyDescent="0.4">
      <c r="I3467" s="89"/>
      <c r="J3467" s="85" t="s">
        <v>5039</v>
      </c>
    </row>
    <row r="3468" spans="9:10" x14ac:dyDescent="0.4">
      <c r="I3468" s="89"/>
      <c r="J3468" s="85" t="s">
        <v>3794</v>
      </c>
    </row>
    <row r="3469" spans="9:10" x14ac:dyDescent="0.4">
      <c r="I3469" s="89"/>
      <c r="J3469" s="85" t="s">
        <v>3790</v>
      </c>
    </row>
    <row r="3470" spans="9:10" x14ac:dyDescent="0.4">
      <c r="I3470" s="89"/>
      <c r="J3470" s="85" t="s">
        <v>3796</v>
      </c>
    </row>
    <row r="3471" spans="9:10" x14ac:dyDescent="0.4">
      <c r="I3471" s="89"/>
      <c r="J3471" s="85" t="s">
        <v>3792</v>
      </c>
    </row>
    <row r="3472" spans="9:10" x14ac:dyDescent="0.4">
      <c r="I3472" s="89"/>
      <c r="J3472" s="85" t="s">
        <v>3802</v>
      </c>
    </row>
    <row r="3473" spans="9:10" x14ac:dyDescent="0.4">
      <c r="I3473" s="89"/>
      <c r="J3473" s="85" t="s">
        <v>3797</v>
      </c>
    </row>
    <row r="3474" spans="9:10" x14ac:dyDescent="0.4">
      <c r="I3474" s="89"/>
      <c r="J3474" s="85" t="s">
        <v>3789</v>
      </c>
    </row>
    <row r="3475" spans="9:10" x14ac:dyDescent="0.4">
      <c r="I3475" s="89"/>
      <c r="J3475" s="85" t="s">
        <v>3788</v>
      </c>
    </row>
    <row r="3476" spans="9:10" x14ac:dyDescent="0.4">
      <c r="I3476" s="89"/>
      <c r="J3476" s="85" t="s">
        <v>3889</v>
      </c>
    </row>
    <row r="3477" spans="9:10" x14ac:dyDescent="0.4">
      <c r="I3477" s="89"/>
      <c r="J3477" s="85" t="s">
        <v>5666</v>
      </c>
    </row>
    <row r="3478" spans="9:10" x14ac:dyDescent="0.4">
      <c r="I3478" s="89"/>
      <c r="J3478" s="85" t="s">
        <v>3799</v>
      </c>
    </row>
    <row r="3479" spans="9:10" x14ac:dyDescent="0.4">
      <c r="I3479" s="89"/>
      <c r="J3479" s="85" t="s">
        <v>3803</v>
      </c>
    </row>
    <row r="3480" spans="9:10" x14ac:dyDescent="0.4">
      <c r="I3480" s="89"/>
      <c r="J3480" s="85" t="s">
        <v>3793</v>
      </c>
    </row>
    <row r="3481" spans="9:10" x14ac:dyDescent="0.4">
      <c r="I3481" s="89"/>
      <c r="J3481" s="85" t="s">
        <v>3798</v>
      </c>
    </row>
    <row r="3482" spans="9:10" x14ac:dyDescent="0.4">
      <c r="I3482" s="89"/>
      <c r="J3482" s="85" t="s">
        <v>3791</v>
      </c>
    </row>
    <row r="3483" spans="9:10" x14ac:dyDescent="0.4">
      <c r="I3483" s="89"/>
      <c r="J3483" s="85" t="s">
        <v>3801</v>
      </c>
    </row>
    <row r="3484" spans="9:10" x14ac:dyDescent="0.4">
      <c r="I3484" s="89"/>
      <c r="J3484" s="85" t="s">
        <v>5672</v>
      </c>
    </row>
    <row r="3485" spans="9:10" x14ac:dyDescent="0.4">
      <c r="I3485" s="89"/>
      <c r="J3485" s="85" t="s">
        <v>5687</v>
      </c>
    </row>
    <row r="3486" spans="9:10" x14ac:dyDescent="0.4">
      <c r="I3486" s="89"/>
      <c r="J3486" s="85" t="s">
        <v>5665</v>
      </c>
    </row>
    <row r="3487" spans="9:10" x14ac:dyDescent="0.4">
      <c r="I3487" s="89"/>
      <c r="J3487" s="85" t="s">
        <v>3890</v>
      </c>
    </row>
    <row r="3488" spans="9:10" x14ac:dyDescent="0.4">
      <c r="I3488" s="89"/>
      <c r="J3488" s="85" t="s">
        <v>5696</v>
      </c>
    </row>
    <row r="3489" spans="9:10" x14ac:dyDescent="0.4">
      <c r="I3489" s="89"/>
      <c r="J3489" s="85" t="s">
        <v>5693</v>
      </c>
    </row>
    <row r="3490" spans="9:10" x14ac:dyDescent="0.4">
      <c r="I3490" s="89"/>
      <c r="J3490" s="85" t="s">
        <v>5691</v>
      </c>
    </row>
    <row r="3491" spans="9:10" x14ac:dyDescent="0.4">
      <c r="I3491" s="89"/>
      <c r="J3491" s="85" t="s">
        <v>5689</v>
      </c>
    </row>
    <row r="3492" spans="9:10" x14ac:dyDescent="0.4">
      <c r="I3492" s="89"/>
      <c r="J3492" s="85" t="s">
        <v>5692</v>
      </c>
    </row>
    <row r="3493" spans="9:10" x14ac:dyDescent="0.4">
      <c r="I3493" s="89"/>
      <c r="J3493" s="85" t="s">
        <v>5671</v>
      </c>
    </row>
    <row r="3494" spans="9:10" x14ac:dyDescent="0.4">
      <c r="I3494" s="89"/>
      <c r="J3494" s="85" t="s">
        <v>5681</v>
      </c>
    </row>
    <row r="3495" spans="9:10" x14ac:dyDescent="0.4">
      <c r="I3495" s="89"/>
      <c r="J3495" s="85" t="s">
        <v>4595</v>
      </c>
    </row>
    <row r="3496" spans="9:10" x14ac:dyDescent="0.4">
      <c r="I3496" s="89"/>
      <c r="J3496" s="85" t="s">
        <v>4463</v>
      </c>
    </row>
    <row r="3497" spans="9:10" x14ac:dyDescent="0.4">
      <c r="I3497" s="89"/>
      <c r="J3497" s="85" t="s">
        <v>4462</v>
      </c>
    </row>
    <row r="3498" spans="9:10" x14ac:dyDescent="0.4">
      <c r="I3498" s="89"/>
      <c r="J3498" s="85" t="s">
        <v>4464</v>
      </c>
    </row>
    <row r="3499" spans="9:10" x14ac:dyDescent="0.4">
      <c r="I3499" s="89"/>
      <c r="J3499" s="85" t="s">
        <v>4465</v>
      </c>
    </row>
    <row r="3500" spans="9:10" x14ac:dyDescent="0.4">
      <c r="I3500" s="89"/>
      <c r="J3500" s="85" t="s">
        <v>5673</v>
      </c>
    </row>
    <row r="3501" spans="9:10" x14ac:dyDescent="0.4">
      <c r="I3501" s="89"/>
      <c r="J3501" s="85" t="s">
        <v>5688</v>
      </c>
    </row>
    <row r="3502" spans="9:10" x14ac:dyDescent="0.4">
      <c r="I3502" s="89"/>
      <c r="J3502" s="85" t="s">
        <v>5669</v>
      </c>
    </row>
    <row r="3503" spans="9:10" x14ac:dyDescent="0.4">
      <c r="I3503" s="89"/>
      <c r="J3503" s="85" t="s">
        <v>5685</v>
      </c>
    </row>
    <row r="3504" spans="9:10" x14ac:dyDescent="0.4">
      <c r="I3504" s="89"/>
      <c r="J3504" s="85" t="s">
        <v>5695</v>
      </c>
    </row>
    <row r="3505" spans="9:10" x14ac:dyDescent="0.4">
      <c r="I3505" s="89"/>
      <c r="J3505" s="85" t="s">
        <v>5684</v>
      </c>
    </row>
    <row r="3506" spans="9:10" x14ac:dyDescent="0.4">
      <c r="I3506" s="89"/>
      <c r="J3506" s="85" t="s">
        <v>5683</v>
      </c>
    </row>
    <row r="3507" spans="9:10" x14ac:dyDescent="0.4">
      <c r="I3507" s="89"/>
      <c r="J3507" s="85" t="s">
        <v>5680</v>
      </c>
    </row>
    <row r="3508" spans="9:10" x14ac:dyDescent="0.4">
      <c r="I3508" s="89"/>
      <c r="J3508" s="85" t="s">
        <v>5674</v>
      </c>
    </row>
    <row r="3509" spans="9:10" x14ac:dyDescent="0.4">
      <c r="I3509" s="89"/>
      <c r="J3509" s="85" t="s">
        <v>5694</v>
      </c>
    </row>
    <row r="3510" spans="9:10" x14ac:dyDescent="0.4">
      <c r="I3510" s="89"/>
      <c r="J3510" s="85" t="s">
        <v>5677</v>
      </c>
    </row>
    <row r="3511" spans="9:10" x14ac:dyDescent="0.4">
      <c r="I3511" s="89"/>
      <c r="J3511" s="85" t="s">
        <v>5675</v>
      </c>
    </row>
    <row r="3512" spans="9:10" x14ac:dyDescent="0.4">
      <c r="I3512" s="89"/>
      <c r="J3512" s="85" t="s">
        <v>5676</v>
      </c>
    </row>
    <row r="3513" spans="9:10" x14ac:dyDescent="0.4">
      <c r="I3513" s="89"/>
      <c r="J3513" s="85" t="s">
        <v>5690</v>
      </c>
    </row>
    <row r="3514" spans="9:10" x14ac:dyDescent="0.4">
      <c r="I3514" s="89"/>
      <c r="J3514" s="85" t="s">
        <v>5667</v>
      </c>
    </row>
    <row r="3515" spans="9:10" x14ac:dyDescent="0.4">
      <c r="I3515" s="89"/>
      <c r="J3515" s="85" t="s">
        <v>3443</v>
      </c>
    </row>
    <row r="3516" spans="9:10" x14ac:dyDescent="0.4">
      <c r="I3516" s="89"/>
      <c r="J3516" s="85" t="s">
        <v>3442</v>
      </c>
    </row>
    <row r="3517" spans="9:10" x14ac:dyDescent="0.4">
      <c r="I3517" s="89"/>
      <c r="J3517" s="85" t="s">
        <v>5668</v>
      </c>
    </row>
    <row r="3518" spans="9:10" x14ac:dyDescent="0.4">
      <c r="I3518" s="89"/>
      <c r="J3518" s="85" t="s">
        <v>5679</v>
      </c>
    </row>
    <row r="3519" spans="9:10" x14ac:dyDescent="0.4">
      <c r="I3519" s="89"/>
      <c r="J3519" s="85" t="s">
        <v>5678</v>
      </c>
    </row>
    <row r="3520" spans="9:10" x14ac:dyDescent="0.4">
      <c r="I3520" s="89"/>
      <c r="J3520" s="85" t="s">
        <v>5682</v>
      </c>
    </row>
    <row r="3521" spans="9:10" x14ac:dyDescent="0.4">
      <c r="I3521" s="89"/>
      <c r="J3521" s="85" t="s">
        <v>5697</v>
      </c>
    </row>
    <row r="3522" spans="9:10" x14ac:dyDescent="0.4">
      <c r="I3522" s="89"/>
      <c r="J3522" s="85" t="s">
        <v>5670</v>
      </c>
    </row>
    <row r="3523" spans="9:10" x14ac:dyDescent="0.4">
      <c r="I3523" s="89"/>
      <c r="J3523" s="85" t="s">
        <v>5686</v>
      </c>
    </row>
    <row r="3524" spans="9:10" x14ac:dyDescent="0.4">
      <c r="I3524" s="89"/>
      <c r="J3524" s="85" t="s">
        <v>4819</v>
      </c>
    </row>
    <row r="3525" spans="9:10" x14ac:dyDescent="0.4">
      <c r="I3525" s="89"/>
      <c r="J3525" s="85" t="s">
        <v>1667</v>
      </c>
    </row>
    <row r="3526" spans="9:10" x14ac:dyDescent="0.4">
      <c r="I3526" s="89"/>
      <c r="J3526" s="85" t="s">
        <v>1664</v>
      </c>
    </row>
    <row r="3527" spans="9:10" x14ac:dyDescent="0.4">
      <c r="I3527" s="89"/>
      <c r="J3527" s="85" t="s">
        <v>1662</v>
      </c>
    </row>
    <row r="3528" spans="9:10" x14ac:dyDescent="0.4">
      <c r="I3528" s="89"/>
      <c r="J3528" s="85" t="s">
        <v>3932</v>
      </c>
    </row>
    <row r="3529" spans="9:10" x14ac:dyDescent="0.4">
      <c r="I3529" s="89"/>
      <c r="J3529" s="85" t="s">
        <v>4189</v>
      </c>
    </row>
    <row r="3530" spans="9:10" x14ac:dyDescent="0.4">
      <c r="I3530" s="89"/>
      <c r="J3530" s="85" t="s">
        <v>4188</v>
      </c>
    </row>
    <row r="3531" spans="9:10" x14ac:dyDescent="0.4">
      <c r="I3531" s="89"/>
      <c r="J3531" s="85" t="s">
        <v>4190</v>
      </c>
    </row>
    <row r="3532" spans="9:10" x14ac:dyDescent="0.4">
      <c r="I3532" s="89"/>
      <c r="J3532" s="85" t="s">
        <v>4191</v>
      </c>
    </row>
    <row r="3533" spans="9:10" x14ac:dyDescent="0.4">
      <c r="I3533" s="89"/>
      <c r="J3533" s="85" t="s">
        <v>5099</v>
      </c>
    </row>
    <row r="3534" spans="9:10" x14ac:dyDescent="0.4">
      <c r="I3534" s="89"/>
      <c r="J3534" s="85" t="s">
        <v>1666</v>
      </c>
    </row>
    <row r="3535" spans="9:10" x14ac:dyDescent="0.4">
      <c r="I3535" s="89"/>
      <c r="J3535" s="85" t="s">
        <v>1665</v>
      </c>
    </row>
    <row r="3536" spans="9:10" x14ac:dyDescent="0.4">
      <c r="I3536" s="89"/>
      <c r="J3536" s="85" t="s">
        <v>3862</v>
      </c>
    </row>
    <row r="3537" spans="9:10" x14ac:dyDescent="0.4">
      <c r="I3537" s="89"/>
      <c r="J3537" s="85" t="s">
        <v>3860</v>
      </c>
    </row>
    <row r="3538" spans="9:10" x14ac:dyDescent="0.4">
      <c r="I3538" s="89"/>
      <c r="J3538" s="85" t="s">
        <v>3665</v>
      </c>
    </row>
    <row r="3539" spans="9:10" x14ac:dyDescent="0.4">
      <c r="I3539" s="89"/>
      <c r="J3539" s="85" t="s">
        <v>3667</v>
      </c>
    </row>
    <row r="3540" spans="9:10" x14ac:dyDescent="0.4">
      <c r="I3540" s="89"/>
      <c r="J3540" s="85" t="s">
        <v>3861</v>
      </c>
    </row>
    <row r="3541" spans="9:10" x14ac:dyDescent="0.4">
      <c r="I3541" s="89"/>
      <c r="J3541" s="85" t="s">
        <v>3863</v>
      </c>
    </row>
    <row r="3542" spans="9:10" x14ac:dyDescent="0.4">
      <c r="I3542" s="89"/>
      <c r="J3542" s="85" t="s">
        <v>1659</v>
      </c>
    </row>
    <row r="3543" spans="9:10" x14ac:dyDescent="0.4">
      <c r="I3543" s="89"/>
      <c r="J3543" s="85" t="s">
        <v>1663</v>
      </c>
    </row>
    <row r="3544" spans="9:10" x14ac:dyDescent="0.4">
      <c r="I3544" s="89"/>
      <c r="J3544" s="85" t="s">
        <v>1660</v>
      </c>
    </row>
    <row r="3545" spans="9:10" x14ac:dyDescent="0.4">
      <c r="I3545" s="89"/>
      <c r="J3545" s="85" t="s">
        <v>1661</v>
      </c>
    </row>
    <row r="3546" spans="9:10" x14ac:dyDescent="0.4">
      <c r="I3546" s="89"/>
      <c r="J3546" s="85" t="s">
        <v>3666</v>
      </c>
    </row>
    <row r="3547" spans="9:10" x14ac:dyDescent="0.4">
      <c r="I3547" s="89"/>
      <c r="J3547" s="85" t="s">
        <v>4821</v>
      </c>
    </row>
    <row r="3548" spans="9:10" x14ac:dyDescent="0.4">
      <c r="I3548" s="89"/>
      <c r="J3548" s="85" t="s">
        <v>4820</v>
      </c>
    </row>
    <row r="3549" spans="9:10" x14ac:dyDescent="0.4">
      <c r="I3549" s="89"/>
      <c r="J3549" s="85" t="s">
        <v>4822</v>
      </c>
    </row>
    <row r="3550" spans="9:10" x14ac:dyDescent="0.4">
      <c r="I3550" s="89"/>
      <c r="J3550" s="85" t="s">
        <v>4823</v>
      </c>
    </row>
    <row r="3551" spans="9:10" x14ac:dyDescent="0.4">
      <c r="I3551" s="89"/>
      <c r="J3551" s="85" t="s">
        <v>5098</v>
      </c>
    </row>
    <row r="3552" spans="9:10" x14ac:dyDescent="0.4">
      <c r="I3552" s="89"/>
      <c r="J3552" s="85" t="s">
        <v>4839</v>
      </c>
    </row>
    <row r="3553" spans="9:10" x14ac:dyDescent="0.4">
      <c r="I3553" s="89"/>
      <c r="J3553" s="85" t="s">
        <v>5509</v>
      </c>
    </row>
    <row r="3554" spans="9:10" x14ac:dyDescent="0.4">
      <c r="I3554" s="89"/>
      <c r="J3554" s="85" t="s">
        <v>4941</v>
      </c>
    </row>
    <row r="3555" spans="9:10" x14ac:dyDescent="0.4">
      <c r="I3555" s="89"/>
      <c r="J3555" s="85" t="s">
        <v>4940</v>
      </c>
    </row>
    <row r="3556" spans="9:10" x14ac:dyDescent="0.4">
      <c r="I3556" s="89"/>
      <c r="J3556" s="85" t="s">
        <v>4942</v>
      </c>
    </row>
    <row r="3557" spans="9:10" x14ac:dyDescent="0.4">
      <c r="I3557" s="89"/>
      <c r="J3557" s="85" t="s">
        <v>4943</v>
      </c>
    </row>
    <row r="3558" spans="9:10" x14ac:dyDescent="0.4">
      <c r="I3558" s="89"/>
      <c r="J3558" s="85" t="s">
        <v>4886</v>
      </c>
    </row>
    <row r="3559" spans="9:10" x14ac:dyDescent="0.4">
      <c r="I3559" s="89"/>
      <c r="J3559" s="85" t="s">
        <v>4887</v>
      </c>
    </row>
    <row r="3560" spans="9:10" x14ac:dyDescent="0.4">
      <c r="I3560" s="89"/>
      <c r="J3560" s="85" t="s">
        <v>4467</v>
      </c>
    </row>
    <row r="3561" spans="9:10" x14ac:dyDescent="0.4">
      <c r="I3561" s="89"/>
      <c r="J3561" s="85" t="s">
        <v>4466</v>
      </c>
    </row>
    <row r="3562" spans="9:10" x14ac:dyDescent="0.4">
      <c r="I3562" s="89"/>
      <c r="J3562" s="85" t="s">
        <v>4468</v>
      </c>
    </row>
    <row r="3563" spans="9:10" x14ac:dyDescent="0.4">
      <c r="I3563" s="89"/>
      <c r="J3563" s="85" t="s">
        <v>2907</v>
      </c>
    </row>
    <row r="3564" spans="9:10" x14ac:dyDescent="0.4">
      <c r="I3564" s="89"/>
      <c r="J3564" s="85" t="s">
        <v>4928</v>
      </c>
    </row>
    <row r="3565" spans="9:10" x14ac:dyDescent="0.4">
      <c r="I3565" s="89"/>
      <c r="J3565" s="85" t="s">
        <v>4825</v>
      </c>
    </row>
    <row r="3566" spans="9:10" x14ac:dyDescent="0.4">
      <c r="I3566" s="89"/>
      <c r="J3566" s="85" t="s">
        <v>5019</v>
      </c>
    </row>
    <row r="3567" spans="9:10" x14ac:dyDescent="0.4">
      <c r="I3567" s="89"/>
      <c r="J3567" s="85" t="s">
        <v>4828</v>
      </c>
    </row>
    <row r="3568" spans="9:10" x14ac:dyDescent="0.4">
      <c r="I3568" s="89"/>
      <c r="J3568" s="85" t="s">
        <v>5021</v>
      </c>
    </row>
    <row r="3569" spans="9:10" x14ac:dyDescent="0.4">
      <c r="I3569" s="89"/>
      <c r="J3569" s="85" t="s">
        <v>4829</v>
      </c>
    </row>
    <row r="3570" spans="9:10" x14ac:dyDescent="0.4">
      <c r="I3570" s="89"/>
      <c r="J3570" s="85" t="s">
        <v>4826</v>
      </c>
    </row>
    <row r="3571" spans="9:10" x14ac:dyDescent="0.4">
      <c r="I3571" s="89"/>
      <c r="J3571" s="85" t="s">
        <v>5020</v>
      </c>
    </row>
    <row r="3572" spans="9:10" x14ac:dyDescent="0.4">
      <c r="I3572" s="89"/>
      <c r="J3572" s="85" t="s">
        <v>4830</v>
      </c>
    </row>
    <row r="3573" spans="9:10" x14ac:dyDescent="0.4">
      <c r="I3573" s="89"/>
      <c r="J3573" s="85" t="s">
        <v>5022</v>
      </c>
    </row>
    <row r="3574" spans="9:10" x14ac:dyDescent="0.4">
      <c r="I3574" s="89"/>
      <c r="J3574" s="85" t="s">
        <v>4827</v>
      </c>
    </row>
    <row r="3575" spans="9:10" x14ac:dyDescent="0.4">
      <c r="I3575" s="89"/>
      <c r="J3575" s="85" t="s">
        <v>4824</v>
      </c>
    </row>
    <row r="3576" spans="9:10" x14ac:dyDescent="0.4">
      <c r="I3576" s="89"/>
      <c r="J3576" s="85" t="s">
        <v>5100</v>
      </c>
    </row>
    <row r="3577" spans="9:10" x14ac:dyDescent="0.4">
      <c r="I3577" s="89"/>
      <c r="J3577" s="85" t="s">
        <v>5125</v>
      </c>
    </row>
    <row r="3578" spans="9:10" x14ac:dyDescent="0.4">
      <c r="I3578" s="89"/>
      <c r="J3578" s="85" t="s">
        <v>5105</v>
      </c>
    </row>
    <row r="3579" spans="9:10" x14ac:dyDescent="0.4">
      <c r="I3579" s="89"/>
      <c r="J3579" s="85" t="s">
        <v>5103</v>
      </c>
    </row>
    <row r="3580" spans="9:10" x14ac:dyDescent="0.4">
      <c r="I3580" s="89"/>
      <c r="J3580" s="85" t="s">
        <v>5137</v>
      </c>
    </row>
    <row r="3581" spans="9:10" x14ac:dyDescent="0.4">
      <c r="I3581" s="89"/>
      <c r="J3581" s="85" t="s">
        <v>5101</v>
      </c>
    </row>
    <row r="3582" spans="9:10" x14ac:dyDescent="0.4">
      <c r="I3582" s="89"/>
      <c r="J3582" s="85" t="s">
        <v>5106</v>
      </c>
    </row>
    <row r="3583" spans="9:10" x14ac:dyDescent="0.4">
      <c r="I3583" s="89"/>
      <c r="J3583" s="85" t="s">
        <v>1668</v>
      </c>
    </row>
    <row r="3584" spans="9:10" x14ac:dyDescent="0.4">
      <c r="I3584" s="89"/>
      <c r="J3584" s="85" t="s">
        <v>5107</v>
      </c>
    </row>
    <row r="3585" spans="9:10" x14ac:dyDescent="0.4">
      <c r="I3585" s="89"/>
      <c r="J3585" s="85" t="s">
        <v>1670</v>
      </c>
    </row>
    <row r="3586" spans="9:10" x14ac:dyDescent="0.4">
      <c r="I3586" s="89"/>
      <c r="J3586" s="85" t="s">
        <v>5104</v>
      </c>
    </row>
    <row r="3587" spans="9:10" x14ac:dyDescent="0.4">
      <c r="I3587" s="89"/>
      <c r="J3587" s="85" t="s">
        <v>5590</v>
      </c>
    </row>
    <row r="3588" spans="9:10" x14ac:dyDescent="0.4">
      <c r="I3588" s="89"/>
      <c r="J3588" s="85" t="s">
        <v>5102</v>
      </c>
    </row>
    <row r="3589" spans="9:10" x14ac:dyDescent="0.4">
      <c r="I3589" s="89"/>
      <c r="J3589" s="85" t="s">
        <v>1669</v>
      </c>
    </row>
    <row r="3590" spans="9:10" x14ac:dyDescent="0.4">
      <c r="I3590" s="89"/>
      <c r="J3590" s="85" t="s">
        <v>5043</v>
      </c>
    </row>
    <row r="3591" spans="9:10" x14ac:dyDescent="0.4">
      <c r="I3591" s="89"/>
      <c r="J3591" s="85" t="s">
        <v>5041</v>
      </c>
    </row>
    <row r="3592" spans="9:10" x14ac:dyDescent="0.4">
      <c r="I3592" s="89"/>
      <c r="J3592" s="85" t="s">
        <v>5042</v>
      </c>
    </row>
    <row r="3593" spans="9:10" x14ac:dyDescent="0.4">
      <c r="I3593" s="89"/>
      <c r="J3593" s="85" t="s">
        <v>5040</v>
      </c>
    </row>
    <row r="3594" spans="9:10" x14ac:dyDescent="0.4">
      <c r="I3594" s="89"/>
      <c r="J3594" s="85" t="s">
        <v>1671</v>
      </c>
    </row>
    <row r="3595" spans="9:10" x14ac:dyDescent="0.4">
      <c r="I3595" s="89"/>
      <c r="J3595" s="85" t="s">
        <v>5045</v>
      </c>
    </row>
    <row r="3596" spans="9:10" x14ac:dyDescent="0.4">
      <c r="I3596" s="89"/>
      <c r="J3596" s="85" t="s">
        <v>2994</v>
      </c>
    </row>
    <row r="3597" spans="9:10" x14ac:dyDescent="0.4">
      <c r="I3597" s="89"/>
      <c r="J3597" s="85" t="s">
        <v>5060</v>
      </c>
    </row>
    <row r="3598" spans="9:10" x14ac:dyDescent="0.4">
      <c r="I3598" s="89"/>
      <c r="J3598" s="85" t="s">
        <v>2993</v>
      </c>
    </row>
    <row r="3599" spans="9:10" x14ac:dyDescent="0.4">
      <c r="I3599" s="89"/>
      <c r="J3599" s="85" t="s">
        <v>2992</v>
      </c>
    </row>
    <row r="3600" spans="9:10" x14ac:dyDescent="0.4">
      <c r="I3600" s="89"/>
      <c r="J3600" s="85" t="s">
        <v>5064</v>
      </c>
    </row>
    <row r="3601" spans="9:10" x14ac:dyDescent="0.4">
      <c r="I3601" s="89"/>
      <c r="J3601" s="85" t="s">
        <v>5056</v>
      </c>
    </row>
    <row r="3602" spans="9:10" x14ac:dyDescent="0.4">
      <c r="I3602" s="89"/>
      <c r="J3602" s="85" t="s">
        <v>5047</v>
      </c>
    </row>
    <row r="3603" spans="9:10" x14ac:dyDescent="0.4">
      <c r="I3603" s="89"/>
      <c r="J3603" s="85" t="s">
        <v>5044</v>
      </c>
    </row>
    <row r="3604" spans="9:10" x14ac:dyDescent="0.4">
      <c r="I3604" s="89"/>
      <c r="J3604" s="85" t="s">
        <v>5053</v>
      </c>
    </row>
    <row r="3605" spans="9:10" x14ac:dyDescent="0.4">
      <c r="I3605" s="89"/>
      <c r="J3605" s="85" t="s">
        <v>5065</v>
      </c>
    </row>
    <row r="3606" spans="9:10" x14ac:dyDescent="0.4">
      <c r="I3606" s="89"/>
      <c r="J3606" s="85" t="s">
        <v>5049</v>
      </c>
    </row>
    <row r="3607" spans="9:10" x14ac:dyDescent="0.4">
      <c r="I3607" s="89"/>
      <c r="J3607" s="85" t="s">
        <v>5054</v>
      </c>
    </row>
    <row r="3608" spans="9:10" x14ac:dyDescent="0.4">
      <c r="I3608" s="89"/>
      <c r="J3608" s="85" t="s">
        <v>5063</v>
      </c>
    </row>
    <row r="3609" spans="9:10" x14ac:dyDescent="0.4">
      <c r="I3609" s="89"/>
      <c r="J3609" s="85" t="s">
        <v>5050</v>
      </c>
    </row>
    <row r="3610" spans="9:10" x14ac:dyDescent="0.4">
      <c r="I3610" s="89"/>
      <c r="J3610" s="85" t="s">
        <v>5062</v>
      </c>
    </row>
    <row r="3611" spans="9:10" x14ac:dyDescent="0.4">
      <c r="I3611" s="89"/>
      <c r="J3611" s="85" t="s">
        <v>5061</v>
      </c>
    </row>
    <row r="3612" spans="9:10" x14ac:dyDescent="0.4">
      <c r="I3612" s="89"/>
      <c r="J3612" s="85" t="s">
        <v>5055</v>
      </c>
    </row>
    <row r="3613" spans="9:10" x14ac:dyDescent="0.4">
      <c r="I3613" s="89"/>
      <c r="J3613" s="85" t="s">
        <v>5059</v>
      </c>
    </row>
    <row r="3614" spans="9:10" x14ac:dyDescent="0.4">
      <c r="I3614" s="89"/>
      <c r="J3614" s="85" t="s">
        <v>5048</v>
      </c>
    </row>
    <row r="3615" spans="9:10" x14ac:dyDescent="0.4">
      <c r="I3615" s="89"/>
      <c r="J3615" s="85" t="s">
        <v>5058</v>
      </c>
    </row>
    <row r="3616" spans="9:10" x14ac:dyDescent="0.4">
      <c r="I3616" s="89"/>
      <c r="J3616" s="85" t="s">
        <v>5051</v>
      </c>
    </row>
    <row r="3617" spans="9:10" x14ac:dyDescent="0.4">
      <c r="I3617" s="89"/>
      <c r="J3617" s="85" t="s">
        <v>5052</v>
      </c>
    </row>
    <row r="3618" spans="9:10" x14ac:dyDescent="0.4">
      <c r="I3618" s="89"/>
      <c r="J3618" s="85" t="s">
        <v>5046</v>
      </c>
    </row>
    <row r="3619" spans="9:10" x14ac:dyDescent="0.4">
      <c r="I3619" s="89"/>
      <c r="J3619" s="85" t="s">
        <v>5057</v>
      </c>
    </row>
    <row r="3620" spans="9:10" x14ac:dyDescent="0.4">
      <c r="I3620" s="89"/>
      <c r="J3620" s="85" t="s">
        <v>5138</v>
      </c>
    </row>
    <row r="3621" spans="9:10" x14ac:dyDescent="0.4">
      <c r="I3621" s="89"/>
      <c r="J3621" s="85" t="s">
        <v>2996</v>
      </c>
    </row>
    <row r="3622" spans="9:10" x14ac:dyDescent="0.4">
      <c r="I3622" s="89"/>
      <c r="J3622" s="85" t="s">
        <v>4931</v>
      </c>
    </row>
    <row r="3623" spans="9:10" x14ac:dyDescent="0.4">
      <c r="I3623" s="89"/>
      <c r="J3623" s="85" t="s">
        <v>4933</v>
      </c>
    </row>
    <row r="3624" spans="9:10" x14ac:dyDescent="0.4">
      <c r="I3624" s="89"/>
      <c r="J3624" s="85" t="s">
        <v>4930</v>
      </c>
    </row>
    <row r="3625" spans="9:10" x14ac:dyDescent="0.4">
      <c r="I3625" s="89"/>
      <c r="J3625" s="85" t="s">
        <v>4929</v>
      </c>
    </row>
    <row r="3626" spans="9:10" x14ac:dyDescent="0.4">
      <c r="I3626" s="89"/>
      <c r="J3626" s="85" t="s">
        <v>5069</v>
      </c>
    </row>
    <row r="3627" spans="9:10" x14ac:dyDescent="0.4">
      <c r="I3627" s="89"/>
      <c r="J3627" s="85" t="s">
        <v>4932</v>
      </c>
    </row>
    <row r="3628" spans="9:10" x14ac:dyDescent="0.4">
      <c r="I3628" s="89"/>
      <c r="J3628" s="85" t="s">
        <v>5699</v>
      </c>
    </row>
    <row r="3629" spans="9:10" x14ac:dyDescent="0.4">
      <c r="I3629" s="89"/>
      <c r="J3629" s="85" t="s">
        <v>5026</v>
      </c>
    </row>
    <row r="3630" spans="9:10" x14ac:dyDescent="0.4">
      <c r="I3630" s="89"/>
      <c r="J3630" s="85" t="s">
        <v>5025</v>
      </c>
    </row>
    <row r="3631" spans="9:10" x14ac:dyDescent="0.4">
      <c r="I3631" s="89"/>
      <c r="J3631" s="85" t="s">
        <v>5023</v>
      </c>
    </row>
    <row r="3632" spans="9:10" x14ac:dyDescent="0.4">
      <c r="I3632" s="89"/>
      <c r="J3632" s="85" t="s">
        <v>5028</v>
      </c>
    </row>
    <row r="3633" spans="9:10" x14ac:dyDescent="0.4">
      <c r="I3633" s="89"/>
      <c r="J3633" s="85" t="s">
        <v>5024</v>
      </c>
    </row>
    <row r="3634" spans="9:10" x14ac:dyDescent="0.4">
      <c r="I3634" s="89"/>
      <c r="J3634" s="85" t="s">
        <v>5027</v>
      </c>
    </row>
    <row r="3635" spans="9:10" x14ac:dyDescent="0.4">
      <c r="I3635" s="89"/>
      <c r="J3635" s="85" t="s">
        <v>5067</v>
      </c>
    </row>
    <row r="3636" spans="9:10" x14ac:dyDescent="0.4">
      <c r="I3636" s="89"/>
      <c r="J3636" s="85" t="s">
        <v>5066</v>
      </c>
    </row>
    <row r="3637" spans="9:10" x14ac:dyDescent="0.4">
      <c r="I3637" s="89"/>
      <c r="J3637" s="85" t="s">
        <v>5068</v>
      </c>
    </row>
    <row r="3638" spans="9:10" x14ac:dyDescent="0.4">
      <c r="I3638" s="89"/>
      <c r="J3638" s="85" t="s">
        <v>2995</v>
      </c>
    </row>
    <row r="3639" spans="9:10" x14ac:dyDescent="0.4">
      <c r="I3639" s="89"/>
      <c r="J3639" s="85" t="s">
        <v>5071</v>
      </c>
    </row>
    <row r="3640" spans="9:10" x14ac:dyDescent="0.4">
      <c r="I3640" s="89"/>
      <c r="J3640" s="85" t="s">
        <v>5070</v>
      </c>
    </row>
    <row r="3641" spans="9:10" x14ac:dyDescent="0.4">
      <c r="I3641" s="89"/>
      <c r="J3641" s="85" t="s">
        <v>5072</v>
      </c>
    </row>
    <row r="3642" spans="9:10" x14ac:dyDescent="0.4">
      <c r="I3642" s="89"/>
      <c r="J3642" s="85" t="s">
        <v>5031</v>
      </c>
    </row>
    <row r="3643" spans="9:10" x14ac:dyDescent="0.4">
      <c r="I3643" s="89"/>
      <c r="J3643" s="85" t="s">
        <v>5032</v>
      </c>
    </row>
    <row r="3644" spans="9:10" x14ac:dyDescent="0.4">
      <c r="I3644" s="89"/>
      <c r="J3644" s="85" t="s">
        <v>5029</v>
      </c>
    </row>
    <row r="3645" spans="9:10" x14ac:dyDescent="0.4">
      <c r="I3645" s="89"/>
      <c r="J3645" s="85" t="s">
        <v>5030</v>
      </c>
    </row>
    <row r="3646" spans="9:10" x14ac:dyDescent="0.4">
      <c r="I3646" s="89"/>
      <c r="J3646" s="85" t="s">
        <v>5139</v>
      </c>
    </row>
    <row r="3647" spans="9:10" x14ac:dyDescent="0.4">
      <c r="I3647" s="89"/>
      <c r="J3647" s="85" t="s">
        <v>3668</v>
      </c>
    </row>
    <row r="3648" spans="9:10" x14ac:dyDescent="0.4">
      <c r="I3648" s="89"/>
      <c r="J3648" s="85" t="s">
        <v>3444</v>
      </c>
    </row>
    <row r="3649" spans="9:10" x14ac:dyDescent="0.4">
      <c r="I3649" s="89"/>
      <c r="J3649" s="85" t="s">
        <v>2039</v>
      </c>
    </row>
    <row r="3650" spans="9:10" x14ac:dyDescent="0.4">
      <c r="I3650" s="89"/>
      <c r="J3650" s="85" t="s">
        <v>3671</v>
      </c>
    </row>
    <row r="3651" spans="9:10" x14ac:dyDescent="0.4">
      <c r="I3651" s="89"/>
      <c r="J3651" s="85" t="s">
        <v>4196</v>
      </c>
    </row>
    <row r="3652" spans="9:10" x14ac:dyDescent="0.4">
      <c r="I3652" s="89"/>
      <c r="J3652" s="85" t="s">
        <v>4198</v>
      </c>
    </row>
    <row r="3653" spans="9:10" x14ac:dyDescent="0.4">
      <c r="I3653" s="89"/>
      <c r="J3653" s="85" t="s">
        <v>3672</v>
      </c>
    </row>
    <row r="3654" spans="9:10" x14ac:dyDescent="0.4">
      <c r="I3654" s="89"/>
      <c r="J3654" s="85" t="s">
        <v>3673</v>
      </c>
    </row>
    <row r="3655" spans="9:10" x14ac:dyDescent="0.4">
      <c r="I3655" s="89"/>
      <c r="J3655" s="85" t="s">
        <v>4868</v>
      </c>
    </row>
    <row r="3656" spans="9:10" x14ac:dyDescent="0.4">
      <c r="I3656" s="89"/>
      <c r="J3656" s="85" t="s">
        <v>3670</v>
      </c>
    </row>
    <row r="3657" spans="9:10" x14ac:dyDescent="0.4">
      <c r="I3657" s="89"/>
      <c r="J3657" s="85" t="s">
        <v>3669</v>
      </c>
    </row>
    <row r="3658" spans="9:10" x14ac:dyDescent="0.4">
      <c r="I3658" s="89"/>
      <c r="J3658" s="85" t="s">
        <v>3445</v>
      </c>
    </row>
    <row r="3659" spans="9:10" x14ac:dyDescent="0.4">
      <c r="I3659" s="89"/>
      <c r="J3659" s="85" t="s">
        <v>4197</v>
      </c>
    </row>
    <row r="3660" spans="9:10" x14ac:dyDescent="0.4">
      <c r="I3660" s="89"/>
      <c r="J3660" s="85" t="s">
        <v>4193</v>
      </c>
    </row>
    <row r="3661" spans="9:10" x14ac:dyDescent="0.4">
      <c r="I3661" s="89"/>
      <c r="J3661" s="85" t="s">
        <v>4365</v>
      </c>
    </row>
    <row r="3662" spans="9:10" x14ac:dyDescent="0.4">
      <c r="I3662" s="89"/>
      <c r="J3662" s="85" t="s">
        <v>4363</v>
      </c>
    </row>
    <row r="3663" spans="9:10" x14ac:dyDescent="0.4">
      <c r="I3663" s="89"/>
      <c r="J3663" s="85" t="s">
        <v>4364</v>
      </c>
    </row>
    <row r="3664" spans="9:10" x14ac:dyDescent="0.4">
      <c r="I3664" s="89"/>
      <c r="J3664" s="85" t="s">
        <v>5517</v>
      </c>
    </row>
    <row r="3665" spans="9:10" x14ac:dyDescent="0.4">
      <c r="I3665" s="89"/>
      <c r="J3665" s="85" t="s">
        <v>4362</v>
      </c>
    </row>
    <row r="3666" spans="9:10" x14ac:dyDescent="0.4">
      <c r="I3666" s="89"/>
      <c r="J3666" s="85" t="s">
        <v>4195</v>
      </c>
    </row>
    <row r="3667" spans="9:10" x14ac:dyDescent="0.4">
      <c r="I3667" s="89"/>
      <c r="J3667" s="85" t="s">
        <v>4361</v>
      </c>
    </row>
    <row r="3668" spans="9:10" x14ac:dyDescent="0.4">
      <c r="I3668" s="89"/>
      <c r="J3668" s="85" t="s">
        <v>4192</v>
      </c>
    </row>
    <row r="3669" spans="9:10" x14ac:dyDescent="0.4">
      <c r="I3669" s="89"/>
      <c r="J3669" s="85" t="s">
        <v>4194</v>
      </c>
    </row>
    <row r="3670" spans="9:10" x14ac:dyDescent="0.4">
      <c r="I3670" s="89"/>
      <c r="J3670" s="85" t="s">
        <v>4199</v>
      </c>
    </row>
    <row r="3671" spans="9:10" x14ac:dyDescent="0.4">
      <c r="I3671" s="89"/>
      <c r="J3671" s="85" t="s">
        <v>4360</v>
      </c>
    </row>
    <row r="3672" spans="9:10" x14ac:dyDescent="0.4">
      <c r="I3672" s="89"/>
      <c r="J3672" s="85" t="s">
        <v>4844</v>
      </c>
    </row>
    <row r="3673" spans="9:10" x14ac:dyDescent="0.4">
      <c r="I3673" s="89"/>
      <c r="J3673" s="85" t="s">
        <v>5704</v>
      </c>
    </row>
    <row r="3674" spans="9:10" x14ac:dyDescent="0.4">
      <c r="I3674" s="89"/>
      <c r="J3674" s="85" t="s">
        <v>4353</v>
      </c>
    </row>
    <row r="3675" spans="9:10" x14ac:dyDescent="0.4">
      <c r="I3675" s="89"/>
      <c r="J3675" s="85" t="s">
        <v>2041</v>
      </c>
    </row>
    <row r="3676" spans="9:10" x14ac:dyDescent="0.4">
      <c r="I3676" s="89"/>
      <c r="J3676" s="85" t="s">
        <v>4351</v>
      </c>
    </row>
    <row r="3677" spans="9:10" x14ac:dyDescent="0.4">
      <c r="I3677" s="89"/>
      <c r="J3677" s="85" t="s">
        <v>2040</v>
      </c>
    </row>
    <row r="3678" spans="9:10" x14ac:dyDescent="0.4">
      <c r="I3678" s="89"/>
      <c r="J3678" s="85" t="s">
        <v>4357</v>
      </c>
    </row>
    <row r="3679" spans="9:10" x14ac:dyDescent="0.4">
      <c r="I3679" s="89"/>
      <c r="J3679" s="85" t="s">
        <v>4347</v>
      </c>
    </row>
    <row r="3680" spans="9:10" x14ac:dyDescent="0.4">
      <c r="I3680" s="89"/>
      <c r="J3680" s="85" t="s">
        <v>4596</v>
      </c>
    </row>
    <row r="3681" spans="9:10" x14ac:dyDescent="0.4">
      <c r="I3681" s="89"/>
      <c r="J3681" s="85" t="s">
        <v>4869</v>
      </c>
    </row>
    <row r="3682" spans="9:10" x14ac:dyDescent="0.4">
      <c r="I3682" s="89"/>
      <c r="J3682" s="85" t="s">
        <v>5703</v>
      </c>
    </row>
    <row r="3683" spans="9:10" x14ac:dyDescent="0.4">
      <c r="I3683" s="89"/>
      <c r="J3683" s="85" t="s">
        <v>1672</v>
      </c>
    </row>
    <row r="3684" spans="9:10" x14ac:dyDescent="0.4">
      <c r="I3684" s="89"/>
      <c r="J3684" s="85" t="s">
        <v>4597</v>
      </c>
    </row>
    <row r="3685" spans="9:10" x14ac:dyDescent="0.4">
      <c r="I3685" s="89"/>
      <c r="J3685" s="85" t="s">
        <v>4359</v>
      </c>
    </row>
    <row r="3686" spans="9:10" x14ac:dyDescent="0.4">
      <c r="I3686" s="89"/>
      <c r="J3686" s="85" t="s">
        <v>4346</v>
      </c>
    </row>
    <row r="3687" spans="9:10" x14ac:dyDescent="0.4">
      <c r="I3687" s="89"/>
      <c r="J3687" s="85" t="s">
        <v>4349</v>
      </c>
    </row>
    <row r="3688" spans="9:10" x14ac:dyDescent="0.4">
      <c r="I3688" s="89"/>
      <c r="J3688" s="85" t="s">
        <v>4356</v>
      </c>
    </row>
    <row r="3689" spans="9:10" x14ac:dyDescent="0.4">
      <c r="I3689" s="89"/>
      <c r="J3689" s="85" t="s">
        <v>4350</v>
      </c>
    </row>
    <row r="3690" spans="9:10" x14ac:dyDescent="0.4">
      <c r="I3690" s="89"/>
      <c r="J3690" s="85" t="s">
        <v>4598</v>
      </c>
    </row>
    <row r="3691" spans="9:10" x14ac:dyDescent="0.4">
      <c r="I3691" s="89"/>
      <c r="J3691" s="85" t="s">
        <v>4348</v>
      </c>
    </row>
    <row r="3692" spans="9:10" x14ac:dyDescent="0.4">
      <c r="I3692" s="89"/>
      <c r="J3692" s="85" t="s">
        <v>4352</v>
      </c>
    </row>
    <row r="3693" spans="9:10" x14ac:dyDescent="0.4">
      <c r="I3693" s="89"/>
      <c r="J3693" s="85" t="s">
        <v>4354</v>
      </c>
    </row>
    <row r="3694" spans="9:10" x14ac:dyDescent="0.4">
      <c r="I3694" s="89"/>
      <c r="J3694" s="85" t="s">
        <v>4355</v>
      </c>
    </row>
    <row r="3695" spans="9:10" x14ac:dyDescent="0.4">
      <c r="I3695" s="89"/>
      <c r="J3695" s="85" t="s">
        <v>4797</v>
      </c>
    </row>
    <row r="3696" spans="9:10" x14ac:dyDescent="0.4">
      <c r="I3696" s="89"/>
      <c r="J3696" s="85" t="s">
        <v>4870</v>
      </c>
    </row>
    <row r="3697" spans="9:10" x14ac:dyDescent="0.4">
      <c r="I3697" s="89"/>
      <c r="J3697" s="85" t="s">
        <v>4358</v>
      </c>
    </row>
    <row r="3698" spans="9:10" x14ac:dyDescent="0.4">
      <c r="I3698" s="89"/>
      <c r="J3698" s="85" t="s">
        <v>4867</v>
      </c>
    </row>
    <row r="3699" spans="9:10" x14ac:dyDescent="0.4">
      <c r="I3699" s="89"/>
      <c r="J3699" s="85" t="s">
        <v>4936</v>
      </c>
    </row>
    <row r="3700" spans="9:10" x14ac:dyDescent="0.4">
      <c r="I3700" s="89"/>
      <c r="J3700" s="85" t="s">
        <v>4934</v>
      </c>
    </row>
    <row r="3701" spans="9:10" x14ac:dyDescent="0.4">
      <c r="I3701" s="89"/>
      <c r="J3701" s="85" t="s">
        <v>4798</v>
      </c>
    </row>
    <row r="3702" spans="9:10" x14ac:dyDescent="0.4">
      <c r="I3702" s="89"/>
      <c r="J3702" s="85" t="s">
        <v>4935</v>
      </c>
    </row>
    <row r="3703" spans="9:10" x14ac:dyDescent="0.4">
      <c r="I3703" s="89"/>
      <c r="J3703" s="85" t="s">
        <v>4904</v>
      </c>
    </row>
    <row r="3704" spans="9:10" x14ac:dyDescent="0.4">
      <c r="I3704" s="89"/>
      <c r="J3704" s="85" t="s">
        <v>3534</v>
      </c>
    </row>
    <row r="3705" spans="9:10" x14ac:dyDescent="0.4">
      <c r="I3705" s="89"/>
      <c r="J3705" s="85" t="s">
        <v>3536</v>
      </c>
    </row>
    <row r="3706" spans="9:10" x14ac:dyDescent="0.4">
      <c r="I3706" s="89"/>
      <c r="J3706" s="85" t="s">
        <v>3537</v>
      </c>
    </row>
    <row r="3707" spans="9:10" x14ac:dyDescent="0.4">
      <c r="I3707" s="89"/>
      <c r="J3707" s="85" t="s">
        <v>3535</v>
      </c>
    </row>
    <row r="3708" spans="9:10" x14ac:dyDescent="0.4">
      <c r="I3708" s="89"/>
      <c r="J3708" s="85" t="s">
        <v>4907</v>
      </c>
    </row>
    <row r="3709" spans="9:10" x14ac:dyDescent="0.4">
      <c r="I3709" s="89"/>
      <c r="J3709" s="85" t="s">
        <v>4903</v>
      </c>
    </row>
    <row r="3710" spans="9:10" x14ac:dyDescent="0.4">
      <c r="I3710" s="89"/>
      <c r="J3710" s="85" t="s">
        <v>4902</v>
      </c>
    </row>
    <row r="3711" spans="9:10" x14ac:dyDescent="0.4">
      <c r="I3711" s="89"/>
      <c r="J3711" s="85" t="s">
        <v>4905</v>
      </c>
    </row>
    <row r="3712" spans="9:10" x14ac:dyDescent="0.4">
      <c r="I3712" s="89"/>
      <c r="J3712" s="85" t="s">
        <v>4906</v>
      </c>
    </row>
    <row r="3713" spans="9:10" x14ac:dyDescent="0.4">
      <c r="I3713" s="89"/>
      <c r="J3713" s="85" t="s">
        <v>5705</v>
      </c>
    </row>
    <row r="3714" spans="9:10" x14ac:dyDescent="0.4">
      <c r="I3714" s="89"/>
      <c r="J3714" s="85" t="s">
        <v>5701</v>
      </c>
    </row>
    <row r="3715" spans="9:10" x14ac:dyDescent="0.4">
      <c r="I3715" s="89"/>
      <c r="J3715" s="85" t="s">
        <v>5702</v>
      </c>
    </row>
    <row r="3716" spans="9:10" x14ac:dyDescent="0.4">
      <c r="I3716" s="89"/>
      <c r="J3716" s="85" t="s">
        <v>5700</v>
      </c>
    </row>
    <row r="3717" spans="9:10" x14ac:dyDescent="0.4">
      <c r="I3717" s="89"/>
      <c r="J3717" s="85" t="s">
        <v>5736</v>
      </c>
    </row>
    <row r="3718" spans="9:10" x14ac:dyDescent="0.4">
      <c r="I3718" s="89"/>
      <c r="J3718" s="85" t="s">
        <v>1673</v>
      </c>
    </row>
    <row r="3719" spans="9:10" x14ac:dyDescent="0.4">
      <c r="I3719" s="89"/>
      <c r="J3719" s="85" t="s">
        <v>1674</v>
      </c>
    </row>
    <row r="3720" spans="9:10" x14ac:dyDescent="0.4">
      <c r="I3720" s="89"/>
      <c r="J3720" s="85" t="s">
        <v>2910</v>
      </c>
    </row>
    <row r="3721" spans="9:10" x14ac:dyDescent="0.4">
      <c r="I3721" s="89"/>
      <c r="J3721" s="85" t="s">
        <v>2909</v>
      </c>
    </row>
    <row r="3722" spans="9:10" x14ac:dyDescent="0.4">
      <c r="I3722" s="89"/>
      <c r="J3722" s="85" t="s">
        <v>2908</v>
      </c>
    </row>
    <row r="3723" spans="9:10" x14ac:dyDescent="0.4">
      <c r="I3723" s="89"/>
      <c r="J3723" s="85" t="s">
        <v>3449</v>
      </c>
    </row>
    <row r="3724" spans="9:10" x14ac:dyDescent="0.4">
      <c r="I3724" s="89"/>
      <c r="J3724" s="85" t="s">
        <v>3448</v>
      </c>
    </row>
    <row r="3725" spans="9:10" x14ac:dyDescent="0.4">
      <c r="I3725" s="89"/>
      <c r="J3725" s="85" t="s">
        <v>3450</v>
      </c>
    </row>
    <row r="3726" spans="9:10" x14ac:dyDescent="0.4">
      <c r="I3726" s="89"/>
      <c r="J3726" s="85" t="s">
        <v>4909</v>
      </c>
    </row>
    <row r="3727" spans="9:10" x14ac:dyDescent="0.4">
      <c r="I3727" s="89"/>
      <c r="J3727" s="85" t="s">
        <v>4908</v>
      </c>
    </row>
    <row r="3728" spans="9:10" x14ac:dyDescent="0.4">
      <c r="I3728" s="89"/>
      <c r="J3728" s="85" t="s">
        <v>3447</v>
      </c>
    </row>
    <row r="3729" spans="9:10" x14ac:dyDescent="0.4">
      <c r="I3729" s="89"/>
      <c r="J3729" s="85" t="s">
        <v>3446</v>
      </c>
    </row>
    <row r="3730" spans="9:10" x14ac:dyDescent="0.4">
      <c r="I3730" s="89"/>
      <c r="J3730" s="85" t="s">
        <v>3697</v>
      </c>
    </row>
    <row r="3731" spans="9:10" x14ac:dyDescent="0.4">
      <c r="I3731" s="89"/>
      <c r="J3731" s="85" t="s">
        <v>3689</v>
      </c>
    </row>
    <row r="3732" spans="9:10" x14ac:dyDescent="0.4">
      <c r="I3732" s="89"/>
      <c r="J3732" s="85" t="s">
        <v>3688</v>
      </c>
    </row>
    <row r="3733" spans="9:10" x14ac:dyDescent="0.4">
      <c r="I3733" s="89"/>
      <c r="J3733" s="85" t="s">
        <v>5336</v>
      </c>
    </row>
    <row r="3734" spans="9:10" x14ac:dyDescent="0.4">
      <c r="I3734" s="89"/>
      <c r="J3734" s="85" t="s">
        <v>3679</v>
      </c>
    </row>
    <row r="3735" spans="9:10" x14ac:dyDescent="0.4">
      <c r="I3735" s="89"/>
      <c r="J3735" s="85" t="s">
        <v>3687</v>
      </c>
    </row>
    <row r="3736" spans="9:10" x14ac:dyDescent="0.4">
      <c r="I3736" s="89"/>
      <c r="J3736" s="85" t="s">
        <v>4705</v>
      </c>
    </row>
    <row r="3737" spans="9:10" x14ac:dyDescent="0.4">
      <c r="I3737" s="89"/>
      <c r="J3737" s="85" t="s">
        <v>2043</v>
      </c>
    </row>
    <row r="3738" spans="9:10" x14ac:dyDescent="0.4">
      <c r="I3738" s="89"/>
      <c r="J3738" s="85" t="s">
        <v>3691</v>
      </c>
    </row>
    <row r="3739" spans="9:10" x14ac:dyDescent="0.4">
      <c r="I3739" s="89"/>
      <c r="J3739" s="85" t="s">
        <v>2042</v>
      </c>
    </row>
    <row r="3740" spans="9:10" x14ac:dyDescent="0.4">
      <c r="I3740" s="89"/>
      <c r="J3740" s="85" t="s">
        <v>3690</v>
      </c>
    </row>
    <row r="3741" spans="9:10" x14ac:dyDescent="0.4">
      <c r="I3741" s="89"/>
      <c r="J3741" s="85" t="s">
        <v>3693</v>
      </c>
    </row>
    <row r="3742" spans="9:10" x14ac:dyDescent="0.4">
      <c r="I3742" s="89"/>
      <c r="J3742" s="85" t="s">
        <v>3686</v>
      </c>
    </row>
    <row r="3743" spans="9:10" x14ac:dyDescent="0.4">
      <c r="I3743" s="89"/>
      <c r="J3743" s="85" t="s">
        <v>3695</v>
      </c>
    </row>
    <row r="3744" spans="9:10" x14ac:dyDescent="0.4">
      <c r="I3744" s="89"/>
      <c r="J3744" s="85" t="s">
        <v>4703</v>
      </c>
    </row>
    <row r="3745" spans="9:10" x14ac:dyDescent="0.4">
      <c r="I3745" s="89"/>
      <c r="J3745" s="85" t="s">
        <v>4709</v>
      </c>
    </row>
    <row r="3746" spans="9:10" x14ac:dyDescent="0.4">
      <c r="I3746" s="89"/>
      <c r="J3746" s="85" t="s">
        <v>3387</v>
      </c>
    </row>
    <row r="3747" spans="9:10" x14ac:dyDescent="0.4">
      <c r="I3747" s="89"/>
      <c r="J3747" s="85" t="s">
        <v>3685</v>
      </c>
    </row>
    <row r="3748" spans="9:10" x14ac:dyDescent="0.4">
      <c r="I3748" s="89"/>
      <c r="J3748" s="85" t="s">
        <v>3388</v>
      </c>
    </row>
    <row r="3749" spans="9:10" x14ac:dyDescent="0.4">
      <c r="I3749" s="89"/>
      <c r="J3749" s="85" t="s">
        <v>3384</v>
      </c>
    </row>
    <row r="3750" spans="9:10" x14ac:dyDescent="0.4">
      <c r="I3750" s="89"/>
      <c r="J3750" s="85" t="s">
        <v>3385</v>
      </c>
    </row>
    <row r="3751" spans="9:10" x14ac:dyDescent="0.4">
      <c r="I3751" s="89"/>
      <c r="J3751" s="85" t="s">
        <v>4706</v>
      </c>
    </row>
    <row r="3752" spans="9:10" x14ac:dyDescent="0.4">
      <c r="I3752" s="89"/>
      <c r="J3752" s="85" t="s">
        <v>4701</v>
      </c>
    </row>
    <row r="3753" spans="9:10" x14ac:dyDescent="0.4">
      <c r="I3753" s="89"/>
      <c r="J3753" s="85" t="s">
        <v>3383</v>
      </c>
    </row>
    <row r="3754" spans="9:10" x14ac:dyDescent="0.4">
      <c r="I3754" s="89"/>
      <c r="J3754" s="85" t="s">
        <v>3389</v>
      </c>
    </row>
    <row r="3755" spans="9:10" x14ac:dyDescent="0.4">
      <c r="I3755" s="89"/>
      <c r="J3755" s="85" t="s">
        <v>3678</v>
      </c>
    </row>
    <row r="3756" spans="9:10" x14ac:dyDescent="0.4">
      <c r="I3756" s="89"/>
      <c r="J3756" s="85" t="s">
        <v>3700</v>
      </c>
    </row>
    <row r="3757" spans="9:10" x14ac:dyDescent="0.4">
      <c r="I3757" s="89"/>
      <c r="J3757" s="85" t="s">
        <v>3390</v>
      </c>
    </row>
    <row r="3758" spans="9:10" x14ac:dyDescent="0.4">
      <c r="I3758" s="89"/>
      <c r="J3758" s="85" t="s">
        <v>3386</v>
      </c>
    </row>
    <row r="3759" spans="9:10" x14ac:dyDescent="0.4">
      <c r="I3759" s="89"/>
      <c r="J3759" s="85" t="s">
        <v>3682</v>
      </c>
    </row>
    <row r="3760" spans="9:10" x14ac:dyDescent="0.4">
      <c r="I3760" s="89"/>
      <c r="J3760" s="85" t="s">
        <v>3684</v>
      </c>
    </row>
    <row r="3761" spans="9:10" x14ac:dyDescent="0.4">
      <c r="I3761" s="89"/>
      <c r="J3761" s="85" t="s">
        <v>3696</v>
      </c>
    </row>
    <row r="3762" spans="9:10" x14ac:dyDescent="0.4">
      <c r="I3762" s="89"/>
      <c r="J3762" s="85" t="s">
        <v>3692</v>
      </c>
    </row>
    <row r="3763" spans="9:10" x14ac:dyDescent="0.4">
      <c r="I3763" s="89"/>
      <c r="J3763" s="85" t="s">
        <v>3698</v>
      </c>
    </row>
    <row r="3764" spans="9:10" x14ac:dyDescent="0.4">
      <c r="I3764" s="89"/>
      <c r="J3764" s="85" t="s">
        <v>3680</v>
      </c>
    </row>
    <row r="3765" spans="9:10" x14ac:dyDescent="0.4">
      <c r="I3765" s="89"/>
      <c r="J3765" s="85" t="s">
        <v>4708</v>
      </c>
    </row>
    <row r="3766" spans="9:10" x14ac:dyDescent="0.4">
      <c r="I3766" s="89"/>
      <c r="J3766" s="85" t="s">
        <v>4704</v>
      </c>
    </row>
    <row r="3767" spans="9:10" x14ac:dyDescent="0.4">
      <c r="I3767" s="89"/>
      <c r="J3767" s="85" t="s">
        <v>3681</v>
      </c>
    </row>
    <row r="3768" spans="9:10" x14ac:dyDescent="0.4">
      <c r="I3768" s="89"/>
      <c r="J3768" s="85" t="s">
        <v>4702</v>
      </c>
    </row>
    <row r="3769" spans="9:10" x14ac:dyDescent="0.4">
      <c r="I3769" s="89"/>
      <c r="J3769" s="85" t="s">
        <v>5117</v>
      </c>
    </row>
    <row r="3770" spans="9:10" x14ac:dyDescent="0.4">
      <c r="I3770" s="89"/>
      <c r="J3770" s="85" t="s">
        <v>3694</v>
      </c>
    </row>
    <row r="3771" spans="9:10" x14ac:dyDescent="0.4">
      <c r="I3771" s="89"/>
      <c r="J3771" s="85" t="s">
        <v>3676</v>
      </c>
    </row>
    <row r="3772" spans="9:10" x14ac:dyDescent="0.4">
      <c r="I3772" s="89"/>
      <c r="J3772" s="85" t="s">
        <v>3675</v>
      </c>
    </row>
    <row r="3773" spans="9:10" x14ac:dyDescent="0.4">
      <c r="I3773" s="89"/>
      <c r="J3773" s="85" t="s">
        <v>3677</v>
      </c>
    </row>
    <row r="3774" spans="9:10" x14ac:dyDescent="0.4">
      <c r="I3774" s="89"/>
      <c r="J3774" s="85" t="s">
        <v>4707</v>
      </c>
    </row>
    <row r="3775" spans="9:10" x14ac:dyDescent="0.4">
      <c r="I3775" s="89"/>
      <c r="J3775" s="85" t="s">
        <v>5111</v>
      </c>
    </row>
    <row r="3776" spans="9:10" x14ac:dyDescent="0.4">
      <c r="I3776" s="89"/>
      <c r="J3776" s="85" t="s">
        <v>3683</v>
      </c>
    </row>
    <row r="3777" spans="9:10" x14ac:dyDescent="0.4">
      <c r="I3777" s="89"/>
      <c r="J3777" s="85" t="s">
        <v>3674</v>
      </c>
    </row>
    <row r="3778" spans="9:10" x14ac:dyDescent="0.4">
      <c r="I3778" s="89"/>
      <c r="J3778" s="85" t="s">
        <v>3699</v>
      </c>
    </row>
    <row r="3779" spans="9:10" x14ac:dyDescent="0.4">
      <c r="I3779" s="89"/>
      <c r="J3779" s="85" t="s">
        <v>5114</v>
      </c>
    </row>
    <row r="3780" spans="9:10" x14ac:dyDescent="0.4">
      <c r="I3780" s="89"/>
      <c r="J3780" s="85" t="s">
        <v>5115</v>
      </c>
    </row>
    <row r="3781" spans="9:10" x14ac:dyDescent="0.4">
      <c r="I3781" s="89"/>
      <c r="J3781" s="85" t="s">
        <v>5116</v>
      </c>
    </row>
    <row r="3782" spans="9:10" x14ac:dyDescent="0.4">
      <c r="I3782" s="89"/>
      <c r="J3782" s="85" t="s">
        <v>5110</v>
      </c>
    </row>
    <row r="3783" spans="9:10" x14ac:dyDescent="0.4">
      <c r="I3783" s="89"/>
      <c r="J3783" s="85" t="s">
        <v>5109</v>
      </c>
    </row>
    <row r="3784" spans="9:10" x14ac:dyDescent="0.4">
      <c r="I3784" s="89"/>
      <c r="J3784" s="85" t="s">
        <v>5112</v>
      </c>
    </row>
    <row r="3785" spans="9:10" x14ac:dyDescent="0.4">
      <c r="I3785" s="89"/>
      <c r="J3785" s="85" t="s">
        <v>5108</v>
      </c>
    </row>
    <row r="3786" spans="9:10" x14ac:dyDescent="0.4">
      <c r="I3786" s="89"/>
      <c r="J3786" s="85" t="s">
        <v>5113</v>
      </c>
    </row>
    <row r="3787" spans="9:10" x14ac:dyDescent="0.4">
      <c r="I3787" s="89"/>
      <c r="J3787" s="85" t="s">
        <v>2044</v>
      </c>
    </row>
    <row r="3788" spans="9:10" x14ac:dyDescent="0.4">
      <c r="I3788" s="89"/>
      <c r="J3788" s="85" t="s">
        <v>3392</v>
      </c>
    </row>
    <row r="3789" spans="9:10" x14ac:dyDescent="0.4">
      <c r="I3789" s="89"/>
      <c r="J3789" s="85" t="s">
        <v>2053</v>
      </c>
    </row>
    <row r="3790" spans="9:10" x14ac:dyDescent="0.4">
      <c r="I3790" s="89"/>
      <c r="J3790" s="85" t="s">
        <v>2048</v>
      </c>
    </row>
    <row r="3791" spans="9:10" x14ac:dyDescent="0.4">
      <c r="I3791" s="89"/>
      <c r="J3791" s="85" t="s">
        <v>2045</v>
      </c>
    </row>
    <row r="3792" spans="9:10" x14ac:dyDescent="0.4">
      <c r="I3792" s="89"/>
      <c r="J3792" s="85" t="s">
        <v>2050</v>
      </c>
    </row>
    <row r="3793" spans="9:10" x14ac:dyDescent="0.4">
      <c r="I3793" s="89"/>
      <c r="J3793" s="85" t="s">
        <v>4725</v>
      </c>
    </row>
    <row r="3794" spans="9:10" x14ac:dyDescent="0.4">
      <c r="I3794" s="89"/>
      <c r="J3794" s="85" t="s">
        <v>3391</v>
      </c>
    </row>
    <row r="3795" spans="9:10" x14ac:dyDescent="0.4">
      <c r="I3795" s="89"/>
      <c r="J3795" s="85" t="s">
        <v>3395</v>
      </c>
    </row>
    <row r="3796" spans="9:10" x14ac:dyDescent="0.4">
      <c r="I3796" s="89"/>
      <c r="J3796" s="85" t="s">
        <v>3393</v>
      </c>
    </row>
    <row r="3797" spans="9:10" x14ac:dyDescent="0.4">
      <c r="I3797" s="89"/>
      <c r="J3797" s="85" t="s">
        <v>2049</v>
      </c>
    </row>
    <row r="3798" spans="9:10" x14ac:dyDescent="0.4">
      <c r="I3798" s="89"/>
      <c r="J3798" s="85" t="s">
        <v>2046</v>
      </c>
    </row>
    <row r="3799" spans="9:10" x14ac:dyDescent="0.4">
      <c r="I3799" s="89"/>
      <c r="J3799" s="85" t="s">
        <v>2051</v>
      </c>
    </row>
    <row r="3800" spans="9:10" x14ac:dyDescent="0.4">
      <c r="I3800" s="89"/>
      <c r="J3800" s="85" t="s">
        <v>3394</v>
      </c>
    </row>
    <row r="3801" spans="9:10" x14ac:dyDescent="0.4">
      <c r="I3801" s="89"/>
      <c r="J3801" s="85" t="s">
        <v>2052</v>
      </c>
    </row>
    <row r="3802" spans="9:10" x14ac:dyDescent="0.4">
      <c r="I3802" s="89"/>
      <c r="J3802" s="85" t="s">
        <v>2047</v>
      </c>
    </row>
    <row r="3803" spans="9:10" x14ac:dyDescent="0.4">
      <c r="I3803" s="89"/>
      <c r="J3803" s="85" t="s">
        <v>4799</v>
      </c>
    </row>
    <row r="3804" spans="9:10" x14ac:dyDescent="0.4">
      <c r="I3804" s="89"/>
      <c r="J3804" s="85" t="s">
        <v>4910</v>
      </c>
    </row>
    <row r="3805" spans="9:10" x14ac:dyDescent="0.4">
      <c r="I3805" s="89"/>
      <c r="J3805" s="85" t="s">
        <v>2915</v>
      </c>
    </row>
    <row r="3806" spans="9:10" x14ac:dyDescent="0.4">
      <c r="I3806" s="89"/>
      <c r="J3806" s="85" t="s">
        <v>2919</v>
      </c>
    </row>
    <row r="3807" spans="9:10" x14ac:dyDescent="0.4">
      <c r="I3807" s="89"/>
      <c r="J3807" s="85" t="s">
        <v>2918</v>
      </c>
    </row>
    <row r="3808" spans="9:10" x14ac:dyDescent="0.4">
      <c r="I3808" s="89"/>
      <c r="J3808" s="85" t="s">
        <v>2921</v>
      </c>
    </row>
    <row r="3809" spans="9:10" x14ac:dyDescent="0.4">
      <c r="I3809" s="89"/>
      <c r="J3809" s="85" t="s">
        <v>2920</v>
      </c>
    </row>
    <row r="3810" spans="9:10" x14ac:dyDescent="0.4">
      <c r="I3810" s="89"/>
      <c r="J3810" s="85" t="s">
        <v>2912</v>
      </c>
    </row>
    <row r="3811" spans="9:10" x14ac:dyDescent="0.4">
      <c r="I3811" s="89"/>
      <c r="J3811" s="85" t="s">
        <v>2922</v>
      </c>
    </row>
    <row r="3812" spans="9:10" x14ac:dyDescent="0.4">
      <c r="I3812" s="89"/>
      <c r="J3812" s="85" t="s">
        <v>4722</v>
      </c>
    </row>
    <row r="3813" spans="9:10" x14ac:dyDescent="0.4">
      <c r="I3813" s="89"/>
      <c r="J3813" s="85" t="s">
        <v>4911</v>
      </c>
    </row>
    <row r="3814" spans="9:10" x14ac:dyDescent="0.4">
      <c r="I3814" s="89"/>
      <c r="J3814" s="85" t="s">
        <v>1679</v>
      </c>
    </row>
    <row r="3815" spans="9:10" x14ac:dyDescent="0.4">
      <c r="I3815" s="89"/>
      <c r="J3815" s="85" t="s">
        <v>1675</v>
      </c>
    </row>
    <row r="3816" spans="9:10" x14ac:dyDescent="0.4">
      <c r="I3816" s="89"/>
      <c r="J3816" s="85" t="s">
        <v>1676</v>
      </c>
    </row>
    <row r="3817" spans="9:10" x14ac:dyDescent="0.4">
      <c r="I3817" s="89"/>
      <c r="J3817" s="85" t="s">
        <v>1677</v>
      </c>
    </row>
    <row r="3818" spans="9:10" x14ac:dyDescent="0.4">
      <c r="I3818" s="89"/>
      <c r="J3818" s="85" t="s">
        <v>2913</v>
      </c>
    </row>
    <row r="3819" spans="9:10" x14ac:dyDescent="0.4">
      <c r="I3819" s="89"/>
      <c r="J3819" s="85" t="s">
        <v>1678</v>
      </c>
    </row>
    <row r="3820" spans="9:10" x14ac:dyDescent="0.4">
      <c r="I3820" s="89"/>
      <c r="J3820" s="85" t="s">
        <v>2914</v>
      </c>
    </row>
    <row r="3821" spans="9:10" x14ac:dyDescent="0.4">
      <c r="I3821" s="89"/>
      <c r="J3821" s="85" t="s">
        <v>4599</v>
      </c>
    </row>
    <row r="3822" spans="9:10" x14ac:dyDescent="0.4">
      <c r="I3822" s="89"/>
      <c r="J3822" s="85" t="s">
        <v>4713</v>
      </c>
    </row>
    <row r="3823" spans="9:10" x14ac:dyDescent="0.4">
      <c r="I3823" s="89"/>
      <c r="J3823" s="85" t="s">
        <v>2917</v>
      </c>
    </row>
    <row r="3824" spans="9:10" x14ac:dyDescent="0.4">
      <c r="I3824" s="89"/>
      <c r="J3824" s="85" t="s">
        <v>2916</v>
      </c>
    </row>
    <row r="3825" spans="9:10" x14ac:dyDescent="0.4">
      <c r="I3825" s="89"/>
      <c r="J3825" s="85" t="s">
        <v>4938</v>
      </c>
    </row>
    <row r="3826" spans="9:10" x14ac:dyDescent="0.4">
      <c r="I3826" s="89"/>
      <c r="J3826" s="85" t="s">
        <v>4721</v>
      </c>
    </row>
    <row r="3827" spans="9:10" x14ac:dyDescent="0.4">
      <c r="I3827" s="89"/>
      <c r="J3827" s="85" t="s">
        <v>2911</v>
      </c>
    </row>
    <row r="3828" spans="9:10" x14ac:dyDescent="0.4">
      <c r="I3828" s="89"/>
      <c r="J3828" s="85" t="s">
        <v>4712</v>
      </c>
    </row>
    <row r="3829" spans="9:10" x14ac:dyDescent="0.4">
      <c r="I3829" s="89"/>
      <c r="J3829" s="85" t="s">
        <v>4937</v>
      </c>
    </row>
    <row r="3830" spans="9:10" x14ac:dyDescent="0.4">
      <c r="I3830" s="89"/>
      <c r="J3830" s="85" t="s">
        <v>4716</v>
      </c>
    </row>
    <row r="3831" spans="9:10" x14ac:dyDescent="0.4">
      <c r="I3831" s="89"/>
      <c r="J3831" s="85" t="s">
        <v>3544</v>
      </c>
    </row>
    <row r="3832" spans="9:10" x14ac:dyDescent="0.4">
      <c r="I3832" s="89"/>
      <c r="J3832" s="85" t="s">
        <v>3543</v>
      </c>
    </row>
    <row r="3833" spans="9:10" x14ac:dyDescent="0.4">
      <c r="I3833" s="89"/>
      <c r="J3833" s="85" t="s">
        <v>3538</v>
      </c>
    </row>
    <row r="3834" spans="9:10" x14ac:dyDescent="0.4">
      <c r="I3834" s="89"/>
      <c r="J3834" s="85" t="s">
        <v>3541</v>
      </c>
    </row>
    <row r="3835" spans="9:10" x14ac:dyDescent="0.4">
      <c r="I3835" s="89"/>
      <c r="J3835" s="85" t="s">
        <v>4711</v>
      </c>
    </row>
    <row r="3836" spans="9:10" x14ac:dyDescent="0.4">
      <c r="I3836" s="89"/>
      <c r="J3836" s="85" t="s">
        <v>4719</v>
      </c>
    </row>
    <row r="3837" spans="9:10" x14ac:dyDescent="0.4">
      <c r="I3837" s="89"/>
      <c r="J3837" s="85" t="s">
        <v>3546</v>
      </c>
    </row>
    <row r="3838" spans="9:10" x14ac:dyDescent="0.4">
      <c r="I3838" s="89"/>
      <c r="J3838" s="85" t="s">
        <v>3540</v>
      </c>
    </row>
    <row r="3839" spans="9:10" x14ac:dyDescent="0.4">
      <c r="I3839" s="89"/>
      <c r="J3839" s="85" t="s">
        <v>3542</v>
      </c>
    </row>
    <row r="3840" spans="9:10" x14ac:dyDescent="0.4">
      <c r="I3840" s="89"/>
      <c r="J3840" s="85" t="s">
        <v>3539</v>
      </c>
    </row>
    <row r="3841" spans="9:10" x14ac:dyDescent="0.4">
      <c r="I3841" s="89"/>
      <c r="J3841" s="85" t="s">
        <v>3545</v>
      </c>
    </row>
    <row r="3842" spans="9:10" x14ac:dyDescent="0.4">
      <c r="I3842" s="89"/>
      <c r="J3842" s="85" t="s">
        <v>4715</v>
      </c>
    </row>
    <row r="3843" spans="9:10" x14ac:dyDescent="0.4">
      <c r="I3843" s="89"/>
      <c r="J3843" s="85" t="s">
        <v>4710</v>
      </c>
    </row>
    <row r="3844" spans="9:10" x14ac:dyDescent="0.4">
      <c r="I3844" s="89"/>
      <c r="J3844" s="85" t="s">
        <v>4728</v>
      </c>
    </row>
    <row r="3845" spans="9:10" x14ac:dyDescent="0.4">
      <c r="I3845" s="89"/>
      <c r="J3845" s="85" t="s">
        <v>4718</v>
      </c>
    </row>
    <row r="3846" spans="9:10" x14ac:dyDescent="0.4">
      <c r="I3846" s="89"/>
      <c r="J3846" s="85" t="s">
        <v>4717</v>
      </c>
    </row>
    <row r="3847" spans="9:10" x14ac:dyDescent="0.4">
      <c r="I3847" s="89"/>
      <c r="J3847" s="85" t="s">
        <v>4714</v>
      </c>
    </row>
    <row r="3848" spans="9:10" x14ac:dyDescent="0.4">
      <c r="I3848" s="89"/>
      <c r="J3848" s="85" t="s">
        <v>5076</v>
      </c>
    </row>
    <row r="3849" spans="9:10" x14ac:dyDescent="0.4">
      <c r="I3849" s="89"/>
      <c r="J3849" s="85" t="s">
        <v>4726</v>
      </c>
    </row>
    <row r="3850" spans="9:10" x14ac:dyDescent="0.4">
      <c r="I3850" s="89"/>
      <c r="J3850" s="85" t="s">
        <v>5078</v>
      </c>
    </row>
    <row r="3851" spans="9:10" x14ac:dyDescent="0.4">
      <c r="I3851" s="89"/>
      <c r="J3851" s="85" t="s">
        <v>4723</v>
      </c>
    </row>
    <row r="3852" spans="9:10" x14ac:dyDescent="0.4">
      <c r="I3852" s="89"/>
      <c r="J3852" s="85" t="s">
        <v>4727</v>
      </c>
    </row>
    <row r="3853" spans="9:10" x14ac:dyDescent="0.4">
      <c r="I3853" s="89"/>
      <c r="J3853" s="85" t="s">
        <v>4724</v>
      </c>
    </row>
    <row r="3854" spans="9:10" x14ac:dyDescent="0.4">
      <c r="I3854" s="89"/>
      <c r="J3854" s="85" t="s">
        <v>4720</v>
      </c>
    </row>
    <row r="3855" spans="9:10" x14ac:dyDescent="0.4">
      <c r="I3855" s="89"/>
      <c r="J3855" s="85" t="s">
        <v>5077</v>
      </c>
    </row>
    <row r="3856" spans="9:10" x14ac:dyDescent="0.4">
      <c r="I3856" s="89"/>
      <c r="J3856" s="85" t="s">
        <v>5074</v>
      </c>
    </row>
    <row r="3857" spans="9:10" x14ac:dyDescent="0.4">
      <c r="I3857" s="89"/>
      <c r="J3857" s="85" t="s">
        <v>5075</v>
      </c>
    </row>
    <row r="3858" spans="9:10" x14ac:dyDescent="0.4">
      <c r="I3858" s="89"/>
      <c r="J3858" s="85" t="s">
        <v>5073</v>
      </c>
    </row>
    <row r="3859" spans="9:10" x14ac:dyDescent="0.4">
      <c r="I3859" s="89"/>
      <c r="J3859" s="85" t="s">
        <v>2054</v>
      </c>
    </row>
    <row r="3860" spans="9:10" x14ac:dyDescent="0.4">
      <c r="I3860" s="89"/>
      <c r="J3860" s="85" t="s">
        <v>4208</v>
      </c>
    </row>
    <row r="3861" spans="9:10" x14ac:dyDescent="0.4">
      <c r="I3861" s="89"/>
      <c r="J3861" s="85" t="s">
        <v>3004</v>
      </c>
    </row>
    <row r="3862" spans="9:10" x14ac:dyDescent="0.4">
      <c r="I3862" s="89"/>
      <c r="J3862" s="85" t="s">
        <v>3003</v>
      </c>
    </row>
    <row r="3863" spans="9:10" x14ac:dyDescent="0.4">
      <c r="I3863" s="89"/>
      <c r="J3863" s="85" t="s">
        <v>2999</v>
      </c>
    </row>
    <row r="3864" spans="9:10" x14ac:dyDescent="0.4">
      <c r="I3864" s="89"/>
      <c r="J3864" s="85" t="s">
        <v>3001</v>
      </c>
    </row>
    <row r="3865" spans="9:10" x14ac:dyDescent="0.4">
      <c r="I3865" s="89"/>
      <c r="J3865" s="85" t="s">
        <v>4204</v>
      </c>
    </row>
    <row r="3866" spans="9:10" x14ac:dyDescent="0.4">
      <c r="I3866" s="89"/>
      <c r="J3866" s="85" t="s">
        <v>2998</v>
      </c>
    </row>
    <row r="3867" spans="9:10" x14ac:dyDescent="0.4">
      <c r="I3867" s="89"/>
      <c r="J3867" s="85" t="s">
        <v>3000</v>
      </c>
    </row>
    <row r="3868" spans="9:10" x14ac:dyDescent="0.4">
      <c r="I3868" s="89"/>
      <c r="J3868" s="85" t="s">
        <v>4913</v>
      </c>
    </row>
    <row r="3869" spans="9:10" x14ac:dyDescent="0.4">
      <c r="I3869" s="89"/>
      <c r="J3869" s="85" t="s">
        <v>4912</v>
      </c>
    </row>
    <row r="3870" spans="9:10" x14ac:dyDescent="0.4">
      <c r="I3870" s="89"/>
      <c r="J3870" s="85" t="s">
        <v>4207</v>
      </c>
    </row>
    <row r="3871" spans="9:10" x14ac:dyDescent="0.4">
      <c r="I3871" s="89"/>
      <c r="J3871" s="85" t="s">
        <v>4206</v>
      </c>
    </row>
    <row r="3872" spans="9:10" x14ac:dyDescent="0.4">
      <c r="I3872" s="89"/>
      <c r="J3872" s="85" t="s">
        <v>2997</v>
      </c>
    </row>
    <row r="3873" spans="9:10" x14ac:dyDescent="0.4">
      <c r="I3873" s="89"/>
      <c r="J3873" s="85" t="s">
        <v>4203</v>
      </c>
    </row>
    <row r="3874" spans="9:10" x14ac:dyDescent="0.4">
      <c r="I3874" s="89"/>
      <c r="J3874" s="85" t="s">
        <v>5337</v>
      </c>
    </row>
    <row r="3875" spans="9:10" x14ac:dyDescent="0.4">
      <c r="I3875" s="89"/>
      <c r="J3875" s="85" t="s">
        <v>3002</v>
      </c>
    </row>
    <row r="3876" spans="9:10" x14ac:dyDescent="0.4">
      <c r="I3876" s="89"/>
      <c r="J3876" s="85" t="s">
        <v>1680</v>
      </c>
    </row>
    <row r="3877" spans="9:10" x14ac:dyDescent="0.4">
      <c r="I3877" s="89"/>
      <c r="J3877" s="85" t="s">
        <v>1681</v>
      </c>
    </row>
    <row r="3878" spans="9:10" x14ac:dyDescent="0.4">
      <c r="I3878" s="89"/>
      <c r="J3878" s="85" t="s">
        <v>4200</v>
      </c>
    </row>
    <row r="3879" spans="9:10" x14ac:dyDescent="0.4">
      <c r="I3879" s="89"/>
      <c r="J3879" s="85" t="s">
        <v>4205</v>
      </c>
    </row>
    <row r="3880" spans="9:10" x14ac:dyDescent="0.4">
      <c r="I3880" s="89"/>
      <c r="J3880" s="85" t="s">
        <v>4202</v>
      </c>
    </row>
    <row r="3881" spans="9:10" x14ac:dyDescent="0.4">
      <c r="I3881" s="89"/>
      <c r="J3881" s="85" t="s">
        <v>4201</v>
      </c>
    </row>
    <row r="3882" spans="9:10" x14ac:dyDescent="0.4">
      <c r="I3882" s="89"/>
      <c r="J3882" s="85" t="s">
        <v>5141</v>
      </c>
    </row>
    <row r="3883" spans="9:10" x14ac:dyDescent="0.4">
      <c r="I3883" s="89"/>
      <c r="J3883" s="85" t="s">
        <v>5143</v>
      </c>
    </row>
    <row r="3884" spans="9:10" x14ac:dyDescent="0.4">
      <c r="I3884" s="89"/>
      <c r="J3884" s="85" t="s">
        <v>5128</v>
      </c>
    </row>
    <row r="3885" spans="9:10" x14ac:dyDescent="0.4">
      <c r="I3885" s="89"/>
      <c r="J3885" s="85" t="s">
        <v>5126</v>
      </c>
    </row>
    <row r="3886" spans="9:10" x14ac:dyDescent="0.4">
      <c r="I3886" s="89"/>
      <c r="J3886" s="85" t="s">
        <v>5140</v>
      </c>
    </row>
    <row r="3887" spans="9:10" x14ac:dyDescent="0.4">
      <c r="I3887" s="89"/>
      <c r="J3887" s="85" t="s">
        <v>5142</v>
      </c>
    </row>
    <row r="3888" spans="9:10" x14ac:dyDescent="0.4">
      <c r="I3888" s="89"/>
      <c r="J3888" s="85" t="s">
        <v>5144</v>
      </c>
    </row>
    <row r="3889" spans="9:10" x14ac:dyDescent="0.4">
      <c r="I3889" s="89"/>
      <c r="J3889" s="85" t="s">
        <v>3453</v>
      </c>
    </row>
    <row r="3890" spans="9:10" x14ac:dyDescent="0.4">
      <c r="I3890" s="89"/>
      <c r="J3890" s="85" t="s">
        <v>3454</v>
      </c>
    </row>
    <row r="3891" spans="9:10" x14ac:dyDescent="0.4">
      <c r="I3891" s="89"/>
      <c r="J3891" s="85" t="s">
        <v>3452</v>
      </c>
    </row>
    <row r="3892" spans="9:10" x14ac:dyDescent="0.4">
      <c r="I3892" s="89"/>
      <c r="J3892" s="85" t="s">
        <v>3451</v>
      </c>
    </row>
    <row r="3893" spans="9:10" x14ac:dyDescent="0.4">
      <c r="I3893" s="89"/>
      <c r="J3893" s="85" t="s">
        <v>4847</v>
      </c>
    </row>
    <row r="3894" spans="9:10" x14ac:dyDescent="0.4">
      <c r="I3894" s="89"/>
      <c r="J3894" s="85" t="s">
        <v>5127</v>
      </c>
    </row>
    <row r="3895" spans="9:10" x14ac:dyDescent="0.4">
      <c r="I3895" s="89"/>
      <c r="J3895" s="85" t="s">
        <v>4845</v>
      </c>
    </row>
    <row r="3896" spans="9:10" x14ac:dyDescent="0.4">
      <c r="I3896" s="89"/>
      <c r="J3896" s="85" t="s">
        <v>4846</v>
      </c>
    </row>
    <row r="3897" spans="9:10" x14ac:dyDescent="0.4">
      <c r="I3897" s="89"/>
      <c r="J3897" s="85" t="s">
        <v>4849</v>
      </c>
    </row>
    <row r="3898" spans="9:10" x14ac:dyDescent="0.4">
      <c r="I3898" s="89"/>
      <c r="J3898" s="85" t="s">
        <v>4848</v>
      </c>
    </row>
    <row r="3899" spans="9:10" x14ac:dyDescent="0.4">
      <c r="I3899" s="89"/>
      <c r="J3899" s="85" t="s">
        <v>3400</v>
      </c>
    </row>
    <row r="3900" spans="9:10" x14ac:dyDescent="0.4">
      <c r="I3900" s="89"/>
      <c r="J3900" s="85" t="s">
        <v>3398</v>
      </c>
    </row>
    <row r="3901" spans="9:10" x14ac:dyDescent="0.4">
      <c r="I3901" s="89"/>
      <c r="J3901" s="85" t="s">
        <v>3397</v>
      </c>
    </row>
    <row r="3902" spans="9:10" x14ac:dyDescent="0.4">
      <c r="I3902" s="89"/>
      <c r="J3902" s="85" t="s">
        <v>3399</v>
      </c>
    </row>
    <row r="3903" spans="9:10" x14ac:dyDescent="0.4">
      <c r="I3903" s="89"/>
      <c r="J3903" s="85" t="s">
        <v>3396</v>
      </c>
    </row>
    <row r="3904" spans="9:10" x14ac:dyDescent="0.4">
      <c r="I3904" s="89"/>
      <c r="J3904" s="85" t="s">
        <v>3401</v>
      </c>
    </row>
    <row r="3905" spans="9:10" x14ac:dyDescent="0.4">
      <c r="I3905" s="89"/>
      <c r="J3905" s="85" t="s">
        <v>4944</v>
      </c>
    </row>
    <row r="3906" spans="9:10" x14ac:dyDescent="0.4">
      <c r="I3906" s="89"/>
      <c r="J3906" s="85" t="s">
        <v>4946</v>
      </c>
    </row>
    <row r="3907" spans="9:10" x14ac:dyDescent="0.4">
      <c r="I3907" s="89"/>
      <c r="J3907" s="85" t="s">
        <v>4945</v>
      </c>
    </row>
    <row r="3908" spans="9:10" x14ac:dyDescent="0.4">
      <c r="I3908" s="89"/>
      <c r="J3908" s="85" t="s">
        <v>2510</v>
      </c>
    </row>
    <row r="3909" spans="9:10" x14ac:dyDescent="0.4">
      <c r="I3909" s="89"/>
      <c r="J3909" s="85" t="s">
        <v>1682</v>
      </c>
    </row>
    <row r="3910" spans="9:10" x14ac:dyDescent="0.4">
      <c r="I3910" s="89"/>
      <c r="J3910" s="85" t="s">
        <v>2515</v>
      </c>
    </row>
    <row r="3911" spans="9:10" x14ac:dyDescent="0.4">
      <c r="I3911" s="89"/>
      <c r="J3911" s="85" t="s">
        <v>2517</v>
      </c>
    </row>
    <row r="3912" spans="9:10" x14ac:dyDescent="0.4">
      <c r="I3912" s="89"/>
      <c r="J3912" s="85" t="s">
        <v>2518</v>
      </c>
    </row>
    <row r="3913" spans="9:10" x14ac:dyDescent="0.4">
      <c r="I3913" s="89"/>
      <c r="J3913" s="85" t="s">
        <v>2522</v>
      </c>
    </row>
    <row r="3914" spans="9:10" x14ac:dyDescent="0.4">
      <c r="I3914" s="89"/>
      <c r="J3914" s="85" t="s">
        <v>2521</v>
      </c>
    </row>
    <row r="3915" spans="9:10" x14ac:dyDescent="0.4">
      <c r="I3915" s="89"/>
      <c r="J3915" s="85" t="s">
        <v>2512</v>
      </c>
    </row>
    <row r="3916" spans="9:10" x14ac:dyDescent="0.4">
      <c r="I3916" s="89"/>
      <c r="J3916" s="85" t="s">
        <v>4915</v>
      </c>
    </row>
    <row r="3917" spans="9:10" x14ac:dyDescent="0.4">
      <c r="I3917" s="89"/>
      <c r="J3917" s="85" t="s">
        <v>5706</v>
      </c>
    </row>
    <row r="3918" spans="9:10" x14ac:dyDescent="0.4">
      <c r="I3918" s="89"/>
      <c r="J3918" s="85" t="s">
        <v>5147</v>
      </c>
    </row>
    <row r="3919" spans="9:10" x14ac:dyDescent="0.4">
      <c r="I3919" s="89"/>
      <c r="J3919" s="85" t="s">
        <v>1683</v>
      </c>
    </row>
    <row r="3920" spans="9:10" x14ac:dyDescent="0.4">
      <c r="I3920" s="89"/>
      <c r="J3920" s="85" t="s">
        <v>2516</v>
      </c>
    </row>
    <row r="3921" spans="9:10" x14ac:dyDescent="0.4">
      <c r="I3921" s="89"/>
      <c r="J3921" s="85" t="s">
        <v>2514</v>
      </c>
    </row>
    <row r="3922" spans="9:10" x14ac:dyDescent="0.4">
      <c r="I3922" s="89"/>
      <c r="J3922" s="85" t="s">
        <v>2520</v>
      </c>
    </row>
    <row r="3923" spans="9:10" x14ac:dyDescent="0.4">
      <c r="I3923" s="89"/>
      <c r="J3923" s="85" t="s">
        <v>4914</v>
      </c>
    </row>
    <row r="3924" spans="9:10" x14ac:dyDescent="0.4">
      <c r="I3924" s="89"/>
      <c r="J3924" s="85" t="s">
        <v>4831</v>
      </c>
    </row>
    <row r="3925" spans="9:10" x14ac:dyDescent="0.4">
      <c r="I3925" s="89"/>
      <c r="J3925" s="85" t="s">
        <v>4832</v>
      </c>
    </row>
    <row r="3926" spans="9:10" x14ac:dyDescent="0.4">
      <c r="I3926" s="89"/>
      <c r="J3926" s="85" t="s">
        <v>5145</v>
      </c>
    </row>
    <row r="3927" spans="9:10" x14ac:dyDescent="0.4">
      <c r="I3927" s="89"/>
      <c r="J3927" s="85" t="s">
        <v>5146</v>
      </c>
    </row>
    <row r="3928" spans="9:10" x14ac:dyDescent="0.4">
      <c r="I3928" s="89"/>
      <c r="J3928" s="85" t="s">
        <v>2513</v>
      </c>
    </row>
    <row r="3929" spans="9:10" x14ac:dyDescent="0.4">
      <c r="I3929" s="89"/>
      <c r="J3929" s="85" t="s">
        <v>2519</v>
      </c>
    </row>
    <row r="3930" spans="9:10" x14ac:dyDescent="0.4">
      <c r="I3930" s="89"/>
      <c r="J3930" s="85" t="s">
        <v>2511</v>
      </c>
    </row>
    <row r="3931" spans="9:10" x14ac:dyDescent="0.4">
      <c r="I3931" s="89"/>
      <c r="J3931" s="85" t="s">
        <v>4804</v>
      </c>
    </row>
    <row r="3932" spans="9:10" x14ac:dyDescent="0.4">
      <c r="I3932" s="89"/>
      <c r="J3932" s="85" t="s">
        <v>5081</v>
      </c>
    </row>
    <row r="3933" spans="9:10" x14ac:dyDescent="0.4">
      <c r="I3933" s="89"/>
      <c r="J3933" s="85" t="s">
        <v>5080</v>
      </c>
    </row>
    <row r="3934" spans="9:10" x14ac:dyDescent="0.4">
      <c r="I3934" s="89"/>
      <c r="J3934" s="85" t="s">
        <v>5079</v>
      </c>
    </row>
    <row r="3935" spans="9:10" x14ac:dyDescent="0.4">
      <c r="I3935" s="89"/>
      <c r="J3935" s="85" t="s">
        <v>4800</v>
      </c>
    </row>
    <row r="3936" spans="9:10" x14ac:dyDescent="0.4">
      <c r="I3936" s="89"/>
      <c r="J3936" s="85" t="s">
        <v>4802</v>
      </c>
    </row>
    <row r="3937" spans="9:10" x14ac:dyDescent="0.4">
      <c r="I3937" s="89"/>
      <c r="J3937" s="85" t="s">
        <v>4805</v>
      </c>
    </row>
    <row r="3938" spans="9:10" x14ac:dyDescent="0.4">
      <c r="I3938" s="89"/>
      <c r="J3938" s="85" t="s">
        <v>4803</v>
      </c>
    </row>
    <row r="3939" spans="9:10" x14ac:dyDescent="0.4">
      <c r="I3939" s="89"/>
      <c r="J3939" s="85" t="s">
        <v>4801</v>
      </c>
    </row>
    <row r="3940" spans="9:10" x14ac:dyDescent="0.4">
      <c r="I3940" s="89"/>
      <c r="J3940" s="85" t="s">
        <v>5119</v>
      </c>
    </row>
    <row r="3941" spans="9:10" x14ac:dyDescent="0.4">
      <c r="I3941" s="89"/>
      <c r="J3941" s="85" t="s">
        <v>5118</v>
      </c>
    </row>
    <row r="3942" spans="9:10" x14ac:dyDescent="0.4">
      <c r="I3942" s="89"/>
      <c r="J3942" s="85" t="s">
        <v>5518</v>
      </c>
    </row>
    <row r="3943" spans="9:10" x14ac:dyDescent="0.4">
      <c r="I3943" s="89"/>
      <c r="J3943" s="85" t="s">
        <v>3548</v>
      </c>
    </row>
    <row r="3944" spans="9:10" x14ac:dyDescent="0.4">
      <c r="I3944" s="89"/>
      <c r="J3944" s="85" t="s">
        <v>3402</v>
      </c>
    </row>
    <row r="3945" spans="9:10" x14ac:dyDescent="0.4">
      <c r="I3945" s="89"/>
      <c r="J3945" s="85" t="s">
        <v>3408</v>
      </c>
    </row>
    <row r="3946" spans="9:10" x14ac:dyDescent="0.4">
      <c r="I3946" s="89"/>
      <c r="J3946" s="85" t="s">
        <v>3405</v>
      </c>
    </row>
    <row r="3947" spans="9:10" x14ac:dyDescent="0.4">
      <c r="I3947" s="89"/>
      <c r="J3947" s="85" t="s">
        <v>3409</v>
      </c>
    </row>
    <row r="3948" spans="9:10" x14ac:dyDescent="0.4">
      <c r="I3948" s="89"/>
      <c r="J3948" s="85" t="s">
        <v>5008</v>
      </c>
    </row>
    <row r="3949" spans="9:10" x14ac:dyDescent="0.4">
      <c r="I3949" s="89"/>
      <c r="J3949" s="85" t="s">
        <v>3403</v>
      </c>
    </row>
    <row r="3950" spans="9:10" x14ac:dyDescent="0.4">
      <c r="I3950" s="89"/>
      <c r="J3950" s="85" t="s">
        <v>3406</v>
      </c>
    </row>
    <row r="3951" spans="9:10" x14ac:dyDescent="0.4">
      <c r="I3951" s="89"/>
      <c r="J3951" s="85" t="s">
        <v>3457</v>
      </c>
    </row>
    <row r="3952" spans="9:10" x14ac:dyDescent="0.4">
      <c r="I3952" s="89"/>
      <c r="J3952" s="85" t="s">
        <v>3547</v>
      </c>
    </row>
    <row r="3953" spans="9:10" x14ac:dyDescent="0.4">
      <c r="I3953" s="89"/>
      <c r="J3953" s="85" t="s">
        <v>3459</v>
      </c>
    </row>
    <row r="3954" spans="9:10" x14ac:dyDescent="0.4">
      <c r="I3954" s="89"/>
      <c r="J3954" s="85" t="s">
        <v>3404</v>
      </c>
    </row>
    <row r="3955" spans="9:10" x14ac:dyDescent="0.4">
      <c r="I3955" s="89"/>
      <c r="J3955" s="85" t="s">
        <v>3456</v>
      </c>
    </row>
    <row r="3956" spans="9:10" x14ac:dyDescent="0.4">
      <c r="I3956" s="89"/>
      <c r="J3956" s="85" t="s">
        <v>5007</v>
      </c>
    </row>
    <row r="3957" spans="9:10" x14ac:dyDescent="0.4">
      <c r="I3957" s="89"/>
      <c r="J3957" s="85" t="s">
        <v>3407</v>
      </c>
    </row>
    <row r="3958" spans="9:10" x14ac:dyDescent="0.4">
      <c r="I3958" s="89"/>
      <c r="J3958" s="85" t="s">
        <v>3455</v>
      </c>
    </row>
    <row r="3959" spans="9:10" x14ac:dyDescent="0.4">
      <c r="I3959" s="89"/>
      <c r="J3959" s="85" t="s">
        <v>3458</v>
      </c>
    </row>
    <row r="3960" spans="9:10" x14ac:dyDescent="0.4">
      <c r="I3960" s="89"/>
      <c r="J3960" s="85" t="s">
        <v>5132</v>
      </c>
    </row>
    <row r="3961" spans="9:10" x14ac:dyDescent="0.4">
      <c r="I3961" s="89"/>
      <c r="J3961" s="85" t="s">
        <v>5131</v>
      </c>
    </row>
    <row r="3962" spans="9:10" x14ac:dyDescent="0.4">
      <c r="I3962" s="89"/>
      <c r="J3962" s="85" t="s">
        <v>5133</v>
      </c>
    </row>
    <row r="3963" spans="9:10" x14ac:dyDescent="0.4">
      <c r="I3963" s="89"/>
      <c r="J3963" s="85" t="s">
        <v>5129</v>
      </c>
    </row>
    <row r="3964" spans="9:10" x14ac:dyDescent="0.4">
      <c r="I3964" s="89"/>
      <c r="J3964" s="85" t="s">
        <v>5130</v>
      </c>
    </row>
    <row r="3965" spans="9:10" x14ac:dyDescent="0.4">
      <c r="I3965" s="89"/>
      <c r="J3965" s="85" t="s">
        <v>3005</v>
      </c>
    </row>
    <row r="3966" spans="9:10" x14ac:dyDescent="0.4">
      <c r="I3966" s="89"/>
      <c r="J3966" s="85" t="s">
        <v>3413</v>
      </c>
    </row>
    <row r="3967" spans="9:10" x14ac:dyDescent="0.4">
      <c r="I3967" s="89"/>
      <c r="J3967" s="85" t="s">
        <v>1687</v>
      </c>
    </row>
    <row r="3968" spans="9:10" x14ac:dyDescent="0.4">
      <c r="I3968" s="89"/>
      <c r="J3968" s="85" t="s">
        <v>1688</v>
      </c>
    </row>
    <row r="3969" spans="9:10" x14ac:dyDescent="0.4">
      <c r="I3969" s="89"/>
      <c r="J3969" s="85" t="s">
        <v>1684</v>
      </c>
    </row>
    <row r="3970" spans="9:10" x14ac:dyDescent="0.4">
      <c r="I3970" s="89"/>
      <c r="J3970" s="85" t="s">
        <v>1686</v>
      </c>
    </row>
    <row r="3971" spans="9:10" x14ac:dyDescent="0.4">
      <c r="I3971" s="89"/>
      <c r="J3971" s="85" t="s">
        <v>1685</v>
      </c>
    </row>
    <row r="3972" spans="9:10" x14ac:dyDescent="0.4">
      <c r="I3972" s="89"/>
      <c r="J3972" s="85" t="s">
        <v>3934</v>
      </c>
    </row>
    <row r="3973" spans="9:10" x14ac:dyDescent="0.4">
      <c r="I3973" s="89"/>
      <c r="J3973" s="85" t="s">
        <v>3415</v>
      </c>
    </row>
    <row r="3974" spans="9:10" x14ac:dyDescent="0.4">
      <c r="I3974" s="89"/>
      <c r="J3974" s="85" t="s">
        <v>3933</v>
      </c>
    </row>
    <row r="3975" spans="9:10" x14ac:dyDescent="0.4">
      <c r="I3975" s="89"/>
      <c r="J3975" s="85" t="s">
        <v>5709</v>
      </c>
    </row>
    <row r="3976" spans="9:10" x14ac:dyDescent="0.4">
      <c r="I3976" s="89"/>
      <c r="J3976" s="85" t="s">
        <v>3006</v>
      </c>
    </row>
    <row r="3977" spans="9:10" x14ac:dyDescent="0.4">
      <c r="I3977" s="89"/>
      <c r="J3977" s="85" t="s">
        <v>2525</v>
      </c>
    </row>
    <row r="3978" spans="9:10" x14ac:dyDescent="0.4">
      <c r="I3978" s="89"/>
      <c r="J3978" s="85" t="s">
        <v>2529</v>
      </c>
    </row>
    <row r="3979" spans="9:10" x14ac:dyDescent="0.4">
      <c r="I3979" s="89"/>
      <c r="J3979" s="85" t="s">
        <v>2524</v>
      </c>
    </row>
    <row r="3980" spans="9:10" x14ac:dyDescent="0.4">
      <c r="I3980" s="89"/>
      <c r="J3980" s="85" t="s">
        <v>2527</v>
      </c>
    </row>
    <row r="3981" spans="9:10" x14ac:dyDescent="0.4">
      <c r="I3981" s="89"/>
      <c r="J3981" s="85" t="s">
        <v>2523</v>
      </c>
    </row>
    <row r="3982" spans="9:10" x14ac:dyDescent="0.4">
      <c r="I3982" s="89"/>
      <c r="J3982" s="85" t="s">
        <v>2528</v>
      </c>
    </row>
    <row r="3983" spans="9:10" x14ac:dyDescent="0.4">
      <c r="I3983" s="89"/>
      <c r="J3983" s="85" t="s">
        <v>2530</v>
      </c>
    </row>
    <row r="3984" spans="9:10" x14ac:dyDescent="0.4">
      <c r="I3984" s="89"/>
      <c r="J3984" s="85" t="s">
        <v>5710</v>
      </c>
    </row>
    <row r="3985" spans="9:10" x14ac:dyDescent="0.4">
      <c r="I3985" s="89"/>
      <c r="J3985" s="85" t="s">
        <v>2526</v>
      </c>
    </row>
    <row r="3986" spans="9:10" x14ac:dyDescent="0.4">
      <c r="I3986" s="89"/>
      <c r="J3986" s="85" t="s">
        <v>3416</v>
      </c>
    </row>
    <row r="3987" spans="9:10" x14ac:dyDescent="0.4">
      <c r="I3987" s="89"/>
      <c r="J3987" s="85" t="s">
        <v>4211</v>
      </c>
    </row>
    <row r="3988" spans="9:10" x14ac:dyDescent="0.4">
      <c r="I3988" s="89"/>
      <c r="J3988" s="85" t="s">
        <v>4209</v>
      </c>
    </row>
    <row r="3989" spans="9:10" x14ac:dyDescent="0.4">
      <c r="I3989" s="89"/>
      <c r="J3989" s="85" t="s">
        <v>5708</v>
      </c>
    </row>
    <row r="3990" spans="9:10" x14ac:dyDescent="0.4">
      <c r="I3990" s="89"/>
      <c r="J3990" s="85" t="s">
        <v>5707</v>
      </c>
    </row>
    <row r="3991" spans="9:10" x14ac:dyDescent="0.4">
      <c r="I3991" s="89"/>
      <c r="J3991" s="85" t="s">
        <v>4210</v>
      </c>
    </row>
    <row r="3992" spans="9:10" x14ac:dyDescent="0.4">
      <c r="I3992" s="89"/>
      <c r="J3992" s="85" t="s">
        <v>4212</v>
      </c>
    </row>
    <row r="3993" spans="9:10" x14ac:dyDescent="0.4">
      <c r="I3993" s="89"/>
      <c r="J3993" s="85" t="s">
        <v>3412</v>
      </c>
    </row>
    <row r="3994" spans="9:10" x14ac:dyDescent="0.4">
      <c r="I3994" s="89"/>
      <c r="J3994" s="85" t="s">
        <v>3417</v>
      </c>
    </row>
    <row r="3995" spans="9:10" x14ac:dyDescent="0.4">
      <c r="I3995" s="89"/>
      <c r="J3995" s="85" t="s">
        <v>2057</v>
      </c>
    </row>
    <row r="3996" spans="9:10" x14ac:dyDescent="0.4">
      <c r="I3996" s="89"/>
      <c r="J3996" s="85" t="s">
        <v>3410</v>
      </c>
    </row>
    <row r="3997" spans="9:10" x14ac:dyDescent="0.4">
      <c r="I3997" s="89"/>
      <c r="J3997" s="85" t="s">
        <v>3411</v>
      </c>
    </row>
    <row r="3998" spans="9:10" x14ac:dyDescent="0.4">
      <c r="I3998" s="89"/>
      <c r="J3998" s="85" t="s">
        <v>3414</v>
      </c>
    </row>
    <row r="3999" spans="9:10" x14ac:dyDescent="0.4">
      <c r="I3999" s="89"/>
      <c r="J3999" s="85" t="s">
        <v>2056</v>
      </c>
    </row>
    <row r="4000" spans="9:10" x14ac:dyDescent="0.4">
      <c r="I4000" s="89"/>
      <c r="J4000" s="85" t="s">
        <v>2055</v>
      </c>
    </row>
    <row r="4001" spans="9:10" x14ac:dyDescent="0.4">
      <c r="I4001" s="89"/>
      <c r="J4001" s="85" t="s">
        <v>4809</v>
      </c>
    </row>
    <row r="4002" spans="9:10" x14ac:dyDescent="0.4">
      <c r="I4002" s="89"/>
      <c r="J4002" s="85" t="s">
        <v>4810</v>
      </c>
    </row>
    <row r="4003" spans="9:10" x14ac:dyDescent="0.4">
      <c r="I4003" s="89"/>
      <c r="J4003" s="85" t="s">
        <v>4807</v>
      </c>
    </row>
    <row r="4004" spans="9:10" x14ac:dyDescent="0.4">
      <c r="I4004" s="89"/>
      <c r="J4004" s="85" t="s">
        <v>5228</v>
      </c>
    </row>
    <row r="4005" spans="9:10" x14ac:dyDescent="0.4">
      <c r="I4005" s="89"/>
      <c r="J4005" s="85" t="s">
        <v>4808</v>
      </c>
    </row>
    <row r="4006" spans="9:10" x14ac:dyDescent="0.4">
      <c r="I4006" s="89"/>
      <c r="J4006" s="85" t="s">
        <v>4806</v>
      </c>
    </row>
    <row r="4007" spans="9:10" x14ac:dyDescent="0.4">
      <c r="I4007" s="89"/>
      <c r="J4007" s="85" t="s">
        <v>5227</v>
      </c>
    </row>
    <row r="4008" spans="9:10" x14ac:dyDescent="0.4">
      <c r="I4008" s="89"/>
      <c r="J4008" s="85" t="s">
        <v>5524</v>
      </c>
    </row>
    <row r="4009" spans="9:10" x14ac:dyDescent="0.4">
      <c r="I4009" s="89"/>
      <c r="J4009" s="85" t="s">
        <v>5521</v>
      </c>
    </row>
    <row r="4010" spans="9:10" x14ac:dyDescent="0.4">
      <c r="I4010" s="89"/>
      <c r="J4010" s="85" t="s">
        <v>5522</v>
      </c>
    </row>
    <row r="4011" spans="9:10" x14ac:dyDescent="0.4">
      <c r="I4011" s="89"/>
      <c r="J4011" s="85" t="s">
        <v>4814</v>
      </c>
    </row>
    <row r="4012" spans="9:10" x14ac:dyDescent="0.4">
      <c r="I4012" s="89"/>
      <c r="J4012" s="85" t="s">
        <v>5520</v>
      </c>
    </row>
    <row r="4013" spans="9:10" x14ac:dyDescent="0.4">
      <c r="I4013" s="89"/>
      <c r="J4013" s="85" t="s">
        <v>5523</v>
      </c>
    </row>
    <row r="4014" spans="9:10" x14ac:dyDescent="0.4">
      <c r="I4014" s="89"/>
      <c r="J4014" s="85" t="s">
        <v>5519</v>
      </c>
    </row>
    <row r="4015" spans="9:10" x14ac:dyDescent="0.4">
      <c r="I4015" s="89"/>
      <c r="J4015" s="85" t="s">
        <v>4469</v>
      </c>
    </row>
    <row r="4016" spans="9:10" x14ac:dyDescent="0.4">
      <c r="I4016" s="89"/>
      <c r="J4016" s="85" t="s">
        <v>1692</v>
      </c>
    </row>
    <row r="4017" spans="9:10" x14ac:dyDescent="0.4">
      <c r="I4017" s="89"/>
      <c r="J4017" s="85" t="s">
        <v>2059</v>
      </c>
    </row>
    <row r="4018" spans="9:10" x14ac:dyDescent="0.4">
      <c r="I4018" s="89"/>
      <c r="J4018" s="85" t="s">
        <v>3463</v>
      </c>
    </row>
    <row r="4019" spans="9:10" x14ac:dyDescent="0.4">
      <c r="I4019" s="89"/>
      <c r="J4019" s="85" t="s">
        <v>4949</v>
      </c>
    </row>
    <row r="4020" spans="9:10" x14ac:dyDescent="0.4">
      <c r="I4020" s="89"/>
      <c r="J4020" s="85" t="s">
        <v>5082</v>
      </c>
    </row>
    <row r="4021" spans="9:10" x14ac:dyDescent="0.4">
      <c r="I4021" s="89"/>
      <c r="J4021" s="85" t="s">
        <v>4948</v>
      </c>
    </row>
    <row r="4022" spans="9:10" x14ac:dyDescent="0.4">
      <c r="I4022" s="89"/>
      <c r="J4022" s="85" t="s">
        <v>4947</v>
      </c>
    </row>
    <row r="4023" spans="9:10" x14ac:dyDescent="0.4">
      <c r="I4023" s="89"/>
      <c r="J4023" s="85" t="s">
        <v>1698</v>
      </c>
    </row>
    <row r="4024" spans="9:10" x14ac:dyDescent="0.4">
      <c r="I4024" s="89"/>
      <c r="J4024" s="85" t="s">
        <v>1697</v>
      </c>
    </row>
    <row r="4025" spans="9:10" x14ac:dyDescent="0.4">
      <c r="I4025" s="89"/>
      <c r="J4025" s="85" t="s">
        <v>2058</v>
      </c>
    </row>
    <row r="4026" spans="9:10" x14ac:dyDescent="0.4">
      <c r="I4026" s="89"/>
      <c r="J4026" s="85" t="s">
        <v>3461</v>
      </c>
    </row>
    <row r="4027" spans="9:10" x14ac:dyDescent="0.4">
      <c r="I4027" s="89"/>
      <c r="J4027" s="85" t="s">
        <v>3008</v>
      </c>
    </row>
    <row r="4028" spans="9:10" x14ac:dyDescent="0.4">
      <c r="I4028" s="89"/>
      <c r="J4028" s="85" t="s">
        <v>1696</v>
      </c>
    </row>
    <row r="4029" spans="9:10" x14ac:dyDescent="0.4">
      <c r="I4029" s="89"/>
      <c r="J4029" s="85" t="s">
        <v>3007</v>
      </c>
    </row>
    <row r="4030" spans="9:10" x14ac:dyDescent="0.4">
      <c r="I4030" s="89"/>
      <c r="J4030" s="85" t="s">
        <v>3460</v>
      </c>
    </row>
    <row r="4031" spans="9:10" x14ac:dyDescent="0.4">
      <c r="I4031" s="89"/>
      <c r="J4031" s="85" t="s">
        <v>4852</v>
      </c>
    </row>
    <row r="4032" spans="9:10" x14ac:dyDescent="0.4">
      <c r="I4032" s="89"/>
      <c r="J4032" s="85" t="s">
        <v>4851</v>
      </c>
    </row>
    <row r="4033" spans="9:10" x14ac:dyDescent="0.4">
      <c r="I4033" s="89"/>
      <c r="J4033" s="85" t="s">
        <v>4850</v>
      </c>
    </row>
    <row r="4034" spans="9:10" x14ac:dyDescent="0.4">
      <c r="I4034" s="89"/>
      <c r="J4034" s="85" t="s">
        <v>3466</v>
      </c>
    </row>
    <row r="4035" spans="9:10" x14ac:dyDescent="0.4">
      <c r="I4035" s="89"/>
      <c r="J4035" s="85" t="s">
        <v>1695</v>
      </c>
    </row>
    <row r="4036" spans="9:10" x14ac:dyDescent="0.4">
      <c r="I4036" s="89"/>
      <c r="J4036" s="85" t="s">
        <v>1694</v>
      </c>
    </row>
    <row r="4037" spans="9:10" x14ac:dyDescent="0.4">
      <c r="I4037" s="89"/>
      <c r="J4037" s="85" t="s">
        <v>5009</v>
      </c>
    </row>
    <row r="4038" spans="9:10" x14ac:dyDescent="0.4">
      <c r="I4038" s="89"/>
      <c r="J4038" s="85" t="s">
        <v>1699</v>
      </c>
    </row>
    <row r="4039" spans="9:10" x14ac:dyDescent="0.4">
      <c r="I4039" s="89"/>
      <c r="J4039" s="85" t="s">
        <v>1693</v>
      </c>
    </row>
    <row r="4040" spans="9:10" x14ac:dyDescent="0.4">
      <c r="I4040" s="89"/>
      <c r="J4040" s="85" t="s">
        <v>1691</v>
      </c>
    </row>
    <row r="4041" spans="9:10" x14ac:dyDescent="0.4">
      <c r="I4041" s="89"/>
      <c r="J4041" s="85" t="s">
        <v>1700</v>
      </c>
    </row>
    <row r="4042" spans="9:10" x14ac:dyDescent="0.4">
      <c r="I4042" s="89"/>
      <c r="J4042" s="85" t="s">
        <v>3464</v>
      </c>
    </row>
    <row r="4043" spans="9:10" x14ac:dyDescent="0.4">
      <c r="I4043" s="89"/>
      <c r="J4043" s="85" t="s">
        <v>1689</v>
      </c>
    </row>
    <row r="4044" spans="9:10" x14ac:dyDescent="0.4">
      <c r="I4044" s="89"/>
      <c r="J4044" s="85" t="s">
        <v>3468</v>
      </c>
    </row>
    <row r="4045" spans="9:10" x14ac:dyDescent="0.4">
      <c r="I4045" s="89"/>
      <c r="J4045" s="85" t="s">
        <v>1690</v>
      </c>
    </row>
    <row r="4046" spans="9:10" x14ac:dyDescent="0.4">
      <c r="I4046" s="89"/>
      <c r="J4046" s="85" t="s">
        <v>5010</v>
      </c>
    </row>
    <row r="4047" spans="9:10" x14ac:dyDescent="0.4">
      <c r="I4047" s="89"/>
      <c r="J4047" s="85" t="s">
        <v>3469</v>
      </c>
    </row>
    <row r="4048" spans="9:10" x14ac:dyDescent="0.4">
      <c r="I4048" s="89"/>
      <c r="J4048" s="85" t="s">
        <v>3467</v>
      </c>
    </row>
    <row r="4049" spans="9:10" x14ac:dyDescent="0.4">
      <c r="I4049" s="89"/>
      <c r="J4049" s="85" t="s">
        <v>3465</v>
      </c>
    </row>
    <row r="4050" spans="9:10" x14ac:dyDescent="0.4">
      <c r="I4050" s="89"/>
      <c r="J4050" s="85" t="s">
        <v>3462</v>
      </c>
    </row>
    <row r="4051" spans="9:10" x14ac:dyDescent="0.4">
      <c r="I4051" s="89"/>
      <c r="J4051" s="85" t="s">
        <v>3009</v>
      </c>
    </row>
    <row r="4052" spans="9:10" x14ac:dyDescent="0.4">
      <c r="I4052" s="89"/>
      <c r="J4052" s="85" t="s">
        <v>3471</v>
      </c>
    </row>
    <row r="4053" spans="9:10" x14ac:dyDescent="0.4">
      <c r="I4053" s="89"/>
      <c r="J4053" s="85" t="s">
        <v>3473</v>
      </c>
    </row>
    <row r="4054" spans="9:10" x14ac:dyDescent="0.4">
      <c r="I4054" s="89"/>
      <c r="J4054" s="85" t="s">
        <v>3479</v>
      </c>
    </row>
    <row r="4055" spans="9:10" x14ac:dyDescent="0.4">
      <c r="I4055" s="89"/>
      <c r="J4055" s="85" t="s">
        <v>3472</v>
      </c>
    </row>
    <row r="4056" spans="9:10" x14ac:dyDescent="0.4">
      <c r="I4056" s="89"/>
      <c r="J4056" s="85" t="s">
        <v>3470</v>
      </c>
    </row>
    <row r="4057" spans="9:10" x14ac:dyDescent="0.4">
      <c r="I4057" s="89"/>
      <c r="J4057" s="85" t="s">
        <v>3477</v>
      </c>
    </row>
    <row r="4058" spans="9:10" x14ac:dyDescent="0.4">
      <c r="I4058" s="89"/>
      <c r="J4058" s="85" t="s">
        <v>3474</v>
      </c>
    </row>
    <row r="4059" spans="9:10" x14ac:dyDescent="0.4">
      <c r="I4059" s="89"/>
      <c r="J4059" s="85" t="s">
        <v>4853</v>
      </c>
    </row>
    <row r="4060" spans="9:10" x14ac:dyDescent="0.4">
      <c r="I4060" s="89"/>
      <c r="J4060" s="85" t="s">
        <v>3011</v>
      </c>
    </row>
    <row r="4061" spans="9:10" x14ac:dyDescent="0.4">
      <c r="I4061" s="89"/>
      <c r="J4061" s="85" t="s">
        <v>3013</v>
      </c>
    </row>
    <row r="4062" spans="9:10" x14ac:dyDescent="0.4">
      <c r="I4062" s="89"/>
      <c r="J4062" s="85" t="s">
        <v>3476</v>
      </c>
    </row>
    <row r="4063" spans="9:10" x14ac:dyDescent="0.4">
      <c r="I4063" s="89"/>
      <c r="J4063" s="85" t="s">
        <v>3480</v>
      </c>
    </row>
    <row r="4064" spans="9:10" x14ac:dyDescent="0.4">
      <c r="I4064" s="89"/>
      <c r="J4064" s="85" t="s">
        <v>3010</v>
      </c>
    </row>
    <row r="4065" spans="9:10" x14ac:dyDescent="0.4">
      <c r="I4065" s="89"/>
      <c r="J4065" s="85" t="s">
        <v>3012</v>
      </c>
    </row>
    <row r="4066" spans="9:10" x14ac:dyDescent="0.4">
      <c r="I4066" s="89"/>
      <c r="J4066" s="85" t="s">
        <v>3478</v>
      </c>
    </row>
    <row r="4067" spans="9:10" x14ac:dyDescent="0.4">
      <c r="I4067" s="89"/>
      <c r="J4067" s="85" t="s">
        <v>3475</v>
      </c>
    </row>
    <row r="4068" spans="9:10" x14ac:dyDescent="0.4">
      <c r="I4068" s="89"/>
      <c r="J4068" s="85" t="s">
        <v>4472</v>
      </c>
    </row>
    <row r="4069" spans="9:10" x14ac:dyDescent="0.4">
      <c r="I4069" s="89"/>
      <c r="J4069" s="85" t="s">
        <v>4470</v>
      </c>
    </row>
    <row r="4070" spans="9:10" x14ac:dyDescent="0.4">
      <c r="I4070" s="89"/>
      <c r="J4070" s="85" t="s">
        <v>4471</v>
      </c>
    </row>
    <row r="4071" spans="9:10" x14ac:dyDescent="0.4">
      <c r="I4071" s="89"/>
      <c r="J4071" s="85" t="s">
        <v>1701</v>
      </c>
    </row>
    <row r="4072" spans="9:10" x14ac:dyDescent="0.4">
      <c r="I4072" s="89"/>
      <c r="J4072" s="85" t="s">
        <v>3418</v>
      </c>
    </row>
    <row r="4073" spans="9:10" x14ac:dyDescent="0.4">
      <c r="I4073" s="89"/>
      <c r="J4073" s="85" t="s">
        <v>3419</v>
      </c>
    </row>
    <row r="4074" spans="9:10" x14ac:dyDescent="0.4">
      <c r="I4074" s="89"/>
      <c r="J4074" s="85" t="s">
        <v>3420</v>
      </c>
    </row>
    <row r="4075" spans="9:10" x14ac:dyDescent="0.4">
      <c r="I4075" s="89"/>
      <c r="J4075" s="85" t="s">
        <v>3421</v>
      </c>
    </row>
    <row r="4076" spans="9:10" x14ac:dyDescent="0.4">
      <c r="I4076" s="89"/>
      <c r="J4076" s="85" t="s">
        <v>3481</v>
      </c>
    </row>
    <row r="4077" spans="9:10" x14ac:dyDescent="0.4">
      <c r="I4077" s="89"/>
      <c r="J4077" s="85" t="s">
        <v>3483</v>
      </c>
    </row>
    <row r="4078" spans="9:10" x14ac:dyDescent="0.4">
      <c r="I4078" s="89"/>
      <c r="J4078" s="85" t="s">
        <v>3482</v>
      </c>
    </row>
    <row r="4079" spans="9:10" x14ac:dyDescent="0.4">
      <c r="I4079" s="89"/>
      <c r="J4079" s="85" t="s">
        <v>4230</v>
      </c>
    </row>
    <row r="4080" spans="9:10" x14ac:dyDescent="0.4">
      <c r="I4080" s="89"/>
      <c r="J4080" s="85" t="s">
        <v>5591</v>
      </c>
    </row>
    <row r="4081" spans="9:10" x14ac:dyDescent="0.4">
      <c r="I4081" s="89"/>
      <c r="J4081" s="85" t="s">
        <v>5595</v>
      </c>
    </row>
    <row r="4082" spans="9:10" x14ac:dyDescent="0.4">
      <c r="I4082" s="89"/>
      <c r="J4082" s="85" t="s">
        <v>4232</v>
      </c>
    </row>
    <row r="4083" spans="9:10" x14ac:dyDescent="0.4">
      <c r="I4083" s="89"/>
      <c r="J4083" s="85" t="s">
        <v>5596</v>
      </c>
    </row>
    <row r="4084" spans="9:10" x14ac:dyDescent="0.4">
      <c r="I4084" s="89"/>
      <c r="J4084" s="85" t="s">
        <v>4233</v>
      </c>
    </row>
    <row r="4085" spans="9:10" x14ac:dyDescent="0.4">
      <c r="I4085" s="89"/>
      <c r="J4085" s="85" t="s">
        <v>5592</v>
      </c>
    </row>
    <row r="4086" spans="9:10" x14ac:dyDescent="0.4">
      <c r="I4086" s="89"/>
      <c r="J4086" s="85" t="s">
        <v>4237</v>
      </c>
    </row>
    <row r="4087" spans="9:10" x14ac:dyDescent="0.4">
      <c r="I4087" s="89"/>
      <c r="J4087" s="85" t="s">
        <v>4236</v>
      </c>
    </row>
    <row r="4088" spans="9:10" x14ac:dyDescent="0.4">
      <c r="I4088" s="89"/>
      <c r="J4088" s="85" t="s">
        <v>4234</v>
      </c>
    </row>
    <row r="4089" spans="9:10" x14ac:dyDescent="0.4">
      <c r="I4089" s="89"/>
      <c r="J4089" s="85" t="s">
        <v>4235</v>
      </c>
    </row>
    <row r="4090" spans="9:10" x14ac:dyDescent="0.4">
      <c r="I4090" s="89"/>
      <c r="J4090" s="85" t="s">
        <v>5597</v>
      </c>
    </row>
    <row r="4091" spans="9:10" x14ac:dyDescent="0.4">
      <c r="I4091" s="89"/>
      <c r="J4091" s="85" t="s">
        <v>4231</v>
      </c>
    </row>
    <row r="4092" spans="9:10" x14ac:dyDescent="0.4">
      <c r="I4092" s="89"/>
      <c r="J4092" s="85" t="s">
        <v>4221</v>
      </c>
    </row>
    <row r="4093" spans="9:10" x14ac:dyDescent="0.4">
      <c r="I4093" s="89"/>
      <c r="J4093" s="85" t="s">
        <v>4226</v>
      </c>
    </row>
    <row r="4094" spans="9:10" x14ac:dyDescent="0.4">
      <c r="I4094" s="89"/>
      <c r="J4094" s="85" t="s">
        <v>4223</v>
      </c>
    </row>
    <row r="4095" spans="9:10" x14ac:dyDescent="0.4">
      <c r="I4095" s="89"/>
      <c r="J4095" s="85" t="s">
        <v>4225</v>
      </c>
    </row>
    <row r="4096" spans="9:10" x14ac:dyDescent="0.4">
      <c r="I4096" s="89"/>
      <c r="J4096" s="85" t="s">
        <v>4224</v>
      </c>
    </row>
    <row r="4097" spans="9:10" x14ac:dyDescent="0.4">
      <c r="I4097" s="89"/>
      <c r="J4097" s="85" t="s">
        <v>4227</v>
      </c>
    </row>
    <row r="4098" spans="9:10" x14ac:dyDescent="0.4">
      <c r="I4098" s="89"/>
      <c r="J4098" s="85" t="s">
        <v>4228</v>
      </c>
    </row>
    <row r="4099" spans="9:10" x14ac:dyDescent="0.4">
      <c r="I4099" s="89"/>
      <c r="J4099" s="85" t="s">
        <v>4229</v>
      </c>
    </row>
    <row r="4100" spans="9:10" x14ac:dyDescent="0.4">
      <c r="I4100" s="89"/>
      <c r="J4100" s="85" t="s">
        <v>4222</v>
      </c>
    </row>
    <row r="4101" spans="9:10" x14ac:dyDescent="0.4">
      <c r="I4101" s="89"/>
      <c r="J4101" s="85" t="s">
        <v>4250</v>
      </c>
    </row>
    <row r="4102" spans="9:10" x14ac:dyDescent="0.4">
      <c r="I4102" s="89"/>
      <c r="J4102" s="85" t="s">
        <v>4240</v>
      </c>
    </row>
    <row r="4103" spans="9:10" x14ac:dyDescent="0.4">
      <c r="I4103" s="89"/>
      <c r="J4103" s="85" t="s">
        <v>4278</v>
      </c>
    </row>
    <row r="4104" spans="9:10" x14ac:dyDescent="0.4">
      <c r="I4104" s="89"/>
      <c r="J4104" s="85" t="s">
        <v>4264</v>
      </c>
    </row>
    <row r="4105" spans="9:10" x14ac:dyDescent="0.4">
      <c r="I4105" s="89"/>
      <c r="J4105" s="85" t="s">
        <v>5610</v>
      </c>
    </row>
    <row r="4106" spans="9:10" x14ac:dyDescent="0.4">
      <c r="I4106" s="89"/>
      <c r="J4106" s="85" t="s">
        <v>4283</v>
      </c>
    </row>
    <row r="4107" spans="9:10" x14ac:dyDescent="0.4">
      <c r="I4107" s="89"/>
      <c r="J4107" s="85" t="s">
        <v>4266</v>
      </c>
    </row>
    <row r="4108" spans="9:10" x14ac:dyDescent="0.4">
      <c r="I4108" s="89"/>
      <c r="J4108" s="85" t="s">
        <v>4271</v>
      </c>
    </row>
    <row r="4109" spans="9:10" x14ac:dyDescent="0.4">
      <c r="I4109" s="89"/>
      <c r="J4109" s="85" t="s">
        <v>4265</v>
      </c>
    </row>
    <row r="4110" spans="9:10" x14ac:dyDescent="0.4">
      <c r="I4110" s="89"/>
      <c r="J4110" s="85" t="s">
        <v>4270</v>
      </c>
    </row>
    <row r="4111" spans="9:10" x14ac:dyDescent="0.4">
      <c r="I4111" s="89"/>
      <c r="J4111" s="85" t="s">
        <v>4249</v>
      </c>
    </row>
    <row r="4112" spans="9:10" x14ac:dyDescent="0.4">
      <c r="I4112" s="89"/>
      <c r="J4112" s="85" t="s">
        <v>5607</v>
      </c>
    </row>
    <row r="4113" spans="9:10" x14ac:dyDescent="0.4">
      <c r="I4113" s="89"/>
      <c r="J4113" s="85" t="s">
        <v>4256</v>
      </c>
    </row>
    <row r="4114" spans="9:10" x14ac:dyDescent="0.4">
      <c r="I4114" s="89"/>
      <c r="J4114" s="85" t="s">
        <v>4277</v>
      </c>
    </row>
    <row r="4115" spans="9:10" x14ac:dyDescent="0.4">
      <c r="I4115" s="89"/>
      <c r="J4115" s="85" t="s">
        <v>4274</v>
      </c>
    </row>
    <row r="4116" spans="9:10" x14ac:dyDescent="0.4">
      <c r="I4116" s="89"/>
      <c r="J4116" s="85" t="s">
        <v>4244</v>
      </c>
    </row>
    <row r="4117" spans="9:10" x14ac:dyDescent="0.4">
      <c r="I4117" s="89"/>
      <c r="J4117" s="85" t="s">
        <v>4252</v>
      </c>
    </row>
    <row r="4118" spans="9:10" x14ac:dyDescent="0.4">
      <c r="I4118" s="89"/>
      <c r="J4118" s="85" t="s">
        <v>4276</v>
      </c>
    </row>
    <row r="4119" spans="9:10" x14ac:dyDescent="0.4">
      <c r="I4119" s="89"/>
      <c r="J4119" s="85" t="s">
        <v>4280</v>
      </c>
    </row>
    <row r="4120" spans="9:10" x14ac:dyDescent="0.4">
      <c r="I4120" s="89"/>
      <c r="J4120" s="85" t="s">
        <v>4267</v>
      </c>
    </row>
    <row r="4121" spans="9:10" x14ac:dyDescent="0.4">
      <c r="I4121" s="89"/>
      <c r="J4121" s="85" t="s">
        <v>4238</v>
      </c>
    </row>
    <row r="4122" spans="9:10" x14ac:dyDescent="0.4">
      <c r="I4122" s="89"/>
      <c r="J4122" s="85" t="s">
        <v>4253</v>
      </c>
    </row>
    <row r="4123" spans="9:10" x14ac:dyDescent="0.4">
      <c r="I4123" s="89"/>
      <c r="J4123" s="85" t="s">
        <v>4245</v>
      </c>
    </row>
    <row r="4124" spans="9:10" x14ac:dyDescent="0.4">
      <c r="I4124" s="89"/>
      <c r="J4124" s="85" t="s">
        <v>4272</v>
      </c>
    </row>
    <row r="4125" spans="9:10" x14ac:dyDescent="0.4">
      <c r="I4125" s="89"/>
      <c r="J4125" s="85" t="s">
        <v>4239</v>
      </c>
    </row>
    <row r="4126" spans="9:10" x14ac:dyDescent="0.4">
      <c r="I4126" s="89"/>
      <c r="J4126" s="85" t="s">
        <v>4258</v>
      </c>
    </row>
    <row r="4127" spans="9:10" x14ac:dyDescent="0.4">
      <c r="I4127" s="89"/>
      <c r="J4127" s="85" t="s">
        <v>5604</v>
      </c>
    </row>
    <row r="4128" spans="9:10" x14ac:dyDescent="0.4">
      <c r="I4128" s="89"/>
      <c r="J4128" s="85" t="s">
        <v>4247</v>
      </c>
    </row>
    <row r="4129" spans="9:10" x14ac:dyDescent="0.4">
      <c r="I4129" s="89"/>
      <c r="J4129" s="85" t="s">
        <v>4243</v>
      </c>
    </row>
    <row r="4130" spans="9:10" x14ac:dyDescent="0.4">
      <c r="I4130" s="89"/>
      <c r="J4130" s="85" t="s">
        <v>5613</v>
      </c>
    </row>
    <row r="4131" spans="9:10" x14ac:dyDescent="0.4">
      <c r="I4131" s="89"/>
      <c r="J4131" s="85" t="s">
        <v>5603</v>
      </c>
    </row>
    <row r="4132" spans="9:10" x14ac:dyDescent="0.4">
      <c r="I4132" s="89"/>
      <c r="J4132" s="85" t="s">
        <v>5612</v>
      </c>
    </row>
    <row r="4133" spans="9:10" x14ac:dyDescent="0.4">
      <c r="I4133" s="89"/>
      <c r="J4133" s="85" t="s">
        <v>4263</v>
      </c>
    </row>
    <row r="4134" spans="9:10" x14ac:dyDescent="0.4">
      <c r="I4134" s="89"/>
      <c r="J4134" s="85" t="s">
        <v>4251</v>
      </c>
    </row>
    <row r="4135" spans="9:10" x14ac:dyDescent="0.4">
      <c r="I4135" s="89"/>
      <c r="J4135" s="85" t="s">
        <v>4255</v>
      </c>
    </row>
    <row r="4136" spans="9:10" x14ac:dyDescent="0.4">
      <c r="I4136" s="89"/>
      <c r="J4136" s="85" t="s">
        <v>4268</v>
      </c>
    </row>
    <row r="4137" spans="9:10" x14ac:dyDescent="0.4">
      <c r="I4137" s="89"/>
      <c r="J4137" s="85" t="s">
        <v>4279</v>
      </c>
    </row>
    <row r="4138" spans="9:10" x14ac:dyDescent="0.4">
      <c r="I4138" s="89"/>
      <c r="J4138" s="85" t="s">
        <v>4259</v>
      </c>
    </row>
    <row r="4139" spans="9:10" x14ac:dyDescent="0.4">
      <c r="I4139" s="89"/>
      <c r="J4139" s="85" t="s">
        <v>5611</v>
      </c>
    </row>
    <row r="4140" spans="9:10" x14ac:dyDescent="0.4">
      <c r="I4140" s="89"/>
      <c r="J4140" s="85" t="s">
        <v>5619</v>
      </c>
    </row>
    <row r="4141" spans="9:10" x14ac:dyDescent="0.4">
      <c r="I4141" s="89"/>
      <c r="J4141" s="85" t="s">
        <v>4260</v>
      </c>
    </row>
    <row r="4142" spans="9:10" x14ac:dyDescent="0.4">
      <c r="I4142" s="89"/>
      <c r="J4142" s="85" t="s">
        <v>4242</v>
      </c>
    </row>
    <row r="4143" spans="9:10" x14ac:dyDescent="0.4">
      <c r="I4143" s="89"/>
      <c r="J4143" s="85" t="s">
        <v>4261</v>
      </c>
    </row>
    <row r="4144" spans="9:10" x14ac:dyDescent="0.4">
      <c r="I4144" s="89"/>
      <c r="J4144" s="85" t="s">
        <v>4246</v>
      </c>
    </row>
    <row r="4145" spans="9:10" x14ac:dyDescent="0.4">
      <c r="I4145" s="89"/>
      <c r="J4145" s="85" t="s">
        <v>4281</v>
      </c>
    </row>
    <row r="4146" spans="9:10" x14ac:dyDescent="0.4">
      <c r="I4146" s="89"/>
      <c r="J4146" s="85" t="s">
        <v>4248</v>
      </c>
    </row>
    <row r="4147" spans="9:10" x14ac:dyDescent="0.4">
      <c r="I4147" s="89"/>
      <c r="J4147" s="85" t="s">
        <v>4241</v>
      </c>
    </row>
    <row r="4148" spans="9:10" x14ac:dyDescent="0.4">
      <c r="I4148" s="89"/>
      <c r="J4148" s="85" t="s">
        <v>4275</v>
      </c>
    </row>
    <row r="4149" spans="9:10" x14ac:dyDescent="0.4">
      <c r="I4149" s="89"/>
      <c r="J4149" s="85" t="s">
        <v>4254</v>
      </c>
    </row>
    <row r="4150" spans="9:10" x14ac:dyDescent="0.4">
      <c r="I4150" s="89"/>
      <c r="J4150" s="85" t="s">
        <v>4257</v>
      </c>
    </row>
    <row r="4151" spans="9:10" x14ac:dyDescent="0.4">
      <c r="I4151" s="89"/>
      <c r="J4151" s="85" t="s">
        <v>4269</v>
      </c>
    </row>
    <row r="4152" spans="9:10" x14ac:dyDescent="0.4">
      <c r="I4152" s="89"/>
      <c r="J4152" s="85" t="s">
        <v>4262</v>
      </c>
    </row>
    <row r="4153" spans="9:10" x14ac:dyDescent="0.4">
      <c r="I4153" s="89"/>
      <c r="J4153" s="85" t="s">
        <v>4282</v>
      </c>
    </row>
    <row r="4154" spans="9:10" x14ac:dyDescent="0.4">
      <c r="I4154" s="89"/>
      <c r="J4154" s="85" t="s">
        <v>4273</v>
      </c>
    </row>
    <row r="4155" spans="9:10" x14ac:dyDescent="0.4">
      <c r="I4155" s="89"/>
      <c r="J4155" s="85" t="s">
        <v>2060</v>
      </c>
    </row>
    <row r="4156" spans="9:10" x14ac:dyDescent="0.4">
      <c r="I4156" s="89"/>
      <c r="J4156" s="85" t="s">
        <v>2066</v>
      </c>
    </row>
    <row r="4157" spans="9:10" x14ac:dyDescent="0.4">
      <c r="I4157" s="89"/>
      <c r="J4157" s="85" t="s">
        <v>2063</v>
      </c>
    </row>
    <row r="4158" spans="9:10" x14ac:dyDescent="0.4">
      <c r="I4158" s="89"/>
      <c r="J4158" s="85" t="s">
        <v>2061</v>
      </c>
    </row>
    <row r="4159" spans="9:10" x14ac:dyDescent="0.4">
      <c r="I4159" s="89"/>
      <c r="J4159" s="85" t="s">
        <v>2068</v>
      </c>
    </row>
    <row r="4160" spans="9:10" x14ac:dyDescent="0.4">
      <c r="I4160" s="89"/>
      <c r="J4160" s="85" t="s">
        <v>2067</v>
      </c>
    </row>
    <row r="4161" spans="9:10" x14ac:dyDescent="0.4">
      <c r="I4161" s="89"/>
      <c r="J4161" s="85" t="s">
        <v>2065</v>
      </c>
    </row>
    <row r="4162" spans="9:10" x14ac:dyDescent="0.4">
      <c r="I4162" s="89"/>
      <c r="J4162" s="85" t="s">
        <v>2064</v>
      </c>
    </row>
    <row r="4163" spans="9:10" x14ac:dyDescent="0.4">
      <c r="I4163" s="89"/>
      <c r="J4163" s="85" t="s">
        <v>2062</v>
      </c>
    </row>
    <row r="4164" spans="9:10" x14ac:dyDescent="0.4">
      <c r="I4164" s="89"/>
      <c r="J4164" s="85" t="s">
        <v>4368</v>
      </c>
    </row>
    <row r="4165" spans="9:10" x14ac:dyDescent="0.4">
      <c r="I4165" s="89"/>
      <c r="J4165" s="85" t="s">
        <v>4216</v>
      </c>
    </row>
    <row r="4166" spans="9:10" x14ac:dyDescent="0.4">
      <c r="I4166" s="89"/>
      <c r="J4166" s="85" t="s">
        <v>4219</v>
      </c>
    </row>
    <row r="4167" spans="9:10" x14ac:dyDescent="0.4">
      <c r="I4167" s="89"/>
      <c r="J4167" s="85" t="s">
        <v>4371</v>
      </c>
    </row>
    <row r="4168" spans="9:10" x14ac:dyDescent="0.4">
      <c r="I4168" s="89"/>
      <c r="J4168" s="85" t="s">
        <v>4218</v>
      </c>
    </row>
    <row r="4169" spans="9:10" x14ac:dyDescent="0.4">
      <c r="I4169" s="89"/>
      <c r="J4169" s="85" t="s">
        <v>4372</v>
      </c>
    </row>
    <row r="4170" spans="9:10" x14ac:dyDescent="0.4">
      <c r="I4170" s="89"/>
      <c r="J4170" s="85" t="s">
        <v>4916</v>
      </c>
    </row>
    <row r="4171" spans="9:10" x14ac:dyDescent="0.4">
      <c r="I4171" s="89"/>
      <c r="J4171" s="85" t="s">
        <v>5609</v>
      </c>
    </row>
    <row r="4172" spans="9:10" x14ac:dyDescent="0.4">
      <c r="I4172" s="89"/>
      <c r="J4172" s="85" t="s">
        <v>5621</v>
      </c>
    </row>
    <row r="4173" spans="9:10" x14ac:dyDescent="0.4">
      <c r="I4173" s="89"/>
      <c r="J4173" s="85" t="s">
        <v>4215</v>
      </c>
    </row>
    <row r="4174" spans="9:10" x14ac:dyDescent="0.4">
      <c r="I4174" s="89"/>
      <c r="J4174" s="85" t="s">
        <v>4217</v>
      </c>
    </row>
    <row r="4175" spans="9:10" x14ac:dyDescent="0.4">
      <c r="I4175" s="89"/>
      <c r="J4175" s="85" t="s">
        <v>4220</v>
      </c>
    </row>
    <row r="4176" spans="9:10" x14ac:dyDescent="0.4">
      <c r="I4176" s="89"/>
      <c r="J4176" s="85" t="s">
        <v>4366</v>
      </c>
    </row>
    <row r="4177" spans="9:10" x14ac:dyDescent="0.4">
      <c r="I4177" s="89"/>
      <c r="J4177" s="85" t="s">
        <v>4367</v>
      </c>
    </row>
    <row r="4178" spans="9:10" x14ac:dyDescent="0.4">
      <c r="I4178" s="89"/>
      <c r="J4178" s="85" t="s">
        <v>4370</v>
      </c>
    </row>
    <row r="4179" spans="9:10" x14ac:dyDescent="0.4">
      <c r="I4179" s="89"/>
      <c r="J4179" s="85" t="s">
        <v>4369</v>
      </c>
    </row>
    <row r="4180" spans="9:10" x14ac:dyDescent="0.4">
      <c r="I4180" s="89"/>
      <c r="J4180" s="85" t="s">
        <v>4373</v>
      </c>
    </row>
    <row r="4181" spans="9:10" x14ac:dyDescent="0.4">
      <c r="I4181" s="89"/>
      <c r="J4181" s="85" t="s">
        <v>5616</v>
      </c>
    </row>
    <row r="4182" spans="9:10" x14ac:dyDescent="0.4">
      <c r="I4182" s="89"/>
      <c r="J4182" s="85" t="s">
        <v>3551</v>
      </c>
    </row>
    <row r="4183" spans="9:10" x14ac:dyDescent="0.4">
      <c r="I4183" s="89"/>
      <c r="J4183" s="85" t="s">
        <v>3550</v>
      </c>
    </row>
    <row r="4184" spans="9:10" x14ac:dyDescent="0.4">
      <c r="I4184" s="89"/>
      <c r="J4184" s="85" t="s">
        <v>3549</v>
      </c>
    </row>
    <row r="4185" spans="9:10" x14ac:dyDescent="0.4">
      <c r="I4185" s="89"/>
      <c r="J4185" s="85" t="s">
        <v>4213</v>
      </c>
    </row>
    <row r="4186" spans="9:10" x14ac:dyDescent="0.4">
      <c r="I4186" s="89"/>
      <c r="J4186" s="85" t="s">
        <v>4214</v>
      </c>
    </row>
    <row r="4187" spans="9:10" x14ac:dyDescent="0.4">
      <c r="I4187" s="89"/>
      <c r="J4187" s="85" t="s">
        <v>5715</v>
      </c>
    </row>
    <row r="4188" spans="9:10" x14ac:dyDescent="0.4">
      <c r="I4188" s="89"/>
      <c r="J4188" s="85" t="s">
        <v>4856</v>
      </c>
    </row>
    <row r="4189" spans="9:10" x14ac:dyDescent="0.4">
      <c r="I4189" s="89"/>
      <c r="J4189" s="85" t="s">
        <v>4855</v>
      </c>
    </row>
    <row r="4190" spans="9:10" x14ac:dyDescent="0.4">
      <c r="I4190" s="89"/>
      <c r="J4190" s="85" t="s">
        <v>4854</v>
      </c>
    </row>
    <row r="4191" spans="9:10" x14ac:dyDescent="0.4">
      <c r="I4191" s="89"/>
      <c r="J4191" s="85" t="s">
        <v>5083</v>
      </c>
    </row>
    <row r="4192" spans="9:10" x14ac:dyDescent="0.4">
      <c r="I4192" s="89"/>
      <c r="J4192" s="85" t="s">
        <v>5084</v>
      </c>
    </row>
    <row r="4193" spans="9:10" x14ac:dyDescent="0.4">
      <c r="I4193" s="89"/>
      <c r="J4193" s="85" t="s">
        <v>5527</v>
      </c>
    </row>
    <row r="4194" spans="9:10" x14ac:dyDescent="0.4">
      <c r="I4194" s="89"/>
      <c r="J4194" s="85" t="s">
        <v>5525</v>
      </c>
    </row>
    <row r="4195" spans="9:10" x14ac:dyDescent="0.4">
      <c r="I4195" s="89"/>
      <c r="J4195" s="85" t="s">
        <v>5528</v>
      </c>
    </row>
    <row r="4196" spans="9:10" x14ac:dyDescent="0.4">
      <c r="I4196" s="89"/>
      <c r="J4196" s="85" t="s">
        <v>5196</v>
      </c>
    </row>
    <row r="4197" spans="9:10" x14ac:dyDescent="0.4">
      <c r="I4197" s="89"/>
      <c r="J4197" s="85" t="s">
        <v>5526</v>
      </c>
    </row>
    <row r="4198" spans="9:10" x14ac:dyDescent="0.4">
      <c r="I4198" s="89"/>
      <c r="J4198" s="85" t="s">
        <v>5195</v>
      </c>
    </row>
    <row r="4199" spans="9:10" x14ac:dyDescent="0.4">
      <c r="I4199" s="89"/>
      <c r="J4199" s="85" t="s">
        <v>5601</v>
      </c>
    </row>
    <row r="4200" spans="9:10" x14ac:dyDescent="0.4">
      <c r="I4200" s="89"/>
      <c r="J4200" s="85" t="s">
        <v>5608</v>
      </c>
    </row>
    <row r="4201" spans="9:10" x14ac:dyDescent="0.4">
      <c r="I4201" s="89"/>
      <c r="J4201" s="85" t="s">
        <v>5620</v>
      </c>
    </row>
    <row r="4202" spans="9:10" x14ac:dyDescent="0.4">
      <c r="I4202" s="89"/>
      <c r="J4202" s="85" t="s">
        <v>5618</v>
      </c>
    </row>
    <row r="4203" spans="9:10" x14ac:dyDescent="0.4">
      <c r="I4203" s="89"/>
      <c r="J4203" s="85" t="s">
        <v>5600</v>
      </c>
    </row>
    <row r="4204" spans="9:10" x14ac:dyDescent="0.4">
      <c r="I4204" s="89"/>
      <c r="J4204" s="85" t="s">
        <v>4600</v>
      </c>
    </row>
    <row r="4205" spans="9:10" x14ac:dyDescent="0.4">
      <c r="I4205" s="89"/>
      <c r="J4205" s="85" t="s">
        <v>4601</v>
      </c>
    </row>
    <row r="4206" spans="9:10" x14ac:dyDescent="0.4">
      <c r="I4206" s="89"/>
      <c r="J4206" s="85" t="s">
        <v>5194</v>
      </c>
    </row>
    <row r="4207" spans="9:10" x14ac:dyDescent="0.4">
      <c r="I4207" s="89"/>
      <c r="J4207" s="85" t="s">
        <v>5615</v>
      </c>
    </row>
    <row r="4208" spans="9:10" x14ac:dyDescent="0.4">
      <c r="I4208" s="89"/>
      <c r="J4208" s="85" t="s">
        <v>5714</v>
      </c>
    </row>
    <row r="4209" spans="9:10" x14ac:dyDescent="0.4">
      <c r="I4209" s="89"/>
      <c r="J4209" s="85" t="s">
        <v>5606</v>
      </c>
    </row>
    <row r="4210" spans="9:10" x14ac:dyDescent="0.4">
      <c r="I4210" s="89"/>
      <c r="J4210" s="85" t="s">
        <v>5712</v>
      </c>
    </row>
    <row r="4211" spans="9:10" x14ac:dyDescent="0.4">
      <c r="I4211" s="89"/>
      <c r="J4211" s="85" t="s">
        <v>5599</v>
      </c>
    </row>
    <row r="4212" spans="9:10" x14ac:dyDescent="0.4">
      <c r="I4212" s="89"/>
      <c r="J4212" s="85" t="s">
        <v>5617</v>
      </c>
    </row>
    <row r="4213" spans="9:10" x14ac:dyDescent="0.4">
      <c r="I4213" s="89"/>
      <c r="J4213" s="85" t="s">
        <v>5711</v>
      </c>
    </row>
    <row r="4214" spans="9:10" x14ac:dyDescent="0.4">
      <c r="I4214" s="89"/>
      <c r="J4214" s="85" t="s">
        <v>5605</v>
      </c>
    </row>
    <row r="4215" spans="9:10" x14ac:dyDescent="0.4">
      <c r="I4215" s="89"/>
      <c r="J4215" s="85" t="s">
        <v>5713</v>
      </c>
    </row>
    <row r="4216" spans="9:10" x14ac:dyDescent="0.4">
      <c r="I4216" s="89"/>
      <c r="J4216" s="85" t="s">
        <v>5614</v>
      </c>
    </row>
    <row r="4217" spans="9:10" x14ac:dyDescent="0.4">
      <c r="I4217" s="89"/>
      <c r="J4217" s="85" t="s">
        <v>5598</v>
      </c>
    </row>
    <row r="4218" spans="9:10" x14ac:dyDescent="0.4">
      <c r="I4218" s="89"/>
      <c r="J4218" s="85" t="s">
        <v>5149</v>
      </c>
    </row>
    <row r="4219" spans="9:10" x14ac:dyDescent="0.4">
      <c r="I4219" s="89"/>
      <c r="J4219" s="85" t="s">
        <v>5148</v>
      </c>
    </row>
    <row r="4220" spans="9:10" x14ac:dyDescent="0.4">
      <c r="I4220" s="89"/>
      <c r="J4220" s="85" t="s">
        <v>5151</v>
      </c>
    </row>
    <row r="4221" spans="9:10" x14ac:dyDescent="0.4">
      <c r="I4221" s="89"/>
      <c r="J4221" s="85" t="s">
        <v>5150</v>
      </c>
    </row>
    <row r="4222" spans="9:10" x14ac:dyDescent="0.4">
      <c r="I4222" s="89"/>
      <c r="J4222" s="85" t="s">
        <v>5594</v>
      </c>
    </row>
    <row r="4223" spans="9:10" x14ac:dyDescent="0.4">
      <c r="I4223" s="89"/>
      <c r="J4223" s="85" t="s">
        <v>5593</v>
      </c>
    </row>
    <row r="4224" spans="9:10" x14ac:dyDescent="0.4">
      <c r="I4224" s="89"/>
      <c r="J4224" s="85" t="s">
        <v>3935</v>
      </c>
    </row>
    <row r="4225" spans="9:10" x14ac:dyDescent="0.4">
      <c r="I4225" s="89"/>
      <c r="J4225" s="85" t="s">
        <v>4284</v>
      </c>
    </row>
    <row r="4226" spans="9:10" x14ac:dyDescent="0.4">
      <c r="I4226" s="89"/>
      <c r="J4226" s="85" t="s">
        <v>3936</v>
      </c>
    </row>
    <row r="4227" spans="9:10" x14ac:dyDescent="0.4">
      <c r="I4227" s="89"/>
      <c r="J4227" s="85" t="s">
        <v>4609</v>
      </c>
    </row>
    <row r="4228" spans="9:10" x14ac:dyDescent="0.4">
      <c r="I4228" s="89"/>
      <c r="J4228" s="85" t="s">
        <v>4285</v>
      </c>
    </row>
    <row r="4229" spans="9:10" x14ac:dyDescent="0.4">
      <c r="I4229" s="89"/>
      <c r="J4229" s="85" t="s">
        <v>4286</v>
      </c>
    </row>
    <row r="4230" spans="9:10" x14ac:dyDescent="0.4">
      <c r="I4230" s="89"/>
      <c r="J4230" s="85" t="s">
        <v>4306</v>
      </c>
    </row>
    <row r="4231" spans="9:10" x14ac:dyDescent="0.4">
      <c r="I4231" s="89"/>
      <c r="J4231" s="85" t="s">
        <v>4605</v>
      </c>
    </row>
    <row r="4232" spans="9:10" x14ac:dyDescent="0.4">
      <c r="I4232" s="89"/>
      <c r="J4232" s="85" t="s">
        <v>4607</v>
      </c>
    </row>
    <row r="4233" spans="9:10" x14ac:dyDescent="0.4">
      <c r="I4233" s="89"/>
      <c r="J4233" s="85" t="s">
        <v>4335</v>
      </c>
    </row>
    <row r="4234" spans="9:10" x14ac:dyDescent="0.4">
      <c r="I4234" s="89"/>
      <c r="J4234" s="85" t="s">
        <v>4326</v>
      </c>
    </row>
    <row r="4235" spans="9:10" x14ac:dyDescent="0.4">
      <c r="I4235" s="89"/>
      <c r="J4235" s="85" t="s">
        <v>4334</v>
      </c>
    </row>
    <row r="4236" spans="9:10" x14ac:dyDescent="0.4">
      <c r="I4236" s="89"/>
      <c r="J4236" s="85" t="s">
        <v>4330</v>
      </c>
    </row>
    <row r="4237" spans="9:10" x14ac:dyDescent="0.4">
      <c r="I4237" s="89"/>
      <c r="J4237" s="85" t="s">
        <v>4329</v>
      </c>
    </row>
    <row r="4238" spans="9:10" x14ac:dyDescent="0.4">
      <c r="I4238" s="89"/>
      <c r="J4238" s="85" t="s">
        <v>4328</v>
      </c>
    </row>
    <row r="4239" spans="9:10" x14ac:dyDescent="0.4">
      <c r="I4239" s="89"/>
      <c r="J4239" s="85" t="s">
        <v>4331</v>
      </c>
    </row>
    <row r="4240" spans="9:10" x14ac:dyDescent="0.4">
      <c r="I4240" s="89"/>
      <c r="J4240" s="85" t="s">
        <v>4332</v>
      </c>
    </row>
    <row r="4241" spans="9:10" x14ac:dyDescent="0.4">
      <c r="I4241" s="89"/>
      <c r="J4241" s="85" t="s">
        <v>4608</v>
      </c>
    </row>
    <row r="4242" spans="9:10" x14ac:dyDescent="0.4">
      <c r="I4242" s="89"/>
      <c r="J4242" s="85" t="s">
        <v>4336</v>
      </c>
    </row>
    <row r="4243" spans="9:10" x14ac:dyDescent="0.4">
      <c r="I4243" s="89"/>
      <c r="J4243" s="85" t="s">
        <v>2069</v>
      </c>
    </row>
    <row r="4244" spans="9:10" x14ac:dyDescent="0.4">
      <c r="I4244" s="89"/>
      <c r="J4244" s="85" t="s">
        <v>4325</v>
      </c>
    </row>
    <row r="4245" spans="9:10" x14ac:dyDescent="0.4">
      <c r="I4245" s="89"/>
      <c r="J4245" s="85" t="s">
        <v>4612</v>
      </c>
    </row>
    <row r="4246" spans="9:10" x14ac:dyDescent="0.4">
      <c r="I4246" s="89"/>
      <c r="J4246" s="85" t="s">
        <v>3484</v>
      </c>
    </row>
    <row r="4247" spans="9:10" x14ac:dyDescent="0.4">
      <c r="I4247" s="89"/>
      <c r="J4247" s="85" t="s">
        <v>3489</v>
      </c>
    </row>
    <row r="4248" spans="9:10" x14ac:dyDescent="0.4">
      <c r="I4248" s="89"/>
      <c r="J4248" s="85" t="s">
        <v>4333</v>
      </c>
    </row>
    <row r="4249" spans="9:10" x14ac:dyDescent="0.4">
      <c r="I4249" s="89"/>
      <c r="J4249" s="85" t="s">
        <v>3488</v>
      </c>
    </row>
    <row r="4250" spans="9:10" x14ac:dyDescent="0.4">
      <c r="I4250" s="89"/>
      <c r="J4250" s="85" t="s">
        <v>4327</v>
      </c>
    </row>
    <row r="4251" spans="9:10" x14ac:dyDescent="0.4">
      <c r="I4251" s="89"/>
      <c r="J4251" s="85" t="s">
        <v>3486</v>
      </c>
    </row>
    <row r="4252" spans="9:10" x14ac:dyDescent="0.4">
      <c r="I4252" s="89"/>
      <c r="J4252" s="85" t="s">
        <v>3485</v>
      </c>
    </row>
    <row r="4253" spans="9:10" x14ac:dyDescent="0.4">
      <c r="I4253" s="89"/>
      <c r="J4253" s="85" t="s">
        <v>3487</v>
      </c>
    </row>
    <row r="4254" spans="9:10" x14ac:dyDescent="0.4">
      <c r="I4254" s="89"/>
      <c r="J4254" s="85" t="s">
        <v>4308</v>
      </c>
    </row>
    <row r="4255" spans="9:10" x14ac:dyDescent="0.4">
      <c r="I4255" s="89"/>
      <c r="J4255" s="85" t="s">
        <v>4310</v>
      </c>
    </row>
    <row r="4256" spans="9:10" x14ac:dyDescent="0.4">
      <c r="I4256" s="89"/>
      <c r="J4256" s="85" t="s">
        <v>4610</v>
      </c>
    </row>
    <row r="4257" spans="9:10" x14ac:dyDescent="0.4">
      <c r="I4257" s="89"/>
      <c r="J4257" s="85" t="s">
        <v>4288</v>
      </c>
    </row>
    <row r="4258" spans="9:10" x14ac:dyDescent="0.4">
      <c r="I4258" s="89"/>
      <c r="J4258" s="85" t="s">
        <v>4287</v>
      </c>
    </row>
    <row r="4259" spans="9:10" x14ac:dyDescent="0.4">
      <c r="I4259" s="89"/>
      <c r="J4259" s="85" t="s">
        <v>4289</v>
      </c>
    </row>
    <row r="4260" spans="9:10" x14ac:dyDescent="0.4">
      <c r="I4260" s="89"/>
      <c r="J4260" s="85" t="s">
        <v>4307</v>
      </c>
    </row>
    <row r="4261" spans="9:10" x14ac:dyDescent="0.4">
      <c r="I4261" s="89"/>
      <c r="J4261" s="85" t="s">
        <v>3552</v>
      </c>
    </row>
    <row r="4262" spans="9:10" x14ac:dyDescent="0.4">
      <c r="I4262" s="89"/>
      <c r="J4262" s="85" t="s">
        <v>4309</v>
      </c>
    </row>
    <row r="4263" spans="9:10" x14ac:dyDescent="0.4">
      <c r="I4263" s="89"/>
      <c r="J4263" s="85" t="s">
        <v>4311</v>
      </c>
    </row>
    <row r="4264" spans="9:10" x14ac:dyDescent="0.4">
      <c r="I4264" s="89"/>
      <c r="J4264" s="85" t="s">
        <v>4614</v>
      </c>
    </row>
    <row r="4265" spans="9:10" x14ac:dyDescent="0.4">
      <c r="I4265" s="89"/>
      <c r="J4265" s="85" t="s">
        <v>4613</v>
      </c>
    </row>
    <row r="4266" spans="9:10" x14ac:dyDescent="0.4">
      <c r="I4266" s="89"/>
      <c r="J4266" s="85" t="s">
        <v>4316</v>
      </c>
    </row>
    <row r="4267" spans="9:10" x14ac:dyDescent="0.4">
      <c r="I4267" s="89"/>
      <c r="J4267" s="85" t="s">
        <v>4606</v>
      </c>
    </row>
    <row r="4268" spans="9:10" x14ac:dyDescent="0.4">
      <c r="I4268" s="89"/>
      <c r="J4268" s="85" t="s">
        <v>4295</v>
      </c>
    </row>
    <row r="4269" spans="9:10" x14ac:dyDescent="0.4">
      <c r="I4269" s="89"/>
      <c r="J4269" s="85" t="s">
        <v>4315</v>
      </c>
    </row>
    <row r="4270" spans="9:10" x14ac:dyDescent="0.4">
      <c r="I4270" s="89"/>
      <c r="J4270" s="85" t="s">
        <v>4312</v>
      </c>
    </row>
    <row r="4271" spans="9:10" x14ac:dyDescent="0.4">
      <c r="I4271" s="89"/>
      <c r="J4271" s="85" t="s">
        <v>4313</v>
      </c>
    </row>
    <row r="4272" spans="9:10" x14ac:dyDescent="0.4">
      <c r="I4272" s="89"/>
      <c r="J4272" s="85" t="s">
        <v>4314</v>
      </c>
    </row>
    <row r="4273" spans="9:10" x14ac:dyDescent="0.4">
      <c r="I4273" s="89"/>
      <c r="J4273" s="85" t="s">
        <v>4611</v>
      </c>
    </row>
    <row r="4274" spans="9:10" x14ac:dyDescent="0.4">
      <c r="I4274" s="89"/>
      <c r="J4274" s="85" t="s">
        <v>5622</v>
      </c>
    </row>
    <row r="4275" spans="9:10" x14ac:dyDescent="0.4">
      <c r="I4275" s="89"/>
      <c r="J4275" s="85" t="s">
        <v>4291</v>
      </c>
    </row>
    <row r="4276" spans="9:10" x14ac:dyDescent="0.4">
      <c r="I4276" s="89"/>
      <c r="J4276" s="85" t="s">
        <v>4292</v>
      </c>
    </row>
    <row r="4277" spans="9:10" x14ac:dyDescent="0.4">
      <c r="I4277" s="89"/>
      <c r="J4277" s="85" t="s">
        <v>4602</v>
      </c>
    </row>
    <row r="4278" spans="9:10" x14ac:dyDescent="0.4">
      <c r="I4278" s="89"/>
      <c r="J4278" s="85" t="s">
        <v>4294</v>
      </c>
    </row>
    <row r="4279" spans="9:10" x14ac:dyDescent="0.4">
      <c r="I4279" s="89"/>
      <c r="J4279" s="85" t="s">
        <v>4293</v>
      </c>
    </row>
    <row r="4280" spans="9:10" x14ac:dyDescent="0.4">
      <c r="I4280" s="89"/>
      <c r="J4280" s="85" t="s">
        <v>4296</v>
      </c>
    </row>
    <row r="4281" spans="9:10" x14ac:dyDescent="0.4">
      <c r="I4281" s="89"/>
      <c r="J4281" s="85" t="s">
        <v>5623</v>
      </c>
    </row>
    <row r="4282" spans="9:10" x14ac:dyDescent="0.4">
      <c r="I4282" s="89"/>
      <c r="J4282" s="85" t="s">
        <v>4604</v>
      </c>
    </row>
    <row r="4283" spans="9:10" x14ac:dyDescent="0.4">
      <c r="I4283" s="89"/>
      <c r="J4283" s="85" t="s">
        <v>3553</v>
      </c>
    </row>
    <row r="4284" spans="9:10" x14ac:dyDescent="0.4">
      <c r="I4284" s="89"/>
      <c r="J4284" s="85" t="s">
        <v>4290</v>
      </c>
    </row>
    <row r="4285" spans="9:10" x14ac:dyDescent="0.4">
      <c r="I4285" s="89"/>
      <c r="J4285" s="85" t="s">
        <v>4297</v>
      </c>
    </row>
    <row r="4286" spans="9:10" x14ac:dyDescent="0.4">
      <c r="I4286" s="89"/>
      <c r="J4286" s="85" t="s">
        <v>4603</v>
      </c>
    </row>
    <row r="4287" spans="9:10" x14ac:dyDescent="0.4">
      <c r="I4287" s="89"/>
      <c r="J4287" s="85" t="s">
        <v>2070</v>
      </c>
    </row>
    <row r="4288" spans="9:10" x14ac:dyDescent="0.4">
      <c r="I4288" s="89"/>
      <c r="J4288" s="85" t="s">
        <v>3937</v>
      </c>
    </row>
    <row r="4289" spans="9:10" x14ac:dyDescent="0.4">
      <c r="I4289" s="89"/>
      <c r="J4289" s="85" t="s">
        <v>2071</v>
      </c>
    </row>
    <row r="4290" spans="9:10" x14ac:dyDescent="0.4">
      <c r="I4290" s="89"/>
      <c r="J4290" s="85" t="s">
        <v>2072</v>
      </c>
    </row>
    <row r="4291" spans="9:10" x14ac:dyDescent="0.4">
      <c r="I4291" s="89"/>
      <c r="J4291" s="85" t="s">
        <v>4317</v>
      </c>
    </row>
    <row r="4292" spans="9:10" x14ac:dyDescent="0.4">
      <c r="I4292" s="89"/>
      <c r="J4292" s="85" t="s">
        <v>4616</v>
      </c>
    </row>
    <row r="4293" spans="9:10" x14ac:dyDescent="0.4">
      <c r="I4293" s="89"/>
      <c r="J4293" s="85" t="s">
        <v>4615</v>
      </c>
    </row>
    <row r="4294" spans="9:10" x14ac:dyDescent="0.4">
      <c r="I4294" s="89"/>
      <c r="J4294" s="85" t="s">
        <v>5134</v>
      </c>
    </row>
    <row r="4295" spans="9:10" x14ac:dyDescent="0.4">
      <c r="I4295" s="89"/>
      <c r="J4295" s="85" t="s">
        <v>5135</v>
      </c>
    </row>
    <row r="4296" spans="9:10" x14ac:dyDescent="0.4">
      <c r="I4296" s="89"/>
      <c r="J4296" s="85" t="s">
        <v>4301</v>
      </c>
    </row>
    <row r="4297" spans="9:10" x14ac:dyDescent="0.4">
      <c r="I4297" s="89"/>
      <c r="J4297" s="85" t="s">
        <v>4298</v>
      </c>
    </row>
    <row r="4298" spans="9:10" x14ac:dyDescent="0.4">
      <c r="I4298" s="89"/>
      <c r="J4298" s="85" t="s">
        <v>4305</v>
      </c>
    </row>
    <row r="4299" spans="9:10" x14ac:dyDescent="0.4">
      <c r="I4299" s="89"/>
      <c r="J4299" s="85" t="s">
        <v>4876</v>
      </c>
    </row>
    <row r="4300" spans="9:10" x14ac:dyDescent="0.4">
      <c r="I4300" s="89"/>
      <c r="J4300" s="85" t="s">
        <v>4303</v>
      </c>
    </row>
    <row r="4301" spans="9:10" x14ac:dyDescent="0.4">
      <c r="I4301" s="89"/>
      <c r="J4301" s="85" t="s">
        <v>4304</v>
      </c>
    </row>
    <row r="4302" spans="9:10" x14ac:dyDescent="0.4">
      <c r="I4302" s="89"/>
      <c r="J4302" s="85" t="s">
        <v>4299</v>
      </c>
    </row>
    <row r="4303" spans="9:10" x14ac:dyDescent="0.4">
      <c r="I4303" s="89"/>
      <c r="J4303" s="85" t="s">
        <v>4300</v>
      </c>
    </row>
    <row r="4304" spans="9:10" x14ac:dyDescent="0.4">
      <c r="I4304" s="89"/>
      <c r="J4304" s="85" t="s">
        <v>3554</v>
      </c>
    </row>
    <row r="4305" spans="9:10" x14ac:dyDescent="0.4">
      <c r="I4305" s="89"/>
      <c r="J4305" s="85" t="s">
        <v>3557</v>
      </c>
    </row>
    <row r="4306" spans="9:10" x14ac:dyDescent="0.4">
      <c r="I4306" s="89"/>
      <c r="J4306" s="85" t="s">
        <v>3556</v>
      </c>
    </row>
    <row r="4307" spans="9:10" x14ac:dyDescent="0.4">
      <c r="I4307" s="89"/>
      <c r="J4307" s="85" t="s">
        <v>5085</v>
      </c>
    </row>
    <row r="4308" spans="9:10" x14ac:dyDescent="0.4">
      <c r="I4308" s="89"/>
      <c r="J4308" s="85" t="s">
        <v>3555</v>
      </c>
    </row>
    <row r="4309" spans="9:10" x14ac:dyDescent="0.4">
      <c r="I4309" s="89"/>
      <c r="J4309" s="85" t="s">
        <v>4302</v>
      </c>
    </row>
    <row r="4310" spans="9:10" x14ac:dyDescent="0.4">
      <c r="I4310" s="89"/>
      <c r="J4310" s="85" t="s">
        <v>3559</v>
      </c>
    </row>
    <row r="4311" spans="9:10" x14ac:dyDescent="0.4">
      <c r="I4311" s="89"/>
      <c r="J4311" s="85" t="s">
        <v>3560</v>
      </c>
    </row>
    <row r="4312" spans="9:10" x14ac:dyDescent="0.4">
      <c r="I4312" s="89"/>
      <c r="J4312" s="85" t="s">
        <v>3558</v>
      </c>
    </row>
    <row r="4313" spans="9:10" x14ac:dyDescent="0.4">
      <c r="I4313" s="89"/>
      <c r="J4313" s="85" t="s">
        <v>4324</v>
      </c>
    </row>
    <row r="4314" spans="9:10" x14ac:dyDescent="0.4">
      <c r="I4314" s="89"/>
      <c r="J4314" s="85" t="s">
        <v>4323</v>
      </c>
    </row>
    <row r="4315" spans="9:10" x14ac:dyDescent="0.4">
      <c r="I4315" s="89"/>
      <c r="J4315" s="85" t="s">
        <v>4320</v>
      </c>
    </row>
    <row r="4316" spans="9:10" x14ac:dyDescent="0.4">
      <c r="I4316" s="89"/>
      <c r="J4316" s="85" t="s">
        <v>4321</v>
      </c>
    </row>
    <row r="4317" spans="9:10" x14ac:dyDescent="0.4">
      <c r="I4317" s="89"/>
      <c r="J4317" s="85" t="s">
        <v>4322</v>
      </c>
    </row>
    <row r="4318" spans="9:10" x14ac:dyDescent="0.4">
      <c r="I4318" s="89"/>
      <c r="J4318" s="85" t="s">
        <v>4319</v>
      </c>
    </row>
    <row r="4319" spans="9:10" x14ac:dyDescent="0.4">
      <c r="I4319" s="89"/>
      <c r="J4319" s="85" t="s">
        <v>4318</v>
      </c>
    </row>
    <row r="4320" spans="9:10" x14ac:dyDescent="0.4">
      <c r="I4320" s="89"/>
      <c r="J4320" s="85" t="s">
        <v>4617</v>
      </c>
    </row>
    <row r="4321" spans="9:10" x14ac:dyDescent="0.4">
      <c r="I4321" s="89"/>
      <c r="J4321" s="85" t="s">
        <v>4619</v>
      </c>
    </row>
    <row r="4322" spans="9:10" x14ac:dyDescent="0.4">
      <c r="I4322" s="89"/>
      <c r="J4322" s="85" t="s">
        <v>4618</v>
      </c>
    </row>
    <row r="4323" spans="9:10" x14ac:dyDescent="0.4">
      <c r="I4323" s="89"/>
      <c r="J4323" s="85" t="s">
        <v>4731</v>
      </c>
    </row>
    <row r="4324" spans="9:10" x14ac:dyDescent="0.4">
      <c r="I4324" s="89"/>
      <c r="J4324" s="85" t="s">
        <v>5602</v>
      </c>
    </row>
    <row r="4325" spans="9:10" x14ac:dyDescent="0.4">
      <c r="I4325" s="89"/>
      <c r="J4325" s="85" t="s">
        <v>4733</v>
      </c>
    </row>
    <row r="4326" spans="9:10" x14ac:dyDescent="0.4">
      <c r="I4326" s="89"/>
      <c r="J4326" s="85" t="s">
        <v>4732</v>
      </c>
    </row>
    <row r="4327" spans="9:10" x14ac:dyDescent="0.4">
      <c r="I4327" s="89"/>
      <c r="J4327" s="85" t="s">
        <v>4729</v>
      </c>
    </row>
    <row r="4328" spans="9:10" x14ac:dyDescent="0.4">
      <c r="I4328" s="89"/>
      <c r="J4328" s="85" t="s">
        <v>4730</v>
      </c>
    </row>
    <row r="4329" spans="9:10" x14ac:dyDescent="0.4">
      <c r="I4329" s="89"/>
      <c r="J4329" s="85" t="s">
        <v>4734</v>
      </c>
    </row>
    <row r="4330" spans="9:10" x14ac:dyDescent="0.4">
      <c r="I4330" s="89"/>
      <c r="J4330" s="85" t="s">
        <v>5340</v>
      </c>
    </row>
    <row r="4331" spans="9:10" x14ac:dyDescent="0.4">
      <c r="I4331" s="89"/>
      <c r="J4331" s="85" t="s">
        <v>4375</v>
      </c>
    </row>
    <row r="4332" spans="9:10" x14ac:dyDescent="0.4">
      <c r="I4332" s="89"/>
      <c r="J4332" s="85" t="s">
        <v>4374</v>
      </c>
    </row>
    <row r="4333" spans="9:10" x14ac:dyDescent="0.4">
      <c r="I4333" s="89"/>
      <c r="J4333" s="85" t="s">
        <v>5341</v>
      </c>
    </row>
    <row r="4334" spans="9:10" x14ac:dyDescent="0.4">
      <c r="I4334" s="89"/>
      <c r="J4334" s="85" t="s">
        <v>5344</v>
      </c>
    </row>
    <row r="4335" spans="9:10" x14ac:dyDescent="0.4">
      <c r="I4335" s="89"/>
      <c r="J4335" s="85" t="s">
        <v>5342</v>
      </c>
    </row>
    <row r="4336" spans="9:10" x14ac:dyDescent="0.4">
      <c r="I4336" s="89"/>
      <c r="J4336" s="85" t="s">
        <v>5343</v>
      </c>
    </row>
    <row r="4337" spans="9:10" x14ac:dyDescent="0.4">
      <c r="I4337" s="89"/>
      <c r="J4337" s="85" t="s">
        <v>5338</v>
      </c>
    </row>
    <row r="4338" spans="9:10" x14ac:dyDescent="0.4">
      <c r="I4338" s="89"/>
      <c r="J4338" s="85" t="s">
        <v>5339</v>
      </c>
    </row>
    <row r="4339" spans="9:10" x14ac:dyDescent="0.4">
      <c r="I4339" s="89"/>
      <c r="J4339" s="85" t="s">
        <v>3491</v>
      </c>
    </row>
    <row r="4340" spans="9:10" x14ac:dyDescent="0.4">
      <c r="I4340" s="89"/>
      <c r="J4340" s="85" t="s">
        <v>3490</v>
      </c>
    </row>
    <row r="4341" spans="9:10" x14ac:dyDescent="0.4">
      <c r="I4341" s="89"/>
      <c r="J4341" s="85" t="s">
        <v>3561</v>
      </c>
    </row>
    <row r="4342" spans="9:10" x14ac:dyDescent="0.4">
      <c r="I4342" s="89"/>
      <c r="J4342" s="85" t="s">
        <v>3565</v>
      </c>
    </row>
    <row r="4343" spans="9:10" x14ac:dyDescent="0.4">
      <c r="I4343" s="89"/>
      <c r="J4343" s="85" t="s">
        <v>4623</v>
      </c>
    </row>
    <row r="4344" spans="9:10" x14ac:dyDescent="0.4">
      <c r="I4344" s="89"/>
      <c r="J4344" s="85" t="s">
        <v>4641</v>
      </c>
    </row>
    <row r="4345" spans="9:10" x14ac:dyDescent="0.4">
      <c r="I4345" s="89"/>
      <c r="J4345" s="85" t="s">
        <v>3563</v>
      </c>
    </row>
    <row r="4346" spans="9:10" x14ac:dyDescent="0.4">
      <c r="I4346" s="89"/>
      <c r="J4346" s="85" t="s">
        <v>4917</v>
      </c>
    </row>
    <row r="4347" spans="9:10" x14ac:dyDescent="0.4">
      <c r="I4347" s="89"/>
      <c r="J4347" s="85" t="s">
        <v>5086</v>
      </c>
    </row>
    <row r="4348" spans="9:10" x14ac:dyDescent="0.4">
      <c r="I4348" s="89"/>
      <c r="J4348" s="85" t="s">
        <v>4620</v>
      </c>
    </row>
    <row r="4349" spans="9:10" x14ac:dyDescent="0.4">
      <c r="I4349" s="89"/>
      <c r="J4349" s="85" t="s">
        <v>5087</v>
      </c>
    </row>
    <row r="4350" spans="9:10" x14ac:dyDescent="0.4">
      <c r="I4350" s="89"/>
      <c r="J4350" s="85" t="s">
        <v>5088</v>
      </c>
    </row>
    <row r="4351" spans="9:10" x14ac:dyDescent="0.4">
      <c r="I4351" s="89"/>
      <c r="J4351" s="85" t="s">
        <v>2073</v>
      </c>
    </row>
    <row r="4352" spans="9:10" x14ac:dyDescent="0.4">
      <c r="I4352" s="89"/>
      <c r="J4352" s="85" t="s">
        <v>2074</v>
      </c>
    </row>
    <row r="4353" spans="9:10" x14ac:dyDescent="0.4">
      <c r="I4353" s="89"/>
      <c r="J4353" s="85" t="s">
        <v>2075</v>
      </c>
    </row>
    <row r="4354" spans="9:10" x14ac:dyDescent="0.4">
      <c r="I4354" s="89"/>
      <c r="J4354" s="85" t="s">
        <v>3564</v>
      </c>
    </row>
    <row r="4355" spans="9:10" x14ac:dyDescent="0.4">
      <c r="I4355" s="89"/>
      <c r="J4355" s="85" t="s">
        <v>3562</v>
      </c>
    </row>
    <row r="4356" spans="9:10" x14ac:dyDescent="0.4">
      <c r="I4356" s="89"/>
      <c r="J4356" s="85" t="s">
        <v>4621</v>
      </c>
    </row>
    <row r="4357" spans="9:10" x14ac:dyDescent="0.4">
      <c r="I4357" s="89"/>
      <c r="J4357" s="85" t="s">
        <v>4632</v>
      </c>
    </row>
    <row r="4358" spans="9:10" x14ac:dyDescent="0.4">
      <c r="I4358" s="89"/>
      <c r="J4358" s="85" t="s">
        <v>4625</v>
      </c>
    </row>
    <row r="4359" spans="9:10" x14ac:dyDescent="0.4">
      <c r="I4359" s="89"/>
      <c r="J4359" s="85" t="s">
        <v>4629</v>
      </c>
    </row>
    <row r="4360" spans="9:10" x14ac:dyDescent="0.4">
      <c r="I4360" s="89"/>
      <c r="J4360" s="85" t="s">
        <v>4626</v>
      </c>
    </row>
    <row r="4361" spans="9:10" x14ac:dyDescent="0.4">
      <c r="I4361" s="89"/>
      <c r="J4361" s="85" t="s">
        <v>4622</v>
      </c>
    </row>
    <row r="4362" spans="9:10" x14ac:dyDescent="0.4">
      <c r="I4362" s="89"/>
      <c r="J4362" s="85" t="s">
        <v>4636</v>
      </c>
    </row>
    <row r="4363" spans="9:10" x14ac:dyDescent="0.4">
      <c r="I4363" s="89"/>
      <c r="J4363" s="85" t="s">
        <v>4630</v>
      </c>
    </row>
    <row r="4364" spans="9:10" x14ac:dyDescent="0.4">
      <c r="I4364" s="89"/>
      <c r="J4364" s="85" t="s">
        <v>4627</v>
      </c>
    </row>
    <row r="4365" spans="9:10" x14ac:dyDescent="0.4">
      <c r="I4365" s="89"/>
      <c r="J4365" s="85" t="s">
        <v>4631</v>
      </c>
    </row>
    <row r="4366" spans="9:10" x14ac:dyDescent="0.4">
      <c r="I4366" s="89"/>
      <c r="J4366" s="85" t="s">
        <v>4637</v>
      </c>
    </row>
    <row r="4367" spans="9:10" x14ac:dyDescent="0.4">
      <c r="I4367" s="89"/>
      <c r="J4367" s="85" t="s">
        <v>4642</v>
      </c>
    </row>
    <row r="4368" spans="9:10" x14ac:dyDescent="0.4">
      <c r="I4368" s="89"/>
      <c r="J4368" s="85" t="s">
        <v>4735</v>
      </c>
    </row>
    <row r="4369" spans="9:10" x14ac:dyDescent="0.4">
      <c r="I4369" s="89"/>
      <c r="J4369" s="85" t="s">
        <v>4633</v>
      </c>
    </row>
    <row r="4370" spans="9:10" x14ac:dyDescent="0.4">
      <c r="I4370" s="89"/>
      <c r="J4370" s="85" t="s">
        <v>4951</v>
      </c>
    </row>
    <row r="4371" spans="9:10" x14ac:dyDescent="0.4">
      <c r="I4371" s="89"/>
      <c r="J4371" s="85" t="s">
        <v>4638</v>
      </c>
    </row>
    <row r="4372" spans="9:10" x14ac:dyDescent="0.4">
      <c r="I4372" s="89"/>
      <c r="J4372" s="85" t="s">
        <v>5346</v>
      </c>
    </row>
    <row r="4373" spans="9:10" x14ac:dyDescent="0.4">
      <c r="I4373" s="89"/>
      <c r="J4373" s="85" t="s">
        <v>5347</v>
      </c>
    </row>
    <row r="4374" spans="9:10" x14ac:dyDescent="0.4">
      <c r="I4374" s="89"/>
      <c r="J4374" s="85" t="s">
        <v>5345</v>
      </c>
    </row>
    <row r="4375" spans="9:10" x14ac:dyDescent="0.4">
      <c r="I4375" s="89"/>
      <c r="J4375" s="85" t="s">
        <v>4950</v>
      </c>
    </row>
    <row r="4376" spans="9:10" x14ac:dyDescent="0.4">
      <c r="I4376" s="89"/>
      <c r="J4376" s="85" t="s">
        <v>4639</v>
      </c>
    </row>
    <row r="4377" spans="9:10" x14ac:dyDescent="0.4">
      <c r="I4377" s="89"/>
      <c r="J4377" s="85" t="s">
        <v>4954</v>
      </c>
    </row>
    <row r="4378" spans="9:10" x14ac:dyDescent="0.4">
      <c r="I4378" s="89"/>
      <c r="J4378" s="85" t="s">
        <v>4624</v>
      </c>
    </row>
    <row r="4379" spans="9:10" x14ac:dyDescent="0.4">
      <c r="I4379" s="89"/>
      <c r="J4379" s="85" t="s">
        <v>4635</v>
      </c>
    </row>
    <row r="4380" spans="9:10" x14ac:dyDescent="0.4">
      <c r="I4380" s="89"/>
      <c r="J4380" s="85" t="s">
        <v>4953</v>
      </c>
    </row>
    <row r="4381" spans="9:10" x14ac:dyDescent="0.4">
      <c r="I4381" s="89"/>
      <c r="J4381" s="85" t="s">
        <v>4640</v>
      </c>
    </row>
    <row r="4382" spans="9:10" x14ac:dyDescent="0.4">
      <c r="I4382" s="89"/>
      <c r="J4382" s="85" t="s">
        <v>4634</v>
      </c>
    </row>
    <row r="4383" spans="9:10" x14ac:dyDescent="0.4">
      <c r="I4383" s="89"/>
      <c r="J4383" s="85" t="s">
        <v>4628</v>
      </c>
    </row>
    <row r="4384" spans="9:10" x14ac:dyDescent="0.4">
      <c r="I4384" s="89"/>
      <c r="J4384" s="85" t="s">
        <v>4955</v>
      </c>
    </row>
    <row r="4385" spans="9:10" x14ac:dyDescent="0.4">
      <c r="I4385" s="89"/>
      <c r="J4385" s="85" t="s">
        <v>4952</v>
      </c>
    </row>
    <row r="4386" spans="9:10" x14ac:dyDescent="0.4">
      <c r="I4386" s="89"/>
      <c r="J4386" s="85" t="s">
        <v>3939</v>
      </c>
    </row>
    <row r="4387" spans="9:10" x14ac:dyDescent="0.4">
      <c r="I4387" s="89"/>
      <c r="J4387" s="85" t="s">
        <v>3938</v>
      </c>
    </row>
    <row r="4388" spans="9:10" x14ac:dyDescent="0.4">
      <c r="I4388" s="89"/>
      <c r="J4388" s="85" t="s">
        <v>5716</v>
      </c>
    </row>
    <row r="4389" spans="9:10" x14ac:dyDescent="0.4">
      <c r="I4389" s="89"/>
      <c r="J4389" s="85" t="s">
        <v>5718</v>
      </c>
    </row>
    <row r="4390" spans="9:10" x14ac:dyDescent="0.4">
      <c r="I4390" s="89"/>
      <c r="J4390" s="85" t="s">
        <v>5717</v>
      </c>
    </row>
    <row r="4391" spans="9:10" x14ac:dyDescent="0.4">
      <c r="I4391" s="89"/>
      <c r="J4391" s="85" t="s">
        <v>5719</v>
      </c>
    </row>
    <row r="4392" spans="9:10" x14ac:dyDescent="0.4">
      <c r="I4392" s="89"/>
      <c r="J4392" s="85" t="s">
        <v>4376</v>
      </c>
    </row>
    <row r="4393" spans="9:10" x14ac:dyDescent="0.4">
      <c r="I4393" s="89"/>
      <c r="J4393" s="85" t="s">
        <v>4377</v>
      </c>
    </row>
    <row r="4394" spans="9:10" x14ac:dyDescent="0.4">
      <c r="I4394" s="89"/>
      <c r="J4394" s="85" t="s">
        <v>2076</v>
      </c>
    </row>
    <row r="4395" spans="9:10" x14ac:dyDescent="0.4">
      <c r="I4395" s="89"/>
      <c r="J4395" s="85" t="s">
        <v>2077</v>
      </c>
    </row>
    <row r="4396" spans="9:10" x14ac:dyDescent="0.4">
      <c r="I4396" s="89"/>
      <c r="J4396" s="85" t="s">
        <v>2078</v>
      </c>
    </row>
    <row r="4397" spans="9:10" x14ac:dyDescent="0.4">
      <c r="I4397" s="89"/>
      <c r="J4397" s="85" t="s">
        <v>2080</v>
      </c>
    </row>
    <row r="4398" spans="9:10" x14ac:dyDescent="0.4">
      <c r="I4398" s="89"/>
      <c r="J4398" s="85" t="s">
        <v>2081</v>
      </c>
    </row>
    <row r="4399" spans="9:10" x14ac:dyDescent="0.4">
      <c r="I4399" s="89"/>
      <c r="J4399" s="85" t="s">
        <v>2079</v>
      </c>
    </row>
    <row r="4400" spans="9:10" x14ac:dyDescent="0.4">
      <c r="I4400" s="89"/>
      <c r="J4400" s="85" t="s">
        <v>2082</v>
      </c>
    </row>
    <row r="4401" spans="9:10" x14ac:dyDescent="0.4">
      <c r="I4401" s="89"/>
      <c r="J4401" s="85" t="s">
        <v>2083</v>
      </c>
    </row>
    <row r="4402" spans="9:10" x14ac:dyDescent="0.4">
      <c r="I4402" s="89"/>
      <c r="J4402" s="85" t="s">
        <v>3567</v>
      </c>
    </row>
    <row r="4403" spans="9:10" x14ac:dyDescent="0.4">
      <c r="I4403" s="89"/>
      <c r="J4403" s="85" t="s">
        <v>3566</v>
      </c>
    </row>
    <row r="4404" spans="9:10" x14ac:dyDescent="0.4">
      <c r="I4404" s="89"/>
      <c r="J4404" s="85" t="s">
        <v>4644</v>
      </c>
    </row>
    <row r="4405" spans="9:10" x14ac:dyDescent="0.4">
      <c r="I4405" s="89"/>
      <c r="J4405" s="85" t="s">
        <v>4646</v>
      </c>
    </row>
    <row r="4406" spans="9:10" x14ac:dyDescent="0.4">
      <c r="I4406" s="89"/>
      <c r="J4406" s="85" t="s">
        <v>4647</v>
      </c>
    </row>
    <row r="4407" spans="9:10" x14ac:dyDescent="0.4">
      <c r="I4407" s="89"/>
      <c r="J4407" s="85" t="s">
        <v>4651</v>
      </c>
    </row>
    <row r="4408" spans="9:10" x14ac:dyDescent="0.4">
      <c r="I4408" s="89"/>
      <c r="J4408" s="85" t="s">
        <v>5639</v>
      </c>
    </row>
    <row r="4409" spans="9:10" x14ac:dyDescent="0.4">
      <c r="I4409" s="89"/>
      <c r="J4409" s="85" t="s">
        <v>5638</v>
      </c>
    </row>
    <row r="4410" spans="9:10" x14ac:dyDescent="0.4">
      <c r="I4410" s="89"/>
      <c r="J4410" s="85" t="s">
        <v>5624</v>
      </c>
    </row>
    <row r="4411" spans="9:10" x14ac:dyDescent="0.4">
      <c r="I4411" s="89"/>
      <c r="J4411" s="85" t="s">
        <v>5630</v>
      </c>
    </row>
    <row r="4412" spans="9:10" x14ac:dyDescent="0.4">
      <c r="I4412" s="89"/>
      <c r="J4412" s="85" t="s">
        <v>4645</v>
      </c>
    </row>
    <row r="4413" spans="9:10" x14ac:dyDescent="0.4">
      <c r="I4413" s="89"/>
      <c r="J4413" s="85" t="s">
        <v>4883</v>
      </c>
    </row>
    <row r="4414" spans="9:10" x14ac:dyDescent="0.4">
      <c r="I4414" s="89"/>
      <c r="J4414" s="85" t="s">
        <v>4880</v>
      </c>
    </row>
    <row r="4415" spans="9:10" x14ac:dyDescent="0.4">
      <c r="I4415" s="89"/>
      <c r="J4415" s="85" t="s">
        <v>4879</v>
      </c>
    </row>
    <row r="4416" spans="9:10" x14ac:dyDescent="0.4">
      <c r="I4416" s="89"/>
      <c r="J4416" s="85" t="s">
        <v>4881</v>
      </c>
    </row>
    <row r="4417" spans="9:10" x14ac:dyDescent="0.4">
      <c r="I4417" s="89"/>
      <c r="J4417" s="85" t="s">
        <v>5633</v>
      </c>
    </row>
    <row r="4418" spans="9:10" x14ac:dyDescent="0.4">
      <c r="I4418" s="89"/>
      <c r="J4418" s="85" t="s">
        <v>5635</v>
      </c>
    </row>
    <row r="4419" spans="9:10" x14ac:dyDescent="0.4">
      <c r="I4419" s="89"/>
      <c r="J4419" s="85" t="s">
        <v>4882</v>
      </c>
    </row>
    <row r="4420" spans="9:10" x14ac:dyDescent="0.4">
      <c r="I4420" s="89"/>
      <c r="J4420" s="85" t="s">
        <v>4648</v>
      </c>
    </row>
    <row r="4421" spans="9:10" x14ac:dyDescent="0.4">
      <c r="I4421" s="89"/>
      <c r="J4421" s="85" t="s">
        <v>4878</v>
      </c>
    </row>
    <row r="4422" spans="9:10" x14ac:dyDescent="0.4">
      <c r="I4422" s="89"/>
      <c r="J4422" s="85" t="s">
        <v>4877</v>
      </c>
    </row>
    <row r="4423" spans="9:10" x14ac:dyDescent="0.4">
      <c r="I4423" s="89"/>
      <c r="J4423" s="85" t="s">
        <v>5625</v>
      </c>
    </row>
    <row r="4424" spans="9:10" x14ac:dyDescent="0.4">
      <c r="I4424" s="89"/>
      <c r="J4424" s="85" t="s">
        <v>5626</v>
      </c>
    </row>
    <row r="4425" spans="9:10" x14ac:dyDescent="0.4">
      <c r="I4425" s="89"/>
      <c r="J4425" s="85" t="s">
        <v>5629</v>
      </c>
    </row>
    <row r="4426" spans="9:10" x14ac:dyDescent="0.4">
      <c r="I4426" s="89"/>
      <c r="J4426" s="85" t="s">
        <v>4643</v>
      </c>
    </row>
    <row r="4427" spans="9:10" x14ac:dyDescent="0.4">
      <c r="I4427" s="89"/>
      <c r="J4427" s="85" t="s">
        <v>4649</v>
      </c>
    </row>
    <row r="4428" spans="9:10" x14ac:dyDescent="0.4">
      <c r="I4428" s="89"/>
      <c r="J4428" s="85" t="s">
        <v>4740</v>
      </c>
    </row>
    <row r="4429" spans="9:10" x14ac:dyDescent="0.4">
      <c r="I4429" s="89"/>
      <c r="J4429" s="85" t="s">
        <v>5348</v>
      </c>
    </row>
    <row r="4430" spans="9:10" x14ac:dyDescent="0.4">
      <c r="I4430" s="89"/>
      <c r="J4430" s="85" t="s">
        <v>5350</v>
      </c>
    </row>
    <row r="4431" spans="9:10" x14ac:dyDescent="0.4">
      <c r="I4431" s="89"/>
      <c r="J4431" s="85" t="s">
        <v>5640</v>
      </c>
    </row>
    <row r="4432" spans="9:10" x14ac:dyDescent="0.4">
      <c r="I4432" s="89"/>
      <c r="J4432" s="85" t="s">
        <v>5627</v>
      </c>
    </row>
    <row r="4433" spans="9:10" x14ac:dyDescent="0.4">
      <c r="I4433" s="89"/>
      <c r="J4433" s="85" t="s">
        <v>5636</v>
      </c>
    </row>
    <row r="4434" spans="9:10" x14ac:dyDescent="0.4">
      <c r="I4434" s="89"/>
      <c r="J4434" s="85" t="s">
        <v>5120</v>
      </c>
    </row>
    <row r="4435" spans="9:10" x14ac:dyDescent="0.4">
      <c r="I4435" s="89"/>
      <c r="J4435" s="85" t="s">
        <v>4736</v>
      </c>
    </row>
    <row r="4436" spans="9:10" x14ac:dyDescent="0.4">
      <c r="I4436" s="89"/>
      <c r="J4436" s="85" t="s">
        <v>4650</v>
      </c>
    </row>
    <row r="4437" spans="9:10" x14ac:dyDescent="0.4">
      <c r="I4437" s="89"/>
      <c r="J4437" s="85" t="s">
        <v>4652</v>
      </c>
    </row>
    <row r="4438" spans="9:10" x14ac:dyDescent="0.4">
      <c r="I4438" s="89"/>
      <c r="J4438" s="85" t="s">
        <v>4653</v>
      </c>
    </row>
    <row r="4439" spans="9:10" x14ac:dyDescent="0.4">
      <c r="I4439" s="89"/>
      <c r="J4439" s="85" t="s">
        <v>4738</v>
      </c>
    </row>
    <row r="4440" spans="9:10" x14ac:dyDescent="0.4">
      <c r="I4440" s="89"/>
      <c r="J4440" s="85" t="s">
        <v>5349</v>
      </c>
    </row>
    <row r="4441" spans="9:10" x14ac:dyDescent="0.4">
      <c r="I4441" s="89"/>
      <c r="J4441" s="85" t="s">
        <v>4739</v>
      </c>
    </row>
    <row r="4442" spans="9:10" x14ac:dyDescent="0.4">
      <c r="I4442" s="89"/>
      <c r="J4442" s="85" t="s">
        <v>4737</v>
      </c>
    </row>
    <row r="4443" spans="9:10" x14ac:dyDescent="0.4">
      <c r="I4443" s="89"/>
      <c r="J4443" s="85" t="s">
        <v>3495</v>
      </c>
    </row>
    <row r="4444" spans="9:10" x14ac:dyDescent="0.4">
      <c r="I4444" s="89"/>
      <c r="J4444" s="85" t="s">
        <v>3496</v>
      </c>
    </row>
    <row r="4445" spans="9:10" x14ac:dyDescent="0.4">
      <c r="I4445" s="89"/>
      <c r="J4445" s="85" t="s">
        <v>3502</v>
      </c>
    </row>
    <row r="4446" spans="9:10" x14ac:dyDescent="0.4">
      <c r="I4446" s="89"/>
      <c r="J4446" s="85" t="s">
        <v>3498</v>
      </c>
    </row>
    <row r="4447" spans="9:10" x14ac:dyDescent="0.4">
      <c r="I4447" s="89"/>
      <c r="J4447" s="85" t="s">
        <v>3493</v>
      </c>
    </row>
    <row r="4448" spans="9:10" x14ac:dyDescent="0.4">
      <c r="I4448" s="89"/>
      <c r="J4448" s="85" t="s">
        <v>5628</v>
      </c>
    </row>
    <row r="4449" spans="9:10" x14ac:dyDescent="0.4">
      <c r="I4449" s="89"/>
      <c r="J4449" s="85" t="s">
        <v>3503</v>
      </c>
    </row>
    <row r="4450" spans="9:10" x14ac:dyDescent="0.4">
      <c r="I4450" s="89"/>
      <c r="J4450" s="85" t="s">
        <v>3494</v>
      </c>
    </row>
    <row r="4451" spans="9:10" x14ac:dyDescent="0.4">
      <c r="I4451" s="89"/>
      <c r="J4451" s="85" t="s">
        <v>3500</v>
      </c>
    </row>
    <row r="4452" spans="9:10" x14ac:dyDescent="0.4">
      <c r="I4452" s="89"/>
      <c r="J4452" s="85" t="s">
        <v>3497</v>
      </c>
    </row>
    <row r="4453" spans="9:10" x14ac:dyDescent="0.4">
      <c r="I4453" s="89"/>
      <c r="J4453" s="85" t="s">
        <v>3501</v>
      </c>
    </row>
    <row r="4454" spans="9:10" x14ac:dyDescent="0.4">
      <c r="I4454" s="89"/>
      <c r="J4454" s="85" t="s">
        <v>3499</v>
      </c>
    </row>
    <row r="4455" spans="9:10" x14ac:dyDescent="0.4">
      <c r="I4455" s="89"/>
      <c r="J4455" s="85" t="s">
        <v>5631</v>
      </c>
    </row>
    <row r="4456" spans="9:10" x14ac:dyDescent="0.4">
      <c r="I4456" s="89"/>
      <c r="J4456" s="85" t="s">
        <v>5632</v>
      </c>
    </row>
    <row r="4457" spans="9:10" x14ac:dyDescent="0.4">
      <c r="I4457" s="89"/>
      <c r="J4457" s="85" t="s">
        <v>5637</v>
      </c>
    </row>
    <row r="4458" spans="9:10" x14ac:dyDescent="0.4">
      <c r="I4458" s="89"/>
      <c r="J4458" s="85" t="s">
        <v>5634</v>
      </c>
    </row>
    <row r="4459" spans="9:10" x14ac:dyDescent="0.4">
      <c r="I4459" s="89"/>
      <c r="J4459" s="85" t="s">
        <v>5351</v>
      </c>
    </row>
    <row r="4460" spans="9:10" x14ac:dyDescent="0.4">
      <c r="I4460" s="89"/>
      <c r="J4460" s="85" t="s">
        <v>4659</v>
      </c>
    </row>
    <row r="4461" spans="9:10" x14ac:dyDescent="0.4">
      <c r="I4461" s="89"/>
      <c r="J4461" s="85" t="s">
        <v>4663</v>
      </c>
    </row>
    <row r="4462" spans="9:10" x14ac:dyDescent="0.4">
      <c r="I4462" s="89"/>
      <c r="J4462" s="85" t="s">
        <v>4660</v>
      </c>
    </row>
    <row r="4463" spans="9:10" x14ac:dyDescent="0.4">
      <c r="I4463" s="89"/>
      <c r="J4463" s="85" t="s">
        <v>4661</v>
      </c>
    </row>
    <row r="4464" spans="9:10" x14ac:dyDescent="0.4">
      <c r="I4464" s="89"/>
      <c r="J4464" s="85" t="s">
        <v>4655</v>
      </c>
    </row>
    <row r="4465" spans="9:10" x14ac:dyDescent="0.4">
      <c r="I4465" s="89"/>
      <c r="J4465" s="85" t="s">
        <v>5737</v>
      </c>
    </row>
    <row r="4466" spans="9:10" x14ac:dyDescent="0.4">
      <c r="I4466" s="89"/>
      <c r="J4466" s="85" t="s">
        <v>5352</v>
      </c>
    </row>
    <row r="4467" spans="9:10" x14ac:dyDescent="0.4">
      <c r="I4467" s="89"/>
      <c r="J4467" s="85" t="s">
        <v>5355</v>
      </c>
    </row>
    <row r="4468" spans="9:10" x14ac:dyDescent="0.4">
      <c r="I4468" s="89"/>
      <c r="J4468" s="85" t="s">
        <v>5357</v>
      </c>
    </row>
    <row r="4469" spans="9:10" x14ac:dyDescent="0.4">
      <c r="I4469" s="89"/>
      <c r="J4469" s="85" t="s">
        <v>2084</v>
      </c>
    </row>
    <row r="4470" spans="9:10" x14ac:dyDescent="0.4">
      <c r="I4470" s="89"/>
      <c r="J4470" s="85" t="s">
        <v>2085</v>
      </c>
    </row>
    <row r="4471" spans="9:10" x14ac:dyDescent="0.4">
      <c r="I4471" s="89"/>
      <c r="J4471" s="85" t="s">
        <v>4664</v>
      </c>
    </row>
    <row r="4472" spans="9:10" x14ac:dyDescent="0.4">
      <c r="I4472" s="89"/>
      <c r="J4472" s="85" t="s">
        <v>4654</v>
      </c>
    </row>
    <row r="4473" spans="9:10" x14ac:dyDescent="0.4">
      <c r="I4473" s="89"/>
      <c r="J4473" s="85" t="s">
        <v>4857</v>
      </c>
    </row>
    <row r="4474" spans="9:10" x14ac:dyDescent="0.4">
      <c r="I4474" s="89"/>
      <c r="J4474" s="85" t="s">
        <v>4662</v>
      </c>
    </row>
    <row r="4475" spans="9:10" x14ac:dyDescent="0.4">
      <c r="I4475" s="89"/>
      <c r="J4475" s="85" t="s">
        <v>5159</v>
      </c>
    </row>
    <row r="4476" spans="9:10" x14ac:dyDescent="0.4">
      <c r="I4476" s="89"/>
      <c r="J4476" s="85" t="s">
        <v>4657</v>
      </c>
    </row>
    <row r="4477" spans="9:10" x14ac:dyDescent="0.4">
      <c r="I4477" s="89"/>
      <c r="J4477" s="85" t="s">
        <v>5160</v>
      </c>
    </row>
    <row r="4478" spans="9:10" x14ac:dyDescent="0.4">
      <c r="I4478" s="89"/>
      <c r="J4478" s="85" t="s">
        <v>4656</v>
      </c>
    </row>
    <row r="4479" spans="9:10" x14ac:dyDescent="0.4">
      <c r="I4479" s="89"/>
      <c r="J4479" s="85" t="s">
        <v>5153</v>
      </c>
    </row>
    <row r="4480" spans="9:10" x14ac:dyDescent="0.4">
      <c r="I4480" s="89"/>
      <c r="J4480" s="85" t="s">
        <v>5156</v>
      </c>
    </row>
    <row r="4481" spans="9:10" x14ac:dyDescent="0.4">
      <c r="I4481" s="89"/>
      <c r="J4481" s="85" t="s">
        <v>4658</v>
      </c>
    </row>
    <row r="4482" spans="9:10" x14ac:dyDescent="0.4">
      <c r="I4482" s="89"/>
      <c r="J4482" s="85" t="s">
        <v>5157</v>
      </c>
    </row>
    <row r="4483" spans="9:10" x14ac:dyDescent="0.4">
      <c r="I4483" s="89"/>
      <c r="J4483" s="85" t="s">
        <v>5152</v>
      </c>
    </row>
    <row r="4484" spans="9:10" x14ac:dyDescent="0.4">
      <c r="I4484" s="89"/>
      <c r="J4484" s="85" t="s">
        <v>5158</v>
      </c>
    </row>
    <row r="4485" spans="9:10" x14ac:dyDescent="0.4">
      <c r="I4485" s="89"/>
      <c r="J4485" s="85" t="s">
        <v>5155</v>
      </c>
    </row>
    <row r="4486" spans="9:10" x14ac:dyDescent="0.4">
      <c r="I4486" s="89"/>
      <c r="J4486" s="85" t="s">
        <v>5354</v>
      </c>
    </row>
    <row r="4487" spans="9:10" x14ac:dyDescent="0.4">
      <c r="I4487" s="89"/>
      <c r="J4487" s="85" t="s">
        <v>5154</v>
      </c>
    </row>
    <row r="4488" spans="9:10" x14ac:dyDescent="0.4">
      <c r="I4488" s="89"/>
      <c r="J4488" s="85" t="s">
        <v>3492</v>
      </c>
    </row>
    <row r="4489" spans="9:10" x14ac:dyDescent="0.4">
      <c r="I4489" s="89"/>
      <c r="J4489" s="85" t="s">
        <v>3505</v>
      </c>
    </row>
    <row r="4490" spans="9:10" x14ac:dyDescent="0.4">
      <c r="I4490" s="89"/>
      <c r="J4490" s="85" t="s">
        <v>3506</v>
      </c>
    </row>
    <row r="4491" spans="9:10" x14ac:dyDescent="0.4">
      <c r="I4491" s="89"/>
      <c r="J4491" s="85" t="s">
        <v>3504</v>
      </c>
    </row>
    <row r="4492" spans="9:10" x14ac:dyDescent="0.4">
      <c r="I4492" s="89"/>
      <c r="J4492" s="85" t="s">
        <v>5757</v>
      </c>
    </row>
    <row r="4493" spans="9:10" x14ac:dyDescent="0.4">
      <c r="I4493" s="89"/>
      <c r="J4493" s="85" t="s">
        <v>4741</v>
      </c>
    </row>
    <row r="4494" spans="9:10" x14ac:dyDescent="0.4">
      <c r="I4494" s="89"/>
      <c r="J4494" s="85" t="s">
        <v>5356</v>
      </c>
    </row>
    <row r="4495" spans="9:10" x14ac:dyDescent="0.4">
      <c r="I4495" s="89"/>
      <c r="J4495" s="85" t="s">
        <v>5358</v>
      </c>
    </row>
    <row r="4496" spans="9:10" x14ac:dyDescent="0.4">
      <c r="I4496" s="89"/>
      <c r="J4496" s="85" t="s">
        <v>5353</v>
      </c>
    </row>
    <row r="4497" spans="9:10" x14ac:dyDescent="0.4">
      <c r="I4497" s="89"/>
      <c r="J4497" s="85" t="s">
        <v>4742</v>
      </c>
    </row>
    <row r="4498" spans="9:10" x14ac:dyDescent="0.4">
      <c r="I4498" s="89"/>
      <c r="J4498" s="85" t="s">
        <v>4858</v>
      </c>
    </row>
    <row r="4499" spans="9:10" x14ac:dyDescent="0.4">
      <c r="I4499" s="89"/>
      <c r="J4499" s="85" t="s">
        <v>4751</v>
      </c>
    </row>
    <row r="4500" spans="9:10" x14ac:dyDescent="0.4">
      <c r="I4500" s="89"/>
      <c r="J4500" s="85" t="s">
        <v>5743</v>
      </c>
    </row>
    <row r="4501" spans="9:10" x14ac:dyDescent="0.4">
      <c r="I4501" s="89"/>
      <c r="J4501" s="85" t="s">
        <v>5738</v>
      </c>
    </row>
    <row r="4502" spans="9:10" x14ac:dyDescent="0.4">
      <c r="I4502" s="89"/>
      <c r="J4502" s="85" t="s">
        <v>5741</v>
      </c>
    </row>
    <row r="4503" spans="9:10" x14ac:dyDescent="0.4">
      <c r="I4503" s="89"/>
      <c r="J4503" s="85" t="s">
        <v>5742</v>
      </c>
    </row>
    <row r="4504" spans="9:10" x14ac:dyDescent="0.4">
      <c r="I4504" s="89"/>
      <c r="J4504" s="85" t="s">
        <v>5739</v>
      </c>
    </row>
    <row r="4505" spans="9:10" x14ac:dyDescent="0.4">
      <c r="I4505" s="89"/>
      <c r="J4505" s="85" t="s">
        <v>4744</v>
      </c>
    </row>
    <row r="4506" spans="9:10" x14ac:dyDescent="0.4">
      <c r="I4506" s="89"/>
      <c r="J4506" s="85" t="s">
        <v>4863</v>
      </c>
    </row>
    <row r="4507" spans="9:10" x14ac:dyDescent="0.4">
      <c r="I4507" s="89"/>
      <c r="J4507" s="85" t="s">
        <v>4861</v>
      </c>
    </row>
    <row r="4508" spans="9:10" x14ac:dyDescent="0.4">
      <c r="I4508" s="89"/>
      <c r="J4508" s="85" t="s">
        <v>4859</v>
      </c>
    </row>
    <row r="4509" spans="9:10" x14ac:dyDescent="0.4">
      <c r="I4509" s="89"/>
      <c r="J4509" s="85" t="s">
        <v>4860</v>
      </c>
    </row>
    <row r="4510" spans="9:10" x14ac:dyDescent="0.4">
      <c r="I4510" s="89"/>
      <c r="J4510" s="85" t="s">
        <v>4862</v>
      </c>
    </row>
    <row r="4511" spans="9:10" x14ac:dyDescent="0.4">
      <c r="I4511" s="89"/>
      <c r="J4511" s="85" t="s">
        <v>2088</v>
      </c>
    </row>
    <row r="4512" spans="9:10" x14ac:dyDescent="0.4">
      <c r="I4512" s="89"/>
      <c r="J4512" s="85" t="s">
        <v>2089</v>
      </c>
    </row>
    <row r="4513" spans="9:10" x14ac:dyDescent="0.4">
      <c r="I4513" s="89"/>
      <c r="J4513" s="85" t="s">
        <v>2086</v>
      </c>
    </row>
    <row r="4514" spans="9:10" x14ac:dyDescent="0.4">
      <c r="I4514" s="89"/>
      <c r="J4514" s="85" t="s">
        <v>2087</v>
      </c>
    </row>
    <row r="4515" spans="9:10" x14ac:dyDescent="0.4">
      <c r="I4515" s="89"/>
      <c r="J4515" s="85" t="s">
        <v>5746</v>
      </c>
    </row>
    <row r="4516" spans="9:10" x14ac:dyDescent="0.4">
      <c r="I4516" s="89"/>
      <c r="J4516" s="85" t="s">
        <v>4746</v>
      </c>
    </row>
    <row r="4517" spans="9:10" x14ac:dyDescent="0.4">
      <c r="I4517" s="89"/>
      <c r="J4517" s="85" t="s">
        <v>4745</v>
      </c>
    </row>
    <row r="4518" spans="9:10" x14ac:dyDescent="0.4">
      <c r="I4518" s="89"/>
      <c r="J4518" s="85" t="s">
        <v>4753</v>
      </c>
    </row>
    <row r="4519" spans="9:10" x14ac:dyDescent="0.4">
      <c r="I4519" s="89"/>
      <c r="J4519" s="85" t="s">
        <v>4752</v>
      </c>
    </row>
    <row r="4520" spans="9:10" x14ac:dyDescent="0.4">
      <c r="I4520" s="89"/>
      <c r="J4520" s="85" t="s">
        <v>5744</v>
      </c>
    </row>
    <row r="4521" spans="9:10" x14ac:dyDescent="0.4">
      <c r="I4521" s="89"/>
      <c r="J4521" s="85" t="s">
        <v>5745</v>
      </c>
    </row>
    <row r="4522" spans="9:10" x14ac:dyDescent="0.4">
      <c r="I4522" s="89"/>
      <c r="J4522" s="85" t="s">
        <v>5740</v>
      </c>
    </row>
    <row r="4523" spans="9:10" x14ac:dyDescent="0.4">
      <c r="I4523" s="89"/>
      <c r="J4523" s="85" t="s">
        <v>4747</v>
      </c>
    </row>
    <row r="4524" spans="9:10" x14ac:dyDescent="0.4">
      <c r="I4524" s="89"/>
      <c r="J4524" s="85" t="s">
        <v>4748</v>
      </c>
    </row>
    <row r="4525" spans="9:10" x14ac:dyDescent="0.4">
      <c r="I4525" s="89"/>
      <c r="J4525" s="85" t="s">
        <v>5366</v>
      </c>
    </row>
    <row r="4526" spans="9:10" x14ac:dyDescent="0.4">
      <c r="I4526" s="89"/>
      <c r="J4526" s="85" t="s">
        <v>4755</v>
      </c>
    </row>
    <row r="4527" spans="9:10" x14ac:dyDescent="0.4">
      <c r="I4527" s="89"/>
      <c r="J4527" s="85" t="s">
        <v>4750</v>
      </c>
    </row>
    <row r="4528" spans="9:10" x14ac:dyDescent="0.4">
      <c r="I4528" s="89"/>
      <c r="J4528" s="85" t="s">
        <v>5359</v>
      </c>
    </row>
    <row r="4529" spans="9:10" x14ac:dyDescent="0.4">
      <c r="I4529" s="89"/>
      <c r="J4529" s="85" t="s">
        <v>4754</v>
      </c>
    </row>
    <row r="4530" spans="9:10" x14ac:dyDescent="0.4">
      <c r="I4530" s="89"/>
      <c r="J4530" s="85" t="s">
        <v>3510</v>
      </c>
    </row>
    <row r="4531" spans="9:10" x14ac:dyDescent="0.4">
      <c r="I4531" s="89"/>
      <c r="J4531" s="85" t="s">
        <v>4743</v>
      </c>
    </row>
    <row r="4532" spans="9:10" x14ac:dyDescent="0.4">
      <c r="I4532" s="89"/>
      <c r="J4532" s="85" t="s">
        <v>5162</v>
      </c>
    </row>
    <row r="4533" spans="9:10" x14ac:dyDescent="0.4">
      <c r="I4533" s="89"/>
      <c r="J4533" s="85" t="s">
        <v>3507</v>
      </c>
    </row>
    <row r="4534" spans="9:10" x14ac:dyDescent="0.4">
      <c r="I4534" s="89"/>
      <c r="J4534" s="85" t="s">
        <v>3508</v>
      </c>
    </row>
    <row r="4535" spans="9:10" x14ac:dyDescent="0.4">
      <c r="I4535" s="89"/>
      <c r="J4535" s="85" t="s">
        <v>3509</v>
      </c>
    </row>
    <row r="4536" spans="9:10" x14ac:dyDescent="0.4">
      <c r="I4536" s="89"/>
      <c r="J4536" s="85" t="s">
        <v>3511</v>
      </c>
    </row>
    <row r="4537" spans="9:10" x14ac:dyDescent="0.4">
      <c r="I4537" s="89"/>
      <c r="J4537" s="85" t="s">
        <v>5163</v>
      </c>
    </row>
    <row r="4538" spans="9:10" x14ac:dyDescent="0.4">
      <c r="I4538" s="89"/>
      <c r="J4538" s="85" t="s">
        <v>5161</v>
      </c>
    </row>
    <row r="4539" spans="9:10" x14ac:dyDescent="0.4">
      <c r="I4539" s="89"/>
      <c r="J4539" s="85" t="s">
        <v>4749</v>
      </c>
    </row>
    <row r="4540" spans="9:10" x14ac:dyDescent="0.4">
      <c r="I4540" s="89"/>
      <c r="J4540" s="85" t="s">
        <v>5364</v>
      </c>
    </row>
    <row r="4541" spans="9:10" x14ac:dyDescent="0.4">
      <c r="I4541" s="89"/>
      <c r="J4541" s="85" t="s">
        <v>5370</v>
      </c>
    </row>
    <row r="4542" spans="9:10" x14ac:dyDescent="0.4">
      <c r="I4542" s="89"/>
      <c r="J4542" s="85" t="s">
        <v>5369</v>
      </c>
    </row>
    <row r="4543" spans="9:10" x14ac:dyDescent="0.4">
      <c r="I4543" s="89"/>
      <c r="J4543" s="85" t="s">
        <v>5360</v>
      </c>
    </row>
    <row r="4544" spans="9:10" x14ac:dyDescent="0.4">
      <c r="I4544" s="89"/>
      <c r="J4544" s="85" t="s">
        <v>5362</v>
      </c>
    </row>
    <row r="4545" spans="9:10" x14ac:dyDescent="0.4">
      <c r="I4545" s="89"/>
      <c r="J4545" s="85" t="s">
        <v>5361</v>
      </c>
    </row>
    <row r="4546" spans="9:10" x14ac:dyDescent="0.4">
      <c r="I4546" s="89"/>
      <c r="J4546" s="85" t="s">
        <v>5367</v>
      </c>
    </row>
    <row r="4547" spans="9:10" x14ac:dyDescent="0.4">
      <c r="I4547" s="89"/>
      <c r="J4547" s="85" t="s">
        <v>5363</v>
      </c>
    </row>
    <row r="4548" spans="9:10" x14ac:dyDescent="0.4">
      <c r="I4548" s="89"/>
      <c r="J4548" s="85" t="s">
        <v>5365</v>
      </c>
    </row>
    <row r="4549" spans="9:10" x14ac:dyDescent="0.4">
      <c r="I4549" s="89"/>
      <c r="J4549" s="85" t="s">
        <v>5368</v>
      </c>
    </row>
    <row r="4550" spans="9:10" x14ac:dyDescent="0.4">
      <c r="I4550" s="89"/>
      <c r="J4550" s="85" t="s">
        <v>5722</v>
      </c>
    </row>
    <row r="4551" spans="9:10" x14ac:dyDescent="0.4">
      <c r="I4551" s="89"/>
      <c r="J4551" s="85" t="s">
        <v>4758</v>
      </c>
    </row>
    <row r="4552" spans="9:10" x14ac:dyDescent="0.4">
      <c r="I4552" s="89"/>
      <c r="J4552" s="85" t="s">
        <v>4756</v>
      </c>
    </row>
    <row r="4553" spans="9:10" x14ac:dyDescent="0.4">
      <c r="I4553" s="89"/>
      <c r="J4553" s="85" t="s">
        <v>4759</v>
      </c>
    </row>
    <row r="4554" spans="9:10" x14ac:dyDescent="0.4">
      <c r="I4554" s="89"/>
      <c r="J4554" s="85" t="s">
        <v>5720</v>
      </c>
    </row>
    <row r="4555" spans="9:10" x14ac:dyDescent="0.4">
      <c r="I4555" s="89"/>
      <c r="J4555" s="85" t="s">
        <v>4761</v>
      </c>
    </row>
    <row r="4556" spans="9:10" x14ac:dyDescent="0.4">
      <c r="I4556" s="89"/>
      <c r="J4556" s="85" t="s">
        <v>4760</v>
      </c>
    </row>
    <row r="4557" spans="9:10" x14ac:dyDescent="0.4">
      <c r="I4557" s="89"/>
      <c r="J4557" s="85" t="s">
        <v>4757</v>
      </c>
    </row>
    <row r="4558" spans="9:10" x14ac:dyDescent="0.4">
      <c r="I4558" s="89"/>
      <c r="J4558" s="85" t="s">
        <v>2190</v>
      </c>
    </row>
    <row r="4559" spans="9:10" x14ac:dyDescent="0.4">
      <c r="I4559" s="89"/>
      <c r="J4559" s="85" t="s">
        <v>2172</v>
      </c>
    </row>
    <row r="4560" spans="9:10" x14ac:dyDescent="0.4">
      <c r="I4560" s="89"/>
      <c r="J4560" s="85" t="s">
        <v>2122</v>
      </c>
    </row>
    <row r="4561" spans="9:10" x14ac:dyDescent="0.4">
      <c r="I4561" s="89"/>
      <c r="J4561" s="85" t="s">
        <v>2149</v>
      </c>
    </row>
    <row r="4562" spans="9:10" x14ac:dyDescent="0.4">
      <c r="I4562" s="89"/>
      <c r="J4562" s="85" t="s">
        <v>2204</v>
      </c>
    </row>
    <row r="4563" spans="9:10" x14ac:dyDescent="0.4">
      <c r="I4563" s="89"/>
      <c r="J4563" s="85" t="s">
        <v>2145</v>
      </c>
    </row>
    <row r="4564" spans="9:10" x14ac:dyDescent="0.4">
      <c r="I4564" s="89"/>
      <c r="J4564" s="85" t="s">
        <v>2107</v>
      </c>
    </row>
    <row r="4565" spans="9:10" x14ac:dyDescent="0.4">
      <c r="I4565" s="89"/>
      <c r="J4565" s="85" t="s">
        <v>2139</v>
      </c>
    </row>
    <row r="4566" spans="9:10" x14ac:dyDescent="0.4">
      <c r="I4566" s="89"/>
      <c r="J4566" s="85" t="s">
        <v>2104</v>
      </c>
    </row>
    <row r="4567" spans="9:10" x14ac:dyDescent="0.4">
      <c r="I4567" s="89"/>
      <c r="J4567" s="85" t="s">
        <v>2153</v>
      </c>
    </row>
    <row r="4568" spans="9:10" x14ac:dyDescent="0.4">
      <c r="I4568" s="89"/>
      <c r="J4568" s="85" t="s">
        <v>2112</v>
      </c>
    </row>
    <row r="4569" spans="9:10" x14ac:dyDescent="0.4">
      <c r="I4569" s="89"/>
      <c r="J4569" s="85" t="s">
        <v>2213</v>
      </c>
    </row>
    <row r="4570" spans="9:10" x14ac:dyDescent="0.4">
      <c r="I4570" s="89"/>
      <c r="J4570" s="85" t="s">
        <v>2198</v>
      </c>
    </row>
    <row r="4571" spans="9:10" x14ac:dyDescent="0.4">
      <c r="I4571" s="89"/>
      <c r="J4571" s="85" t="s">
        <v>2194</v>
      </c>
    </row>
    <row r="4572" spans="9:10" x14ac:dyDescent="0.4">
      <c r="I4572" s="89"/>
      <c r="J4572" s="85" t="s">
        <v>2146</v>
      </c>
    </row>
    <row r="4573" spans="9:10" x14ac:dyDescent="0.4">
      <c r="I4573" s="89"/>
      <c r="J4573" s="85" t="s">
        <v>5721</v>
      </c>
    </row>
    <row r="4574" spans="9:10" x14ac:dyDescent="0.4">
      <c r="I4574" s="89"/>
      <c r="J4574" s="85" t="s">
        <v>2110</v>
      </c>
    </row>
    <row r="4575" spans="9:10" x14ac:dyDescent="0.4">
      <c r="I4575" s="89"/>
      <c r="J4575" s="85" t="s">
        <v>2108</v>
      </c>
    </row>
    <row r="4576" spans="9:10" x14ac:dyDescent="0.4">
      <c r="I4576" s="89"/>
      <c r="J4576" s="85" t="s">
        <v>2106</v>
      </c>
    </row>
    <row r="4577" spans="9:10" x14ac:dyDescent="0.4">
      <c r="I4577" s="89"/>
      <c r="J4577" s="85" t="s">
        <v>2210</v>
      </c>
    </row>
    <row r="4578" spans="9:10" x14ac:dyDescent="0.4">
      <c r="I4578" s="89"/>
      <c r="J4578" s="85" t="s">
        <v>2111</v>
      </c>
    </row>
    <row r="4579" spans="9:10" x14ac:dyDescent="0.4">
      <c r="I4579" s="89"/>
      <c r="J4579" s="85" t="s">
        <v>2180</v>
      </c>
    </row>
    <row r="4580" spans="9:10" x14ac:dyDescent="0.4">
      <c r="I4580" s="89"/>
      <c r="J4580" s="85" t="s">
        <v>2096</v>
      </c>
    </row>
    <row r="4581" spans="9:10" x14ac:dyDescent="0.4">
      <c r="I4581" s="89"/>
      <c r="J4581" s="85" t="s">
        <v>2216</v>
      </c>
    </row>
    <row r="4582" spans="9:10" x14ac:dyDescent="0.4">
      <c r="I4582" s="89"/>
      <c r="J4582" s="85" t="s">
        <v>2211</v>
      </c>
    </row>
    <row r="4583" spans="9:10" x14ac:dyDescent="0.4">
      <c r="I4583" s="89"/>
      <c r="J4583" s="85" t="s">
        <v>2113</v>
      </c>
    </row>
    <row r="4584" spans="9:10" x14ac:dyDescent="0.4">
      <c r="I4584" s="89"/>
      <c r="J4584" s="85" t="s">
        <v>2189</v>
      </c>
    </row>
    <row r="4585" spans="9:10" x14ac:dyDescent="0.4">
      <c r="I4585" s="89"/>
      <c r="J4585" s="85" t="s">
        <v>2126</v>
      </c>
    </row>
    <row r="4586" spans="9:10" x14ac:dyDescent="0.4">
      <c r="I4586" s="89"/>
      <c r="J4586" s="85" t="s">
        <v>2109</v>
      </c>
    </row>
    <row r="4587" spans="9:10" x14ac:dyDescent="0.4">
      <c r="I4587" s="89"/>
      <c r="J4587" s="85" t="s">
        <v>2167</v>
      </c>
    </row>
    <row r="4588" spans="9:10" x14ac:dyDescent="0.4">
      <c r="I4588" s="89"/>
      <c r="J4588" s="85" t="s">
        <v>2101</v>
      </c>
    </row>
    <row r="4589" spans="9:10" x14ac:dyDescent="0.4">
      <c r="I4589" s="89"/>
      <c r="J4589" s="85" t="s">
        <v>2103</v>
      </c>
    </row>
    <row r="4590" spans="9:10" x14ac:dyDescent="0.4">
      <c r="I4590" s="89"/>
      <c r="J4590" s="85" t="s">
        <v>2125</v>
      </c>
    </row>
    <row r="4591" spans="9:10" x14ac:dyDescent="0.4">
      <c r="I4591" s="89"/>
      <c r="J4591" s="85" t="s">
        <v>2151</v>
      </c>
    </row>
    <row r="4592" spans="9:10" x14ac:dyDescent="0.4">
      <c r="I4592" s="89"/>
      <c r="J4592" s="85" t="s">
        <v>2193</v>
      </c>
    </row>
    <row r="4593" spans="9:10" x14ac:dyDescent="0.4">
      <c r="I4593" s="89"/>
      <c r="J4593" s="85" t="s">
        <v>2159</v>
      </c>
    </row>
    <row r="4594" spans="9:10" x14ac:dyDescent="0.4">
      <c r="I4594" s="89"/>
      <c r="J4594" s="85" t="s">
        <v>2175</v>
      </c>
    </row>
    <row r="4595" spans="9:10" x14ac:dyDescent="0.4">
      <c r="I4595" s="89"/>
      <c r="J4595" s="85" t="s">
        <v>2178</v>
      </c>
    </row>
    <row r="4596" spans="9:10" x14ac:dyDescent="0.4">
      <c r="I4596" s="89"/>
      <c r="J4596" s="85" t="s">
        <v>2143</v>
      </c>
    </row>
    <row r="4597" spans="9:10" x14ac:dyDescent="0.4">
      <c r="I4597" s="89"/>
      <c r="J4597" s="85" t="s">
        <v>2090</v>
      </c>
    </row>
    <row r="4598" spans="9:10" x14ac:dyDescent="0.4">
      <c r="I4598" s="89"/>
      <c r="J4598" s="85" t="s">
        <v>2116</v>
      </c>
    </row>
    <row r="4599" spans="9:10" x14ac:dyDescent="0.4">
      <c r="I4599" s="89"/>
      <c r="J4599" s="85" t="s">
        <v>2191</v>
      </c>
    </row>
    <row r="4600" spans="9:10" x14ac:dyDescent="0.4">
      <c r="I4600" s="89"/>
      <c r="J4600" s="85" t="s">
        <v>2203</v>
      </c>
    </row>
    <row r="4601" spans="9:10" x14ac:dyDescent="0.4">
      <c r="I4601" s="89"/>
      <c r="J4601" s="85" t="s">
        <v>2218</v>
      </c>
    </row>
    <row r="4602" spans="9:10" x14ac:dyDescent="0.4">
      <c r="I4602" s="89"/>
      <c r="J4602" s="85" t="s">
        <v>2201</v>
      </c>
    </row>
    <row r="4603" spans="9:10" x14ac:dyDescent="0.4">
      <c r="I4603" s="89"/>
      <c r="J4603" s="85" t="s">
        <v>2097</v>
      </c>
    </row>
    <row r="4604" spans="9:10" x14ac:dyDescent="0.4">
      <c r="I4604" s="89"/>
      <c r="J4604" s="85" t="s">
        <v>2219</v>
      </c>
    </row>
    <row r="4605" spans="9:10" x14ac:dyDescent="0.4">
      <c r="I4605" s="89"/>
      <c r="J4605" s="85" t="s">
        <v>2188</v>
      </c>
    </row>
    <row r="4606" spans="9:10" x14ac:dyDescent="0.4">
      <c r="I4606" s="89"/>
      <c r="J4606" s="85" t="s">
        <v>2220</v>
      </c>
    </row>
    <row r="4607" spans="9:10" x14ac:dyDescent="0.4">
      <c r="I4607" s="89"/>
      <c r="J4607" s="85" t="s">
        <v>2163</v>
      </c>
    </row>
    <row r="4608" spans="9:10" x14ac:dyDescent="0.4">
      <c r="I4608" s="89"/>
      <c r="J4608" s="85" t="s">
        <v>2117</v>
      </c>
    </row>
    <row r="4609" spans="9:10" x14ac:dyDescent="0.4">
      <c r="I4609" s="89"/>
      <c r="J4609" s="85" t="s">
        <v>2100</v>
      </c>
    </row>
    <row r="4610" spans="9:10" x14ac:dyDescent="0.4">
      <c r="I4610" s="89"/>
      <c r="J4610" s="85" t="s">
        <v>2186</v>
      </c>
    </row>
    <row r="4611" spans="9:10" x14ac:dyDescent="0.4">
      <c r="I4611" s="89"/>
      <c r="J4611" s="85" t="s">
        <v>2185</v>
      </c>
    </row>
    <row r="4612" spans="9:10" x14ac:dyDescent="0.4">
      <c r="I4612" s="89"/>
      <c r="J4612" s="85" t="s">
        <v>2099</v>
      </c>
    </row>
    <row r="4613" spans="9:10" x14ac:dyDescent="0.4">
      <c r="I4613" s="89"/>
      <c r="J4613" s="85" t="s">
        <v>2115</v>
      </c>
    </row>
    <row r="4614" spans="9:10" x14ac:dyDescent="0.4">
      <c r="I4614" s="89"/>
      <c r="J4614" s="85" t="s">
        <v>2105</v>
      </c>
    </row>
    <row r="4615" spans="9:10" x14ac:dyDescent="0.4">
      <c r="I4615" s="89"/>
      <c r="J4615" s="85" t="s">
        <v>2225</v>
      </c>
    </row>
    <row r="4616" spans="9:10" x14ac:dyDescent="0.4">
      <c r="I4616" s="89"/>
      <c r="J4616" s="85" t="s">
        <v>2208</v>
      </c>
    </row>
    <row r="4617" spans="9:10" x14ac:dyDescent="0.4">
      <c r="I4617" s="89"/>
      <c r="J4617" s="85" t="s">
        <v>2095</v>
      </c>
    </row>
    <row r="4618" spans="9:10" x14ac:dyDescent="0.4">
      <c r="I4618" s="89"/>
      <c r="J4618" s="85" t="s">
        <v>2179</v>
      </c>
    </row>
    <row r="4619" spans="9:10" x14ac:dyDescent="0.4">
      <c r="I4619" s="89"/>
      <c r="J4619" s="85" t="s">
        <v>2217</v>
      </c>
    </row>
    <row r="4620" spans="9:10" x14ac:dyDescent="0.4">
      <c r="I4620" s="89"/>
      <c r="J4620" s="85" t="s">
        <v>2209</v>
      </c>
    </row>
    <row r="4621" spans="9:10" x14ac:dyDescent="0.4">
      <c r="I4621" s="89"/>
      <c r="J4621" s="85" t="s">
        <v>2214</v>
      </c>
    </row>
    <row r="4622" spans="9:10" x14ac:dyDescent="0.4">
      <c r="I4622" s="89"/>
      <c r="J4622" s="85" t="s">
        <v>2161</v>
      </c>
    </row>
    <row r="4623" spans="9:10" x14ac:dyDescent="0.4">
      <c r="I4623" s="89"/>
      <c r="J4623" s="85" t="s">
        <v>2164</v>
      </c>
    </row>
    <row r="4624" spans="9:10" x14ac:dyDescent="0.4">
      <c r="I4624" s="89"/>
      <c r="J4624" s="85" t="s">
        <v>2182</v>
      </c>
    </row>
    <row r="4625" spans="9:10" x14ac:dyDescent="0.4">
      <c r="I4625" s="89"/>
      <c r="J4625" s="85" t="s">
        <v>2142</v>
      </c>
    </row>
    <row r="4626" spans="9:10" x14ac:dyDescent="0.4">
      <c r="I4626" s="89"/>
      <c r="J4626" s="85" t="s">
        <v>2171</v>
      </c>
    </row>
    <row r="4627" spans="9:10" x14ac:dyDescent="0.4">
      <c r="I4627" s="89"/>
      <c r="J4627" s="85" t="s">
        <v>2200</v>
      </c>
    </row>
    <row r="4628" spans="9:10" x14ac:dyDescent="0.4">
      <c r="I4628" s="89"/>
      <c r="J4628" s="85" t="s">
        <v>2144</v>
      </c>
    </row>
    <row r="4629" spans="9:10" x14ac:dyDescent="0.4">
      <c r="I4629" s="89"/>
      <c r="J4629" s="85" t="s">
        <v>2197</v>
      </c>
    </row>
    <row r="4630" spans="9:10" x14ac:dyDescent="0.4">
      <c r="I4630" s="89"/>
      <c r="J4630" s="85" t="s">
        <v>2173</v>
      </c>
    </row>
    <row r="4631" spans="9:10" x14ac:dyDescent="0.4">
      <c r="I4631" s="89"/>
      <c r="J4631" s="85" t="s">
        <v>2224</v>
      </c>
    </row>
    <row r="4632" spans="9:10" x14ac:dyDescent="0.4">
      <c r="I4632" s="89"/>
      <c r="J4632" s="85" t="s">
        <v>2176</v>
      </c>
    </row>
    <row r="4633" spans="9:10" x14ac:dyDescent="0.4">
      <c r="I4633" s="89"/>
      <c r="J4633" s="85" t="s">
        <v>2119</v>
      </c>
    </row>
    <row r="4634" spans="9:10" x14ac:dyDescent="0.4">
      <c r="I4634" s="89"/>
      <c r="J4634" s="85" t="s">
        <v>2121</v>
      </c>
    </row>
    <row r="4635" spans="9:10" x14ac:dyDescent="0.4">
      <c r="I4635" s="89"/>
      <c r="J4635" s="85" t="s">
        <v>2160</v>
      </c>
    </row>
    <row r="4636" spans="9:10" x14ac:dyDescent="0.4">
      <c r="I4636" s="89"/>
      <c r="J4636" s="85" t="s">
        <v>2118</v>
      </c>
    </row>
    <row r="4637" spans="9:10" x14ac:dyDescent="0.4">
      <c r="I4637" s="89"/>
      <c r="J4637" s="85" t="s">
        <v>2152</v>
      </c>
    </row>
    <row r="4638" spans="9:10" x14ac:dyDescent="0.4">
      <c r="I4638" s="89"/>
      <c r="J4638" s="85" t="s">
        <v>2177</v>
      </c>
    </row>
    <row r="4639" spans="9:10" x14ac:dyDescent="0.4">
      <c r="I4639" s="89"/>
      <c r="J4639" s="85" t="s">
        <v>2168</v>
      </c>
    </row>
    <row r="4640" spans="9:10" x14ac:dyDescent="0.4">
      <c r="I4640" s="89"/>
      <c r="J4640" s="85" t="s">
        <v>2098</v>
      </c>
    </row>
    <row r="4641" spans="9:10" x14ac:dyDescent="0.4">
      <c r="I4641" s="89"/>
      <c r="J4641" s="85" t="s">
        <v>2202</v>
      </c>
    </row>
    <row r="4642" spans="9:10" x14ac:dyDescent="0.4">
      <c r="I4642" s="89"/>
      <c r="J4642" s="85" t="s">
        <v>2147</v>
      </c>
    </row>
    <row r="4643" spans="9:10" x14ac:dyDescent="0.4">
      <c r="I4643" s="89"/>
      <c r="J4643" s="85" t="s">
        <v>2223</v>
      </c>
    </row>
    <row r="4644" spans="9:10" x14ac:dyDescent="0.4">
      <c r="I4644" s="89"/>
      <c r="J4644" s="85" t="s">
        <v>2166</v>
      </c>
    </row>
    <row r="4645" spans="9:10" x14ac:dyDescent="0.4">
      <c r="I4645" s="89"/>
      <c r="J4645" s="85" t="s">
        <v>2120</v>
      </c>
    </row>
    <row r="4646" spans="9:10" x14ac:dyDescent="0.4">
      <c r="I4646" s="89"/>
      <c r="J4646" s="85" t="s">
        <v>2169</v>
      </c>
    </row>
    <row r="4647" spans="9:10" x14ac:dyDescent="0.4">
      <c r="I4647" s="89"/>
      <c r="J4647" s="85" t="s">
        <v>2212</v>
      </c>
    </row>
    <row r="4648" spans="9:10" x14ac:dyDescent="0.4">
      <c r="I4648" s="89"/>
      <c r="J4648" s="85" t="s">
        <v>2130</v>
      </c>
    </row>
    <row r="4649" spans="9:10" x14ac:dyDescent="0.4">
      <c r="I4649" s="89"/>
      <c r="J4649" s="85" t="s">
        <v>2165</v>
      </c>
    </row>
    <row r="4650" spans="9:10" x14ac:dyDescent="0.4">
      <c r="I4650" s="89"/>
      <c r="J4650" s="85" t="s">
        <v>2132</v>
      </c>
    </row>
    <row r="4651" spans="9:10" x14ac:dyDescent="0.4">
      <c r="I4651" s="89"/>
      <c r="J4651" s="85" t="s">
        <v>2195</v>
      </c>
    </row>
    <row r="4652" spans="9:10" x14ac:dyDescent="0.4">
      <c r="I4652" s="89"/>
      <c r="J4652" s="85" t="s">
        <v>2124</v>
      </c>
    </row>
    <row r="4653" spans="9:10" x14ac:dyDescent="0.4">
      <c r="I4653" s="89"/>
      <c r="J4653" s="85" t="s">
        <v>2129</v>
      </c>
    </row>
    <row r="4654" spans="9:10" x14ac:dyDescent="0.4">
      <c r="I4654" s="89"/>
      <c r="J4654" s="85" t="s">
        <v>2127</v>
      </c>
    </row>
    <row r="4655" spans="9:10" x14ac:dyDescent="0.4">
      <c r="I4655" s="89"/>
      <c r="J4655" s="85" t="s">
        <v>2134</v>
      </c>
    </row>
    <row r="4656" spans="9:10" x14ac:dyDescent="0.4">
      <c r="I4656" s="89"/>
      <c r="J4656" s="85" t="s">
        <v>2128</v>
      </c>
    </row>
    <row r="4657" spans="9:10" x14ac:dyDescent="0.4">
      <c r="I4657" s="89"/>
      <c r="J4657" s="85" t="s">
        <v>2102</v>
      </c>
    </row>
    <row r="4658" spans="9:10" x14ac:dyDescent="0.4">
      <c r="I4658" s="89"/>
      <c r="J4658" s="85" t="s">
        <v>2091</v>
      </c>
    </row>
    <row r="4659" spans="9:10" x14ac:dyDescent="0.4">
      <c r="I4659" s="89"/>
      <c r="J4659" s="85" t="s">
        <v>2092</v>
      </c>
    </row>
    <row r="4660" spans="9:10" x14ac:dyDescent="0.4">
      <c r="I4660" s="89"/>
      <c r="J4660" s="85" t="s">
        <v>2093</v>
      </c>
    </row>
    <row r="4661" spans="9:10" x14ac:dyDescent="0.4">
      <c r="I4661" s="89"/>
      <c r="J4661" s="85" t="s">
        <v>2094</v>
      </c>
    </row>
    <row r="4662" spans="9:10" x14ac:dyDescent="0.4">
      <c r="I4662" s="89"/>
      <c r="J4662" s="85" t="s">
        <v>2133</v>
      </c>
    </row>
    <row r="4663" spans="9:10" x14ac:dyDescent="0.4">
      <c r="I4663" s="89"/>
      <c r="J4663" s="85" t="s">
        <v>2135</v>
      </c>
    </row>
    <row r="4664" spans="9:10" x14ac:dyDescent="0.4">
      <c r="I4664" s="89"/>
      <c r="J4664" s="85" t="s">
        <v>2170</v>
      </c>
    </row>
    <row r="4665" spans="9:10" x14ac:dyDescent="0.4">
      <c r="I4665" s="89"/>
      <c r="J4665" s="85" t="s">
        <v>2131</v>
      </c>
    </row>
    <row r="4666" spans="9:10" x14ac:dyDescent="0.4">
      <c r="I4666" s="89"/>
      <c r="J4666" s="85" t="s">
        <v>2148</v>
      </c>
    </row>
    <row r="4667" spans="9:10" x14ac:dyDescent="0.4">
      <c r="I4667" s="89"/>
      <c r="J4667" s="85" t="s">
        <v>2207</v>
      </c>
    </row>
    <row r="4668" spans="9:10" x14ac:dyDescent="0.4">
      <c r="I4668" s="89"/>
      <c r="J4668" s="85" t="s">
        <v>2141</v>
      </c>
    </row>
    <row r="4669" spans="9:10" x14ac:dyDescent="0.4">
      <c r="I4669" s="89"/>
      <c r="J4669" s="85" t="s">
        <v>2183</v>
      </c>
    </row>
    <row r="4670" spans="9:10" x14ac:dyDescent="0.4">
      <c r="I4670" s="89"/>
      <c r="J4670" s="85" t="s">
        <v>2137</v>
      </c>
    </row>
    <row r="4671" spans="9:10" x14ac:dyDescent="0.4">
      <c r="I4671" s="89"/>
      <c r="J4671" s="85" t="s">
        <v>2123</v>
      </c>
    </row>
    <row r="4672" spans="9:10" x14ac:dyDescent="0.4">
      <c r="I4672" s="89"/>
      <c r="J4672" s="85" t="s">
        <v>2184</v>
      </c>
    </row>
    <row r="4673" spans="9:10" x14ac:dyDescent="0.4">
      <c r="I4673" s="89"/>
      <c r="J4673" s="85" t="s">
        <v>2205</v>
      </c>
    </row>
    <row r="4674" spans="9:10" x14ac:dyDescent="0.4">
      <c r="I4674" s="89"/>
      <c r="J4674" s="85" t="s">
        <v>2158</v>
      </c>
    </row>
    <row r="4675" spans="9:10" x14ac:dyDescent="0.4">
      <c r="I4675" s="89"/>
      <c r="J4675" s="85" t="s">
        <v>2199</v>
      </c>
    </row>
    <row r="4676" spans="9:10" x14ac:dyDescent="0.4">
      <c r="I4676" s="89"/>
      <c r="J4676" s="85" t="s">
        <v>2221</v>
      </c>
    </row>
    <row r="4677" spans="9:10" x14ac:dyDescent="0.4">
      <c r="I4677" s="89"/>
      <c r="J4677" s="85" t="s">
        <v>2136</v>
      </c>
    </row>
    <row r="4678" spans="9:10" x14ac:dyDescent="0.4">
      <c r="I4678" s="89"/>
      <c r="J4678" s="85" t="s">
        <v>2181</v>
      </c>
    </row>
    <row r="4679" spans="9:10" x14ac:dyDescent="0.4">
      <c r="I4679" s="89"/>
      <c r="J4679" s="85" t="s">
        <v>2138</v>
      </c>
    </row>
    <row r="4680" spans="9:10" x14ac:dyDescent="0.4">
      <c r="I4680" s="89"/>
      <c r="J4680" s="85" t="s">
        <v>2206</v>
      </c>
    </row>
    <row r="4681" spans="9:10" x14ac:dyDescent="0.4">
      <c r="I4681" s="89"/>
      <c r="J4681" s="85" t="s">
        <v>2215</v>
      </c>
    </row>
    <row r="4682" spans="9:10" x14ac:dyDescent="0.4">
      <c r="I4682" s="89"/>
      <c r="J4682" s="85" t="s">
        <v>2162</v>
      </c>
    </row>
    <row r="4683" spans="9:10" x14ac:dyDescent="0.4">
      <c r="I4683" s="89"/>
      <c r="J4683" s="85" t="s">
        <v>2155</v>
      </c>
    </row>
    <row r="4684" spans="9:10" x14ac:dyDescent="0.4">
      <c r="I4684" s="89"/>
      <c r="J4684" s="85" t="s">
        <v>2196</v>
      </c>
    </row>
    <row r="4685" spans="9:10" x14ac:dyDescent="0.4">
      <c r="I4685" s="89"/>
      <c r="J4685" s="85" t="s">
        <v>2187</v>
      </c>
    </row>
    <row r="4686" spans="9:10" x14ac:dyDescent="0.4">
      <c r="I4686" s="89"/>
      <c r="J4686" s="85" t="s">
        <v>2192</v>
      </c>
    </row>
    <row r="4687" spans="9:10" x14ac:dyDescent="0.4">
      <c r="I4687" s="89"/>
      <c r="J4687" s="85" t="s">
        <v>2154</v>
      </c>
    </row>
    <row r="4688" spans="9:10" x14ac:dyDescent="0.4">
      <c r="I4688" s="89"/>
      <c r="J4688" s="85" t="s">
        <v>2157</v>
      </c>
    </row>
    <row r="4689" spans="9:10" x14ac:dyDescent="0.4">
      <c r="I4689" s="89"/>
      <c r="J4689" s="85" t="s">
        <v>2156</v>
      </c>
    </row>
    <row r="4690" spans="9:10" x14ac:dyDescent="0.4">
      <c r="I4690" s="89"/>
      <c r="J4690" s="85" t="s">
        <v>2150</v>
      </c>
    </row>
    <row r="4691" spans="9:10" x14ac:dyDescent="0.4">
      <c r="I4691" s="89"/>
      <c r="J4691" s="85" t="s">
        <v>2222</v>
      </c>
    </row>
    <row r="4692" spans="9:10" x14ac:dyDescent="0.4">
      <c r="I4692" s="89"/>
      <c r="J4692" s="85" t="s">
        <v>2174</v>
      </c>
    </row>
    <row r="4693" spans="9:10" x14ac:dyDescent="0.4">
      <c r="I4693" s="89"/>
      <c r="J4693" s="85" t="s">
        <v>2140</v>
      </c>
    </row>
    <row r="4694" spans="9:10" x14ac:dyDescent="0.4">
      <c r="I4694" s="89"/>
      <c r="J4694" s="85" t="s">
        <v>2114</v>
      </c>
    </row>
    <row r="4695" spans="9:10" x14ac:dyDescent="0.4">
      <c r="I4695" s="89"/>
      <c r="J4695" s="85" t="s">
        <v>2226</v>
      </c>
    </row>
    <row r="4696" spans="9:10" x14ac:dyDescent="0.4">
      <c r="I4696" s="89"/>
      <c r="J4696" s="85" t="s">
        <v>3942</v>
      </c>
    </row>
    <row r="4697" spans="9:10" x14ac:dyDescent="0.4">
      <c r="I4697" s="89"/>
      <c r="J4697" s="85" t="s">
        <v>3940</v>
      </c>
    </row>
    <row r="4698" spans="9:10" x14ac:dyDescent="0.4">
      <c r="I4698" s="89"/>
      <c r="J4698" s="85" t="s">
        <v>3943</v>
      </c>
    </row>
    <row r="4699" spans="9:10" x14ac:dyDescent="0.4">
      <c r="I4699" s="89"/>
      <c r="J4699" s="85" t="s">
        <v>3941</v>
      </c>
    </row>
    <row r="4700" spans="9:10" x14ac:dyDescent="0.4">
      <c r="I4700" s="89"/>
      <c r="J4700" s="85" t="s">
        <v>3944</v>
      </c>
    </row>
    <row r="4701" spans="9:10" x14ac:dyDescent="0.4">
      <c r="I4701" s="89"/>
      <c r="J4701" s="85" t="s">
        <v>4956</v>
      </c>
    </row>
    <row r="4702" spans="9:10" x14ac:dyDescent="0.4">
      <c r="I4702" s="89"/>
      <c r="J4702" s="85" t="s">
        <v>4957</v>
      </c>
    </row>
    <row r="4703" spans="9:10" x14ac:dyDescent="0.4">
      <c r="I4703" s="89"/>
      <c r="J4703" s="85" t="s">
        <v>4958</v>
      </c>
    </row>
    <row r="4704" spans="9:10" x14ac:dyDescent="0.4">
      <c r="I4704" s="89"/>
      <c r="J4704" s="85" t="s">
        <v>4959</v>
      </c>
    </row>
    <row r="4705" spans="9:10" x14ac:dyDescent="0.4">
      <c r="I4705" s="89"/>
      <c r="J4705" s="85" t="s">
        <v>2227</v>
      </c>
    </row>
    <row r="4706" spans="9:10" x14ac:dyDescent="0.4">
      <c r="I4706" s="89"/>
      <c r="J4706" s="85" t="s">
        <v>2228</v>
      </c>
    </row>
    <row r="4707" spans="9:10" x14ac:dyDescent="0.4">
      <c r="I4707" s="89"/>
      <c r="J4707" s="85" t="s">
        <v>2229</v>
      </c>
    </row>
    <row r="4708" spans="9:10" x14ac:dyDescent="0.4">
      <c r="I4708" s="89"/>
      <c r="J4708" s="85" t="s">
        <v>5371</v>
      </c>
    </row>
    <row r="4709" spans="9:10" x14ac:dyDescent="0.4">
      <c r="I4709" s="89"/>
      <c r="J4709" s="85" t="s">
        <v>4684</v>
      </c>
    </row>
    <row r="4710" spans="9:10" x14ac:dyDescent="0.4">
      <c r="I4710" s="89"/>
      <c r="J4710" s="85" t="s">
        <v>5375</v>
      </c>
    </row>
    <row r="4711" spans="9:10" x14ac:dyDescent="0.4">
      <c r="I4711" s="89"/>
      <c r="J4711" s="85" t="s">
        <v>5376</v>
      </c>
    </row>
    <row r="4712" spans="9:10" x14ac:dyDescent="0.4">
      <c r="I4712" s="89"/>
      <c r="J4712" s="85" t="s">
        <v>5166</v>
      </c>
    </row>
    <row r="4713" spans="9:10" x14ac:dyDescent="0.4">
      <c r="I4713" s="89"/>
      <c r="J4713" s="85" t="s">
        <v>5167</v>
      </c>
    </row>
    <row r="4714" spans="9:10" x14ac:dyDescent="0.4">
      <c r="I4714" s="89"/>
      <c r="J4714" s="85" t="s">
        <v>4380</v>
      </c>
    </row>
    <row r="4715" spans="9:10" x14ac:dyDescent="0.4">
      <c r="I4715" s="89"/>
      <c r="J4715" s="85" t="s">
        <v>4379</v>
      </c>
    </row>
    <row r="4716" spans="9:10" x14ac:dyDescent="0.4">
      <c r="I4716" s="89"/>
      <c r="J4716" s="85" t="s">
        <v>5164</v>
      </c>
    </row>
    <row r="4717" spans="9:10" x14ac:dyDescent="0.4">
      <c r="I4717" s="89"/>
      <c r="J4717" s="85" t="s">
        <v>4378</v>
      </c>
    </row>
    <row r="4718" spans="9:10" x14ac:dyDescent="0.4">
      <c r="I4718" s="89"/>
      <c r="J4718" s="85" t="s">
        <v>5374</v>
      </c>
    </row>
    <row r="4719" spans="9:10" x14ac:dyDescent="0.4">
      <c r="I4719" s="89"/>
      <c r="J4719" s="85" t="s">
        <v>4686</v>
      </c>
    </row>
    <row r="4720" spans="9:10" x14ac:dyDescent="0.4">
      <c r="I4720" s="89"/>
      <c r="J4720" s="85" t="s">
        <v>5378</v>
      </c>
    </row>
    <row r="4721" spans="9:10" x14ac:dyDescent="0.4">
      <c r="I4721" s="89"/>
      <c r="J4721" s="85" t="s">
        <v>5379</v>
      </c>
    </row>
    <row r="4722" spans="9:10" x14ac:dyDescent="0.4">
      <c r="I4722" s="89"/>
      <c r="J4722" s="85" t="s">
        <v>4685</v>
      </c>
    </row>
    <row r="4723" spans="9:10" x14ac:dyDescent="0.4">
      <c r="I4723" s="89"/>
      <c r="J4723" s="85" t="s">
        <v>5377</v>
      </c>
    </row>
    <row r="4724" spans="9:10" x14ac:dyDescent="0.4">
      <c r="I4724" s="89"/>
      <c r="J4724" s="85" t="s">
        <v>4678</v>
      </c>
    </row>
    <row r="4725" spans="9:10" x14ac:dyDescent="0.4">
      <c r="I4725" s="89"/>
      <c r="J4725" s="85" t="s">
        <v>5372</v>
      </c>
    </row>
    <row r="4726" spans="9:10" x14ac:dyDescent="0.4">
      <c r="I4726" s="89"/>
      <c r="J4726" s="85" t="s">
        <v>5373</v>
      </c>
    </row>
    <row r="4727" spans="9:10" x14ac:dyDescent="0.4">
      <c r="I4727" s="89"/>
      <c r="J4727" s="85" t="s">
        <v>4668</v>
      </c>
    </row>
    <row r="4728" spans="9:10" x14ac:dyDescent="0.4">
      <c r="I4728" s="89"/>
      <c r="J4728" s="85" t="s">
        <v>4675</v>
      </c>
    </row>
    <row r="4729" spans="9:10" x14ac:dyDescent="0.4">
      <c r="I4729" s="89"/>
      <c r="J4729" s="85" t="s">
        <v>4670</v>
      </c>
    </row>
    <row r="4730" spans="9:10" x14ac:dyDescent="0.4">
      <c r="I4730" s="89"/>
      <c r="J4730" s="85" t="s">
        <v>4673</v>
      </c>
    </row>
    <row r="4731" spans="9:10" x14ac:dyDescent="0.4">
      <c r="I4731" s="89"/>
      <c r="J4731" s="85" t="s">
        <v>4681</v>
      </c>
    </row>
    <row r="4732" spans="9:10" x14ac:dyDescent="0.4">
      <c r="I4732" s="89"/>
      <c r="J4732" s="85" t="s">
        <v>4680</v>
      </c>
    </row>
    <row r="4733" spans="9:10" x14ac:dyDescent="0.4">
      <c r="I4733" s="89"/>
      <c r="J4733" s="85" t="s">
        <v>4683</v>
      </c>
    </row>
    <row r="4734" spans="9:10" x14ac:dyDescent="0.4">
      <c r="I4734" s="89"/>
      <c r="J4734" s="85" t="s">
        <v>4671</v>
      </c>
    </row>
    <row r="4735" spans="9:10" x14ac:dyDescent="0.4">
      <c r="I4735" s="89"/>
      <c r="J4735" s="85" t="s">
        <v>5165</v>
      </c>
    </row>
    <row r="4736" spans="9:10" x14ac:dyDescent="0.4">
      <c r="I4736" s="89"/>
      <c r="J4736" s="85" t="s">
        <v>4674</v>
      </c>
    </row>
    <row r="4737" spans="9:10" x14ac:dyDescent="0.4">
      <c r="I4737" s="89"/>
      <c r="J4737" s="85" t="s">
        <v>4667</v>
      </c>
    </row>
    <row r="4738" spans="9:10" x14ac:dyDescent="0.4">
      <c r="I4738" s="89"/>
      <c r="J4738" s="85" t="s">
        <v>4666</v>
      </c>
    </row>
    <row r="4739" spans="9:10" x14ac:dyDescent="0.4">
      <c r="I4739" s="89"/>
      <c r="J4739" s="85" t="s">
        <v>4679</v>
      </c>
    </row>
    <row r="4740" spans="9:10" x14ac:dyDescent="0.4">
      <c r="I4740" s="89"/>
      <c r="J4740" s="85" t="s">
        <v>4669</v>
      </c>
    </row>
    <row r="4741" spans="9:10" x14ac:dyDescent="0.4">
      <c r="I4741" s="89"/>
      <c r="J4741" s="85" t="s">
        <v>4676</v>
      </c>
    </row>
    <row r="4742" spans="9:10" x14ac:dyDescent="0.4">
      <c r="I4742" s="89"/>
      <c r="J4742" s="85" t="s">
        <v>4677</v>
      </c>
    </row>
    <row r="4743" spans="9:10" x14ac:dyDescent="0.4">
      <c r="I4743" s="89"/>
      <c r="J4743" s="85" t="s">
        <v>4665</v>
      </c>
    </row>
    <row r="4744" spans="9:10" x14ac:dyDescent="0.4">
      <c r="I4744" s="89"/>
      <c r="J4744" s="85" t="s">
        <v>4672</v>
      </c>
    </row>
    <row r="4745" spans="9:10" x14ac:dyDescent="0.4">
      <c r="I4745" s="89"/>
      <c r="J4745" s="85" t="s">
        <v>4682</v>
      </c>
    </row>
    <row r="4746" spans="9:10" x14ac:dyDescent="0.4">
      <c r="I4746" s="89"/>
      <c r="J4746" s="85" t="s">
        <v>3945</v>
      </c>
    </row>
    <row r="4747" spans="9:10" x14ac:dyDescent="0.4">
      <c r="I4747" s="89"/>
      <c r="J4747" s="85" t="s">
        <v>3946</v>
      </c>
    </row>
    <row r="4748" spans="9:10" x14ac:dyDescent="0.4">
      <c r="I4748" s="89"/>
      <c r="J4748" s="85" t="s">
        <v>3947</v>
      </c>
    </row>
    <row r="4749" spans="9:10" x14ac:dyDescent="0.4">
      <c r="I4749" s="89"/>
      <c r="J4749" s="85" t="s">
        <v>4382</v>
      </c>
    </row>
    <row r="4750" spans="9:10" x14ac:dyDescent="0.4">
      <c r="I4750" s="89"/>
      <c r="J4750" s="85" t="s">
        <v>4383</v>
      </c>
    </row>
    <row r="4751" spans="9:10" x14ac:dyDescent="0.4">
      <c r="I4751" s="89"/>
      <c r="J4751" s="85" t="s">
        <v>4384</v>
      </c>
    </row>
    <row r="4752" spans="9:10" x14ac:dyDescent="0.4">
      <c r="I4752" s="89"/>
      <c r="J4752" s="85" t="s">
        <v>4381</v>
      </c>
    </row>
    <row r="4753" spans="9:10" x14ac:dyDescent="0.4">
      <c r="I4753" s="89"/>
      <c r="J4753" s="85" t="s">
        <v>4386</v>
      </c>
    </row>
    <row r="4754" spans="9:10" x14ac:dyDescent="0.4">
      <c r="I4754" s="89"/>
      <c r="J4754" s="85" t="s">
        <v>4387</v>
      </c>
    </row>
    <row r="4755" spans="9:10" x14ac:dyDescent="0.4">
      <c r="I4755" s="89"/>
      <c r="J4755" s="85" t="s">
        <v>5641</v>
      </c>
    </row>
    <row r="4756" spans="9:10" x14ac:dyDescent="0.4">
      <c r="I4756" s="89"/>
      <c r="J4756" s="85" t="s">
        <v>4385</v>
      </c>
    </row>
    <row r="4757" spans="9:10" x14ac:dyDescent="0.4">
      <c r="I4757" s="89"/>
      <c r="J4757" s="85" t="s">
        <v>4687</v>
      </c>
    </row>
    <row r="4758" spans="9:10" x14ac:dyDescent="0.4">
      <c r="I4758" s="89"/>
      <c r="J4758" s="85" t="s">
        <v>4689</v>
      </c>
    </row>
    <row r="4759" spans="9:10" x14ac:dyDescent="0.4">
      <c r="I4759" s="89"/>
      <c r="J4759" s="85" t="s">
        <v>4690</v>
      </c>
    </row>
    <row r="4760" spans="9:10" x14ac:dyDescent="0.4">
      <c r="I4760" s="89"/>
      <c r="J4760" s="85" t="s">
        <v>4688</v>
      </c>
    </row>
    <row r="4761" spans="9:10" x14ac:dyDescent="0.4">
      <c r="I4761" s="89"/>
      <c r="J4761" s="85" t="s">
        <v>4691</v>
      </c>
    </row>
    <row r="4762" spans="9:10" x14ac:dyDescent="0.4">
      <c r="I4762" s="89"/>
      <c r="J4762" s="85" t="s">
        <v>5407</v>
      </c>
    </row>
    <row r="4763" spans="9:10" x14ac:dyDescent="0.4">
      <c r="I4763" s="89"/>
      <c r="J4763" s="85" t="s">
        <v>5388</v>
      </c>
    </row>
    <row r="4764" spans="9:10" x14ac:dyDescent="0.4">
      <c r="I4764" s="89"/>
      <c r="J4764" s="85" t="s">
        <v>5403</v>
      </c>
    </row>
    <row r="4765" spans="9:10" x14ac:dyDescent="0.4">
      <c r="I4765" s="89"/>
      <c r="J4765" s="85" t="s">
        <v>5390</v>
      </c>
    </row>
    <row r="4766" spans="9:10" x14ac:dyDescent="0.4">
      <c r="I4766" s="89"/>
      <c r="J4766" s="85" t="s">
        <v>5405</v>
      </c>
    </row>
    <row r="4767" spans="9:10" x14ac:dyDescent="0.4">
      <c r="I4767" s="89"/>
      <c r="J4767" s="85" t="s">
        <v>5406</v>
      </c>
    </row>
    <row r="4768" spans="9:10" x14ac:dyDescent="0.4">
      <c r="I4768" s="89"/>
      <c r="J4768" s="85" t="s">
        <v>5386</v>
      </c>
    </row>
    <row r="4769" spans="9:10" x14ac:dyDescent="0.4">
      <c r="I4769" s="89"/>
      <c r="J4769" s="85" t="s">
        <v>5385</v>
      </c>
    </row>
    <row r="4770" spans="9:10" x14ac:dyDescent="0.4">
      <c r="I4770" s="89"/>
      <c r="J4770" s="85" t="s">
        <v>5398</v>
      </c>
    </row>
    <row r="4771" spans="9:10" x14ac:dyDescent="0.4">
      <c r="I4771" s="89"/>
      <c r="J4771" s="85" t="s">
        <v>5401</v>
      </c>
    </row>
    <row r="4772" spans="9:10" x14ac:dyDescent="0.4">
      <c r="I4772" s="89"/>
      <c r="J4772" s="85" t="s">
        <v>5396</v>
      </c>
    </row>
    <row r="4773" spans="9:10" x14ac:dyDescent="0.4">
      <c r="I4773" s="89"/>
      <c r="J4773" s="85" t="s">
        <v>5392</v>
      </c>
    </row>
    <row r="4774" spans="9:10" x14ac:dyDescent="0.4">
      <c r="I4774" s="89"/>
      <c r="J4774" s="85" t="s">
        <v>5384</v>
      </c>
    </row>
    <row r="4775" spans="9:10" x14ac:dyDescent="0.4">
      <c r="I4775" s="89"/>
      <c r="J4775" s="85" t="s">
        <v>5383</v>
      </c>
    </row>
    <row r="4776" spans="9:10" x14ac:dyDescent="0.4">
      <c r="I4776" s="89"/>
      <c r="J4776" s="85" t="s">
        <v>5402</v>
      </c>
    </row>
    <row r="4777" spans="9:10" x14ac:dyDescent="0.4">
      <c r="I4777" s="89"/>
      <c r="J4777" s="85" t="s">
        <v>5394</v>
      </c>
    </row>
    <row r="4778" spans="9:10" x14ac:dyDescent="0.4">
      <c r="I4778" s="89"/>
      <c r="J4778" s="85" t="s">
        <v>5393</v>
      </c>
    </row>
    <row r="4779" spans="9:10" x14ac:dyDescent="0.4">
      <c r="I4779" s="89"/>
      <c r="J4779" s="85" t="s">
        <v>5389</v>
      </c>
    </row>
    <row r="4780" spans="9:10" x14ac:dyDescent="0.4">
      <c r="I4780" s="89"/>
      <c r="J4780" s="85" t="s">
        <v>5397</v>
      </c>
    </row>
    <row r="4781" spans="9:10" x14ac:dyDescent="0.4">
      <c r="I4781" s="89"/>
      <c r="J4781" s="85" t="s">
        <v>5380</v>
      </c>
    </row>
    <row r="4782" spans="9:10" x14ac:dyDescent="0.4">
      <c r="I4782" s="89"/>
      <c r="J4782" s="85" t="s">
        <v>5381</v>
      </c>
    </row>
    <row r="4783" spans="9:10" x14ac:dyDescent="0.4">
      <c r="I4783" s="89"/>
      <c r="J4783" s="85" t="s">
        <v>5404</v>
      </c>
    </row>
    <row r="4784" spans="9:10" x14ac:dyDescent="0.4">
      <c r="I4784" s="89"/>
      <c r="J4784" s="85" t="s">
        <v>5395</v>
      </c>
    </row>
    <row r="4785" spans="9:10" x14ac:dyDescent="0.4">
      <c r="I4785" s="89"/>
      <c r="J4785" s="85" t="s">
        <v>5391</v>
      </c>
    </row>
    <row r="4786" spans="9:10" x14ac:dyDescent="0.4">
      <c r="I4786" s="89"/>
      <c r="J4786" s="85" t="s">
        <v>5399</v>
      </c>
    </row>
    <row r="4787" spans="9:10" x14ac:dyDescent="0.4">
      <c r="I4787" s="89"/>
      <c r="J4787" s="85" t="s">
        <v>5400</v>
      </c>
    </row>
    <row r="4788" spans="9:10" x14ac:dyDescent="0.4">
      <c r="I4788" s="89"/>
      <c r="J4788" s="85" t="s">
        <v>5387</v>
      </c>
    </row>
    <row r="4789" spans="9:10" x14ac:dyDescent="0.4">
      <c r="I4789" s="89"/>
      <c r="J4789" s="85" t="s">
        <v>5408</v>
      </c>
    </row>
    <row r="4790" spans="9:10" x14ac:dyDescent="0.4">
      <c r="I4790" s="89"/>
      <c r="J4790" s="85" t="s">
        <v>5382</v>
      </c>
    </row>
    <row r="4791" spans="9:10" x14ac:dyDescent="0.4">
      <c r="I4791" s="89"/>
      <c r="J4791" s="85" t="s">
        <v>5171</v>
      </c>
    </row>
    <row r="4792" spans="9:10" x14ac:dyDescent="0.4">
      <c r="I4792" s="89"/>
      <c r="J4792" s="85" t="s">
        <v>5169</v>
      </c>
    </row>
    <row r="4793" spans="9:10" x14ac:dyDescent="0.4">
      <c r="I4793" s="89"/>
      <c r="J4793" s="85" t="s">
        <v>5170</v>
      </c>
    </row>
    <row r="4794" spans="9:10" x14ac:dyDescent="0.4">
      <c r="I4794" s="89"/>
      <c r="J4794" s="85" t="s">
        <v>5168</v>
      </c>
    </row>
    <row r="4795" spans="9:10" x14ac:dyDescent="0.4">
      <c r="I4795" s="89"/>
      <c r="J4795" s="85" t="s">
        <v>4960</v>
      </c>
    </row>
    <row r="4796" spans="9:10" x14ac:dyDescent="0.4">
      <c r="I4796" s="89"/>
      <c r="J4796" s="85" t="s">
        <v>2232</v>
      </c>
    </row>
    <row r="4797" spans="9:10" x14ac:dyDescent="0.4">
      <c r="I4797" s="89"/>
      <c r="J4797" s="85" t="s">
        <v>2233</v>
      </c>
    </row>
    <row r="4798" spans="9:10" x14ac:dyDescent="0.4">
      <c r="I4798" s="89"/>
      <c r="J4798" s="85" t="s">
        <v>2231</v>
      </c>
    </row>
    <row r="4799" spans="9:10" x14ac:dyDescent="0.4">
      <c r="I4799" s="89"/>
      <c r="J4799" s="85" t="s">
        <v>2235</v>
      </c>
    </row>
    <row r="4800" spans="9:10" x14ac:dyDescent="0.4">
      <c r="I4800" s="89"/>
      <c r="J4800" s="85" t="s">
        <v>2234</v>
      </c>
    </row>
    <row r="4801" spans="9:10" x14ac:dyDescent="0.4">
      <c r="I4801" s="89"/>
      <c r="J4801" s="85" t="s">
        <v>2230</v>
      </c>
    </row>
    <row r="4802" spans="9:10" x14ac:dyDescent="0.4">
      <c r="I4802" s="89"/>
      <c r="J4802" s="85" t="s">
        <v>5173</v>
      </c>
    </row>
    <row r="4803" spans="9:10" x14ac:dyDescent="0.4">
      <c r="I4803" s="89"/>
      <c r="J4803" s="85" t="s">
        <v>5229</v>
      </c>
    </row>
    <row r="4804" spans="9:10" x14ac:dyDescent="0.4">
      <c r="I4804" s="89"/>
      <c r="J4804" s="85" t="s">
        <v>3948</v>
      </c>
    </row>
    <row r="4805" spans="9:10" x14ac:dyDescent="0.4">
      <c r="I4805" s="89"/>
      <c r="J4805" s="85" t="s">
        <v>5172</v>
      </c>
    </row>
    <row r="4806" spans="9:10" x14ac:dyDescent="0.4">
      <c r="I4806" s="89"/>
      <c r="J4806" s="85" t="s">
        <v>5122</v>
      </c>
    </row>
    <row r="4807" spans="9:10" x14ac:dyDescent="0.4">
      <c r="I4807" s="89"/>
      <c r="J4807" s="85" t="s">
        <v>5121</v>
      </c>
    </row>
    <row r="4808" spans="9:10" x14ac:dyDescent="0.4">
      <c r="I4808" s="89"/>
      <c r="J4808" s="85" t="s">
        <v>5175</v>
      </c>
    </row>
    <row r="4809" spans="9:10" x14ac:dyDescent="0.4">
      <c r="I4809" s="89"/>
      <c r="J4809" s="85" t="s">
        <v>5174</v>
      </c>
    </row>
    <row r="4810" spans="9:10" x14ac:dyDescent="0.4">
      <c r="I4810" s="89"/>
      <c r="J4810" s="85" t="s">
        <v>5410</v>
      </c>
    </row>
    <row r="4811" spans="9:10" x14ac:dyDescent="0.4">
      <c r="I4811" s="89"/>
      <c r="J4811" s="85" t="s">
        <v>5409</v>
      </c>
    </row>
    <row r="4812" spans="9:10" x14ac:dyDescent="0.4">
      <c r="I4812" s="89"/>
      <c r="J4812" s="85" t="s">
        <v>5411</v>
      </c>
    </row>
    <row r="4813" spans="9:10" x14ac:dyDescent="0.4">
      <c r="I4813" s="89"/>
      <c r="J4813" s="85" t="s">
        <v>4388</v>
      </c>
    </row>
    <row r="4814" spans="9:10" x14ac:dyDescent="0.4">
      <c r="I4814" s="89"/>
      <c r="J4814" s="85" t="s">
        <v>5644</v>
      </c>
    </row>
    <row r="4815" spans="9:10" x14ac:dyDescent="0.4">
      <c r="I4815" s="89"/>
      <c r="J4815" s="85" t="s">
        <v>5642</v>
      </c>
    </row>
    <row r="4816" spans="9:10" x14ac:dyDescent="0.4">
      <c r="I4816" s="89"/>
      <c r="J4816" s="85" t="s">
        <v>5643</v>
      </c>
    </row>
    <row r="4817" spans="9:10" x14ac:dyDescent="0.4">
      <c r="I4817" s="89"/>
      <c r="J4817" s="85" t="s">
        <v>5645</v>
      </c>
    </row>
    <row r="4818" spans="9:10" x14ac:dyDescent="0.4">
      <c r="I4818" s="89"/>
      <c r="J4818" s="85" t="s">
        <v>2240</v>
      </c>
    </row>
    <row r="4819" spans="9:10" x14ac:dyDescent="0.4">
      <c r="I4819" s="89"/>
      <c r="J4819" s="85" t="s">
        <v>2238</v>
      </c>
    </row>
    <row r="4820" spans="9:10" x14ac:dyDescent="0.4">
      <c r="I4820" s="89"/>
      <c r="J4820" s="85" t="s">
        <v>2237</v>
      </c>
    </row>
    <row r="4821" spans="9:10" x14ac:dyDescent="0.4">
      <c r="I4821" s="89"/>
      <c r="J4821" s="85" t="s">
        <v>2241</v>
      </c>
    </row>
    <row r="4822" spans="9:10" x14ac:dyDescent="0.4">
      <c r="I4822" s="89"/>
      <c r="J4822" s="85" t="s">
        <v>2239</v>
      </c>
    </row>
    <row r="4823" spans="9:10" x14ac:dyDescent="0.4">
      <c r="I4823" s="89"/>
      <c r="J4823" s="85" t="s">
        <v>2236</v>
      </c>
    </row>
    <row r="4824" spans="9:10" x14ac:dyDescent="0.4">
      <c r="I4824" s="89"/>
      <c r="J4824" s="85" t="s">
        <v>3954</v>
      </c>
    </row>
    <row r="4825" spans="9:10" x14ac:dyDescent="0.4">
      <c r="I4825" s="89"/>
      <c r="J4825" s="85" t="s">
        <v>3956</v>
      </c>
    </row>
    <row r="4826" spans="9:10" x14ac:dyDescent="0.4">
      <c r="I4826" s="89"/>
      <c r="J4826" s="85" t="s">
        <v>3950</v>
      </c>
    </row>
    <row r="4827" spans="9:10" x14ac:dyDescent="0.4">
      <c r="I4827" s="89"/>
      <c r="J4827" s="85" t="s">
        <v>3953</v>
      </c>
    </row>
    <row r="4828" spans="9:10" x14ac:dyDescent="0.4">
      <c r="I4828" s="89"/>
      <c r="J4828" s="85" t="s">
        <v>3949</v>
      </c>
    </row>
    <row r="4829" spans="9:10" x14ac:dyDescent="0.4">
      <c r="I4829" s="89"/>
      <c r="J4829" s="85" t="s">
        <v>3955</v>
      </c>
    </row>
    <row r="4830" spans="9:10" x14ac:dyDescent="0.4">
      <c r="I4830" s="89"/>
      <c r="J4830" s="85" t="s">
        <v>3951</v>
      </c>
    </row>
    <row r="4831" spans="9:10" x14ac:dyDescent="0.4">
      <c r="I4831" s="89"/>
      <c r="J4831" s="85" t="s">
        <v>3952</v>
      </c>
    </row>
    <row r="4832" spans="9:10" x14ac:dyDescent="0.4">
      <c r="I4832" s="89"/>
      <c r="J4832" s="85" t="s">
        <v>5413</v>
      </c>
    </row>
    <row r="4833" spans="9:10" x14ac:dyDescent="0.4">
      <c r="I4833" s="89"/>
      <c r="J4833" s="85" t="s">
        <v>5412</v>
      </c>
    </row>
    <row r="4834" spans="9:10" x14ac:dyDescent="0.4">
      <c r="I4834" s="89"/>
      <c r="J4834" s="85" t="s">
        <v>5198</v>
      </c>
    </row>
    <row r="4835" spans="9:10" x14ac:dyDescent="0.4">
      <c r="I4835" s="89"/>
      <c r="J4835" s="85" t="s">
        <v>5199</v>
      </c>
    </row>
    <row r="4836" spans="9:10" x14ac:dyDescent="0.4">
      <c r="I4836" s="89"/>
      <c r="J4836" s="85" t="s">
        <v>5197</v>
      </c>
    </row>
    <row r="4837" spans="9:10" x14ac:dyDescent="0.4">
      <c r="I4837" s="89"/>
      <c r="J4837" s="85" t="s">
        <v>5200</v>
      </c>
    </row>
    <row r="4838" spans="9:10" x14ac:dyDescent="0.4">
      <c r="I4838" s="89"/>
      <c r="J4838" s="85" t="s">
        <v>5747</v>
      </c>
    </row>
    <row r="4839" spans="9:10" x14ac:dyDescent="0.4">
      <c r="I4839" s="89"/>
      <c r="J4839" s="85" t="s">
        <v>5748</v>
      </c>
    </row>
    <row r="4840" spans="9:10" x14ac:dyDescent="0.4">
      <c r="I4840" s="89"/>
      <c r="J4840" s="85" t="s">
        <v>5749</v>
      </c>
    </row>
    <row r="4841" spans="9:10" x14ac:dyDescent="0.4">
      <c r="I4841" s="89"/>
      <c r="J4841" s="85" t="s">
        <v>5750</v>
      </c>
    </row>
    <row r="4842" spans="9:10" x14ac:dyDescent="0.4">
      <c r="I4842" s="89"/>
      <c r="J4842" s="85" t="s">
        <v>3957</v>
      </c>
    </row>
    <row r="4843" spans="9:10" x14ac:dyDescent="0.4">
      <c r="I4843" s="89"/>
      <c r="J4843" s="85" t="s">
        <v>2249</v>
      </c>
    </row>
    <row r="4844" spans="9:10" x14ac:dyDescent="0.4">
      <c r="I4844" s="89"/>
      <c r="J4844" s="85" t="s">
        <v>2255</v>
      </c>
    </row>
    <row r="4845" spans="9:10" x14ac:dyDescent="0.4">
      <c r="I4845" s="89"/>
      <c r="J4845" s="85" t="s">
        <v>2273</v>
      </c>
    </row>
    <row r="4846" spans="9:10" x14ac:dyDescent="0.4">
      <c r="I4846" s="89"/>
      <c r="J4846" s="85" t="s">
        <v>2279</v>
      </c>
    </row>
    <row r="4847" spans="9:10" x14ac:dyDescent="0.4">
      <c r="I4847" s="89"/>
      <c r="J4847" s="85" t="s">
        <v>2250</v>
      </c>
    </row>
    <row r="4848" spans="9:10" x14ac:dyDescent="0.4">
      <c r="I4848" s="89"/>
      <c r="J4848" s="85" t="s">
        <v>2244</v>
      </c>
    </row>
    <row r="4849" spans="9:10" x14ac:dyDescent="0.4">
      <c r="I4849" s="89"/>
      <c r="J4849" s="85" t="s">
        <v>4389</v>
      </c>
    </row>
    <row r="4850" spans="9:10" x14ac:dyDescent="0.4">
      <c r="I4850" s="89"/>
      <c r="J4850" s="85" t="s">
        <v>5414</v>
      </c>
    </row>
    <row r="4851" spans="9:10" x14ac:dyDescent="0.4">
      <c r="I4851" s="89"/>
      <c r="J4851" s="85" t="s">
        <v>2262</v>
      </c>
    </row>
    <row r="4852" spans="9:10" x14ac:dyDescent="0.4">
      <c r="I4852" s="89"/>
      <c r="J4852" s="85" t="s">
        <v>2284</v>
      </c>
    </row>
    <row r="4853" spans="9:10" x14ac:dyDescent="0.4">
      <c r="I4853" s="89"/>
      <c r="J4853" s="85" t="s">
        <v>2268</v>
      </c>
    </row>
    <row r="4854" spans="9:10" x14ac:dyDescent="0.4">
      <c r="I4854" s="89"/>
      <c r="J4854" s="85" t="s">
        <v>2272</v>
      </c>
    </row>
    <row r="4855" spans="9:10" x14ac:dyDescent="0.4">
      <c r="I4855" s="89"/>
      <c r="J4855" s="85" t="s">
        <v>2275</v>
      </c>
    </row>
    <row r="4856" spans="9:10" x14ac:dyDescent="0.4">
      <c r="I4856" s="89"/>
      <c r="J4856" s="85" t="s">
        <v>2264</v>
      </c>
    </row>
    <row r="4857" spans="9:10" x14ac:dyDescent="0.4">
      <c r="I4857" s="89"/>
      <c r="J4857" s="85" t="s">
        <v>5646</v>
      </c>
    </row>
    <row r="4858" spans="9:10" x14ac:dyDescent="0.4">
      <c r="I4858" s="89"/>
      <c r="J4858" s="85" t="s">
        <v>2247</v>
      </c>
    </row>
    <row r="4859" spans="9:10" x14ac:dyDescent="0.4">
      <c r="I4859" s="89"/>
      <c r="J4859" s="85" t="s">
        <v>2285</v>
      </c>
    </row>
    <row r="4860" spans="9:10" x14ac:dyDescent="0.4">
      <c r="I4860" s="89"/>
      <c r="J4860" s="85" t="s">
        <v>2269</v>
      </c>
    </row>
    <row r="4861" spans="9:10" x14ac:dyDescent="0.4">
      <c r="I4861" s="89"/>
      <c r="J4861" s="85" t="s">
        <v>2286</v>
      </c>
    </row>
    <row r="4862" spans="9:10" x14ac:dyDescent="0.4">
      <c r="I4862" s="89"/>
      <c r="J4862" s="85" t="s">
        <v>2274</v>
      </c>
    </row>
    <row r="4863" spans="9:10" x14ac:dyDescent="0.4">
      <c r="I4863" s="89"/>
      <c r="J4863" s="85" t="s">
        <v>2242</v>
      </c>
    </row>
    <row r="4864" spans="9:10" x14ac:dyDescent="0.4">
      <c r="I4864" s="89"/>
      <c r="J4864" s="85" t="s">
        <v>2256</v>
      </c>
    </row>
    <row r="4865" spans="9:10" x14ac:dyDescent="0.4">
      <c r="I4865" s="89"/>
      <c r="J4865" s="85" t="s">
        <v>2251</v>
      </c>
    </row>
    <row r="4866" spans="9:10" x14ac:dyDescent="0.4">
      <c r="I4866" s="89"/>
      <c r="J4866" s="85" t="s">
        <v>2258</v>
      </c>
    </row>
    <row r="4867" spans="9:10" x14ac:dyDescent="0.4">
      <c r="I4867" s="89"/>
      <c r="J4867" s="85" t="s">
        <v>2254</v>
      </c>
    </row>
    <row r="4868" spans="9:10" x14ac:dyDescent="0.4">
      <c r="I4868" s="89"/>
      <c r="J4868" s="85" t="s">
        <v>2246</v>
      </c>
    </row>
    <row r="4869" spans="9:10" x14ac:dyDescent="0.4">
      <c r="I4869" s="89"/>
      <c r="J4869" s="85" t="s">
        <v>2261</v>
      </c>
    </row>
    <row r="4870" spans="9:10" x14ac:dyDescent="0.4">
      <c r="I4870" s="89"/>
      <c r="J4870" s="85" t="s">
        <v>2252</v>
      </c>
    </row>
    <row r="4871" spans="9:10" x14ac:dyDescent="0.4">
      <c r="I4871" s="89"/>
      <c r="J4871" s="85" t="s">
        <v>2280</v>
      </c>
    </row>
    <row r="4872" spans="9:10" x14ac:dyDescent="0.4">
      <c r="I4872" s="89"/>
      <c r="J4872" s="85" t="s">
        <v>2270</v>
      </c>
    </row>
    <row r="4873" spans="9:10" x14ac:dyDescent="0.4">
      <c r="I4873" s="89"/>
      <c r="J4873" s="85" t="s">
        <v>2265</v>
      </c>
    </row>
    <row r="4874" spans="9:10" x14ac:dyDescent="0.4">
      <c r="I4874" s="89"/>
      <c r="J4874" s="85" t="s">
        <v>2259</v>
      </c>
    </row>
    <row r="4875" spans="9:10" x14ac:dyDescent="0.4">
      <c r="I4875" s="89"/>
      <c r="J4875" s="85" t="s">
        <v>2278</v>
      </c>
    </row>
    <row r="4876" spans="9:10" x14ac:dyDescent="0.4">
      <c r="I4876" s="89"/>
      <c r="J4876" s="85" t="s">
        <v>2281</v>
      </c>
    </row>
    <row r="4877" spans="9:10" x14ac:dyDescent="0.4">
      <c r="I4877" s="89"/>
      <c r="J4877" s="85" t="s">
        <v>5752</v>
      </c>
    </row>
    <row r="4878" spans="9:10" x14ac:dyDescent="0.4">
      <c r="I4878" s="89"/>
      <c r="J4878" s="85" t="s">
        <v>5751</v>
      </c>
    </row>
    <row r="4879" spans="9:10" x14ac:dyDescent="0.4">
      <c r="I4879" s="89"/>
      <c r="J4879" s="85" t="s">
        <v>5753</v>
      </c>
    </row>
    <row r="4880" spans="9:10" x14ac:dyDescent="0.4">
      <c r="I4880" s="89"/>
      <c r="J4880" s="85" t="s">
        <v>2263</v>
      </c>
    </row>
    <row r="4881" spans="9:10" x14ac:dyDescent="0.4">
      <c r="I4881" s="89"/>
      <c r="J4881" s="85" t="s">
        <v>2245</v>
      </c>
    </row>
    <row r="4882" spans="9:10" x14ac:dyDescent="0.4">
      <c r="I4882" s="89"/>
      <c r="J4882" s="85" t="s">
        <v>2253</v>
      </c>
    </row>
    <row r="4883" spans="9:10" x14ac:dyDescent="0.4">
      <c r="I4883" s="89"/>
      <c r="J4883" s="85" t="s">
        <v>2243</v>
      </c>
    </row>
    <row r="4884" spans="9:10" x14ac:dyDescent="0.4">
      <c r="I4884" s="89"/>
      <c r="J4884" s="85" t="s">
        <v>2257</v>
      </c>
    </row>
    <row r="4885" spans="9:10" x14ac:dyDescent="0.4">
      <c r="I4885" s="89"/>
      <c r="J4885" s="85" t="s">
        <v>2276</v>
      </c>
    </row>
    <row r="4886" spans="9:10" x14ac:dyDescent="0.4">
      <c r="I4886" s="89"/>
      <c r="J4886" s="85" t="s">
        <v>2277</v>
      </c>
    </row>
    <row r="4887" spans="9:10" x14ac:dyDescent="0.4">
      <c r="I4887" s="89"/>
      <c r="J4887" s="85" t="s">
        <v>2260</v>
      </c>
    </row>
    <row r="4888" spans="9:10" x14ac:dyDescent="0.4">
      <c r="I4888" s="89"/>
      <c r="J4888" s="85" t="s">
        <v>2248</v>
      </c>
    </row>
    <row r="4889" spans="9:10" x14ac:dyDescent="0.4">
      <c r="I4889" s="89"/>
      <c r="J4889" s="85" t="s">
        <v>2267</v>
      </c>
    </row>
    <row r="4890" spans="9:10" x14ac:dyDescent="0.4">
      <c r="I4890" s="89"/>
      <c r="J4890" s="85" t="s">
        <v>2283</v>
      </c>
    </row>
    <row r="4891" spans="9:10" x14ac:dyDescent="0.4">
      <c r="I4891" s="89"/>
      <c r="J4891" s="85" t="s">
        <v>2282</v>
      </c>
    </row>
    <row r="4892" spans="9:10" x14ac:dyDescent="0.4">
      <c r="I4892" s="89"/>
      <c r="J4892" s="85" t="s">
        <v>2266</v>
      </c>
    </row>
    <row r="4893" spans="9:10" x14ac:dyDescent="0.4">
      <c r="I4893" s="89"/>
      <c r="J4893" s="85" t="s">
        <v>2271</v>
      </c>
    </row>
    <row r="4894" spans="9:10" x14ac:dyDescent="0.4">
      <c r="I4894" s="89"/>
      <c r="J4894" s="85" t="s">
        <v>5201</v>
      </c>
    </row>
    <row r="4895" spans="9:10" x14ac:dyDescent="0.4">
      <c r="I4895" s="89"/>
      <c r="J4895" s="85" t="s">
        <v>2327</v>
      </c>
    </row>
    <row r="4896" spans="9:10" x14ac:dyDescent="0.4">
      <c r="I4896" s="89"/>
      <c r="J4896" s="85" t="s">
        <v>2296</v>
      </c>
    </row>
    <row r="4897" spans="9:10" x14ac:dyDescent="0.4">
      <c r="I4897" s="89"/>
      <c r="J4897" s="85" t="s">
        <v>2342</v>
      </c>
    </row>
    <row r="4898" spans="9:10" x14ac:dyDescent="0.4">
      <c r="I4898" s="89"/>
      <c r="J4898" s="85" t="s">
        <v>2297</v>
      </c>
    </row>
    <row r="4899" spans="9:10" x14ac:dyDescent="0.4">
      <c r="I4899" s="89"/>
      <c r="J4899" s="85" t="s">
        <v>2298</v>
      </c>
    </row>
    <row r="4900" spans="9:10" x14ac:dyDescent="0.4">
      <c r="I4900" s="89"/>
      <c r="J4900" s="85" t="s">
        <v>2299</v>
      </c>
    </row>
    <row r="4901" spans="9:10" x14ac:dyDescent="0.4">
      <c r="I4901" s="89"/>
      <c r="J4901" s="85" t="s">
        <v>2303</v>
      </c>
    </row>
    <row r="4902" spans="9:10" x14ac:dyDescent="0.4">
      <c r="I4902" s="89"/>
      <c r="J4902" s="85" t="s">
        <v>2343</v>
      </c>
    </row>
    <row r="4903" spans="9:10" x14ac:dyDescent="0.4">
      <c r="I4903" s="89"/>
      <c r="J4903" s="85" t="s">
        <v>2305</v>
      </c>
    </row>
    <row r="4904" spans="9:10" x14ac:dyDescent="0.4">
      <c r="I4904" s="89"/>
      <c r="J4904" s="85" t="s">
        <v>2308</v>
      </c>
    </row>
    <row r="4905" spans="9:10" x14ac:dyDescent="0.4">
      <c r="I4905" s="89"/>
      <c r="J4905" s="85" t="s">
        <v>2341</v>
      </c>
    </row>
    <row r="4906" spans="9:10" x14ac:dyDescent="0.4">
      <c r="I4906" s="89"/>
      <c r="J4906" s="85" t="s">
        <v>2294</v>
      </c>
    </row>
    <row r="4907" spans="9:10" x14ac:dyDescent="0.4">
      <c r="I4907" s="89"/>
      <c r="J4907" s="85" t="s">
        <v>2293</v>
      </c>
    </row>
    <row r="4908" spans="9:10" x14ac:dyDescent="0.4">
      <c r="I4908" s="89"/>
      <c r="J4908" s="85" t="s">
        <v>2340</v>
      </c>
    </row>
    <row r="4909" spans="9:10" x14ac:dyDescent="0.4">
      <c r="I4909" s="89"/>
      <c r="J4909" s="85" t="s">
        <v>2307</v>
      </c>
    </row>
    <row r="4910" spans="9:10" x14ac:dyDescent="0.4">
      <c r="I4910" s="89"/>
      <c r="J4910" s="85" t="s">
        <v>2321</v>
      </c>
    </row>
    <row r="4911" spans="9:10" x14ac:dyDescent="0.4">
      <c r="I4911" s="89"/>
      <c r="J4911" s="85" t="s">
        <v>2287</v>
      </c>
    </row>
    <row r="4912" spans="9:10" x14ac:dyDescent="0.4">
      <c r="I4912" s="89"/>
      <c r="J4912" s="85" t="s">
        <v>2290</v>
      </c>
    </row>
    <row r="4913" spans="9:10" x14ac:dyDescent="0.4">
      <c r="I4913" s="89"/>
      <c r="J4913" s="85" t="s">
        <v>2291</v>
      </c>
    </row>
    <row r="4914" spans="9:10" x14ac:dyDescent="0.4">
      <c r="I4914" s="89"/>
      <c r="J4914" s="85" t="s">
        <v>2328</v>
      </c>
    </row>
    <row r="4915" spans="9:10" x14ac:dyDescent="0.4">
      <c r="I4915" s="89"/>
      <c r="J4915" s="85" t="s">
        <v>2304</v>
      </c>
    </row>
    <row r="4916" spans="9:10" x14ac:dyDescent="0.4">
      <c r="I4916" s="89"/>
      <c r="J4916" s="85" t="s">
        <v>2306</v>
      </c>
    </row>
    <row r="4917" spans="9:10" x14ac:dyDescent="0.4">
      <c r="I4917" s="89"/>
      <c r="J4917" s="85" t="s">
        <v>2332</v>
      </c>
    </row>
    <row r="4918" spans="9:10" x14ac:dyDescent="0.4">
      <c r="I4918" s="89"/>
      <c r="J4918" s="85" t="s">
        <v>2317</v>
      </c>
    </row>
    <row r="4919" spans="9:10" x14ac:dyDescent="0.4">
      <c r="I4919" s="89"/>
      <c r="J4919" s="85" t="s">
        <v>2311</v>
      </c>
    </row>
    <row r="4920" spans="9:10" x14ac:dyDescent="0.4">
      <c r="I4920" s="89"/>
      <c r="J4920" s="85" t="s">
        <v>2323</v>
      </c>
    </row>
    <row r="4921" spans="9:10" x14ac:dyDescent="0.4">
      <c r="I4921" s="89"/>
      <c r="J4921" s="85" t="s">
        <v>2326</v>
      </c>
    </row>
    <row r="4922" spans="9:10" x14ac:dyDescent="0.4">
      <c r="I4922" s="89"/>
      <c r="J4922" s="85" t="s">
        <v>2313</v>
      </c>
    </row>
    <row r="4923" spans="9:10" x14ac:dyDescent="0.4">
      <c r="I4923" s="89"/>
      <c r="J4923" s="85" t="s">
        <v>2336</v>
      </c>
    </row>
    <row r="4924" spans="9:10" x14ac:dyDescent="0.4">
      <c r="I4924" s="89"/>
      <c r="J4924" s="85" t="s">
        <v>2344</v>
      </c>
    </row>
    <row r="4925" spans="9:10" x14ac:dyDescent="0.4">
      <c r="I4925" s="89"/>
      <c r="J4925" s="85" t="s">
        <v>2288</v>
      </c>
    </row>
    <row r="4926" spans="9:10" x14ac:dyDescent="0.4">
      <c r="I4926" s="89"/>
      <c r="J4926" s="85" t="s">
        <v>2345</v>
      </c>
    </row>
    <row r="4927" spans="9:10" x14ac:dyDescent="0.4">
      <c r="I4927" s="89"/>
      <c r="J4927" s="85" t="s">
        <v>2337</v>
      </c>
    </row>
    <row r="4928" spans="9:10" x14ac:dyDescent="0.4">
      <c r="I4928" s="89"/>
      <c r="J4928" s="85" t="s">
        <v>2314</v>
      </c>
    </row>
    <row r="4929" spans="9:10" x14ac:dyDescent="0.4">
      <c r="I4929" s="89"/>
      <c r="J4929" s="85" t="s">
        <v>2339</v>
      </c>
    </row>
    <row r="4930" spans="9:10" x14ac:dyDescent="0.4">
      <c r="I4930" s="89"/>
      <c r="J4930" s="85" t="s">
        <v>2322</v>
      </c>
    </row>
    <row r="4931" spans="9:10" x14ac:dyDescent="0.4">
      <c r="I4931" s="89"/>
      <c r="J4931" s="85" t="s">
        <v>2309</v>
      </c>
    </row>
    <row r="4932" spans="9:10" x14ac:dyDescent="0.4">
      <c r="I4932" s="89"/>
      <c r="J4932" s="85" t="s">
        <v>2325</v>
      </c>
    </row>
    <row r="4933" spans="9:10" x14ac:dyDescent="0.4">
      <c r="I4933" s="89"/>
      <c r="J4933" s="85" t="s">
        <v>2319</v>
      </c>
    </row>
    <row r="4934" spans="9:10" x14ac:dyDescent="0.4">
      <c r="I4934" s="89"/>
      <c r="J4934" s="85" t="s">
        <v>5755</v>
      </c>
    </row>
    <row r="4935" spans="9:10" x14ac:dyDescent="0.4">
      <c r="I4935" s="89"/>
      <c r="J4935" s="85" t="s">
        <v>2331</v>
      </c>
    </row>
    <row r="4936" spans="9:10" x14ac:dyDescent="0.4">
      <c r="I4936" s="89"/>
      <c r="J4936" s="85" t="s">
        <v>2334</v>
      </c>
    </row>
    <row r="4937" spans="9:10" x14ac:dyDescent="0.4">
      <c r="I4937" s="89"/>
      <c r="J4937" s="85" t="s">
        <v>2338</v>
      </c>
    </row>
    <row r="4938" spans="9:10" x14ac:dyDescent="0.4">
      <c r="I4938" s="89"/>
      <c r="J4938" s="85" t="s">
        <v>2312</v>
      </c>
    </row>
    <row r="4939" spans="9:10" x14ac:dyDescent="0.4">
      <c r="I4939" s="89"/>
      <c r="J4939" s="85" t="s">
        <v>2300</v>
      </c>
    </row>
    <row r="4940" spans="9:10" x14ac:dyDescent="0.4">
      <c r="I4940" s="89"/>
      <c r="J4940" s="85" t="s">
        <v>2316</v>
      </c>
    </row>
    <row r="4941" spans="9:10" x14ac:dyDescent="0.4">
      <c r="I4941" s="89"/>
      <c r="J4941" s="85" t="s">
        <v>2310</v>
      </c>
    </row>
    <row r="4942" spans="9:10" x14ac:dyDescent="0.4">
      <c r="I4942" s="89"/>
      <c r="J4942" s="85" t="s">
        <v>2301</v>
      </c>
    </row>
    <row r="4943" spans="9:10" x14ac:dyDescent="0.4">
      <c r="I4943" s="89"/>
      <c r="J4943" s="85" t="s">
        <v>2324</v>
      </c>
    </row>
    <row r="4944" spans="9:10" x14ac:dyDescent="0.4">
      <c r="I4944" s="89"/>
      <c r="J4944" s="85" t="s">
        <v>2295</v>
      </c>
    </row>
    <row r="4945" spans="9:10" x14ac:dyDescent="0.4">
      <c r="I4945" s="89"/>
      <c r="J4945" s="85" t="s">
        <v>2302</v>
      </c>
    </row>
    <row r="4946" spans="9:10" x14ac:dyDescent="0.4">
      <c r="I4946" s="89"/>
      <c r="J4946" s="85" t="s">
        <v>2335</v>
      </c>
    </row>
    <row r="4947" spans="9:10" x14ac:dyDescent="0.4">
      <c r="I4947" s="89"/>
      <c r="J4947" s="85" t="s">
        <v>2329</v>
      </c>
    </row>
    <row r="4948" spans="9:10" x14ac:dyDescent="0.4">
      <c r="I4948" s="89"/>
      <c r="J4948" s="85" t="s">
        <v>2333</v>
      </c>
    </row>
    <row r="4949" spans="9:10" x14ac:dyDescent="0.4">
      <c r="I4949" s="89"/>
      <c r="J4949" s="85" t="s">
        <v>2292</v>
      </c>
    </row>
    <row r="4950" spans="9:10" x14ac:dyDescent="0.4">
      <c r="I4950" s="89"/>
      <c r="J4950" s="85" t="s">
        <v>2320</v>
      </c>
    </row>
    <row r="4951" spans="9:10" x14ac:dyDescent="0.4">
      <c r="I4951" s="89"/>
      <c r="J4951" s="85" t="s">
        <v>2318</v>
      </c>
    </row>
    <row r="4952" spans="9:10" x14ac:dyDescent="0.4">
      <c r="I4952" s="89"/>
      <c r="J4952" s="85" t="s">
        <v>2330</v>
      </c>
    </row>
    <row r="4953" spans="9:10" x14ac:dyDescent="0.4">
      <c r="I4953" s="89"/>
      <c r="J4953" s="85" t="s">
        <v>2315</v>
      </c>
    </row>
    <row r="4954" spans="9:10" x14ac:dyDescent="0.4">
      <c r="I4954" s="89"/>
      <c r="J4954" s="85" t="s">
        <v>2289</v>
      </c>
    </row>
    <row r="4955" spans="9:10" x14ac:dyDescent="0.4">
      <c r="I4955" s="89"/>
      <c r="J4955" s="85" t="s">
        <v>5758</v>
      </c>
    </row>
    <row r="4956" spans="9:10" x14ac:dyDescent="0.4">
      <c r="I4956" s="89"/>
      <c r="J4956" s="85" t="s">
        <v>5754</v>
      </c>
    </row>
    <row r="4957" spans="9:10" x14ac:dyDescent="0.4">
      <c r="I4957" s="89"/>
      <c r="J4957" s="85" t="s">
        <v>5759</v>
      </c>
    </row>
    <row r="4958" spans="9:10" x14ac:dyDescent="0.4">
      <c r="I4958" s="89"/>
      <c r="J4958" s="85" t="s">
        <v>5756</v>
      </c>
    </row>
    <row r="4959" spans="9:10" x14ac:dyDescent="0.4">
      <c r="I4959" s="89"/>
      <c r="J4959" s="85" t="s">
        <v>3958</v>
      </c>
    </row>
    <row r="4960" spans="9:10" x14ac:dyDescent="0.4">
      <c r="I4960" s="89"/>
      <c r="J4960" s="85" t="s">
        <v>3959</v>
      </c>
    </row>
    <row r="4961" spans="9:10" x14ac:dyDescent="0.4">
      <c r="I4961" s="89"/>
      <c r="J4961" s="85" t="s">
        <v>3960</v>
      </c>
    </row>
    <row r="4962" spans="9:10" x14ac:dyDescent="0.4">
      <c r="I4962" s="89"/>
      <c r="J4962" s="85" t="s">
        <v>4395</v>
      </c>
    </row>
    <row r="4963" spans="9:10" x14ac:dyDescent="0.4">
      <c r="I4963" s="89"/>
      <c r="J4963" s="85" t="s">
        <v>4396</v>
      </c>
    </row>
    <row r="4964" spans="9:10" x14ac:dyDescent="0.4">
      <c r="I4964" s="89"/>
      <c r="J4964" s="85" t="s">
        <v>4398</v>
      </c>
    </row>
    <row r="4965" spans="9:10" x14ac:dyDescent="0.4">
      <c r="I4965" s="89"/>
      <c r="J4965" s="85" t="s">
        <v>4407</v>
      </c>
    </row>
    <row r="4966" spans="9:10" x14ac:dyDescent="0.4">
      <c r="I4966" s="89"/>
      <c r="J4966" s="85" t="s">
        <v>4399</v>
      </c>
    </row>
    <row r="4967" spans="9:10" x14ac:dyDescent="0.4">
      <c r="I4967" s="89"/>
      <c r="J4967" s="85" t="s">
        <v>5539</v>
      </c>
    </row>
    <row r="4968" spans="9:10" x14ac:dyDescent="0.4">
      <c r="I4968" s="89"/>
      <c r="J4968" s="85" t="s">
        <v>3961</v>
      </c>
    </row>
    <row r="4969" spans="9:10" x14ac:dyDescent="0.4">
      <c r="I4969" s="89"/>
      <c r="J4969" s="85" t="s">
        <v>4405</v>
      </c>
    </row>
    <row r="4970" spans="9:10" x14ac:dyDescent="0.4">
      <c r="I4970" s="89"/>
      <c r="J4970" s="85" t="s">
        <v>4397</v>
      </c>
    </row>
    <row r="4971" spans="9:10" x14ac:dyDescent="0.4">
      <c r="I4971" s="89"/>
      <c r="J4971" s="85" t="s">
        <v>4400</v>
      </c>
    </row>
    <row r="4972" spans="9:10" x14ac:dyDescent="0.4">
      <c r="I4972" s="89"/>
      <c r="J4972" s="85" t="s">
        <v>4402</v>
      </c>
    </row>
    <row r="4973" spans="9:10" x14ac:dyDescent="0.4">
      <c r="I4973" s="89"/>
      <c r="J4973" s="85" t="s">
        <v>4404</v>
      </c>
    </row>
    <row r="4974" spans="9:10" x14ac:dyDescent="0.4">
      <c r="I4974" s="89"/>
      <c r="J4974" s="85" t="s">
        <v>4406</v>
      </c>
    </row>
    <row r="4975" spans="9:10" x14ac:dyDescent="0.4">
      <c r="I4975" s="89"/>
      <c r="J4975" s="85" t="s">
        <v>4403</v>
      </c>
    </row>
    <row r="4976" spans="9:10" x14ac:dyDescent="0.4">
      <c r="I4976" s="89"/>
      <c r="J4976" s="85" t="s">
        <v>5534</v>
      </c>
    </row>
    <row r="4977" spans="9:10" x14ac:dyDescent="0.4">
      <c r="I4977" s="89"/>
      <c r="J4977" s="85" t="s">
        <v>4391</v>
      </c>
    </row>
    <row r="4978" spans="9:10" x14ac:dyDescent="0.4">
      <c r="I4978" s="89"/>
      <c r="J4978" s="85" t="s">
        <v>4401</v>
      </c>
    </row>
    <row r="4979" spans="9:10" x14ac:dyDescent="0.4">
      <c r="I4979" s="89"/>
      <c r="J4979" s="85" t="s">
        <v>4392</v>
      </c>
    </row>
    <row r="4980" spans="9:10" x14ac:dyDescent="0.4">
      <c r="I4980" s="89"/>
      <c r="J4980" s="85" t="s">
        <v>4394</v>
      </c>
    </row>
    <row r="4981" spans="9:10" x14ac:dyDescent="0.4">
      <c r="I4981" s="89"/>
      <c r="J4981" s="85" t="s">
        <v>4390</v>
      </c>
    </row>
    <row r="4982" spans="9:10" x14ac:dyDescent="0.4">
      <c r="I4982" s="89"/>
      <c r="J4982" s="85" t="s">
        <v>4393</v>
      </c>
    </row>
    <row r="4983" spans="9:10" x14ac:dyDescent="0.4">
      <c r="I4983" s="89"/>
      <c r="J4983" s="85" t="s">
        <v>5202</v>
      </c>
    </row>
    <row r="4984" spans="9:10" x14ac:dyDescent="0.4">
      <c r="I4984" s="89"/>
      <c r="J4984" s="85" t="s">
        <v>5772</v>
      </c>
    </row>
    <row r="4985" spans="9:10" x14ac:dyDescent="0.4">
      <c r="I4985" s="89"/>
      <c r="J4985" s="85" t="s">
        <v>5771</v>
      </c>
    </row>
    <row r="4986" spans="9:10" x14ac:dyDescent="0.4">
      <c r="I4986" s="89"/>
      <c r="J4986" s="85" t="s">
        <v>5768</v>
      </c>
    </row>
    <row r="4987" spans="9:10" x14ac:dyDescent="0.4">
      <c r="I4987" s="89"/>
      <c r="J4987" s="85" t="s">
        <v>5767</v>
      </c>
    </row>
    <row r="4988" spans="9:10" x14ac:dyDescent="0.4">
      <c r="I4988" s="89"/>
      <c r="J4988" s="85" t="s">
        <v>5542</v>
      </c>
    </row>
    <row r="4989" spans="9:10" x14ac:dyDescent="0.4">
      <c r="I4989" s="89"/>
      <c r="J4989" s="85" t="s">
        <v>5541</v>
      </c>
    </row>
    <row r="4990" spans="9:10" x14ac:dyDescent="0.4">
      <c r="I4990" s="89"/>
      <c r="J4990" s="85" t="s">
        <v>5545</v>
      </c>
    </row>
    <row r="4991" spans="9:10" x14ac:dyDescent="0.4">
      <c r="I4991" s="89"/>
      <c r="J4991" s="85" t="s">
        <v>5766</v>
      </c>
    </row>
    <row r="4992" spans="9:10" x14ac:dyDescent="0.4">
      <c r="I4992" s="89"/>
      <c r="J4992" s="85" t="s">
        <v>5546</v>
      </c>
    </row>
    <row r="4993" spans="9:10" x14ac:dyDescent="0.4">
      <c r="I4993" s="89"/>
      <c r="J4993" s="85" t="s">
        <v>5765</v>
      </c>
    </row>
    <row r="4994" spans="9:10" x14ac:dyDescent="0.4">
      <c r="I4994" s="89"/>
      <c r="J4994" s="85" t="s">
        <v>5551</v>
      </c>
    </row>
    <row r="4995" spans="9:10" x14ac:dyDescent="0.4">
      <c r="I4995" s="89"/>
      <c r="J4995" s="85" t="s">
        <v>5530</v>
      </c>
    </row>
    <row r="4996" spans="9:10" x14ac:dyDescent="0.4">
      <c r="I4996" s="89"/>
      <c r="J4996" s="85" t="s">
        <v>5538</v>
      </c>
    </row>
    <row r="4997" spans="9:10" x14ac:dyDescent="0.4">
      <c r="I4997" s="89"/>
      <c r="J4997" s="85" t="s">
        <v>5536</v>
      </c>
    </row>
    <row r="4998" spans="9:10" x14ac:dyDescent="0.4">
      <c r="I4998" s="89"/>
      <c r="J4998" s="85" t="s">
        <v>5529</v>
      </c>
    </row>
    <row r="4999" spans="9:10" x14ac:dyDescent="0.4">
      <c r="I4999" s="89"/>
      <c r="J4999" s="85" t="s">
        <v>5532</v>
      </c>
    </row>
    <row r="5000" spans="9:10" x14ac:dyDescent="0.4">
      <c r="I5000" s="89"/>
      <c r="J5000" s="85" t="s">
        <v>5540</v>
      </c>
    </row>
    <row r="5001" spans="9:10" x14ac:dyDescent="0.4">
      <c r="I5001" s="89"/>
      <c r="J5001" s="85" t="s">
        <v>5550</v>
      </c>
    </row>
    <row r="5002" spans="9:10" x14ac:dyDescent="0.4">
      <c r="I5002" s="89"/>
      <c r="J5002" s="85" t="s">
        <v>5531</v>
      </c>
    </row>
    <row r="5003" spans="9:10" x14ac:dyDescent="0.4">
      <c r="I5003" s="89"/>
      <c r="J5003" s="85" t="s">
        <v>5533</v>
      </c>
    </row>
    <row r="5004" spans="9:10" x14ac:dyDescent="0.4">
      <c r="I5004" s="89"/>
      <c r="J5004" s="85" t="s">
        <v>5179</v>
      </c>
    </row>
    <row r="5005" spans="9:10" x14ac:dyDescent="0.4">
      <c r="I5005" s="89"/>
      <c r="J5005" s="85" t="s">
        <v>5177</v>
      </c>
    </row>
    <row r="5006" spans="9:10" x14ac:dyDescent="0.4">
      <c r="I5006" s="89"/>
      <c r="J5006" s="85" t="s">
        <v>5178</v>
      </c>
    </row>
    <row r="5007" spans="9:10" x14ac:dyDescent="0.4">
      <c r="I5007" s="89"/>
      <c r="J5007" s="85" t="s">
        <v>5176</v>
      </c>
    </row>
    <row r="5008" spans="9:10" x14ac:dyDescent="0.4">
      <c r="I5008" s="89"/>
      <c r="J5008" s="85" t="s">
        <v>5180</v>
      </c>
    </row>
    <row r="5009" spans="9:10" x14ac:dyDescent="0.4">
      <c r="I5009" s="89"/>
      <c r="J5009" s="85" t="s">
        <v>5544</v>
      </c>
    </row>
    <row r="5010" spans="9:10" x14ac:dyDescent="0.4">
      <c r="I5010" s="89"/>
      <c r="J5010" s="85" t="s">
        <v>5770</v>
      </c>
    </row>
    <row r="5011" spans="9:10" x14ac:dyDescent="0.4">
      <c r="I5011" s="89"/>
      <c r="J5011" s="85" t="s">
        <v>5769</v>
      </c>
    </row>
    <row r="5012" spans="9:10" x14ac:dyDescent="0.4">
      <c r="I5012" s="89"/>
      <c r="J5012" s="85" t="s">
        <v>5535</v>
      </c>
    </row>
    <row r="5013" spans="9:10" x14ac:dyDescent="0.4">
      <c r="I5013" s="89"/>
      <c r="J5013" s="85" t="s">
        <v>5547</v>
      </c>
    </row>
    <row r="5014" spans="9:10" x14ac:dyDescent="0.4">
      <c r="I5014" s="89"/>
      <c r="J5014" s="85" t="s">
        <v>5762</v>
      </c>
    </row>
    <row r="5015" spans="9:10" x14ac:dyDescent="0.4">
      <c r="I5015" s="89"/>
      <c r="J5015" s="85" t="s">
        <v>5548</v>
      </c>
    </row>
    <row r="5016" spans="9:10" x14ac:dyDescent="0.4">
      <c r="I5016" s="89"/>
      <c r="J5016" s="85" t="s">
        <v>5760</v>
      </c>
    </row>
    <row r="5017" spans="9:10" x14ac:dyDescent="0.4">
      <c r="I5017" s="89"/>
      <c r="J5017" s="85" t="s">
        <v>5761</v>
      </c>
    </row>
    <row r="5018" spans="9:10" x14ac:dyDescent="0.4">
      <c r="I5018" s="89"/>
      <c r="J5018" s="85" t="s">
        <v>5763</v>
      </c>
    </row>
    <row r="5019" spans="9:10" x14ac:dyDescent="0.4">
      <c r="I5019" s="89"/>
      <c r="J5019" s="85" t="s">
        <v>5764</v>
      </c>
    </row>
    <row r="5020" spans="9:10" x14ac:dyDescent="0.4">
      <c r="I5020" s="89"/>
      <c r="J5020" s="85" t="s">
        <v>5537</v>
      </c>
    </row>
    <row r="5021" spans="9:10" x14ac:dyDescent="0.4">
      <c r="I5021" s="89"/>
      <c r="J5021" s="85" t="s">
        <v>5543</v>
      </c>
    </row>
    <row r="5022" spans="9:10" x14ac:dyDescent="0.4">
      <c r="I5022" s="89"/>
      <c r="J5022" s="85" t="s">
        <v>5552</v>
      </c>
    </row>
    <row r="5023" spans="9:10" x14ac:dyDescent="0.4">
      <c r="I5023" s="89"/>
      <c r="J5023" s="85" t="s">
        <v>5549</v>
      </c>
    </row>
    <row r="5024" spans="9:10" x14ac:dyDescent="0.4">
      <c r="I5024" s="89"/>
      <c r="J5024" s="85" t="s">
        <v>2346</v>
      </c>
    </row>
    <row r="5025" spans="9:10" x14ac:dyDescent="0.4">
      <c r="I5025" s="89"/>
      <c r="J5025" s="85" t="s">
        <v>4418</v>
      </c>
    </row>
    <row r="5026" spans="9:10" x14ac:dyDescent="0.4">
      <c r="I5026" s="89"/>
      <c r="J5026" s="85" t="s">
        <v>4422</v>
      </c>
    </row>
    <row r="5027" spans="9:10" x14ac:dyDescent="0.4">
      <c r="I5027" s="89"/>
      <c r="J5027" s="85" t="s">
        <v>4419</v>
      </c>
    </row>
    <row r="5028" spans="9:10" x14ac:dyDescent="0.4">
      <c r="I5028" s="89"/>
      <c r="J5028" s="85" t="s">
        <v>4423</v>
      </c>
    </row>
    <row r="5029" spans="9:10" x14ac:dyDescent="0.4">
      <c r="I5029" s="89"/>
      <c r="J5029" s="85" t="s">
        <v>4421</v>
      </c>
    </row>
    <row r="5030" spans="9:10" x14ac:dyDescent="0.4">
      <c r="I5030" s="89"/>
      <c r="J5030" s="85" t="s">
        <v>5557</v>
      </c>
    </row>
    <row r="5031" spans="9:10" x14ac:dyDescent="0.4">
      <c r="I5031" s="89"/>
      <c r="J5031" s="85" t="s">
        <v>5565</v>
      </c>
    </row>
    <row r="5032" spans="9:10" x14ac:dyDescent="0.4">
      <c r="I5032" s="89"/>
      <c r="J5032" s="85" t="s">
        <v>4420</v>
      </c>
    </row>
    <row r="5033" spans="9:10" x14ac:dyDescent="0.4">
      <c r="I5033" s="89"/>
      <c r="J5033" s="85" t="s">
        <v>4424</v>
      </c>
    </row>
    <row r="5034" spans="9:10" x14ac:dyDescent="0.4">
      <c r="I5034" s="89"/>
      <c r="J5034" s="85" t="s">
        <v>4411</v>
      </c>
    </row>
    <row r="5035" spans="9:10" x14ac:dyDescent="0.4">
      <c r="I5035" s="89"/>
      <c r="J5035" s="85" t="s">
        <v>5577</v>
      </c>
    </row>
    <row r="5036" spans="9:10" x14ac:dyDescent="0.4">
      <c r="I5036" s="89"/>
      <c r="J5036" s="85" t="s">
        <v>4412</v>
      </c>
    </row>
    <row r="5037" spans="9:10" x14ac:dyDescent="0.4">
      <c r="I5037" s="89"/>
      <c r="J5037" s="85" t="s">
        <v>4409</v>
      </c>
    </row>
    <row r="5038" spans="9:10" x14ac:dyDescent="0.4">
      <c r="I5038" s="89"/>
      <c r="J5038" s="85" t="s">
        <v>5567</v>
      </c>
    </row>
    <row r="5039" spans="9:10" x14ac:dyDescent="0.4">
      <c r="I5039" s="89"/>
      <c r="J5039" s="85" t="s">
        <v>5561</v>
      </c>
    </row>
    <row r="5040" spans="9:10" x14ac:dyDescent="0.4">
      <c r="I5040" s="89"/>
      <c r="J5040" s="85" t="s">
        <v>4410</v>
      </c>
    </row>
    <row r="5041" spans="9:10" x14ac:dyDescent="0.4">
      <c r="I5041" s="89"/>
      <c r="J5041" s="85" t="s">
        <v>4414</v>
      </c>
    </row>
    <row r="5042" spans="9:10" x14ac:dyDescent="0.4">
      <c r="I5042" s="89"/>
      <c r="J5042" s="85" t="s">
        <v>4417</v>
      </c>
    </row>
    <row r="5043" spans="9:10" x14ac:dyDescent="0.4">
      <c r="I5043" s="89"/>
      <c r="J5043" s="85" t="s">
        <v>4413</v>
      </c>
    </row>
    <row r="5044" spans="9:10" x14ac:dyDescent="0.4">
      <c r="I5044" s="89"/>
      <c r="J5044" s="85" t="s">
        <v>4415</v>
      </c>
    </row>
    <row r="5045" spans="9:10" x14ac:dyDescent="0.4">
      <c r="I5045" s="89"/>
      <c r="J5045" s="85" t="s">
        <v>4416</v>
      </c>
    </row>
    <row r="5046" spans="9:10" x14ac:dyDescent="0.4">
      <c r="I5046" s="89"/>
      <c r="J5046" s="85" t="s">
        <v>4408</v>
      </c>
    </row>
    <row r="5047" spans="9:10" x14ac:dyDescent="0.4">
      <c r="I5047" s="89"/>
      <c r="J5047" s="85" t="s">
        <v>5574</v>
      </c>
    </row>
    <row r="5048" spans="9:10" x14ac:dyDescent="0.4">
      <c r="I5048" s="89"/>
      <c r="J5048" s="85" t="s">
        <v>5560</v>
      </c>
    </row>
    <row r="5049" spans="9:10" x14ac:dyDescent="0.4">
      <c r="I5049" s="89"/>
      <c r="J5049" s="85" t="s">
        <v>5559</v>
      </c>
    </row>
    <row r="5050" spans="9:10" x14ac:dyDescent="0.4">
      <c r="I5050" s="89"/>
      <c r="J5050" s="85" t="s">
        <v>5569</v>
      </c>
    </row>
    <row r="5051" spans="9:10" x14ac:dyDescent="0.4">
      <c r="I5051" s="89"/>
      <c r="J5051" s="85" t="s">
        <v>5555</v>
      </c>
    </row>
    <row r="5052" spans="9:10" x14ac:dyDescent="0.4">
      <c r="I5052" s="89"/>
      <c r="J5052" s="85" t="s">
        <v>5575</v>
      </c>
    </row>
    <row r="5053" spans="9:10" x14ac:dyDescent="0.4">
      <c r="I5053" s="89"/>
      <c r="J5053" s="85" t="s">
        <v>5558</v>
      </c>
    </row>
    <row r="5054" spans="9:10" x14ac:dyDescent="0.4">
      <c r="I5054" s="89"/>
      <c r="J5054" s="85" t="s">
        <v>5556</v>
      </c>
    </row>
    <row r="5055" spans="9:10" x14ac:dyDescent="0.4">
      <c r="I5055" s="89"/>
      <c r="J5055" s="85" t="s">
        <v>5563</v>
      </c>
    </row>
    <row r="5056" spans="9:10" x14ac:dyDescent="0.4">
      <c r="I5056" s="89"/>
      <c r="J5056" s="85" t="s">
        <v>5564</v>
      </c>
    </row>
    <row r="5057" spans="9:10" x14ac:dyDescent="0.4">
      <c r="I5057" s="89"/>
      <c r="J5057" s="85" t="s">
        <v>5572</v>
      </c>
    </row>
    <row r="5058" spans="9:10" x14ac:dyDescent="0.4">
      <c r="I5058" s="89"/>
      <c r="J5058" s="85" t="s">
        <v>5570</v>
      </c>
    </row>
    <row r="5059" spans="9:10" x14ac:dyDescent="0.4">
      <c r="I5059" s="89"/>
      <c r="J5059" s="85" t="s">
        <v>5568</v>
      </c>
    </row>
    <row r="5060" spans="9:10" x14ac:dyDescent="0.4">
      <c r="I5060" s="89"/>
      <c r="J5060" s="85" t="s">
        <v>5562</v>
      </c>
    </row>
    <row r="5061" spans="9:10" x14ac:dyDescent="0.4">
      <c r="I5061" s="89"/>
      <c r="J5061" s="85" t="s">
        <v>5573</v>
      </c>
    </row>
    <row r="5062" spans="9:10" x14ac:dyDescent="0.4">
      <c r="I5062" s="89"/>
      <c r="J5062" s="85" t="s">
        <v>5576</v>
      </c>
    </row>
    <row r="5063" spans="9:10" x14ac:dyDescent="0.4">
      <c r="I5063" s="89"/>
      <c r="J5063" s="85" t="s">
        <v>5553</v>
      </c>
    </row>
    <row r="5064" spans="9:10" x14ac:dyDescent="0.4">
      <c r="I5064" s="89"/>
      <c r="J5064" s="85" t="s">
        <v>5571</v>
      </c>
    </row>
    <row r="5065" spans="9:10" x14ac:dyDescent="0.4">
      <c r="I5065" s="89"/>
      <c r="J5065" s="85" t="s">
        <v>5566</v>
      </c>
    </row>
    <row r="5066" spans="9:10" x14ac:dyDescent="0.4">
      <c r="I5066" s="89"/>
      <c r="J5066" s="85" t="s">
        <v>5554</v>
      </c>
    </row>
    <row r="5067" spans="9:10" x14ac:dyDescent="0.4">
      <c r="I5067" s="89"/>
      <c r="J5067" s="85" t="s">
        <v>5186</v>
      </c>
    </row>
    <row r="5068" spans="9:10" x14ac:dyDescent="0.4">
      <c r="I5068" s="89"/>
      <c r="J5068" s="85" t="s">
        <v>5185</v>
      </c>
    </row>
    <row r="5069" spans="9:10" x14ac:dyDescent="0.4">
      <c r="I5069" s="89"/>
      <c r="J5069" s="85" t="s">
        <v>5189</v>
      </c>
    </row>
    <row r="5070" spans="9:10" x14ac:dyDescent="0.4">
      <c r="I5070" s="89"/>
      <c r="J5070" s="85" t="s">
        <v>5188</v>
      </c>
    </row>
    <row r="5071" spans="9:10" x14ac:dyDescent="0.4">
      <c r="I5071" s="89"/>
      <c r="J5071" s="85" t="s">
        <v>5190</v>
      </c>
    </row>
    <row r="5072" spans="9:10" x14ac:dyDescent="0.4">
      <c r="I5072" s="89"/>
      <c r="J5072" s="85" t="s">
        <v>5182</v>
      </c>
    </row>
    <row r="5073" spans="9:10" x14ac:dyDescent="0.4">
      <c r="I5073" s="89"/>
      <c r="J5073" s="85" t="s">
        <v>5184</v>
      </c>
    </row>
    <row r="5074" spans="9:10" x14ac:dyDescent="0.4">
      <c r="I5074" s="89"/>
      <c r="J5074" s="85" t="s">
        <v>5187</v>
      </c>
    </row>
    <row r="5075" spans="9:10" x14ac:dyDescent="0.4">
      <c r="I5075" s="89"/>
      <c r="J5075" s="85" t="s">
        <v>5183</v>
      </c>
    </row>
    <row r="5076" spans="9:10" x14ac:dyDescent="0.4">
      <c r="I5076" s="89"/>
      <c r="J5076" s="85" t="s">
        <v>5181</v>
      </c>
    </row>
    <row r="5077" spans="9:10" x14ac:dyDescent="0.4">
      <c r="I5077" s="89"/>
      <c r="J5077" s="85" t="s">
        <v>5578</v>
      </c>
    </row>
    <row r="5078" spans="9:10" x14ac:dyDescent="0.4">
      <c r="I5078" s="89"/>
      <c r="J5078" s="85" t="s">
        <v>2347</v>
      </c>
    </row>
    <row r="5079" spans="9:10" x14ac:dyDescent="0.4">
      <c r="I5079" s="89"/>
      <c r="J5079" s="85" t="s">
        <v>2348</v>
      </c>
    </row>
    <row r="5080" spans="9:10" x14ac:dyDescent="0.4">
      <c r="I5080" s="89"/>
      <c r="J5080" s="85" t="s">
        <v>2349</v>
      </c>
    </row>
    <row r="5081" spans="9:10" x14ac:dyDescent="0.4">
      <c r="I5081" s="89"/>
      <c r="J5081" s="85" t="s">
        <v>103</v>
      </c>
    </row>
    <row r="5082" spans="9:10" x14ac:dyDescent="0.4">
      <c r="I5082" s="89"/>
      <c r="J5082" s="85" t="s">
        <v>104</v>
      </c>
    </row>
    <row r="5083" spans="9:10" x14ac:dyDescent="0.4">
      <c r="I5083" s="89"/>
      <c r="J5083" s="85" t="s">
        <v>105</v>
      </c>
    </row>
    <row r="5084" spans="9:10" x14ac:dyDescent="0.4">
      <c r="I5084" s="89"/>
      <c r="J5084" s="85" t="s">
        <v>106</v>
      </c>
    </row>
    <row r="5085" spans="9:10" x14ac:dyDescent="0.4">
      <c r="I5085" s="89"/>
      <c r="J5085" s="85" t="s">
        <v>107</v>
      </c>
    </row>
    <row r="5086" spans="9:10" x14ac:dyDescent="0.4">
      <c r="I5086" s="89"/>
      <c r="J5086" s="85" t="s">
        <v>108</v>
      </c>
    </row>
    <row r="5087" spans="9:10" x14ac:dyDescent="0.4">
      <c r="I5087" s="89"/>
      <c r="J5087" s="85" t="s">
        <v>109</v>
      </c>
    </row>
    <row r="5088" spans="9:10" x14ac:dyDescent="0.4">
      <c r="I5088" s="89"/>
      <c r="J5088" s="85" t="s">
        <v>110</v>
      </c>
    </row>
    <row r="5089" spans="9:10" x14ac:dyDescent="0.4">
      <c r="I5089" s="89"/>
      <c r="J5089" s="85" t="s">
        <v>111</v>
      </c>
    </row>
    <row r="5090" spans="9:10" x14ac:dyDescent="0.4">
      <c r="I5090" s="89"/>
      <c r="J5090" s="85" t="s">
        <v>112</v>
      </c>
    </row>
    <row r="5091" spans="9:10" x14ac:dyDescent="0.4">
      <c r="I5091" s="89"/>
      <c r="J5091" s="85" t="s">
        <v>113</v>
      </c>
    </row>
    <row r="5092" spans="9:10" x14ac:dyDescent="0.4">
      <c r="I5092" s="89"/>
      <c r="J5092" s="85" t="s">
        <v>114</v>
      </c>
    </row>
    <row r="5093" spans="9:10" x14ac:dyDescent="0.4">
      <c r="I5093" s="89"/>
      <c r="J5093" s="85" t="s">
        <v>371</v>
      </c>
    </row>
    <row r="5094" spans="9:10" x14ac:dyDescent="0.4">
      <c r="I5094" s="89"/>
      <c r="J5094" s="85" t="s">
        <v>482</v>
      </c>
    </row>
    <row r="5095" spans="9:10" x14ac:dyDescent="0.4">
      <c r="I5095" s="89"/>
      <c r="J5095" s="85" t="s">
        <v>511</v>
      </c>
    </row>
    <row r="5096" spans="9:10" x14ac:dyDescent="0.4">
      <c r="I5096" s="89"/>
      <c r="J5096" s="85" t="s">
        <v>398</v>
      </c>
    </row>
    <row r="5097" spans="9:10" x14ac:dyDescent="0.4">
      <c r="I5097" s="89"/>
      <c r="J5097" s="85" t="s">
        <v>445</v>
      </c>
    </row>
    <row r="5098" spans="9:10" x14ac:dyDescent="0.4">
      <c r="I5098" s="89"/>
      <c r="J5098" s="85" t="s">
        <v>512</v>
      </c>
    </row>
    <row r="5099" spans="9:10" x14ac:dyDescent="0.4">
      <c r="I5099" s="89"/>
      <c r="J5099" s="85" t="s">
        <v>513</v>
      </c>
    </row>
    <row r="5100" spans="9:10" x14ac:dyDescent="0.4">
      <c r="I5100" s="89"/>
      <c r="J5100" s="85" t="s">
        <v>739</v>
      </c>
    </row>
    <row r="5101" spans="9:10" x14ac:dyDescent="0.4">
      <c r="I5101" s="89"/>
      <c r="J5101" s="85" t="s">
        <v>88</v>
      </c>
    </row>
    <row r="5102" spans="9:10" x14ac:dyDescent="0.4">
      <c r="I5102" s="89"/>
      <c r="J5102" s="85" t="s">
        <v>89</v>
      </c>
    </row>
    <row r="5103" spans="9:10" x14ac:dyDescent="0.4">
      <c r="I5103" s="89"/>
      <c r="J5103" s="85" t="s">
        <v>90</v>
      </c>
    </row>
    <row r="5104" spans="9:10" x14ac:dyDescent="0.4">
      <c r="I5104" s="89"/>
      <c r="J5104" s="85" t="s">
        <v>91</v>
      </c>
    </row>
    <row r="5105" spans="9:10" x14ac:dyDescent="0.4">
      <c r="I5105" s="89"/>
      <c r="J5105" s="85" t="s">
        <v>92</v>
      </c>
    </row>
    <row r="5106" spans="9:10" x14ac:dyDescent="0.4">
      <c r="I5106" s="89"/>
      <c r="J5106" s="85" t="s">
        <v>93</v>
      </c>
    </row>
    <row r="5107" spans="9:10" x14ac:dyDescent="0.4">
      <c r="I5107" s="89"/>
      <c r="J5107" s="85" t="s">
        <v>94</v>
      </c>
    </row>
    <row r="5108" spans="9:10" x14ac:dyDescent="0.4">
      <c r="I5108" s="89"/>
      <c r="J5108" s="85" t="s">
        <v>95</v>
      </c>
    </row>
    <row r="5109" spans="9:10" x14ac:dyDescent="0.4">
      <c r="I5109" s="89"/>
      <c r="J5109" s="85" t="s">
        <v>96</v>
      </c>
    </row>
    <row r="5110" spans="9:10" x14ac:dyDescent="0.4">
      <c r="I5110" s="89"/>
      <c r="J5110" s="85" t="s">
        <v>97</v>
      </c>
    </row>
    <row r="5111" spans="9:10" x14ac:dyDescent="0.4">
      <c r="I5111" s="89"/>
      <c r="J5111" s="85" t="s">
        <v>124</v>
      </c>
    </row>
    <row r="5112" spans="9:10" x14ac:dyDescent="0.4">
      <c r="I5112" s="89"/>
      <c r="J5112" s="85" t="s">
        <v>125</v>
      </c>
    </row>
    <row r="5113" spans="9:10" x14ac:dyDescent="0.4">
      <c r="I5113" s="89"/>
      <c r="J5113" s="85" t="s">
        <v>126</v>
      </c>
    </row>
    <row r="5114" spans="9:10" x14ac:dyDescent="0.4">
      <c r="I5114" s="89"/>
      <c r="J5114" s="85" t="s">
        <v>127</v>
      </c>
    </row>
    <row r="5115" spans="9:10" x14ac:dyDescent="0.4">
      <c r="I5115" s="89"/>
      <c r="J5115" s="85" t="s">
        <v>128</v>
      </c>
    </row>
    <row r="5116" spans="9:10" x14ac:dyDescent="0.4">
      <c r="I5116" s="89"/>
      <c r="J5116" s="85" t="s">
        <v>129</v>
      </c>
    </row>
    <row r="5117" spans="9:10" x14ac:dyDescent="0.4">
      <c r="I5117" s="89"/>
      <c r="J5117" s="85" t="s">
        <v>130</v>
      </c>
    </row>
    <row r="5118" spans="9:10" x14ac:dyDescent="0.4">
      <c r="I5118" s="89"/>
      <c r="J5118" s="85" t="s">
        <v>123</v>
      </c>
    </row>
    <row r="5119" spans="9:10" x14ac:dyDescent="0.4">
      <c r="I5119" s="89"/>
      <c r="J5119" s="85" t="s">
        <v>761</v>
      </c>
    </row>
    <row r="5120" spans="9:10" x14ac:dyDescent="0.4">
      <c r="I5120" s="89"/>
      <c r="J5120" s="85" t="s">
        <v>872</v>
      </c>
    </row>
    <row r="5121" spans="9:10" x14ac:dyDescent="0.4">
      <c r="I5121" s="89"/>
      <c r="J5121" s="85" t="s">
        <v>132</v>
      </c>
    </row>
    <row r="5122" spans="9:10" x14ac:dyDescent="0.4">
      <c r="I5122" s="89"/>
      <c r="J5122" s="85" t="s">
        <v>133</v>
      </c>
    </row>
    <row r="5123" spans="9:10" x14ac:dyDescent="0.4">
      <c r="I5123" s="89"/>
      <c r="J5123" s="85" t="s">
        <v>131</v>
      </c>
    </row>
    <row r="5124" spans="9:10" x14ac:dyDescent="0.4">
      <c r="I5124" s="89"/>
      <c r="J5124" s="85" t="s">
        <v>134</v>
      </c>
    </row>
    <row r="5125" spans="9:10" x14ac:dyDescent="0.4">
      <c r="I5125" s="89"/>
      <c r="J5125" s="85" t="s">
        <v>135</v>
      </c>
    </row>
    <row r="5126" spans="9:10" x14ac:dyDescent="0.4">
      <c r="I5126" s="89"/>
      <c r="J5126" s="85" t="s">
        <v>384</v>
      </c>
    </row>
    <row r="5127" spans="9:10" x14ac:dyDescent="0.4">
      <c r="I5127" s="89"/>
      <c r="J5127" s="85" t="s">
        <v>514</v>
      </c>
    </row>
    <row r="5128" spans="9:10" x14ac:dyDescent="0.4">
      <c r="I5128" s="89"/>
      <c r="J5128" s="85" t="s">
        <v>515</v>
      </c>
    </row>
    <row r="5129" spans="9:10" x14ac:dyDescent="0.4">
      <c r="I5129" s="89"/>
      <c r="J5129" s="85" t="s">
        <v>516</v>
      </c>
    </row>
    <row r="5130" spans="9:10" x14ac:dyDescent="0.4">
      <c r="I5130" s="89"/>
      <c r="J5130" s="85" t="s">
        <v>1075</v>
      </c>
    </row>
    <row r="5131" spans="9:10" x14ac:dyDescent="0.4">
      <c r="I5131" s="89"/>
      <c r="J5131" s="85" t="s">
        <v>100</v>
      </c>
    </row>
    <row r="5132" spans="9:10" x14ac:dyDescent="0.4">
      <c r="I5132" s="89"/>
      <c r="J5132" s="85" t="s">
        <v>98</v>
      </c>
    </row>
    <row r="5133" spans="9:10" x14ac:dyDescent="0.4">
      <c r="I5133" s="89"/>
      <c r="J5133" s="85" t="s">
        <v>99</v>
      </c>
    </row>
    <row r="5134" spans="9:10" x14ac:dyDescent="0.4">
      <c r="I5134" s="89"/>
      <c r="J5134" s="85" t="s">
        <v>101</v>
      </c>
    </row>
    <row r="5135" spans="9:10" x14ac:dyDescent="0.4">
      <c r="I5135" s="89"/>
      <c r="J5135" s="85" t="s">
        <v>102</v>
      </c>
    </row>
    <row r="5136" spans="9:10" x14ac:dyDescent="0.4">
      <c r="I5136" s="89"/>
      <c r="J5136" s="85" t="s">
        <v>451</v>
      </c>
    </row>
    <row r="5137" spans="9:10" x14ac:dyDescent="0.4">
      <c r="I5137" s="89"/>
      <c r="J5137" s="85" t="s">
        <v>453</v>
      </c>
    </row>
    <row r="5138" spans="9:10" x14ac:dyDescent="0.4">
      <c r="I5138" s="89"/>
      <c r="J5138" s="85" t="s">
        <v>743</v>
      </c>
    </row>
    <row r="5139" spans="9:10" x14ac:dyDescent="0.4">
      <c r="I5139" s="89"/>
      <c r="J5139" s="85" t="s">
        <v>763</v>
      </c>
    </row>
    <row r="5140" spans="9:10" x14ac:dyDescent="0.4">
      <c r="I5140" s="89"/>
      <c r="J5140" s="85" t="s">
        <v>1063</v>
      </c>
    </row>
    <row r="5141" spans="9:10" x14ac:dyDescent="0.4">
      <c r="I5141" s="89"/>
      <c r="J5141" s="85" t="s">
        <v>115</v>
      </c>
    </row>
    <row r="5142" spans="9:10" x14ac:dyDescent="0.4">
      <c r="I5142" s="89"/>
      <c r="J5142" s="85" t="s">
        <v>116</v>
      </c>
    </row>
    <row r="5143" spans="9:10" x14ac:dyDescent="0.4">
      <c r="I5143" s="89"/>
      <c r="J5143" s="85" t="s">
        <v>117</v>
      </c>
    </row>
    <row r="5144" spans="9:10" x14ac:dyDescent="0.4">
      <c r="I5144" s="89"/>
      <c r="J5144" s="85" t="s">
        <v>118</v>
      </c>
    </row>
    <row r="5145" spans="9:10" x14ac:dyDescent="0.4">
      <c r="I5145" s="89"/>
      <c r="J5145" s="85" t="s">
        <v>119</v>
      </c>
    </row>
    <row r="5146" spans="9:10" x14ac:dyDescent="0.4">
      <c r="I5146" s="89"/>
      <c r="J5146" s="85" t="s">
        <v>120</v>
      </c>
    </row>
    <row r="5147" spans="9:10" x14ac:dyDescent="0.4">
      <c r="I5147" s="89"/>
      <c r="J5147" s="85" t="s">
        <v>121</v>
      </c>
    </row>
    <row r="5148" spans="9:10" x14ac:dyDescent="0.4">
      <c r="I5148" s="89"/>
      <c r="J5148" s="85" t="s">
        <v>122</v>
      </c>
    </row>
    <row r="5149" spans="9:10" x14ac:dyDescent="0.4">
      <c r="I5149" s="89"/>
      <c r="J5149" s="85" t="s">
        <v>745</v>
      </c>
    </row>
    <row r="5150" spans="9:10" x14ac:dyDescent="0.4">
      <c r="I5150" s="89"/>
      <c r="J5150" s="85" t="s">
        <v>1065</v>
      </c>
    </row>
    <row r="5151" spans="9:10" x14ac:dyDescent="0.4">
      <c r="I5151" s="89"/>
      <c r="J5151" s="85" t="s">
        <v>742</v>
      </c>
    </row>
    <row r="5152" spans="9:10" x14ac:dyDescent="0.4">
      <c r="I5152" s="89"/>
      <c r="J5152" s="85" t="s">
        <v>84</v>
      </c>
    </row>
    <row r="5153" spans="9:10" x14ac:dyDescent="0.4">
      <c r="I5153" s="89"/>
      <c r="J5153" s="85" t="s">
        <v>85</v>
      </c>
    </row>
    <row r="5154" spans="9:10" x14ac:dyDescent="0.4">
      <c r="I5154" s="89"/>
      <c r="J5154" s="85" t="s">
        <v>86</v>
      </c>
    </row>
    <row r="5155" spans="9:10" x14ac:dyDescent="0.4">
      <c r="I5155" s="89"/>
      <c r="J5155" s="85" t="s">
        <v>87</v>
      </c>
    </row>
    <row r="5156" spans="9:10" x14ac:dyDescent="0.4">
      <c r="I5156" s="89"/>
      <c r="J5156" s="85" t="s">
        <v>395</v>
      </c>
    </row>
    <row r="5157" spans="9:10" x14ac:dyDescent="0.4">
      <c r="I5157" s="89"/>
      <c r="J5157" s="85" t="s">
        <v>744</v>
      </c>
    </row>
    <row r="5158" spans="9:10" x14ac:dyDescent="0.4">
      <c r="I5158" s="89"/>
      <c r="J5158" s="85" t="s">
        <v>741</v>
      </c>
    </row>
    <row r="5159" spans="9:10" x14ac:dyDescent="0.4">
      <c r="I5159" s="89"/>
      <c r="J5159" s="85" t="s">
        <v>883</v>
      </c>
    </row>
    <row r="5160" spans="9:10" x14ac:dyDescent="0.4">
      <c r="I5160" s="89"/>
      <c r="J5160" s="85" t="s">
        <v>1055</v>
      </c>
    </row>
    <row r="5161" spans="9:10" x14ac:dyDescent="0.4">
      <c r="I5161" s="89"/>
      <c r="J5161" s="85" t="s">
        <v>462</v>
      </c>
    </row>
    <row r="5162" spans="9:10" x14ac:dyDescent="0.4">
      <c r="I5162" s="89"/>
      <c r="J5162" s="85" t="s">
        <v>463</v>
      </c>
    </row>
    <row r="5163" spans="9:10" x14ac:dyDescent="0.4">
      <c r="I5163" s="89"/>
      <c r="J5163" s="85" t="s">
        <v>444</v>
      </c>
    </row>
    <row r="5164" spans="9:10" x14ac:dyDescent="0.4">
      <c r="I5164" s="89"/>
      <c r="J5164" s="85" t="s">
        <v>427</v>
      </c>
    </row>
    <row r="5165" spans="9:10" x14ac:dyDescent="0.4">
      <c r="I5165" s="89"/>
      <c r="J5165" s="85" t="s">
        <v>424</v>
      </c>
    </row>
    <row r="5166" spans="9:10" x14ac:dyDescent="0.4">
      <c r="I5166" s="89"/>
      <c r="J5166" s="85" t="s">
        <v>430</v>
      </c>
    </row>
    <row r="5167" spans="9:10" x14ac:dyDescent="0.4">
      <c r="I5167" s="89"/>
      <c r="J5167" s="85" t="s">
        <v>503</v>
      </c>
    </row>
    <row r="5168" spans="9:10" x14ac:dyDescent="0.4">
      <c r="I5168" s="89"/>
      <c r="J5168" s="85" t="s">
        <v>766</v>
      </c>
    </row>
    <row r="5169" spans="9:10" x14ac:dyDescent="0.4">
      <c r="I5169" s="89"/>
      <c r="J5169" s="85" t="s">
        <v>137</v>
      </c>
    </row>
    <row r="5170" spans="9:10" x14ac:dyDescent="0.4">
      <c r="I5170" s="89"/>
      <c r="J5170" s="85" t="s">
        <v>767</v>
      </c>
    </row>
    <row r="5171" spans="9:10" x14ac:dyDescent="0.4">
      <c r="I5171" s="89"/>
      <c r="J5171" s="85" t="s">
        <v>136</v>
      </c>
    </row>
    <row r="5172" spans="9:10" x14ac:dyDescent="0.4">
      <c r="I5172" s="89"/>
      <c r="J5172" s="85" t="s">
        <v>420</v>
      </c>
    </row>
    <row r="5173" spans="9:10" x14ac:dyDescent="0.4">
      <c r="I5173" s="89"/>
      <c r="J5173" s="85" t="s">
        <v>419</v>
      </c>
    </row>
    <row r="5174" spans="9:10" x14ac:dyDescent="0.4">
      <c r="I5174" s="89"/>
      <c r="J5174" s="85" t="s">
        <v>434</v>
      </c>
    </row>
    <row r="5175" spans="9:10" x14ac:dyDescent="0.4">
      <c r="I5175" s="89"/>
      <c r="J5175" s="85" t="s">
        <v>418</v>
      </c>
    </row>
    <row r="5176" spans="9:10" x14ac:dyDescent="0.4">
      <c r="I5176" s="89"/>
      <c r="J5176" s="85" t="s">
        <v>363</v>
      </c>
    </row>
    <row r="5177" spans="9:10" x14ac:dyDescent="0.4">
      <c r="I5177" s="89"/>
      <c r="J5177" s="85" t="s">
        <v>352</v>
      </c>
    </row>
    <row r="5178" spans="9:10" x14ac:dyDescent="0.4">
      <c r="I5178" s="89"/>
      <c r="J5178" s="85" t="s">
        <v>1066</v>
      </c>
    </row>
    <row r="5179" spans="9:10" x14ac:dyDescent="0.4">
      <c r="I5179" s="89"/>
      <c r="J5179" s="85" t="s">
        <v>1013</v>
      </c>
    </row>
    <row r="5180" spans="9:10" x14ac:dyDescent="0.4">
      <c r="I5180" s="89"/>
      <c r="J5180" s="85" t="s">
        <v>5579</v>
      </c>
    </row>
    <row r="5181" spans="9:10" x14ac:dyDescent="0.4">
      <c r="I5181" s="89"/>
      <c r="J5181" s="85" t="s">
        <v>438</v>
      </c>
    </row>
    <row r="5182" spans="9:10" x14ac:dyDescent="0.4">
      <c r="I5182" s="89"/>
      <c r="J5182" s="85" t="s">
        <v>405</v>
      </c>
    </row>
    <row r="5183" spans="9:10" x14ac:dyDescent="0.4">
      <c r="I5183" s="89"/>
      <c r="J5183" s="85" t="s">
        <v>377</v>
      </c>
    </row>
    <row r="5184" spans="9:10" x14ac:dyDescent="0.4">
      <c r="I5184" s="89"/>
      <c r="J5184" s="85" t="s">
        <v>354</v>
      </c>
    </row>
    <row r="5185" spans="9:10" x14ac:dyDescent="0.4">
      <c r="I5185" s="89"/>
      <c r="J5185" s="85" t="s">
        <v>751</v>
      </c>
    </row>
    <row r="5186" spans="9:10" x14ac:dyDescent="0.4">
      <c r="I5186" s="89"/>
      <c r="J5186" s="85" t="s">
        <v>768</v>
      </c>
    </row>
    <row r="5187" spans="9:10" x14ac:dyDescent="0.4">
      <c r="I5187" s="89"/>
      <c r="J5187" s="85" t="s">
        <v>765</v>
      </c>
    </row>
    <row r="5188" spans="9:10" x14ac:dyDescent="0.4">
      <c r="I5188" s="89"/>
      <c r="J5188" s="85" t="s">
        <v>764</v>
      </c>
    </row>
    <row r="5189" spans="9:10" x14ac:dyDescent="0.4">
      <c r="I5189" s="89"/>
      <c r="J5189" s="85" t="s">
        <v>750</v>
      </c>
    </row>
    <row r="5190" spans="9:10" x14ac:dyDescent="0.4">
      <c r="I5190" s="89"/>
      <c r="J5190" s="85" t="s">
        <v>1039</v>
      </c>
    </row>
    <row r="5191" spans="9:10" x14ac:dyDescent="0.4">
      <c r="I5191" s="89"/>
      <c r="J5191" s="85" t="s">
        <v>370</v>
      </c>
    </row>
    <row r="5192" spans="9:10" x14ac:dyDescent="0.4">
      <c r="I5192" s="89"/>
      <c r="J5192" s="85" t="s">
        <v>523</v>
      </c>
    </row>
    <row r="5193" spans="9:10" x14ac:dyDescent="0.4">
      <c r="I5193" s="89"/>
      <c r="J5193" s="85" t="s">
        <v>412</v>
      </c>
    </row>
    <row r="5194" spans="9:10" x14ac:dyDescent="0.4">
      <c r="I5194" s="89"/>
      <c r="J5194" s="85" t="s">
        <v>376</v>
      </c>
    </row>
    <row r="5195" spans="9:10" x14ac:dyDescent="0.4">
      <c r="I5195" s="89"/>
      <c r="J5195" s="85" t="s">
        <v>461</v>
      </c>
    </row>
    <row r="5196" spans="9:10" x14ac:dyDescent="0.4">
      <c r="I5196" s="89"/>
      <c r="J5196" s="85" t="s">
        <v>749</v>
      </c>
    </row>
    <row r="5197" spans="9:10" x14ac:dyDescent="0.4">
      <c r="I5197" s="89"/>
      <c r="J5197" s="85" t="s">
        <v>748</v>
      </c>
    </row>
    <row r="5198" spans="9:10" x14ac:dyDescent="0.4">
      <c r="I5198" s="89"/>
      <c r="J5198" s="85" t="s">
        <v>747</v>
      </c>
    </row>
    <row r="5199" spans="9:10" x14ac:dyDescent="0.4">
      <c r="I5199" s="89"/>
      <c r="J5199" s="85" t="s">
        <v>746</v>
      </c>
    </row>
    <row r="5200" spans="9:10" x14ac:dyDescent="0.4">
      <c r="I5200" s="89"/>
      <c r="J5200" s="85" t="s">
        <v>1040</v>
      </c>
    </row>
    <row r="5201" spans="9:10" x14ac:dyDescent="0.4">
      <c r="I5201" s="89"/>
      <c r="J5201" s="85" t="s">
        <v>495</v>
      </c>
    </row>
    <row r="5202" spans="9:10" x14ac:dyDescent="0.4">
      <c r="I5202" s="89"/>
      <c r="J5202" s="85" t="s">
        <v>449</v>
      </c>
    </row>
    <row r="5203" spans="9:10" x14ac:dyDescent="0.4">
      <c r="I5203" s="89"/>
      <c r="J5203" s="85" t="s">
        <v>389</v>
      </c>
    </row>
    <row r="5204" spans="9:10" x14ac:dyDescent="0.4">
      <c r="I5204" s="89"/>
      <c r="J5204" s="85" t="s">
        <v>348</v>
      </c>
    </row>
    <row r="5205" spans="9:10" x14ac:dyDescent="0.4">
      <c r="I5205" s="89"/>
      <c r="J5205" s="85" t="s">
        <v>357</v>
      </c>
    </row>
    <row r="5206" spans="9:10" x14ac:dyDescent="0.4">
      <c r="I5206" s="89"/>
      <c r="J5206" s="85" t="s">
        <v>851</v>
      </c>
    </row>
    <row r="5207" spans="9:10" x14ac:dyDescent="0.4">
      <c r="I5207" s="89"/>
      <c r="J5207" s="85" t="s">
        <v>752</v>
      </c>
    </row>
    <row r="5208" spans="9:10" x14ac:dyDescent="0.4">
      <c r="I5208" s="89"/>
      <c r="J5208" s="85" t="s">
        <v>800</v>
      </c>
    </row>
    <row r="5209" spans="9:10" x14ac:dyDescent="0.4">
      <c r="I5209" s="89"/>
      <c r="J5209" s="85" t="s">
        <v>935</v>
      </c>
    </row>
    <row r="5210" spans="9:10" x14ac:dyDescent="0.4">
      <c r="I5210" s="89"/>
      <c r="J5210" s="85" t="s">
        <v>524</v>
      </c>
    </row>
    <row r="5211" spans="9:10" x14ac:dyDescent="0.4">
      <c r="I5211" s="89"/>
      <c r="J5211" s="85" t="s">
        <v>428</v>
      </c>
    </row>
    <row r="5212" spans="9:10" x14ac:dyDescent="0.4">
      <c r="I5212" s="89"/>
      <c r="J5212" s="85" t="s">
        <v>353</v>
      </c>
    </row>
    <row r="5213" spans="9:10" x14ac:dyDescent="0.4">
      <c r="I5213" s="89"/>
      <c r="J5213" s="85" t="s">
        <v>361</v>
      </c>
    </row>
    <row r="5214" spans="9:10" x14ac:dyDescent="0.4">
      <c r="I5214" s="89"/>
      <c r="J5214" s="85" t="s">
        <v>350</v>
      </c>
    </row>
    <row r="5215" spans="9:10" x14ac:dyDescent="0.4">
      <c r="I5215" s="89"/>
      <c r="J5215" s="85" t="s">
        <v>519</v>
      </c>
    </row>
    <row r="5216" spans="9:10" x14ac:dyDescent="0.4">
      <c r="I5216" s="89"/>
      <c r="J5216" s="85" t="s">
        <v>520</v>
      </c>
    </row>
    <row r="5217" spans="9:10" x14ac:dyDescent="0.4">
      <c r="I5217" s="89"/>
      <c r="J5217" s="85" t="s">
        <v>521</v>
      </c>
    </row>
    <row r="5218" spans="9:10" x14ac:dyDescent="0.4">
      <c r="I5218" s="89"/>
      <c r="J5218" s="85" t="s">
        <v>522</v>
      </c>
    </row>
    <row r="5219" spans="9:10" x14ac:dyDescent="0.4">
      <c r="I5219" s="89"/>
      <c r="J5219" s="85" t="s">
        <v>525</v>
      </c>
    </row>
    <row r="5220" spans="9:10" x14ac:dyDescent="0.4">
      <c r="I5220" s="89"/>
      <c r="J5220" s="85" t="s">
        <v>475</v>
      </c>
    </row>
    <row r="5221" spans="9:10" x14ac:dyDescent="0.4">
      <c r="I5221" s="89"/>
      <c r="J5221" s="85" t="s">
        <v>476</v>
      </c>
    </row>
    <row r="5222" spans="9:10" x14ac:dyDescent="0.4">
      <c r="I5222" s="89"/>
      <c r="J5222" s="85" t="s">
        <v>467</v>
      </c>
    </row>
    <row r="5223" spans="9:10" x14ac:dyDescent="0.4">
      <c r="I5223" s="89"/>
      <c r="J5223" s="85" t="s">
        <v>517</v>
      </c>
    </row>
    <row r="5224" spans="9:10" x14ac:dyDescent="0.4">
      <c r="I5224" s="89"/>
      <c r="J5224" s="85" t="s">
        <v>518</v>
      </c>
    </row>
    <row r="5225" spans="9:10" x14ac:dyDescent="0.4">
      <c r="I5225" s="89"/>
      <c r="J5225" s="85" t="s">
        <v>758</v>
      </c>
    </row>
    <row r="5226" spans="9:10" x14ac:dyDescent="0.4">
      <c r="I5226" s="89"/>
      <c r="J5226" s="85" t="s">
        <v>757</v>
      </c>
    </row>
    <row r="5227" spans="9:10" x14ac:dyDescent="0.4">
      <c r="I5227" s="89"/>
      <c r="J5227" s="85" t="s">
        <v>755</v>
      </c>
    </row>
    <row r="5228" spans="9:10" x14ac:dyDescent="0.4">
      <c r="I5228" s="89"/>
      <c r="J5228" s="85" t="s">
        <v>760</v>
      </c>
    </row>
    <row r="5229" spans="9:10" x14ac:dyDescent="0.4">
      <c r="I5229" s="89"/>
      <c r="J5229" s="85" t="s">
        <v>1011</v>
      </c>
    </row>
    <row r="5230" spans="9:10" x14ac:dyDescent="0.4">
      <c r="I5230" s="89"/>
      <c r="J5230" s="85" t="s">
        <v>383</v>
      </c>
    </row>
    <row r="5231" spans="9:10" x14ac:dyDescent="0.4">
      <c r="I5231" s="89"/>
      <c r="J5231" s="85" t="s">
        <v>366</v>
      </c>
    </row>
    <row r="5232" spans="9:10" x14ac:dyDescent="0.4">
      <c r="I5232" s="89"/>
      <c r="J5232" s="85" t="s">
        <v>479</v>
      </c>
    </row>
    <row r="5233" spans="9:10" x14ac:dyDescent="0.4">
      <c r="I5233" s="89"/>
      <c r="J5233" s="85" t="s">
        <v>439</v>
      </c>
    </row>
    <row r="5234" spans="9:10" x14ac:dyDescent="0.4">
      <c r="I5234" s="89"/>
      <c r="J5234" s="85" t="s">
        <v>754</v>
      </c>
    </row>
    <row r="5235" spans="9:10" x14ac:dyDescent="0.4">
      <c r="I5235" s="89"/>
      <c r="J5235" s="85" t="s">
        <v>759</v>
      </c>
    </row>
    <row r="5236" spans="9:10" x14ac:dyDescent="0.4">
      <c r="I5236" s="89"/>
      <c r="J5236" s="85" t="s">
        <v>756</v>
      </c>
    </row>
    <row r="5237" spans="9:10" x14ac:dyDescent="0.4">
      <c r="I5237" s="89"/>
      <c r="J5237" s="85" t="s">
        <v>814</v>
      </c>
    </row>
    <row r="5238" spans="9:10" x14ac:dyDescent="0.4">
      <c r="I5238" s="89"/>
      <c r="J5238" s="85" t="s">
        <v>822</v>
      </c>
    </row>
    <row r="5239" spans="9:10" x14ac:dyDescent="0.4">
      <c r="I5239" s="89"/>
      <c r="J5239" s="85" t="s">
        <v>1023</v>
      </c>
    </row>
    <row r="5240" spans="9:10" x14ac:dyDescent="0.4">
      <c r="I5240" s="89"/>
      <c r="J5240" s="85" t="s">
        <v>358</v>
      </c>
    </row>
    <row r="5241" spans="9:10" x14ac:dyDescent="0.4">
      <c r="I5241" s="89"/>
      <c r="J5241" s="85" t="s">
        <v>496</v>
      </c>
    </row>
    <row r="5242" spans="9:10" x14ac:dyDescent="0.4">
      <c r="I5242" s="89"/>
      <c r="J5242" s="85" t="s">
        <v>386</v>
      </c>
    </row>
    <row r="5243" spans="9:10" x14ac:dyDescent="0.4">
      <c r="I5243" s="89"/>
      <c r="J5243" s="85" t="s">
        <v>349</v>
      </c>
    </row>
    <row r="5244" spans="9:10" x14ac:dyDescent="0.4">
      <c r="I5244" s="89"/>
      <c r="J5244" s="85" t="s">
        <v>779</v>
      </c>
    </row>
    <row r="5245" spans="9:10" x14ac:dyDescent="0.4">
      <c r="I5245" s="89"/>
      <c r="J5245" s="85" t="s">
        <v>526</v>
      </c>
    </row>
    <row r="5246" spans="9:10" x14ac:dyDescent="0.4">
      <c r="I5246" s="89"/>
      <c r="J5246" s="85" t="s">
        <v>780</v>
      </c>
    </row>
    <row r="5247" spans="9:10" x14ac:dyDescent="0.4">
      <c r="I5247" s="89"/>
      <c r="J5247" s="85" t="s">
        <v>793</v>
      </c>
    </row>
    <row r="5248" spans="9:10" x14ac:dyDescent="0.4">
      <c r="I5248" s="89"/>
      <c r="J5248" s="85" t="s">
        <v>955</v>
      </c>
    </row>
    <row r="5249" spans="9:10" x14ac:dyDescent="0.4">
      <c r="I5249" s="89"/>
      <c r="J5249" s="85" t="s">
        <v>1012</v>
      </c>
    </row>
    <row r="5250" spans="9:10" x14ac:dyDescent="0.4">
      <c r="I5250" s="89"/>
      <c r="J5250" s="85" t="s">
        <v>440</v>
      </c>
    </row>
    <row r="5251" spans="9:10" x14ac:dyDescent="0.4">
      <c r="I5251" s="89"/>
      <c r="J5251" s="85" t="s">
        <v>484</v>
      </c>
    </row>
    <row r="5252" spans="9:10" x14ac:dyDescent="0.4">
      <c r="I5252" s="89"/>
      <c r="J5252" s="85" t="s">
        <v>436</v>
      </c>
    </row>
    <row r="5253" spans="9:10" x14ac:dyDescent="0.4">
      <c r="I5253" s="89"/>
      <c r="J5253" s="85" t="s">
        <v>437</v>
      </c>
    </row>
    <row r="5254" spans="9:10" x14ac:dyDescent="0.4">
      <c r="I5254" s="89"/>
      <c r="J5254" s="85" t="s">
        <v>359</v>
      </c>
    </row>
    <row r="5255" spans="9:10" x14ac:dyDescent="0.4">
      <c r="I5255" s="89"/>
      <c r="J5255" s="85" t="s">
        <v>797</v>
      </c>
    </row>
    <row r="5256" spans="9:10" x14ac:dyDescent="0.4">
      <c r="I5256" s="89"/>
      <c r="J5256" s="85" t="s">
        <v>798</v>
      </c>
    </row>
    <row r="5257" spans="9:10" x14ac:dyDescent="0.4">
      <c r="I5257" s="89"/>
      <c r="J5257" s="85" t="s">
        <v>844</v>
      </c>
    </row>
    <row r="5258" spans="9:10" x14ac:dyDescent="0.4">
      <c r="I5258" s="89"/>
      <c r="J5258" s="85" t="s">
        <v>959</v>
      </c>
    </row>
    <row r="5259" spans="9:10" x14ac:dyDescent="0.4">
      <c r="I5259" s="89"/>
      <c r="J5259" s="85" t="s">
        <v>1018</v>
      </c>
    </row>
    <row r="5260" spans="9:10" x14ac:dyDescent="0.4">
      <c r="I5260" s="89"/>
      <c r="J5260" s="85" t="s">
        <v>499</v>
      </c>
    </row>
    <row r="5261" spans="9:10" x14ac:dyDescent="0.4">
      <c r="I5261" s="89"/>
      <c r="J5261" s="85" t="s">
        <v>433</v>
      </c>
    </row>
    <row r="5262" spans="9:10" x14ac:dyDescent="0.4">
      <c r="I5262" s="89"/>
      <c r="J5262" s="85" t="s">
        <v>409</v>
      </c>
    </row>
    <row r="5263" spans="9:10" x14ac:dyDescent="0.4">
      <c r="I5263" s="89"/>
      <c r="J5263" s="85" t="s">
        <v>477</v>
      </c>
    </row>
    <row r="5264" spans="9:10" x14ac:dyDescent="0.4">
      <c r="I5264" s="89"/>
      <c r="J5264" s="85" t="s">
        <v>488</v>
      </c>
    </row>
    <row r="5265" spans="9:10" x14ac:dyDescent="0.4">
      <c r="I5265" s="89"/>
      <c r="J5265" s="85" t="s">
        <v>792</v>
      </c>
    </row>
    <row r="5266" spans="9:10" x14ac:dyDescent="0.4">
      <c r="I5266" s="89"/>
      <c r="J5266" s="85" t="s">
        <v>425</v>
      </c>
    </row>
    <row r="5267" spans="9:10" x14ac:dyDescent="0.4">
      <c r="I5267" s="89"/>
      <c r="J5267" s="85" t="s">
        <v>500</v>
      </c>
    </row>
    <row r="5268" spans="9:10" x14ac:dyDescent="0.4">
      <c r="I5268" s="89"/>
      <c r="J5268" s="85" t="s">
        <v>917</v>
      </c>
    </row>
    <row r="5269" spans="9:10" x14ac:dyDescent="0.4">
      <c r="I5269" s="89"/>
      <c r="J5269" s="85" t="s">
        <v>1037</v>
      </c>
    </row>
    <row r="5270" spans="9:10" x14ac:dyDescent="0.4">
      <c r="I5270" s="89"/>
      <c r="J5270" s="85" t="s">
        <v>364</v>
      </c>
    </row>
    <row r="5271" spans="9:10" x14ac:dyDescent="0.4">
      <c r="I5271" s="89"/>
      <c r="J5271" s="85" t="s">
        <v>368</v>
      </c>
    </row>
    <row r="5272" spans="9:10" x14ac:dyDescent="0.4">
      <c r="I5272" s="89"/>
      <c r="J5272" s="85" t="s">
        <v>421</v>
      </c>
    </row>
    <row r="5273" spans="9:10" x14ac:dyDescent="0.4">
      <c r="I5273" s="89"/>
      <c r="J5273" s="85" t="s">
        <v>381</v>
      </c>
    </row>
    <row r="5274" spans="9:10" x14ac:dyDescent="0.4">
      <c r="I5274" s="89"/>
      <c r="J5274" s="85" t="s">
        <v>481</v>
      </c>
    </row>
    <row r="5275" spans="9:10" x14ac:dyDescent="0.4">
      <c r="I5275" s="89"/>
      <c r="J5275" s="85" t="s">
        <v>431</v>
      </c>
    </row>
    <row r="5276" spans="9:10" x14ac:dyDescent="0.4">
      <c r="I5276" s="89"/>
      <c r="J5276" s="85" t="s">
        <v>362</v>
      </c>
    </row>
    <row r="5277" spans="9:10" x14ac:dyDescent="0.4">
      <c r="I5277" s="89"/>
      <c r="J5277" s="85" t="s">
        <v>492</v>
      </c>
    </row>
    <row r="5278" spans="9:10" x14ac:dyDescent="0.4">
      <c r="I5278" s="89"/>
      <c r="J5278" s="85" t="s">
        <v>3962</v>
      </c>
    </row>
    <row r="5279" spans="9:10" x14ac:dyDescent="0.4">
      <c r="I5279" s="89"/>
      <c r="J5279" s="85" t="s">
        <v>351</v>
      </c>
    </row>
    <row r="5280" spans="9:10" x14ac:dyDescent="0.4">
      <c r="I5280" s="89"/>
      <c r="J5280" s="85" t="s">
        <v>489</v>
      </c>
    </row>
    <row r="5281" spans="9:10" x14ac:dyDescent="0.4">
      <c r="I5281" s="89"/>
      <c r="J5281" s="85" t="s">
        <v>559</v>
      </c>
    </row>
    <row r="5282" spans="9:10" x14ac:dyDescent="0.4">
      <c r="I5282" s="89"/>
      <c r="J5282" s="85" t="s">
        <v>367</v>
      </c>
    </row>
    <row r="5283" spans="9:10" x14ac:dyDescent="0.4">
      <c r="I5283" s="89"/>
      <c r="J5283" s="85" t="s">
        <v>494</v>
      </c>
    </row>
    <row r="5284" spans="9:10" x14ac:dyDescent="0.4">
      <c r="I5284" s="89"/>
      <c r="J5284" s="85" t="s">
        <v>406</v>
      </c>
    </row>
    <row r="5285" spans="9:10" x14ac:dyDescent="0.4">
      <c r="I5285" s="89"/>
      <c r="J5285" s="85" t="s">
        <v>373</v>
      </c>
    </row>
    <row r="5286" spans="9:10" x14ac:dyDescent="0.4">
      <c r="I5286" s="89"/>
      <c r="J5286" s="85" t="s">
        <v>869</v>
      </c>
    </row>
    <row r="5287" spans="9:10" x14ac:dyDescent="0.4">
      <c r="I5287" s="89"/>
      <c r="J5287" s="85" t="s">
        <v>848</v>
      </c>
    </row>
    <row r="5288" spans="9:10" x14ac:dyDescent="0.4">
      <c r="I5288" s="89"/>
      <c r="J5288" s="85" t="s">
        <v>847</v>
      </c>
    </row>
    <row r="5289" spans="9:10" x14ac:dyDescent="0.4">
      <c r="I5289" s="89"/>
      <c r="J5289" s="85" t="s">
        <v>399</v>
      </c>
    </row>
    <row r="5290" spans="9:10" x14ac:dyDescent="0.4">
      <c r="I5290" s="89"/>
      <c r="J5290" s="85" t="s">
        <v>443</v>
      </c>
    </row>
    <row r="5291" spans="9:10" x14ac:dyDescent="0.4">
      <c r="I5291" s="89"/>
      <c r="J5291" s="85" t="s">
        <v>382</v>
      </c>
    </row>
    <row r="5292" spans="9:10" x14ac:dyDescent="0.4">
      <c r="I5292" s="89"/>
      <c r="J5292" s="85" t="s">
        <v>422</v>
      </c>
    </row>
    <row r="5293" spans="9:10" x14ac:dyDescent="0.4">
      <c r="I5293" s="89"/>
      <c r="J5293" s="85" t="s">
        <v>423</v>
      </c>
    </row>
    <row r="5294" spans="9:10" x14ac:dyDescent="0.4">
      <c r="I5294" s="89"/>
      <c r="J5294" s="85" t="s">
        <v>394</v>
      </c>
    </row>
    <row r="5295" spans="9:10" x14ac:dyDescent="0.4">
      <c r="I5295" s="89"/>
      <c r="J5295" s="85" t="s">
        <v>408</v>
      </c>
    </row>
    <row r="5296" spans="9:10" x14ac:dyDescent="0.4">
      <c r="I5296" s="89"/>
      <c r="J5296" s="85" t="s">
        <v>575</v>
      </c>
    </row>
    <row r="5297" spans="9:10" x14ac:dyDescent="0.4">
      <c r="I5297" s="89"/>
      <c r="J5297" s="85" t="s">
        <v>576</v>
      </c>
    </row>
    <row r="5298" spans="9:10" x14ac:dyDescent="0.4">
      <c r="I5298" s="89"/>
      <c r="J5298" s="85" t="s">
        <v>577</v>
      </c>
    </row>
    <row r="5299" spans="9:10" x14ac:dyDescent="0.4">
      <c r="I5299" s="89"/>
      <c r="J5299" s="85" t="s">
        <v>374</v>
      </c>
    </row>
    <row r="5300" spans="9:10" x14ac:dyDescent="0.4">
      <c r="I5300" s="89"/>
      <c r="J5300" s="85" t="s">
        <v>401</v>
      </c>
    </row>
    <row r="5301" spans="9:10" x14ac:dyDescent="0.4">
      <c r="I5301" s="89"/>
      <c r="J5301" s="85" t="s">
        <v>468</v>
      </c>
    </row>
    <row r="5302" spans="9:10" x14ac:dyDescent="0.4">
      <c r="I5302" s="89"/>
      <c r="J5302" s="85" t="s">
        <v>470</v>
      </c>
    </row>
    <row r="5303" spans="9:10" x14ac:dyDescent="0.4">
      <c r="I5303" s="89"/>
      <c r="J5303" s="85" t="s">
        <v>446</v>
      </c>
    </row>
    <row r="5304" spans="9:10" x14ac:dyDescent="0.4">
      <c r="I5304" s="89"/>
      <c r="J5304" s="85" t="s">
        <v>379</v>
      </c>
    </row>
    <row r="5305" spans="9:10" x14ac:dyDescent="0.4">
      <c r="I5305" s="89"/>
      <c r="J5305" s="85" t="s">
        <v>380</v>
      </c>
    </row>
    <row r="5306" spans="9:10" x14ac:dyDescent="0.4">
      <c r="I5306" s="89"/>
      <c r="J5306" s="85" t="s">
        <v>843</v>
      </c>
    </row>
    <row r="5307" spans="9:10" x14ac:dyDescent="0.4">
      <c r="I5307" s="89"/>
      <c r="J5307" s="85" t="s">
        <v>832</v>
      </c>
    </row>
    <row r="5308" spans="9:10" x14ac:dyDescent="0.4">
      <c r="I5308" s="89"/>
      <c r="J5308" s="85" t="s">
        <v>833</v>
      </c>
    </row>
    <row r="5309" spans="9:10" x14ac:dyDescent="0.4">
      <c r="I5309" s="89"/>
      <c r="J5309" s="85" t="s">
        <v>486</v>
      </c>
    </row>
    <row r="5310" spans="9:10" x14ac:dyDescent="0.4">
      <c r="I5310" s="89"/>
      <c r="J5310" s="85" t="s">
        <v>546</v>
      </c>
    </row>
    <row r="5311" spans="9:10" x14ac:dyDescent="0.4">
      <c r="I5311" s="89"/>
      <c r="J5311" s="85" t="s">
        <v>498</v>
      </c>
    </row>
    <row r="5312" spans="9:10" x14ac:dyDescent="0.4">
      <c r="I5312" s="89"/>
      <c r="J5312" s="85" t="s">
        <v>547</v>
      </c>
    </row>
    <row r="5313" spans="9:10" x14ac:dyDescent="0.4">
      <c r="I5313" s="89"/>
      <c r="J5313" s="85" t="s">
        <v>548</v>
      </c>
    </row>
    <row r="5314" spans="9:10" x14ac:dyDescent="0.4">
      <c r="I5314" s="89"/>
      <c r="J5314" s="85" t="s">
        <v>549</v>
      </c>
    </row>
    <row r="5315" spans="9:10" x14ac:dyDescent="0.4">
      <c r="I5315" s="89"/>
      <c r="J5315" s="85" t="s">
        <v>550</v>
      </c>
    </row>
    <row r="5316" spans="9:10" x14ac:dyDescent="0.4">
      <c r="I5316" s="89"/>
      <c r="J5316" s="85" t="s">
        <v>551</v>
      </c>
    </row>
    <row r="5317" spans="9:10" x14ac:dyDescent="0.4">
      <c r="I5317" s="89"/>
      <c r="J5317" s="85" t="s">
        <v>552</v>
      </c>
    </row>
    <row r="5318" spans="9:10" x14ac:dyDescent="0.4">
      <c r="I5318" s="89"/>
      <c r="J5318" s="85" t="s">
        <v>553</v>
      </c>
    </row>
    <row r="5319" spans="9:10" x14ac:dyDescent="0.4">
      <c r="I5319" s="89"/>
      <c r="J5319" s="85" t="s">
        <v>400</v>
      </c>
    </row>
    <row r="5320" spans="9:10" x14ac:dyDescent="0.4">
      <c r="I5320" s="89"/>
      <c r="J5320" s="85" t="s">
        <v>360</v>
      </c>
    </row>
    <row r="5321" spans="9:10" x14ac:dyDescent="0.4">
      <c r="I5321" s="89"/>
      <c r="J5321" s="85" t="s">
        <v>390</v>
      </c>
    </row>
    <row r="5322" spans="9:10" x14ac:dyDescent="0.4">
      <c r="I5322" s="89"/>
      <c r="J5322" s="85" t="s">
        <v>397</v>
      </c>
    </row>
    <row r="5323" spans="9:10" x14ac:dyDescent="0.4">
      <c r="I5323" s="89"/>
      <c r="J5323" s="85" t="s">
        <v>387</v>
      </c>
    </row>
    <row r="5324" spans="9:10" x14ac:dyDescent="0.4">
      <c r="I5324" s="89"/>
      <c r="J5324" s="85" t="s">
        <v>344</v>
      </c>
    </row>
    <row r="5325" spans="9:10" x14ac:dyDescent="0.4">
      <c r="I5325" s="89"/>
      <c r="J5325" s="85" t="s">
        <v>865</v>
      </c>
    </row>
    <row r="5326" spans="9:10" x14ac:dyDescent="0.4">
      <c r="I5326" s="89"/>
      <c r="J5326" s="85" t="s">
        <v>801</v>
      </c>
    </row>
    <row r="5327" spans="9:10" x14ac:dyDescent="0.4">
      <c r="I5327" s="89"/>
      <c r="J5327" s="85" t="s">
        <v>849</v>
      </c>
    </row>
    <row r="5328" spans="9:10" x14ac:dyDescent="0.4">
      <c r="I5328" s="89"/>
      <c r="J5328" s="85" t="s">
        <v>385</v>
      </c>
    </row>
    <row r="5329" spans="9:10" x14ac:dyDescent="0.4">
      <c r="I5329" s="89"/>
      <c r="J5329" s="85" t="s">
        <v>347</v>
      </c>
    </row>
    <row r="5330" spans="9:10" x14ac:dyDescent="0.4">
      <c r="I5330" s="89"/>
      <c r="J5330" s="85" t="s">
        <v>480</v>
      </c>
    </row>
    <row r="5331" spans="9:10" x14ac:dyDescent="0.4">
      <c r="I5331" s="89"/>
      <c r="J5331" s="85" t="s">
        <v>410</v>
      </c>
    </row>
    <row r="5332" spans="9:10" x14ac:dyDescent="0.4">
      <c r="I5332" s="89"/>
      <c r="J5332" s="85" t="s">
        <v>502</v>
      </c>
    </row>
    <row r="5333" spans="9:10" x14ac:dyDescent="0.4">
      <c r="I5333" s="89"/>
      <c r="J5333" s="85" t="s">
        <v>842</v>
      </c>
    </row>
    <row r="5334" spans="9:10" x14ac:dyDescent="0.4">
      <c r="I5334" s="89"/>
      <c r="J5334" s="85" t="s">
        <v>795</v>
      </c>
    </row>
    <row r="5335" spans="9:10" x14ac:dyDescent="0.4">
      <c r="I5335" s="89"/>
      <c r="J5335" s="85" t="s">
        <v>796</v>
      </c>
    </row>
    <row r="5336" spans="9:10" x14ac:dyDescent="0.4">
      <c r="I5336" s="89"/>
      <c r="J5336" s="85" t="s">
        <v>794</v>
      </c>
    </row>
    <row r="5337" spans="9:10" x14ac:dyDescent="0.4">
      <c r="I5337" s="89"/>
      <c r="J5337" s="85" t="s">
        <v>407</v>
      </c>
    </row>
    <row r="5338" spans="9:10" x14ac:dyDescent="0.4">
      <c r="I5338" s="89"/>
      <c r="J5338" s="85" t="s">
        <v>411</v>
      </c>
    </row>
    <row r="5339" spans="9:10" x14ac:dyDescent="0.4">
      <c r="I5339" s="89"/>
      <c r="J5339" s="85" t="s">
        <v>432</v>
      </c>
    </row>
    <row r="5340" spans="9:10" x14ac:dyDescent="0.4">
      <c r="I5340" s="89"/>
      <c r="J5340" s="85" t="s">
        <v>346</v>
      </c>
    </row>
    <row r="5341" spans="9:10" x14ac:dyDescent="0.4">
      <c r="I5341" s="89"/>
      <c r="J5341" s="85" t="s">
        <v>415</v>
      </c>
    </row>
    <row r="5342" spans="9:10" x14ac:dyDescent="0.4">
      <c r="I5342" s="89"/>
      <c r="J5342" s="85" t="s">
        <v>416</v>
      </c>
    </row>
    <row r="5343" spans="9:10" x14ac:dyDescent="0.4">
      <c r="I5343" s="89"/>
      <c r="J5343" s="85" t="s">
        <v>804</v>
      </c>
    </row>
    <row r="5344" spans="9:10" x14ac:dyDescent="0.4">
      <c r="I5344" s="89"/>
      <c r="J5344" s="85" t="s">
        <v>805</v>
      </c>
    </row>
    <row r="5345" spans="9:10" x14ac:dyDescent="0.4">
      <c r="I5345" s="89"/>
      <c r="J5345" s="85" t="s">
        <v>874</v>
      </c>
    </row>
    <row r="5346" spans="9:10" x14ac:dyDescent="0.4">
      <c r="I5346" s="89"/>
      <c r="J5346" s="85" t="s">
        <v>536</v>
      </c>
    </row>
    <row r="5347" spans="9:10" x14ac:dyDescent="0.4">
      <c r="I5347" s="89"/>
      <c r="J5347" s="85" t="s">
        <v>485</v>
      </c>
    </row>
    <row r="5348" spans="9:10" x14ac:dyDescent="0.4">
      <c r="I5348" s="89"/>
      <c r="J5348" s="85" t="s">
        <v>447</v>
      </c>
    </row>
    <row r="5349" spans="9:10" x14ac:dyDescent="0.4">
      <c r="I5349" s="89"/>
      <c r="J5349" s="85" t="s">
        <v>483</v>
      </c>
    </row>
    <row r="5350" spans="9:10" x14ac:dyDescent="0.4">
      <c r="I5350" s="89"/>
      <c r="J5350" s="85" t="s">
        <v>417</v>
      </c>
    </row>
    <row r="5351" spans="9:10" x14ac:dyDescent="0.4">
      <c r="I5351" s="89"/>
      <c r="J5351" s="85" t="s">
        <v>458</v>
      </c>
    </row>
    <row r="5352" spans="9:10" x14ac:dyDescent="0.4">
      <c r="I5352" s="89"/>
      <c r="J5352" s="85" t="s">
        <v>378</v>
      </c>
    </row>
    <row r="5353" spans="9:10" x14ac:dyDescent="0.4">
      <c r="I5353" s="89"/>
      <c r="J5353" s="85" t="s">
        <v>457</v>
      </c>
    </row>
    <row r="5354" spans="9:10" x14ac:dyDescent="0.4">
      <c r="I5354" s="89"/>
      <c r="J5354" s="85" t="s">
        <v>345</v>
      </c>
    </row>
    <row r="5355" spans="9:10" x14ac:dyDescent="0.4">
      <c r="I5355" s="89"/>
      <c r="J5355" s="85" t="s">
        <v>1061</v>
      </c>
    </row>
    <row r="5356" spans="9:10" x14ac:dyDescent="0.4">
      <c r="I5356" s="89"/>
      <c r="J5356" s="85" t="s">
        <v>828</v>
      </c>
    </row>
    <row r="5357" spans="9:10" x14ac:dyDescent="0.4">
      <c r="I5357" s="89"/>
      <c r="J5357" s="85" t="s">
        <v>830</v>
      </c>
    </row>
    <row r="5358" spans="9:10" x14ac:dyDescent="0.4">
      <c r="I5358" s="89"/>
      <c r="J5358" s="85" t="s">
        <v>829</v>
      </c>
    </row>
    <row r="5359" spans="9:10" x14ac:dyDescent="0.4">
      <c r="I5359" s="89"/>
      <c r="J5359" s="85" t="s">
        <v>831</v>
      </c>
    </row>
    <row r="5360" spans="9:10" x14ac:dyDescent="0.4">
      <c r="I5360" s="89"/>
      <c r="J5360" s="85" t="s">
        <v>956</v>
      </c>
    </row>
    <row r="5361" spans="9:10" x14ac:dyDescent="0.4">
      <c r="I5361" s="89"/>
      <c r="J5361" s="85" t="s">
        <v>854</v>
      </c>
    </row>
    <row r="5362" spans="9:10" x14ac:dyDescent="0.4">
      <c r="I5362" s="89"/>
      <c r="J5362" s="85" t="s">
        <v>852</v>
      </c>
    </row>
    <row r="5363" spans="9:10" x14ac:dyDescent="0.4">
      <c r="I5363" s="89"/>
      <c r="J5363" s="85" t="s">
        <v>853</v>
      </c>
    </row>
    <row r="5364" spans="9:10" x14ac:dyDescent="0.4">
      <c r="I5364" s="89"/>
      <c r="J5364" s="85" t="s">
        <v>855</v>
      </c>
    </row>
    <row r="5365" spans="9:10" x14ac:dyDescent="0.4">
      <c r="I5365" s="89"/>
      <c r="J5365" s="85" t="s">
        <v>1062</v>
      </c>
    </row>
    <row r="5366" spans="9:10" x14ac:dyDescent="0.4">
      <c r="I5366" s="89"/>
      <c r="J5366" s="85" t="s">
        <v>1053</v>
      </c>
    </row>
    <row r="5367" spans="9:10" x14ac:dyDescent="0.4">
      <c r="I5367" s="89"/>
      <c r="J5367" s="85" t="s">
        <v>1045</v>
      </c>
    </row>
    <row r="5368" spans="9:10" x14ac:dyDescent="0.4">
      <c r="I5368" s="89"/>
      <c r="J5368" s="85" t="s">
        <v>1048</v>
      </c>
    </row>
    <row r="5369" spans="9:10" x14ac:dyDescent="0.4">
      <c r="I5369" s="89"/>
      <c r="J5369" s="85" t="s">
        <v>1050</v>
      </c>
    </row>
    <row r="5370" spans="9:10" x14ac:dyDescent="0.4">
      <c r="I5370" s="89"/>
      <c r="J5370" s="85" t="s">
        <v>1052</v>
      </c>
    </row>
    <row r="5371" spans="9:10" x14ac:dyDescent="0.4">
      <c r="I5371" s="89"/>
      <c r="J5371" s="85" t="s">
        <v>1060</v>
      </c>
    </row>
    <row r="5372" spans="9:10" x14ac:dyDescent="0.4">
      <c r="I5372" s="89"/>
      <c r="J5372" s="85" t="s">
        <v>1044</v>
      </c>
    </row>
    <row r="5373" spans="9:10" x14ac:dyDescent="0.4">
      <c r="I5373" s="89"/>
      <c r="J5373" s="85" t="s">
        <v>1049</v>
      </c>
    </row>
    <row r="5374" spans="9:10" x14ac:dyDescent="0.4">
      <c r="I5374" s="89"/>
      <c r="J5374" s="85" t="s">
        <v>1047</v>
      </c>
    </row>
    <row r="5375" spans="9:10" x14ac:dyDescent="0.4">
      <c r="I5375" s="89"/>
      <c r="J5375" s="85" t="s">
        <v>2350</v>
      </c>
    </row>
    <row r="5376" spans="9:10" x14ac:dyDescent="0.4">
      <c r="I5376" s="89"/>
      <c r="J5376" s="85" t="s">
        <v>450</v>
      </c>
    </row>
    <row r="5377" spans="9:10" x14ac:dyDescent="0.4">
      <c r="I5377" s="89"/>
      <c r="J5377" s="85" t="s">
        <v>426</v>
      </c>
    </row>
    <row r="5378" spans="9:10" x14ac:dyDescent="0.4">
      <c r="I5378" s="89"/>
      <c r="J5378" s="85" t="s">
        <v>472</v>
      </c>
    </row>
    <row r="5379" spans="9:10" x14ac:dyDescent="0.4">
      <c r="I5379" s="89"/>
      <c r="J5379" s="85" t="s">
        <v>560</v>
      </c>
    </row>
    <row r="5380" spans="9:10" x14ac:dyDescent="0.4">
      <c r="I5380" s="89"/>
      <c r="J5380" s="85" t="s">
        <v>561</v>
      </c>
    </row>
    <row r="5381" spans="9:10" x14ac:dyDescent="0.4">
      <c r="I5381" s="89"/>
      <c r="J5381" s="85" t="s">
        <v>817</v>
      </c>
    </row>
    <row r="5382" spans="9:10" x14ac:dyDescent="0.4">
      <c r="I5382" s="89"/>
      <c r="J5382" s="85" t="s">
        <v>816</v>
      </c>
    </row>
    <row r="5383" spans="9:10" x14ac:dyDescent="0.4">
      <c r="I5383" s="89"/>
      <c r="J5383" s="85" t="s">
        <v>535</v>
      </c>
    </row>
    <row r="5384" spans="9:10" x14ac:dyDescent="0.4">
      <c r="I5384" s="89"/>
      <c r="J5384" s="85" t="s">
        <v>957</v>
      </c>
    </row>
    <row r="5385" spans="9:10" x14ac:dyDescent="0.4">
      <c r="I5385" s="89"/>
      <c r="J5385" s="85" t="s">
        <v>850</v>
      </c>
    </row>
    <row r="5386" spans="9:10" x14ac:dyDescent="0.4">
      <c r="I5386" s="89"/>
      <c r="J5386" s="85" t="s">
        <v>356</v>
      </c>
    </row>
    <row r="5387" spans="9:10" x14ac:dyDescent="0.4">
      <c r="I5387" s="89"/>
      <c r="J5387" s="85" t="s">
        <v>403</v>
      </c>
    </row>
    <row r="5388" spans="9:10" x14ac:dyDescent="0.4">
      <c r="I5388" s="89"/>
      <c r="J5388" s="85" t="s">
        <v>441</v>
      </c>
    </row>
    <row r="5389" spans="9:10" x14ac:dyDescent="0.4">
      <c r="I5389" s="89"/>
      <c r="J5389" s="85" t="s">
        <v>474</v>
      </c>
    </row>
    <row r="5390" spans="9:10" x14ac:dyDescent="0.4">
      <c r="I5390" s="89"/>
      <c r="J5390" s="85" t="s">
        <v>469</v>
      </c>
    </row>
    <row r="5391" spans="9:10" x14ac:dyDescent="0.4">
      <c r="I5391" s="89"/>
      <c r="J5391" s="85" t="s">
        <v>527</v>
      </c>
    </row>
    <row r="5392" spans="9:10" x14ac:dyDescent="0.4">
      <c r="I5392" s="89"/>
      <c r="J5392" s="85" t="s">
        <v>528</v>
      </c>
    </row>
    <row r="5393" spans="9:10" x14ac:dyDescent="0.4">
      <c r="I5393" s="89"/>
      <c r="J5393" s="85" t="s">
        <v>529</v>
      </c>
    </row>
    <row r="5394" spans="9:10" x14ac:dyDescent="0.4">
      <c r="I5394" s="89"/>
      <c r="J5394" s="85" t="s">
        <v>530</v>
      </c>
    </row>
    <row r="5395" spans="9:10" x14ac:dyDescent="0.4">
      <c r="I5395" s="89"/>
      <c r="J5395" s="85" t="s">
        <v>531</v>
      </c>
    </row>
    <row r="5396" spans="9:10" x14ac:dyDescent="0.4">
      <c r="I5396" s="89"/>
      <c r="J5396" s="85" t="s">
        <v>497</v>
      </c>
    </row>
    <row r="5397" spans="9:10" x14ac:dyDescent="0.4">
      <c r="I5397" s="89"/>
      <c r="J5397" s="85" t="s">
        <v>532</v>
      </c>
    </row>
    <row r="5398" spans="9:10" x14ac:dyDescent="0.4">
      <c r="I5398" s="89"/>
      <c r="J5398" s="85" t="s">
        <v>533</v>
      </c>
    </row>
    <row r="5399" spans="9:10" x14ac:dyDescent="0.4">
      <c r="I5399" s="89"/>
      <c r="J5399" s="85" t="s">
        <v>454</v>
      </c>
    </row>
    <row r="5400" spans="9:10" x14ac:dyDescent="0.4">
      <c r="I5400" s="89"/>
      <c r="J5400" s="85" t="s">
        <v>455</v>
      </c>
    </row>
    <row r="5401" spans="9:10" x14ac:dyDescent="0.4">
      <c r="I5401" s="89"/>
      <c r="J5401" s="85" t="s">
        <v>466</v>
      </c>
    </row>
    <row r="5402" spans="9:10" x14ac:dyDescent="0.4">
      <c r="I5402" s="89"/>
      <c r="J5402" s="85" t="s">
        <v>534</v>
      </c>
    </row>
    <row r="5403" spans="9:10" x14ac:dyDescent="0.4">
      <c r="I5403" s="89"/>
      <c r="J5403" s="85" t="s">
        <v>821</v>
      </c>
    </row>
    <row r="5404" spans="9:10" x14ac:dyDescent="0.4">
      <c r="I5404" s="89"/>
      <c r="J5404" s="85" t="s">
        <v>863</v>
      </c>
    </row>
    <row r="5405" spans="9:10" x14ac:dyDescent="0.4">
      <c r="I5405" s="89"/>
      <c r="J5405" s="85" t="s">
        <v>572</v>
      </c>
    </row>
    <row r="5406" spans="9:10" x14ac:dyDescent="0.4">
      <c r="I5406" s="89"/>
      <c r="J5406" s="85" t="s">
        <v>392</v>
      </c>
    </row>
    <row r="5407" spans="9:10" x14ac:dyDescent="0.4">
      <c r="I5407" s="89"/>
      <c r="J5407" s="85" t="s">
        <v>375</v>
      </c>
    </row>
    <row r="5408" spans="9:10" x14ac:dyDescent="0.4">
      <c r="I5408" s="89"/>
      <c r="J5408" s="85" t="s">
        <v>501</v>
      </c>
    </row>
    <row r="5409" spans="9:10" x14ac:dyDescent="0.4">
      <c r="I5409" s="89"/>
      <c r="J5409" s="85" t="s">
        <v>452</v>
      </c>
    </row>
    <row r="5410" spans="9:10" x14ac:dyDescent="0.4">
      <c r="I5410" s="89"/>
      <c r="J5410" s="85" t="s">
        <v>369</v>
      </c>
    </row>
    <row r="5411" spans="9:10" x14ac:dyDescent="0.4">
      <c r="I5411" s="89"/>
      <c r="J5411" s="85" t="s">
        <v>396</v>
      </c>
    </row>
    <row r="5412" spans="9:10" x14ac:dyDescent="0.4">
      <c r="I5412" s="89"/>
      <c r="J5412" s="85" t="s">
        <v>813</v>
      </c>
    </row>
    <row r="5413" spans="9:10" x14ac:dyDescent="0.4">
      <c r="I5413" s="89"/>
      <c r="J5413" s="85" t="s">
        <v>815</v>
      </c>
    </row>
    <row r="5414" spans="9:10" x14ac:dyDescent="0.4">
      <c r="I5414" s="89"/>
      <c r="J5414" s="85" t="s">
        <v>812</v>
      </c>
    </row>
    <row r="5415" spans="9:10" x14ac:dyDescent="0.4">
      <c r="I5415" s="89"/>
      <c r="J5415" s="85" t="s">
        <v>404</v>
      </c>
    </row>
    <row r="5416" spans="9:10" x14ac:dyDescent="0.4">
      <c r="I5416" s="89"/>
      <c r="J5416" s="85" t="s">
        <v>402</v>
      </c>
    </row>
    <row r="5417" spans="9:10" x14ac:dyDescent="0.4">
      <c r="I5417" s="89"/>
      <c r="J5417" s="85" t="s">
        <v>456</v>
      </c>
    </row>
    <row r="5418" spans="9:10" x14ac:dyDescent="0.4">
      <c r="I5418" s="89"/>
      <c r="J5418" s="85" t="s">
        <v>442</v>
      </c>
    </row>
    <row r="5419" spans="9:10" x14ac:dyDescent="0.4">
      <c r="I5419" s="89"/>
      <c r="J5419" s="85" t="s">
        <v>388</v>
      </c>
    </row>
    <row r="5420" spans="9:10" x14ac:dyDescent="0.4">
      <c r="I5420" s="89"/>
      <c r="J5420" s="85" t="s">
        <v>355</v>
      </c>
    </row>
    <row r="5421" spans="9:10" x14ac:dyDescent="0.4">
      <c r="I5421" s="89"/>
      <c r="J5421" s="85" t="s">
        <v>537</v>
      </c>
    </row>
    <row r="5422" spans="9:10" x14ac:dyDescent="0.4">
      <c r="I5422" s="89"/>
      <c r="J5422" s="85" t="s">
        <v>538</v>
      </c>
    </row>
    <row r="5423" spans="9:10" x14ac:dyDescent="0.4">
      <c r="I5423" s="89"/>
      <c r="J5423" s="85" t="s">
        <v>539</v>
      </c>
    </row>
    <row r="5424" spans="9:10" x14ac:dyDescent="0.4">
      <c r="I5424" s="89"/>
      <c r="J5424" s="85" t="s">
        <v>540</v>
      </c>
    </row>
    <row r="5425" spans="9:10" x14ac:dyDescent="0.4">
      <c r="I5425" s="89"/>
      <c r="J5425" s="85" t="s">
        <v>459</v>
      </c>
    </row>
    <row r="5426" spans="9:10" x14ac:dyDescent="0.4">
      <c r="I5426" s="89"/>
      <c r="J5426" s="85" t="s">
        <v>491</v>
      </c>
    </row>
    <row r="5427" spans="9:10" x14ac:dyDescent="0.4">
      <c r="I5427" s="89"/>
      <c r="J5427" s="85" t="s">
        <v>413</v>
      </c>
    </row>
    <row r="5428" spans="9:10" x14ac:dyDescent="0.4">
      <c r="I5428" s="89"/>
      <c r="J5428" s="85" t="s">
        <v>372</v>
      </c>
    </row>
    <row r="5429" spans="9:10" x14ac:dyDescent="0.4">
      <c r="I5429" s="89"/>
      <c r="J5429" s="85" t="s">
        <v>490</v>
      </c>
    </row>
    <row r="5430" spans="9:10" x14ac:dyDescent="0.4">
      <c r="I5430" s="89"/>
      <c r="J5430" s="85" t="s">
        <v>414</v>
      </c>
    </row>
    <row r="5431" spans="9:10" x14ac:dyDescent="0.4">
      <c r="I5431" s="89"/>
      <c r="J5431" s="85" t="s">
        <v>478</v>
      </c>
    </row>
    <row r="5432" spans="9:10" x14ac:dyDescent="0.4">
      <c r="I5432" s="89"/>
      <c r="J5432" s="85" t="s">
        <v>541</v>
      </c>
    </row>
    <row r="5433" spans="9:10" x14ac:dyDescent="0.4">
      <c r="I5433" s="89"/>
      <c r="J5433" s="85" t="s">
        <v>542</v>
      </c>
    </row>
    <row r="5434" spans="9:10" x14ac:dyDescent="0.4">
      <c r="I5434" s="89"/>
      <c r="J5434" s="85" t="s">
        <v>543</v>
      </c>
    </row>
    <row r="5435" spans="9:10" x14ac:dyDescent="0.4">
      <c r="I5435" s="89"/>
      <c r="J5435" s="85" t="s">
        <v>393</v>
      </c>
    </row>
    <row r="5436" spans="9:10" x14ac:dyDescent="0.4">
      <c r="I5436" s="89"/>
      <c r="J5436" s="85" t="s">
        <v>391</v>
      </c>
    </row>
    <row r="5437" spans="9:10" x14ac:dyDescent="0.4">
      <c r="I5437" s="89"/>
      <c r="J5437" s="85" t="s">
        <v>464</v>
      </c>
    </row>
    <row r="5438" spans="9:10" x14ac:dyDescent="0.4">
      <c r="I5438" s="89"/>
      <c r="J5438" s="85" t="s">
        <v>544</v>
      </c>
    </row>
    <row r="5439" spans="9:10" x14ac:dyDescent="0.4">
      <c r="I5439" s="89"/>
      <c r="J5439" s="85" t="s">
        <v>448</v>
      </c>
    </row>
    <row r="5440" spans="9:10" x14ac:dyDescent="0.4">
      <c r="I5440" s="89"/>
      <c r="J5440" s="85" t="s">
        <v>545</v>
      </c>
    </row>
    <row r="5441" spans="9:10" x14ac:dyDescent="0.4">
      <c r="I5441" s="89"/>
      <c r="J5441" s="85" t="s">
        <v>460</v>
      </c>
    </row>
    <row r="5442" spans="9:10" x14ac:dyDescent="0.4">
      <c r="I5442" s="89"/>
      <c r="J5442" s="85" t="s">
        <v>504</v>
      </c>
    </row>
    <row r="5443" spans="9:10" x14ac:dyDescent="0.4">
      <c r="I5443" s="89"/>
      <c r="J5443" s="85" t="s">
        <v>799</v>
      </c>
    </row>
    <row r="5444" spans="9:10" x14ac:dyDescent="0.4">
      <c r="I5444" s="89"/>
      <c r="J5444" s="85" t="s">
        <v>473</v>
      </c>
    </row>
    <row r="5445" spans="9:10" x14ac:dyDescent="0.4">
      <c r="I5445" s="89"/>
      <c r="J5445" s="85" t="s">
        <v>493</v>
      </c>
    </row>
    <row r="5446" spans="9:10" x14ac:dyDescent="0.4">
      <c r="I5446" s="89"/>
      <c r="J5446" s="85" t="s">
        <v>465</v>
      </c>
    </row>
    <row r="5447" spans="9:10" x14ac:dyDescent="0.4">
      <c r="I5447" s="89"/>
      <c r="J5447" s="85" t="s">
        <v>429</v>
      </c>
    </row>
    <row r="5448" spans="9:10" x14ac:dyDescent="0.4">
      <c r="I5448" s="89"/>
      <c r="J5448" s="85" t="s">
        <v>471</v>
      </c>
    </row>
    <row r="5449" spans="9:10" x14ac:dyDescent="0.4">
      <c r="I5449" s="89"/>
      <c r="J5449" s="85" t="s">
        <v>818</v>
      </c>
    </row>
    <row r="5450" spans="9:10" x14ac:dyDescent="0.4">
      <c r="I5450" s="89"/>
      <c r="J5450" s="85" t="s">
        <v>819</v>
      </c>
    </row>
    <row r="5451" spans="9:10" x14ac:dyDescent="0.4">
      <c r="I5451" s="89"/>
      <c r="J5451" s="85" t="s">
        <v>820</v>
      </c>
    </row>
    <row r="5452" spans="9:10" x14ac:dyDescent="0.4">
      <c r="I5452" s="89"/>
      <c r="J5452" s="85" t="s">
        <v>915</v>
      </c>
    </row>
    <row r="5453" spans="9:10" x14ac:dyDescent="0.4">
      <c r="I5453" s="89"/>
      <c r="J5453" s="85" t="s">
        <v>1043</v>
      </c>
    </row>
    <row r="5454" spans="9:10" x14ac:dyDescent="0.4">
      <c r="I5454" s="89"/>
      <c r="J5454" s="85" t="s">
        <v>782</v>
      </c>
    </row>
    <row r="5455" spans="9:10" x14ac:dyDescent="0.4">
      <c r="I5455" s="89"/>
      <c r="J5455" s="85" t="s">
        <v>435</v>
      </c>
    </row>
    <row r="5456" spans="9:10" x14ac:dyDescent="0.4">
      <c r="I5456" s="89"/>
      <c r="J5456" s="85" t="s">
        <v>365</v>
      </c>
    </row>
    <row r="5457" spans="9:10" x14ac:dyDescent="0.4">
      <c r="I5457" s="89"/>
      <c r="J5457" s="85" t="s">
        <v>487</v>
      </c>
    </row>
    <row r="5458" spans="9:10" x14ac:dyDescent="0.4">
      <c r="I5458" s="89"/>
      <c r="J5458" s="85" t="s">
        <v>783</v>
      </c>
    </row>
    <row r="5459" spans="9:10" x14ac:dyDescent="0.4">
      <c r="I5459" s="89"/>
      <c r="J5459" s="85" t="s">
        <v>784</v>
      </c>
    </row>
    <row r="5460" spans="9:10" x14ac:dyDescent="0.4">
      <c r="I5460" s="89"/>
      <c r="J5460" s="85" t="s">
        <v>781</v>
      </c>
    </row>
    <row r="5461" spans="9:10" x14ac:dyDescent="0.4">
      <c r="I5461" s="89"/>
      <c r="J5461" s="85" t="s">
        <v>785</v>
      </c>
    </row>
    <row r="5462" spans="9:10" x14ac:dyDescent="0.4">
      <c r="I5462" s="89"/>
      <c r="J5462" s="85" t="s">
        <v>786</v>
      </c>
    </row>
    <row r="5463" spans="9:10" x14ac:dyDescent="0.4">
      <c r="I5463" s="89"/>
      <c r="J5463" s="85" t="s">
        <v>1042</v>
      </c>
    </row>
    <row r="5464" spans="9:10" x14ac:dyDescent="0.4">
      <c r="I5464" s="89"/>
      <c r="J5464" s="85" t="s">
        <v>573</v>
      </c>
    </row>
    <row r="5465" spans="9:10" x14ac:dyDescent="0.4">
      <c r="I5465" s="89"/>
      <c r="J5465" s="85" t="s">
        <v>574</v>
      </c>
    </row>
    <row r="5466" spans="9:10" x14ac:dyDescent="0.4">
      <c r="I5466" s="89"/>
      <c r="J5466" s="85" t="s">
        <v>861</v>
      </c>
    </row>
    <row r="5467" spans="9:10" x14ac:dyDescent="0.4">
      <c r="I5467" s="89"/>
      <c r="J5467" s="85" t="s">
        <v>1017</v>
      </c>
    </row>
    <row r="5468" spans="9:10" x14ac:dyDescent="0.4">
      <c r="I5468" s="89"/>
      <c r="J5468" s="85" t="s">
        <v>1022</v>
      </c>
    </row>
    <row r="5469" spans="9:10" x14ac:dyDescent="0.4">
      <c r="I5469" s="89"/>
      <c r="J5469" s="85" t="s">
        <v>1021</v>
      </c>
    </row>
    <row r="5470" spans="9:10" x14ac:dyDescent="0.4">
      <c r="I5470" s="89"/>
      <c r="J5470" s="85" t="s">
        <v>1035</v>
      </c>
    </row>
    <row r="5471" spans="9:10" x14ac:dyDescent="0.4">
      <c r="I5471" s="89"/>
      <c r="J5471" s="85" t="s">
        <v>1019</v>
      </c>
    </row>
    <row r="5472" spans="9:10" x14ac:dyDescent="0.4">
      <c r="I5472" s="89"/>
      <c r="J5472" s="85" t="s">
        <v>1041</v>
      </c>
    </row>
    <row r="5473" spans="9:10" x14ac:dyDescent="0.4">
      <c r="I5473" s="89"/>
      <c r="J5473" s="85" t="s">
        <v>2351</v>
      </c>
    </row>
    <row r="5474" spans="9:10" x14ac:dyDescent="0.4">
      <c r="I5474" s="89"/>
      <c r="J5474" s="85" t="s">
        <v>803</v>
      </c>
    </row>
    <row r="5475" spans="9:10" x14ac:dyDescent="0.4">
      <c r="I5475" s="89"/>
      <c r="J5475" s="85" t="s">
        <v>578</v>
      </c>
    </row>
    <row r="5476" spans="9:10" x14ac:dyDescent="0.4">
      <c r="I5476" s="89"/>
      <c r="J5476" s="85" t="s">
        <v>579</v>
      </c>
    </row>
    <row r="5477" spans="9:10" x14ac:dyDescent="0.4">
      <c r="I5477" s="89"/>
      <c r="J5477" s="85" t="s">
        <v>790</v>
      </c>
    </row>
    <row r="5478" spans="9:10" x14ac:dyDescent="0.4">
      <c r="I5478" s="89"/>
      <c r="J5478" s="85" t="s">
        <v>787</v>
      </c>
    </row>
    <row r="5479" spans="9:10" x14ac:dyDescent="0.4">
      <c r="I5479" s="89"/>
      <c r="J5479" s="85" t="s">
        <v>802</v>
      </c>
    </row>
    <row r="5480" spans="9:10" x14ac:dyDescent="0.4">
      <c r="I5480" s="89"/>
      <c r="J5480" s="85" t="s">
        <v>791</v>
      </c>
    </row>
    <row r="5481" spans="9:10" x14ac:dyDescent="0.4">
      <c r="I5481" s="89"/>
      <c r="J5481" s="85" t="s">
        <v>789</v>
      </c>
    </row>
    <row r="5482" spans="9:10" x14ac:dyDescent="0.4">
      <c r="I5482" s="89"/>
      <c r="J5482" s="85" t="s">
        <v>788</v>
      </c>
    </row>
    <row r="5483" spans="9:10" x14ac:dyDescent="0.4">
      <c r="I5483" s="89"/>
      <c r="J5483" s="85" t="s">
        <v>846</v>
      </c>
    </row>
    <row r="5484" spans="9:10" x14ac:dyDescent="0.4">
      <c r="I5484" s="89"/>
      <c r="J5484" s="85" t="s">
        <v>580</v>
      </c>
    </row>
    <row r="5485" spans="9:10" x14ac:dyDescent="0.4">
      <c r="I5485" s="89"/>
      <c r="J5485" s="85" t="s">
        <v>581</v>
      </c>
    </row>
    <row r="5486" spans="9:10" x14ac:dyDescent="0.4">
      <c r="I5486" s="89"/>
      <c r="J5486" s="85" t="s">
        <v>582</v>
      </c>
    </row>
    <row r="5487" spans="9:10" x14ac:dyDescent="0.4">
      <c r="I5487" s="89"/>
      <c r="J5487" s="85" t="s">
        <v>583</v>
      </c>
    </row>
    <row r="5488" spans="9:10" x14ac:dyDescent="0.4">
      <c r="I5488" s="89"/>
      <c r="J5488" s="85" t="s">
        <v>584</v>
      </c>
    </row>
    <row r="5489" spans="9:10" x14ac:dyDescent="0.4">
      <c r="I5489" s="89"/>
      <c r="J5489" s="85" t="s">
        <v>585</v>
      </c>
    </row>
    <row r="5490" spans="9:10" x14ac:dyDescent="0.4">
      <c r="I5490" s="89"/>
      <c r="J5490" s="85" t="s">
        <v>586</v>
      </c>
    </row>
    <row r="5491" spans="9:10" x14ac:dyDescent="0.4">
      <c r="I5491" s="89"/>
      <c r="J5491" s="85" t="s">
        <v>587</v>
      </c>
    </row>
    <row r="5492" spans="9:10" x14ac:dyDescent="0.4">
      <c r="I5492" s="89"/>
      <c r="J5492" s="85" t="s">
        <v>588</v>
      </c>
    </row>
    <row r="5493" spans="9:10" x14ac:dyDescent="0.4">
      <c r="I5493" s="89"/>
      <c r="J5493" s="85" t="s">
        <v>589</v>
      </c>
    </row>
    <row r="5494" spans="9:10" x14ac:dyDescent="0.4">
      <c r="I5494" s="89"/>
      <c r="J5494" s="85" t="s">
        <v>590</v>
      </c>
    </row>
    <row r="5495" spans="9:10" x14ac:dyDescent="0.4">
      <c r="I5495" s="89"/>
      <c r="J5495" s="85" t="s">
        <v>591</v>
      </c>
    </row>
    <row r="5496" spans="9:10" x14ac:dyDescent="0.4">
      <c r="I5496" s="89"/>
      <c r="J5496" s="85" t="s">
        <v>592</v>
      </c>
    </row>
    <row r="5497" spans="9:10" x14ac:dyDescent="0.4">
      <c r="I5497" s="89"/>
      <c r="J5497" s="85" t="s">
        <v>593</v>
      </c>
    </row>
    <row r="5498" spans="9:10" x14ac:dyDescent="0.4">
      <c r="I5498" s="89"/>
      <c r="J5498" s="85" t="s">
        <v>868</v>
      </c>
    </row>
    <row r="5499" spans="9:10" x14ac:dyDescent="0.4">
      <c r="I5499" s="89"/>
      <c r="J5499" s="85" t="s">
        <v>807</v>
      </c>
    </row>
    <row r="5500" spans="9:10" x14ac:dyDescent="0.4">
      <c r="I5500" s="89"/>
      <c r="J5500" s="85" t="s">
        <v>808</v>
      </c>
    </row>
    <row r="5501" spans="9:10" x14ac:dyDescent="0.4">
      <c r="I5501" s="89"/>
      <c r="J5501" s="85" t="s">
        <v>809</v>
      </c>
    </row>
    <row r="5502" spans="9:10" x14ac:dyDescent="0.4">
      <c r="I5502" s="89"/>
      <c r="J5502" s="85" t="s">
        <v>810</v>
      </c>
    </row>
    <row r="5503" spans="9:10" x14ac:dyDescent="0.4">
      <c r="I5503" s="89"/>
      <c r="J5503" s="85" t="s">
        <v>1009</v>
      </c>
    </row>
    <row r="5504" spans="9:10" x14ac:dyDescent="0.4">
      <c r="I5504" s="89"/>
      <c r="J5504" s="85" t="s">
        <v>598</v>
      </c>
    </row>
    <row r="5505" spans="9:10" x14ac:dyDescent="0.4">
      <c r="I5505" s="89"/>
      <c r="J5505" s="85" t="s">
        <v>811</v>
      </c>
    </row>
    <row r="5506" spans="9:10" x14ac:dyDescent="0.4">
      <c r="I5506" s="89"/>
      <c r="J5506" s="85" t="s">
        <v>806</v>
      </c>
    </row>
    <row r="5507" spans="9:10" x14ac:dyDescent="0.4">
      <c r="I5507" s="89"/>
      <c r="J5507" s="85" t="s">
        <v>858</v>
      </c>
    </row>
    <row r="5508" spans="9:10" x14ac:dyDescent="0.4">
      <c r="I5508" s="89"/>
      <c r="J5508" s="85" t="s">
        <v>860</v>
      </c>
    </row>
    <row r="5509" spans="9:10" x14ac:dyDescent="0.4">
      <c r="I5509" s="89"/>
      <c r="J5509" s="85" t="s">
        <v>857</v>
      </c>
    </row>
    <row r="5510" spans="9:10" x14ac:dyDescent="0.4">
      <c r="I5510" s="89"/>
      <c r="J5510" s="85" t="s">
        <v>859</v>
      </c>
    </row>
    <row r="5511" spans="9:10" x14ac:dyDescent="0.4">
      <c r="I5511" s="89"/>
      <c r="J5511" s="85" t="s">
        <v>867</v>
      </c>
    </row>
    <row r="5512" spans="9:10" x14ac:dyDescent="0.4">
      <c r="I5512" s="89"/>
      <c r="J5512" s="85" t="s">
        <v>862</v>
      </c>
    </row>
    <row r="5513" spans="9:10" x14ac:dyDescent="0.4">
      <c r="I5513" s="89"/>
      <c r="J5513" s="85" t="s">
        <v>599</v>
      </c>
    </row>
    <row r="5514" spans="9:10" x14ac:dyDescent="0.4">
      <c r="I5514" s="89"/>
      <c r="J5514" s="85" t="s">
        <v>600</v>
      </c>
    </row>
    <row r="5515" spans="9:10" x14ac:dyDescent="0.4">
      <c r="I5515" s="89"/>
      <c r="J5515" s="85" t="s">
        <v>601</v>
      </c>
    </row>
    <row r="5516" spans="9:10" x14ac:dyDescent="0.4">
      <c r="I5516" s="89"/>
      <c r="J5516" s="85" t="s">
        <v>602</v>
      </c>
    </row>
    <row r="5517" spans="9:10" x14ac:dyDescent="0.4">
      <c r="I5517" s="89"/>
      <c r="J5517" s="85" t="s">
        <v>870</v>
      </c>
    </row>
    <row r="5518" spans="9:10" x14ac:dyDescent="0.4">
      <c r="I5518" s="89"/>
      <c r="J5518" s="85" t="s">
        <v>871</v>
      </c>
    </row>
    <row r="5519" spans="9:10" x14ac:dyDescent="0.4">
      <c r="I5519" s="89"/>
      <c r="J5519" s="85" t="s">
        <v>864</v>
      </c>
    </row>
    <row r="5520" spans="9:10" x14ac:dyDescent="0.4">
      <c r="I5520" s="89"/>
      <c r="J5520" s="85" t="s">
        <v>845</v>
      </c>
    </row>
    <row r="5521" spans="9:10" x14ac:dyDescent="0.4">
      <c r="I5521" s="89"/>
      <c r="J5521" s="85" t="s">
        <v>876</v>
      </c>
    </row>
    <row r="5522" spans="9:10" x14ac:dyDescent="0.4">
      <c r="I5522" s="89"/>
      <c r="J5522" s="85" t="s">
        <v>1059</v>
      </c>
    </row>
    <row r="5523" spans="9:10" x14ac:dyDescent="0.4">
      <c r="I5523" s="89"/>
      <c r="J5523" s="85" t="s">
        <v>594</v>
      </c>
    </row>
    <row r="5524" spans="9:10" x14ac:dyDescent="0.4">
      <c r="I5524" s="89"/>
      <c r="J5524" s="85" t="s">
        <v>595</v>
      </c>
    </row>
    <row r="5525" spans="9:10" x14ac:dyDescent="0.4">
      <c r="I5525" s="89"/>
      <c r="J5525" s="85" t="s">
        <v>596</v>
      </c>
    </row>
    <row r="5526" spans="9:10" x14ac:dyDescent="0.4">
      <c r="I5526" s="89"/>
      <c r="J5526" s="85" t="s">
        <v>597</v>
      </c>
    </row>
    <row r="5527" spans="9:10" x14ac:dyDescent="0.4">
      <c r="I5527" s="89"/>
      <c r="J5527" s="85" t="s">
        <v>856</v>
      </c>
    </row>
    <row r="5528" spans="9:10" x14ac:dyDescent="0.4">
      <c r="I5528" s="89"/>
      <c r="J5528" s="85" t="s">
        <v>866</v>
      </c>
    </row>
    <row r="5529" spans="9:10" x14ac:dyDescent="0.4">
      <c r="I5529" s="89"/>
      <c r="J5529" s="85" t="s">
        <v>885</v>
      </c>
    </row>
    <row r="5530" spans="9:10" x14ac:dyDescent="0.4">
      <c r="I5530" s="89"/>
      <c r="J5530" s="85" t="s">
        <v>904</v>
      </c>
    </row>
    <row r="5531" spans="9:10" x14ac:dyDescent="0.4">
      <c r="I5531" s="89"/>
      <c r="J5531" s="85" t="s">
        <v>892</v>
      </c>
    </row>
    <row r="5532" spans="9:10" x14ac:dyDescent="0.4">
      <c r="I5532" s="89"/>
      <c r="J5532" s="85" t="s">
        <v>1015</v>
      </c>
    </row>
    <row r="5533" spans="9:10" x14ac:dyDescent="0.4">
      <c r="I5533" s="89"/>
      <c r="J5533" s="85" t="s">
        <v>837</v>
      </c>
    </row>
    <row r="5534" spans="9:10" x14ac:dyDescent="0.4">
      <c r="I5534" s="89"/>
      <c r="J5534" s="85" t="s">
        <v>839</v>
      </c>
    </row>
    <row r="5535" spans="9:10" x14ac:dyDescent="0.4">
      <c r="I5535" s="89"/>
      <c r="J5535" s="85" t="s">
        <v>840</v>
      </c>
    </row>
    <row r="5536" spans="9:10" x14ac:dyDescent="0.4">
      <c r="I5536" s="89"/>
      <c r="J5536" s="85" t="s">
        <v>838</v>
      </c>
    </row>
    <row r="5537" spans="9:10" x14ac:dyDescent="0.4">
      <c r="I5537" s="89"/>
      <c r="J5537" s="85" t="s">
        <v>834</v>
      </c>
    </row>
    <row r="5538" spans="9:10" x14ac:dyDescent="0.4">
      <c r="I5538" s="89"/>
      <c r="J5538" s="85" t="s">
        <v>835</v>
      </c>
    </row>
    <row r="5539" spans="9:10" x14ac:dyDescent="0.4">
      <c r="I5539" s="89"/>
      <c r="J5539" s="85" t="s">
        <v>836</v>
      </c>
    </row>
    <row r="5540" spans="9:10" x14ac:dyDescent="0.4">
      <c r="I5540" s="89"/>
      <c r="J5540" s="85" t="s">
        <v>841</v>
      </c>
    </row>
    <row r="5541" spans="9:10" x14ac:dyDescent="0.4">
      <c r="I5541" s="89"/>
      <c r="J5541" s="85" t="s">
        <v>905</v>
      </c>
    </row>
    <row r="5542" spans="9:10" x14ac:dyDescent="0.4">
      <c r="I5542" s="89"/>
      <c r="J5542" s="85" t="s">
        <v>900</v>
      </c>
    </row>
    <row r="5543" spans="9:10" x14ac:dyDescent="0.4">
      <c r="I5543" s="89"/>
      <c r="J5543" s="85" t="s">
        <v>888</v>
      </c>
    </row>
    <row r="5544" spans="9:10" x14ac:dyDescent="0.4">
      <c r="I5544" s="89"/>
      <c r="J5544" s="85" t="s">
        <v>893</v>
      </c>
    </row>
    <row r="5545" spans="9:10" x14ac:dyDescent="0.4">
      <c r="I5545" s="89"/>
      <c r="J5545" s="85" t="s">
        <v>901</v>
      </c>
    </row>
    <row r="5546" spans="9:10" x14ac:dyDescent="0.4">
      <c r="I5546" s="89"/>
      <c r="J5546" s="85" t="s">
        <v>890</v>
      </c>
    </row>
    <row r="5547" spans="9:10" x14ac:dyDescent="0.4">
      <c r="I5547" s="89"/>
      <c r="J5547" s="85" t="s">
        <v>886</v>
      </c>
    </row>
    <row r="5548" spans="9:10" x14ac:dyDescent="0.4">
      <c r="I5548" s="89"/>
      <c r="J5548" s="85" t="s">
        <v>903</v>
      </c>
    </row>
    <row r="5549" spans="9:10" x14ac:dyDescent="0.4">
      <c r="I5549" s="89"/>
      <c r="J5549" s="85" t="s">
        <v>899</v>
      </c>
    </row>
    <row r="5550" spans="9:10" x14ac:dyDescent="0.4">
      <c r="I5550" s="89"/>
      <c r="J5550" s="85" t="s">
        <v>898</v>
      </c>
    </row>
    <row r="5551" spans="9:10" x14ac:dyDescent="0.4">
      <c r="I5551" s="89"/>
      <c r="J5551" s="85" t="s">
        <v>1014</v>
      </c>
    </row>
    <row r="5552" spans="9:10" x14ac:dyDescent="0.4">
      <c r="I5552" s="89"/>
      <c r="J5552" s="85" t="s">
        <v>889</v>
      </c>
    </row>
    <row r="5553" spans="9:10" x14ac:dyDescent="0.4">
      <c r="I5553" s="89"/>
      <c r="J5553" s="85" t="s">
        <v>887</v>
      </c>
    </row>
    <row r="5554" spans="9:10" x14ac:dyDescent="0.4">
      <c r="I5554" s="89"/>
      <c r="J5554" s="85" t="s">
        <v>897</v>
      </c>
    </row>
    <row r="5555" spans="9:10" x14ac:dyDescent="0.4">
      <c r="I5555" s="89"/>
      <c r="J5555" s="85" t="s">
        <v>896</v>
      </c>
    </row>
    <row r="5556" spans="9:10" x14ac:dyDescent="0.4">
      <c r="I5556" s="89"/>
      <c r="J5556" s="85" t="s">
        <v>902</v>
      </c>
    </row>
    <row r="5557" spans="9:10" x14ac:dyDescent="0.4">
      <c r="I5557" s="89"/>
      <c r="J5557" s="85" t="s">
        <v>891</v>
      </c>
    </row>
    <row r="5558" spans="9:10" x14ac:dyDescent="0.4">
      <c r="I5558" s="89"/>
      <c r="J5558" s="85" t="s">
        <v>894</v>
      </c>
    </row>
    <row r="5559" spans="9:10" x14ac:dyDescent="0.4">
      <c r="I5559" s="89"/>
      <c r="J5559" s="85" t="s">
        <v>895</v>
      </c>
    </row>
    <row r="5560" spans="9:10" x14ac:dyDescent="0.4">
      <c r="I5560" s="89"/>
      <c r="J5560" s="85" t="s">
        <v>878</v>
      </c>
    </row>
    <row r="5561" spans="9:10" x14ac:dyDescent="0.4">
      <c r="I5561" s="89"/>
      <c r="J5561" s="85" t="s">
        <v>1058</v>
      </c>
    </row>
    <row r="5562" spans="9:10" x14ac:dyDescent="0.4">
      <c r="I5562" s="89"/>
      <c r="J5562" s="85" t="s">
        <v>1036</v>
      </c>
    </row>
    <row r="5563" spans="9:10" x14ac:dyDescent="0.4">
      <c r="I5563" s="89"/>
      <c r="J5563" s="85" t="s">
        <v>1046</v>
      </c>
    </row>
    <row r="5564" spans="9:10" x14ac:dyDescent="0.4">
      <c r="I5564" s="89"/>
      <c r="J5564" s="85" t="s">
        <v>1051</v>
      </c>
    </row>
    <row r="5565" spans="9:10" x14ac:dyDescent="0.4">
      <c r="I5565" s="89"/>
      <c r="J5565" s="85" t="s">
        <v>1010</v>
      </c>
    </row>
    <row r="5566" spans="9:10" x14ac:dyDescent="0.4">
      <c r="I5566" s="89"/>
      <c r="J5566" s="85" t="s">
        <v>1038</v>
      </c>
    </row>
    <row r="5567" spans="9:10" x14ac:dyDescent="0.4">
      <c r="I5567" s="89"/>
      <c r="J5567" s="85" t="s">
        <v>1007</v>
      </c>
    </row>
    <row r="5568" spans="9:10" x14ac:dyDescent="0.4">
      <c r="I5568" s="89"/>
      <c r="J5568" s="85" t="s">
        <v>1016</v>
      </c>
    </row>
    <row r="5569" spans="9:10" x14ac:dyDescent="0.4">
      <c r="I5569" s="89"/>
      <c r="J5569" s="85" t="s">
        <v>1056</v>
      </c>
    </row>
    <row r="5570" spans="9:10" x14ac:dyDescent="0.4">
      <c r="I5570" s="89"/>
      <c r="J5570" s="85" t="s">
        <v>1057</v>
      </c>
    </row>
    <row r="5571" spans="9:10" x14ac:dyDescent="0.4">
      <c r="I5571" s="89"/>
      <c r="J5571" s="85" t="s">
        <v>3963</v>
      </c>
    </row>
    <row r="5572" spans="9:10" x14ac:dyDescent="0.4">
      <c r="I5572" s="89"/>
      <c r="J5572" s="85" t="s">
        <v>5417</v>
      </c>
    </row>
    <row r="5573" spans="9:10" x14ac:dyDescent="0.4">
      <c r="I5573" s="89"/>
      <c r="J5573" s="85" t="s">
        <v>5442</v>
      </c>
    </row>
    <row r="5574" spans="9:10" x14ac:dyDescent="0.4">
      <c r="I5574" s="89"/>
      <c r="J5574" s="85" t="s">
        <v>5438</v>
      </c>
    </row>
    <row r="5575" spans="9:10" x14ac:dyDescent="0.4">
      <c r="I5575" s="89"/>
      <c r="J5575" s="85" t="s">
        <v>5441</v>
      </c>
    </row>
    <row r="5576" spans="9:10" x14ac:dyDescent="0.4">
      <c r="I5576" s="89"/>
      <c r="J5576" s="85" t="s">
        <v>5230</v>
      </c>
    </row>
    <row r="5577" spans="9:10" x14ac:dyDescent="0.4">
      <c r="I5577" s="89"/>
      <c r="J5577" s="85" t="s">
        <v>2352</v>
      </c>
    </row>
    <row r="5578" spans="9:10" x14ac:dyDescent="0.4">
      <c r="I5578" s="89"/>
      <c r="J5578" s="85" t="s">
        <v>5430</v>
      </c>
    </row>
    <row r="5579" spans="9:10" x14ac:dyDescent="0.4">
      <c r="I5579" s="89"/>
      <c r="J5579" s="85" t="s">
        <v>5432</v>
      </c>
    </row>
    <row r="5580" spans="9:10" x14ac:dyDescent="0.4">
      <c r="I5580" s="89"/>
      <c r="J5580" s="85" t="s">
        <v>5423</v>
      </c>
    </row>
    <row r="5581" spans="9:10" x14ac:dyDescent="0.4">
      <c r="I5581" s="89"/>
      <c r="J5581" s="85" t="s">
        <v>5427</v>
      </c>
    </row>
    <row r="5582" spans="9:10" x14ac:dyDescent="0.4">
      <c r="I5582" s="89"/>
      <c r="J5582" s="85" t="s">
        <v>5428</v>
      </c>
    </row>
    <row r="5583" spans="9:10" x14ac:dyDescent="0.4">
      <c r="I5583" s="89"/>
      <c r="J5583" s="85" t="s">
        <v>5426</v>
      </c>
    </row>
    <row r="5584" spans="9:10" x14ac:dyDescent="0.4">
      <c r="I5584" s="89"/>
      <c r="J5584" s="85" t="s">
        <v>5416</v>
      </c>
    </row>
    <row r="5585" spans="9:10" x14ac:dyDescent="0.4">
      <c r="I5585" s="89"/>
      <c r="J5585" s="85" t="s">
        <v>5420</v>
      </c>
    </row>
    <row r="5586" spans="9:10" x14ac:dyDescent="0.4">
      <c r="I5586" s="89"/>
      <c r="J5586" s="85" t="s">
        <v>5421</v>
      </c>
    </row>
    <row r="5587" spans="9:10" x14ac:dyDescent="0.4">
      <c r="I5587" s="89"/>
      <c r="J5587" s="85" t="s">
        <v>5437</v>
      </c>
    </row>
    <row r="5588" spans="9:10" x14ac:dyDescent="0.4">
      <c r="I5588" s="89"/>
      <c r="J5588" s="85" t="s">
        <v>5419</v>
      </c>
    </row>
    <row r="5589" spans="9:10" x14ac:dyDescent="0.4">
      <c r="I5589" s="89"/>
      <c r="J5589" s="85" t="s">
        <v>5425</v>
      </c>
    </row>
    <row r="5590" spans="9:10" x14ac:dyDescent="0.4">
      <c r="I5590" s="89"/>
      <c r="J5590" s="85" t="s">
        <v>5424</v>
      </c>
    </row>
    <row r="5591" spans="9:10" x14ac:dyDescent="0.4">
      <c r="I5591" s="89"/>
      <c r="J5591" s="85" t="s">
        <v>5415</v>
      </c>
    </row>
    <row r="5592" spans="9:10" x14ac:dyDescent="0.4">
      <c r="I5592" s="89"/>
      <c r="J5592" s="85" t="s">
        <v>5435</v>
      </c>
    </row>
    <row r="5593" spans="9:10" x14ac:dyDescent="0.4">
      <c r="I5593" s="89"/>
      <c r="J5593" s="85" t="s">
        <v>5436</v>
      </c>
    </row>
    <row r="5594" spans="9:10" x14ac:dyDescent="0.4">
      <c r="I5594" s="89"/>
      <c r="J5594" s="85" t="s">
        <v>5433</v>
      </c>
    </row>
    <row r="5595" spans="9:10" x14ac:dyDescent="0.4">
      <c r="I5595" s="89"/>
      <c r="J5595" s="85" t="s">
        <v>5434</v>
      </c>
    </row>
    <row r="5596" spans="9:10" x14ac:dyDescent="0.4">
      <c r="I5596" s="89"/>
      <c r="J5596" s="85" t="s">
        <v>5422</v>
      </c>
    </row>
    <row r="5597" spans="9:10" x14ac:dyDescent="0.4">
      <c r="I5597" s="89"/>
      <c r="J5597" s="85" t="s">
        <v>5431</v>
      </c>
    </row>
    <row r="5598" spans="9:10" x14ac:dyDescent="0.4">
      <c r="I5598" s="89"/>
      <c r="J5598" s="85" t="s">
        <v>5440</v>
      </c>
    </row>
    <row r="5599" spans="9:10" x14ac:dyDescent="0.4">
      <c r="I5599" s="89"/>
      <c r="J5599" s="85" t="s">
        <v>5439</v>
      </c>
    </row>
    <row r="5600" spans="9:10" x14ac:dyDescent="0.4">
      <c r="I5600" s="89"/>
      <c r="J5600" s="85" t="s">
        <v>5429</v>
      </c>
    </row>
    <row r="5601" spans="9:10" x14ac:dyDescent="0.4">
      <c r="I5601" s="89"/>
      <c r="J5601" s="85" t="s">
        <v>5418</v>
      </c>
    </row>
    <row r="5602" spans="9:10" x14ac:dyDescent="0.4">
      <c r="I5602" s="89"/>
      <c r="J5602" s="85" t="s">
        <v>3964</v>
      </c>
    </row>
    <row r="5603" spans="9:10" x14ac:dyDescent="0.4">
      <c r="I5603" s="89"/>
      <c r="J5603" s="85" t="s">
        <v>2356</v>
      </c>
    </row>
    <row r="5604" spans="9:10" x14ac:dyDescent="0.4">
      <c r="I5604" s="89"/>
      <c r="J5604" s="85" t="s">
        <v>2353</v>
      </c>
    </row>
    <row r="5605" spans="9:10" x14ac:dyDescent="0.4">
      <c r="I5605" s="89"/>
      <c r="J5605" s="85" t="s">
        <v>2354</v>
      </c>
    </row>
    <row r="5606" spans="9:10" x14ac:dyDescent="0.4">
      <c r="I5606" s="89"/>
      <c r="J5606" s="85" t="s">
        <v>2355</v>
      </c>
    </row>
    <row r="5607" spans="9:10" x14ac:dyDescent="0.4">
      <c r="I5607" s="89"/>
      <c r="J5607" s="85" t="s">
        <v>2357</v>
      </c>
    </row>
    <row r="5608" spans="9:10" x14ac:dyDescent="0.4">
      <c r="I5608" s="89"/>
      <c r="J5608" s="85" t="s">
        <v>5232</v>
      </c>
    </row>
    <row r="5609" spans="9:10" x14ac:dyDescent="0.4">
      <c r="I5609" s="89"/>
      <c r="J5609" s="85" t="s">
        <v>5233</v>
      </c>
    </row>
    <row r="5610" spans="9:10" x14ac:dyDescent="0.4">
      <c r="I5610" s="89"/>
      <c r="J5610" s="85" t="s">
        <v>5231</v>
      </c>
    </row>
    <row r="5611" spans="9:10" x14ac:dyDescent="0.4">
      <c r="I5611" s="89"/>
      <c r="J5611" s="85" t="s">
        <v>5448</v>
      </c>
    </row>
    <row r="5612" spans="9:10" x14ac:dyDescent="0.4">
      <c r="I5612" s="89"/>
      <c r="J5612" s="85" t="s">
        <v>5443</v>
      </c>
    </row>
    <row r="5613" spans="9:10" x14ac:dyDescent="0.4">
      <c r="I5613" s="89"/>
      <c r="J5613" s="85" t="s">
        <v>5445</v>
      </c>
    </row>
    <row r="5614" spans="9:10" x14ac:dyDescent="0.4">
      <c r="I5614" s="89"/>
      <c r="J5614" s="85" t="s">
        <v>5449</v>
      </c>
    </row>
    <row r="5615" spans="9:10" x14ac:dyDescent="0.4">
      <c r="I5615" s="89"/>
      <c r="J5615" s="85" t="s">
        <v>5447</v>
      </c>
    </row>
    <row r="5616" spans="9:10" x14ac:dyDescent="0.4">
      <c r="I5616" s="89"/>
      <c r="J5616" s="85" t="s">
        <v>5444</v>
      </c>
    </row>
    <row r="5617" spans="9:10" x14ac:dyDescent="0.4">
      <c r="I5617" s="89"/>
      <c r="J5617" s="85" t="s">
        <v>5446</v>
      </c>
    </row>
    <row r="5618" spans="9:10" x14ac:dyDescent="0.4">
      <c r="I5618" s="89"/>
      <c r="J5618" s="85" t="s">
        <v>5450</v>
      </c>
    </row>
    <row r="5619" spans="9:10" x14ac:dyDescent="0.4">
      <c r="I5619" s="89"/>
      <c r="J5619" s="85" t="s">
        <v>2360</v>
      </c>
    </row>
    <row r="5620" spans="9:10" x14ac:dyDescent="0.4">
      <c r="I5620" s="89"/>
      <c r="J5620" s="85" t="s">
        <v>2358</v>
      </c>
    </row>
    <row r="5621" spans="9:10" x14ac:dyDescent="0.4">
      <c r="I5621" s="89"/>
      <c r="J5621" s="85" t="s">
        <v>2359</v>
      </c>
    </row>
    <row r="5622" spans="9:10" x14ac:dyDescent="0.4">
      <c r="I5622" s="89"/>
      <c r="J5622" s="85" t="s">
        <v>5457</v>
      </c>
    </row>
    <row r="5623" spans="9:10" x14ac:dyDescent="0.4">
      <c r="I5623" s="89"/>
      <c r="J5623" s="85" t="s">
        <v>5455</v>
      </c>
    </row>
    <row r="5624" spans="9:10" x14ac:dyDescent="0.4">
      <c r="I5624" s="89"/>
      <c r="J5624" s="85" t="s">
        <v>5456</v>
      </c>
    </row>
    <row r="5625" spans="9:10" x14ac:dyDescent="0.4">
      <c r="I5625" s="89"/>
      <c r="J5625" s="85" t="s">
        <v>5454</v>
      </c>
    </row>
    <row r="5626" spans="9:10" x14ac:dyDescent="0.4">
      <c r="I5626" s="89"/>
      <c r="J5626" s="85" t="s">
        <v>5458</v>
      </c>
    </row>
    <row r="5627" spans="9:10" x14ac:dyDescent="0.4">
      <c r="I5627" s="89"/>
      <c r="J5627" s="85" t="s">
        <v>5459</v>
      </c>
    </row>
    <row r="5628" spans="9:10" x14ac:dyDescent="0.4">
      <c r="I5628" s="89"/>
      <c r="J5628" s="85" t="s">
        <v>5453</v>
      </c>
    </row>
    <row r="5629" spans="9:10" x14ac:dyDescent="0.4">
      <c r="I5629" s="89"/>
      <c r="J5629" s="85" t="s">
        <v>5452</v>
      </c>
    </row>
    <row r="5630" spans="9:10" x14ac:dyDescent="0.4">
      <c r="I5630" s="89"/>
      <c r="J5630" s="85" t="s">
        <v>5451</v>
      </c>
    </row>
    <row r="5631" spans="9:10" x14ac:dyDescent="0.4">
      <c r="I5631" s="89"/>
      <c r="J5631" s="85" t="s">
        <v>562</v>
      </c>
    </row>
    <row r="5632" spans="9:10" x14ac:dyDescent="0.4">
      <c r="I5632" s="89"/>
      <c r="J5632" s="85" t="s">
        <v>563</v>
      </c>
    </row>
    <row r="5633" spans="9:10" x14ac:dyDescent="0.4">
      <c r="I5633" s="89"/>
      <c r="J5633" s="85" t="s">
        <v>564</v>
      </c>
    </row>
    <row r="5634" spans="9:10" x14ac:dyDescent="0.4">
      <c r="I5634" s="89"/>
      <c r="J5634" s="85" t="s">
        <v>565</v>
      </c>
    </row>
    <row r="5635" spans="9:10" x14ac:dyDescent="0.4">
      <c r="I5635" s="89"/>
      <c r="J5635" s="85" t="s">
        <v>566</v>
      </c>
    </row>
    <row r="5636" spans="9:10" x14ac:dyDescent="0.4">
      <c r="I5636" s="89"/>
      <c r="J5636" s="85" t="s">
        <v>938</v>
      </c>
    </row>
    <row r="5637" spans="9:10" x14ac:dyDescent="0.4">
      <c r="I5637" s="89"/>
      <c r="J5637" s="85" t="s">
        <v>1020</v>
      </c>
    </row>
    <row r="5638" spans="9:10" x14ac:dyDescent="0.4">
      <c r="I5638" s="89"/>
      <c r="J5638" s="85" t="s">
        <v>940</v>
      </c>
    </row>
    <row r="5639" spans="9:10" x14ac:dyDescent="0.4">
      <c r="I5639" s="89"/>
      <c r="J5639" s="85" t="s">
        <v>951</v>
      </c>
    </row>
    <row r="5640" spans="9:10" x14ac:dyDescent="0.4">
      <c r="I5640" s="89"/>
      <c r="J5640" s="85" t="s">
        <v>567</v>
      </c>
    </row>
    <row r="5641" spans="9:10" x14ac:dyDescent="0.4">
      <c r="I5641" s="89"/>
      <c r="J5641" s="85" t="s">
        <v>568</v>
      </c>
    </row>
    <row r="5642" spans="9:10" x14ac:dyDescent="0.4">
      <c r="I5642" s="89"/>
      <c r="J5642" s="85" t="s">
        <v>569</v>
      </c>
    </row>
    <row r="5643" spans="9:10" x14ac:dyDescent="0.4">
      <c r="I5643" s="89"/>
      <c r="J5643" s="85" t="s">
        <v>570</v>
      </c>
    </row>
    <row r="5644" spans="9:10" x14ac:dyDescent="0.4">
      <c r="I5644" s="89"/>
      <c r="J5644" s="85" t="s">
        <v>571</v>
      </c>
    </row>
    <row r="5645" spans="9:10" x14ac:dyDescent="0.4">
      <c r="I5645" s="89"/>
      <c r="J5645" s="85" t="s">
        <v>922</v>
      </c>
    </row>
    <row r="5646" spans="9:10" x14ac:dyDescent="0.4">
      <c r="I5646" s="89"/>
      <c r="J5646" s="85" t="s">
        <v>961</v>
      </c>
    </row>
    <row r="5647" spans="9:10" x14ac:dyDescent="0.4">
      <c r="I5647" s="89"/>
      <c r="J5647" s="85" t="s">
        <v>879</v>
      </c>
    </row>
    <row r="5648" spans="9:10" x14ac:dyDescent="0.4">
      <c r="I5648" s="89"/>
      <c r="J5648" s="85" t="s">
        <v>926</v>
      </c>
    </row>
    <row r="5649" spans="9:10" x14ac:dyDescent="0.4">
      <c r="I5649" s="89"/>
      <c r="J5649" s="85" t="s">
        <v>554</v>
      </c>
    </row>
    <row r="5650" spans="9:10" x14ac:dyDescent="0.4">
      <c r="I5650" s="89"/>
      <c r="J5650" s="85" t="s">
        <v>555</v>
      </c>
    </row>
    <row r="5651" spans="9:10" x14ac:dyDescent="0.4">
      <c r="I5651" s="89"/>
      <c r="J5651" s="85" t="s">
        <v>556</v>
      </c>
    </row>
    <row r="5652" spans="9:10" x14ac:dyDescent="0.4">
      <c r="I5652" s="89"/>
      <c r="J5652" s="85" t="s">
        <v>557</v>
      </c>
    </row>
    <row r="5653" spans="9:10" x14ac:dyDescent="0.4">
      <c r="I5653" s="89"/>
      <c r="J5653" s="85" t="s">
        <v>558</v>
      </c>
    </row>
    <row r="5654" spans="9:10" x14ac:dyDescent="0.4">
      <c r="I5654" s="89"/>
      <c r="J5654" s="85" t="s">
        <v>925</v>
      </c>
    </row>
    <row r="5655" spans="9:10" x14ac:dyDescent="0.4">
      <c r="I5655" s="89"/>
      <c r="J5655" s="85" t="s">
        <v>963</v>
      </c>
    </row>
    <row r="5656" spans="9:10" x14ac:dyDescent="0.4">
      <c r="I5656" s="89"/>
      <c r="J5656" s="85" t="s">
        <v>966</v>
      </c>
    </row>
    <row r="5657" spans="9:10" x14ac:dyDescent="0.4">
      <c r="I5657" s="89"/>
      <c r="J5657" s="85" t="s">
        <v>923</v>
      </c>
    </row>
    <row r="5658" spans="9:10" x14ac:dyDescent="0.4">
      <c r="I5658" s="89"/>
      <c r="J5658" s="85" t="s">
        <v>964</v>
      </c>
    </row>
    <row r="5659" spans="9:10" x14ac:dyDescent="0.4">
      <c r="I5659" s="89"/>
      <c r="J5659" s="85" t="s">
        <v>914</v>
      </c>
    </row>
    <row r="5660" spans="9:10" x14ac:dyDescent="0.4">
      <c r="I5660" s="89"/>
      <c r="J5660" s="85" t="s">
        <v>907</v>
      </c>
    </row>
    <row r="5661" spans="9:10" x14ac:dyDescent="0.4">
      <c r="I5661" s="89"/>
      <c r="J5661" s="85" t="s">
        <v>948</v>
      </c>
    </row>
    <row r="5662" spans="9:10" x14ac:dyDescent="0.4">
      <c r="I5662" s="89"/>
      <c r="J5662" s="85" t="s">
        <v>933</v>
      </c>
    </row>
    <row r="5663" spans="9:10" x14ac:dyDescent="0.4">
      <c r="I5663" s="89"/>
      <c r="J5663" s="85" t="s">
        <v>941</v>
      </c>
    </row>
    <row r="5664" spans="9:10" x14ac:dyDescent="0.4">
      <c r="I5664" s="89"/>
      <c r="J5664" s="85" t="s">
        <v>934</v>
      </c>
    </row>
    <row r="5665" spans="9:10" x14ac:dyDescent="0.4">
      <c r="I5665" s="89"/>
      <c r="J5665" s="85" t="s">
        <v>946</v>
      </c>
    </row>
    <row r="5666" spans="9:10" x14ac:dyDescent="0.4">
      <c r="I5666" s="89"/>
      <c r="J5666" s="85" t="s">
        <v>906</v>
      </c>
    </row>
    <row r="5667" spans="9:10" x14ac:dyDescent="0.4">
      <c r="I5667" s="89"/>
      <c r="J5667" s="85" t="s">
        <v>932</v>
      </c>
    </row>
    <row r="5668" spans="9:10" x14ac:dyDescent="0.4">
      <c r="I5668" s="89"/>
      <c r="J5668" s="85" t="s">
        <v>913</v>
      </c>
    </row>
    <row r="5669" spans="9:10" x14ac:dyDescent="0.4">
      <c r="I5669" s="89"/>
      <c r="J5669" s="85" t="s">
        <v>924</v>
      </c>
    </row>
    <row r="5670" spans="9:10" x14ac:dyDescent="0.4">
      <c r="I5670" s="89"/>
      <c r="J5670" s="85" t="s">
        <v>965</v>
      </c>
    </row>
    <row r="5671" spans="9:10" x14ac:dyDescent="0.4">
      <c r="I5671" s="89"/>
      <c r="J5671" s="85" t="s">
        <v>939</v>
      </c>
    </row>
    <row r="5672" spans="9:10" x14ac:dyDescent="0.4">
      <c r="I5672" s="89"/>
      <c r="J5672" s="85" t="s">
        <v>909</v>
      </c>
    </row>
    <row r="5673" spans="9:10" x14ac:dyDescent="0.4">
      <c r="I5673" s="89"/>
      <c r="J5673" s="85" t="s">
        <v>910</v>
      </c>
    </row>
    <row r="5674" spans="9:10" x14ac:dyDescent="0.4">
      <c r="I5674" s="89"/>
      <c r="J5674" s="85" t="s">
        <v>921</v>
      </c>
    </row>
    <row r="5675" spans="9:10" x14ac:dyDescent="0.4">
      <c r="I5675" s="89"/>
      <c r="J5675" s="85" t="s">
        <v>884</v>
      </c>
    </row>
    <row r="5676" spans="9:10" x14ac:dyDescent="0.4">
      <c r="I5676" s="89"/>
      <c r="J5676" s="85" t="s">
        <v>931</v>
      </c>
    </row>
    <row r="5677" spans="9:10" x14ac:dyDescent="0.4">
      <c r="I5677" s="89"/>
      <c r="J5677" s="85" t="s">
        <v>950</v>
      </c>
    </row>
    <row r="5678" spans="9:10" x14ac:dyDescent="0.4">
      <c r="I5678" s="89"/>
      <c r="J5678" s="85" t="s">
        <v>942</v>
      </c>
    </row>
    <row r="5679" spans="9:10" x14ac:dyDescent="0.4">
      <c r="I5679" s="89"/>
      <c r="J5679" s="85" t="s">
        <v>947</v>
      </c>
    </row>
    <row r="5680" spans="9:10" x14ac:dyDescent="0.4">
      <c r="I5680" s="89"/>
      <c r="J5680" s="85" t="s">
        <v>920</v>
      </c>
    </row>
    <row r="5681" spans="9:10" x14ac:dyDescent="0.4">
      <c r="I5681" s="89"/>
      <c r="J5681" s="85" t="s">
        <v>945</v>
      </c>
    </row>
    <row r="5682" spans="9:10" x14ac:dyDescent="0.4">
      <c r="I5682" s="89"/>
      <c r="J5682" s="85" t="s">
        <v>1008</v>
      </c>
    </row>
    <row r="5683" spans="9:10" x14ac:dyDescent="0.4">
      <c r="I5683" s="89"/>
      <c r="J5683" s="85" t="s">
        <v>952</v>
      </c>
    </row>
    <row r="5684" spans="9:10" x14ac:dyDescent="0.4">
      <c r="I5684" s="89"/>
      <c r="J5684" s="85" t="s">
        <v>958</v>
      </c>
    </row>
    <row r="5685" spans="9:10" x14ac:dyDescent="0.4">
      <c r="I5685" s="89"/>
      <c r="J5685" s="85" t="s">
        <v>929</v>
      </c>
    </row>
    <row r="5686" spans="9:10" x14ac:dyDescent="0.4">
      <c r="I5686" s="89"/>
      <c r="J5686" s="85" t="s">
        <v>927</v>
      </c>
    </row>
    <row r="5687" spans="9:10" x14ac:dyDescent="0.4">
      <c r="I5687" s="89"/>
      <c r="J5687" s="85" t="s">
        <v>928</v>
      </c>
    </row>
    <row r="5688" spans="9:10" x14ac:dyDescent="0.4">
      <c r="I5688" s="89"/>
      <c r="J5688" s="85" t="s">
        <v>953</v>
      </c>
    </row>
    <row r="5689" spans="9:10" x14ac:dyDescent="0.4">
      <c r="I5689" s="89"/>
      <c r="J5689" s="85" t="s">
        <v>918</v>
      </c>
    </row>
    <row r="5690" spans="9:10" x14ac:dyDescent="0.4">
      <c r="I5690" s="89"/>
      <c r="J5690" s="85" t="s">
        <v>937</v>
      </c>
    </row>
    <row r="5691" spans="9:10" x14ac:dyDescent="0.4">
      <c r="I5691" s="89"/>
      <c r="J5691" s="85" t="s">
        <v>908</v>
      </c>
    </row>
    <row r="5692" spans="9:10" x14ac:dyDescent="0.4">
      <c r="I5692" s="89"/>
      <c r="J5692" s="85" t="s">
        <v>911</v>
      </c>
    </row>
    <row r="5693" spans="9:10" x14ac:dyDescent="0.4">
      <c r="I5693" s="89"/>
      <c r="J5693" s="85" t="s">
        <v>960</v>
      </c>
    </row>
    <row r="5694" spans="9:10" x14ac:dyDescent="0.4">
      <c r="I5694" s="89"/>
      <c r="J5694" s="85" t="s">
        <v>930</v>
      </c>
    </row>
    <row r="5695" spans="9:10" x14ac:dyDescent="0.4">
      <c r="I5695" s="89"/>
      <c r="J5695" s="85" t="s">
        <v>916</v>
      </c>
    </row>
    <row r="5696" spans="9:10" x14ac:dyDescent="0.4">
      <c r="I5696" s="89"/>
      <c r="J5696" s="85" t="s">
        <v>880</v>
      </c>
    </row>
    <row r="5697" spans="9:10" x14ac:dyDescent="0.4">
      <c r="I5697" s="89"/>
      <c r="J5697" s="85" t="s">
        <v>919</v>
      </c>
    </row>
    <row r="5698" spans="9:10" x14ac:dyDescent="0.4">
      <c r="I5698" s="89"/>
      <c r="J5698" s="85" t="s">
        <v>962</v>
      </c>
    </row>
    <row r="5699" spans="9:10" x14ac:dyDescent="0.4">
      <c r="I5699" s="89"/>
      <c r="J5699" s="85" t="s">
        <v>949</v>
      </c>
    </row>
    <row r="5700" spans="9:10" x14ac:dyDescent="0.4">
      <c r="I5700" s="89"/>
      <c r="J5700" s="85" t="s">
        <v>1034</v>
      </c>
    </row>
    <row r="5701" spans="9:10" x14ac:dyDescent="0.4">
      <c r="I5701" s="89"/>
      <c r="J5701" s="85" t="s">
        <v>1027</v>
      </c>
    </row>
    <row r="5702" spans="9:10" x14ac:dyDescent="0.4">
      <c r="I5702" s="89"/>
      <c r="J5702" s="85" t="s">
        <v>936</v>
      </c>
    </row>
    <row r="5703" spans="9:10" x14ac:dyDescent="0.4">
      <c r="I5703" s="89"/>
      <c r="J5703" s="85" t="s">
        <v>873</v>
      </c>
    </row>
    <row r="5704" spans="9:10" x14ac:dyDescent="0.4">
      <c r="I5704" s="89"/>
      <c r="J5704" s="85" t="s">
        <v>1033</v>
      </c>
    </row>
    <row r="5705" spans="9:10" x14ac:dyDescent="0.4">
      <c r="I5705" s="89"/>
      <c r="J5705" s="85" t="s">
        <v>875</v>
      </c>
    </row>
    <row r="5706" spans="9:10" x14ac:dyDescent="0.4">
      <c r="I5706" s="89"/>
      <c r="J5706" s="85" t="s">
        <v>877</v>
      </c>
    </row>
    <row r="5707" spans="9:10" x14ac:dyDescent="0.4">
      <c r="I5707" s="89"/>
      <c r="J5707" s="85" t="s">
        <v>882</v>
      </c>
    </row>
    <row r="5708" spans="9:10" x14ac:dyDescent="0.4">
      <c r="I5708" s="89"/>
      <c r="J5708" s="85" t="s">
        <v>944</v>
      </c>
    </row>
    <row r="5709" spans="9:10" x14ac:dyDescent="0.4">
      <c r="I5709" s="89"/>
      <c r="J5709" s="85" t="s">
        <v>943</v>
      </c>
    </row>
    <row r="5710" spans="9:10" x14ac:dyDescent="0.4">
      <c r="I5710" s="89"/>
      <c r="J5710" s="85" t="s">
        <v>954</v>
      </c>
    </row>
    <row r="5711" spans="9:10" x14ac:dyDescent="0.4">
      <c r="I5711" s="89"/>
      <c r="J5711" s="85" t="s">
        <v>881</v>
      </c>
    </row>
    <row r="5712" spans="9:10" x14ac:dyDescent="0.4">
      <c r="I5712" s="89"/>
      <c r="J5712" s="85" t="s">
        <v>912</v>
      </c>
    </row>
    <row r="5713" spans="9:10" x14ac:dyDescent="0.4">
      <c r="I5713" s="89"/>
      <c r="J5713" s="85" t="s">
        <v>1030</v>
      </c>
    </row>
    <row r="5714" spans="9:10" x14ac:dyDescent="0.4">
      <c r="I5714" s="89"/>
      <c r="J5714" s="85" t="s">
        <v>1028</v>
      </c>
    </row>
    <row r="5715" spans="9:10" x14ac:dyDescent="0.4">
      <c r="I5715" s="89"/>
      <c r="J5715" s="85" t="s">
        <v>1025</v>
      </c>
    </row>
    <row r="5716" spans="9:10" x14ac:dyDescent="0.4">
      <c r="I5716" s="89"/>
      <c r="J5716" s="85" t="s">
        <v>1031</v>
      </c>
    </row>
    <row r="5717" spans="9:10" x14ac:dyDescent="0.4">
      <c r="I5717" s="89"/>
      <c r="J5717" s="85" t="s">
        <v>1029</v>
      </c>
    </row>
    <row r="5718" spans="9:10" x14ac:dyDescent="0.4">
      <c r="I5718" s="89"/>
      <c r="J5718" s="85" t="s">
        <v>1026</v>
      </c>
    </row>
    <row r="5719" spans="9:10" x14ac:dyDescent="0.4">
      <c r="I5719" s="89"/>
      <c r="J5719" s="85" t="s">
        <v>1032</v>
      </c>
    </row>
    <row r="5720" spans="9:10" x14ac:dyDescent="0.4">
      <c r="I5720" s="89"/>
      <c r="J5720" s="85" t="s">
        <v>1024</v>
      </c>
    </row>
    <row r="5721" spans="9:10" x14ac:dyDescent="0.4">
      <c r="I5721" s="89"/>
      <c r="J5721" s="85" t="s">
        <v>5203</v>
      </c>
    </row>
    <row r="5722" spans="9:10" x14ac:dyDescent="0.4">
      <c r="I5722" s="89"/>
      <c r="J5722" s="85" t="s">
        <v>3965</v>
      </c>
    </row>
    <row r="5723" spans="9:10" x14ac:dyDescent="0.4">
      <c r="I5723" s="89"/>
      <c r="J5723" s="85" t="s">
        <v>5209</v>
      </c>
    </row>
    <row r="5724" spans="9:10" x14ac:dyDescent="0.4">
      <c r="I5724" s="89"/>
      <c r="J5724" s="85" t="s">
        <v>5210</v>
      </c>
    </row>
    <row r="5725" spans="9:10" x14ac:dyDescent="0.4">
      <c r="I5725" s="89"/>
      <c r="J5725" s="85" t="s">
        <v>5204</v>
      </c>
    </row>
    <row r="5726" spans="9:10" x14ac:dyDescent="0.4">
      <c r="I5726" s="89"/>
      <c r="J5726" s="85" t="s">
        <v>5208</v>
      </c>
    </row>
    <row r="5727" spans="9:10" x14ac:dyDescent="0.4">
      <c r="I5727" s="89"/>
      <c r="J5727" s="85" t="s">
        <v>5205</v>
      </c>
    </row>
    <row r="5728" spans="9:10" x14ac:dyDescent="0.4">
      <c r="I5728" s="89"/>
      <c r="J5728" s="85" t="s">
        <v>4425</v>
      </c>
    </row>
    <row r="5729" spans="9:10" x14ac:dyDescent="0.4">
      <c r="I5729" s="89"/>
      <c r="J5729" s="85" t="s">
        <v>5206</v>
      </c>
    </row>
    <row r="5730" spans="9:10" x14ac:dyDescent="0.4">
      <c r="I5730" s="89"/>
      <c r="J5730" s="85" t="s">
        <v>5211</v>
      </c>
    </row>
    <row r="5731" spans="9:10" x14ac:dyDescent="0.4">
      <c r="I5731" s="89"/>
      <c r="J5731" s="85" t="s">
        <v>5207</v>
      </c>
    </row>
    <row r="5732" spans="9:10" x14ac:dyDescent="0.4">
      <c r="I5732" s="89"/>
      <c r="J5732" s="85" t="s">
        <v>4427</v>
      </c>
    </row>
    <row r="5733" spans="9:10" x14ac:dyDescent="0.4">
      <c r="I5733" s="89"/>
      <c r="J5733" s="85" t="s">
        <v>5215</v>
      </c>
    </row>
    <row r="5734" spans="9:10" x14ac:dyDescent="0.4">
      <c r="I5734" s="89"/>
      <c r="J5734" s="85" t="s">
        <v>5212</v>
      </c>
    </row>
    <row r="5735" spans="9:10" x14ac:dyDescent="0.4">
      <c r="I5735" s="89"/>
      <c r="J5735" s="85" t="s">
        <v>5213</v>
      </c>
    </row>
    <row r="5736" spans="9:10" x14ac:dyDescent="0.4">
      <c r="I5736" s="89"/>
      <c r="J5736" s="85" t="s">
        <v>3966</v>
      </c>
    </row>
    <row r="5737" spans="9:10" x14ac:dyDescent="0.4">
      <c r="I5737" s="89"/>
      <c r="J5737" s="85" t="s">
        <v>5216</v>
      </c>
    </row>
    <row r="5738" spans="9:10" x14ac:dyDescent="0.4">
      <c r="I5738" s="89"/>
      <c r="J5738" s="85" t="s">
        <v>4426</v>
      </c>
    </row>
    <row r="5739" spans="9:10" x14ac:dyDescent="0.4">
      <c r="I5739" s="89"/>
      <c r="J5739" s="85" t="s">
        <v>4428</v>
      </c>
    </row>
    <row r="5740" spans="9:10" x14ac:dyDescent="0.4">
      <c r="I5740" s="89"/>
      <c r="J5740" s="85" t="s">
        <v>5214</v>
      </c>
    </row>
    <row r="5741" spans="9:10" x14ac:dyDescent="0.4">
      <c r="I5741" s="89"/>
      <c r="J5741" s="85" t="s">
        <v>3967</v>
      </c>
    </row>
    <row r="5742" spans="9:10" x14ac:dyDescent="0.4">
      <c r="I5742" s="89"/>
      <c r="J5742" s="85" t="s">
        <v>5218</v>
      </c>
    </row>
    <row r="5743" spans="9:10" x14ac:dyDescent="0.4">
      <c r="I5743" s="89"/>
      <c r="J5743" s="85" t="s">
        <v>5220</v>
      </c>
    </row>
    <row r="5744" spans="9:10" x14ac:dyDescent="0.4">
      <c r="I5744" s="89"/>
      <c r="J5744" s="85" t="s">
        <v>5221</v>
      </c>
    </row>
    <row r="5745" spans="9:10" x14ac:dyDescent="0.4">
      <c r="I5745" s="89"/>
      <c r="J5745" s="85" t="s">
        <v>5219</v>
      </c>
    </row>
    <row r="5746" spans="9:10" x14ac:dyDescent="0.4">
      <c r="I5746" s="89"/>
      <c r="J5746" s="85" t="s">
        <v>5217</v>
      </c>
    </row>
    <row r="5747" spans="9:10" x14ac:dyDescent="0.4">
      <c r="I5747" s="89"/>
      <c r="J5747" s="85" t="s">
        <v>3968</v>
      </c>
    </row>
    <row r="5748" spans="9:10" x14ac:dyDescent="0.4">
      <c r="I5748" s="89"/>
      <c r="J5748" s="85" t="s">
        <v>3970</v>
      </c>
    </row>
    <row r="5749" spans="9:10" x14ac:dyDescent="0.4">
      <c r="I5749" s="89"/>
      <c r="J5749" s="85" t="s">
        <v>3969</v>
      </c>
    </row>
    <row r="5750" spans="9:10" x14ac:dyDescent="0.4">
      <c r="I5750" s="89"/>
      <c r="J5750" s="85" t="s">
        <v>3971</v>
      </c>
    </row>
    <row r="5751" spans="9:10" x14ac:dyDescent="0.4">
      <c r="I5751" s="89"/>
      <c r="J5751" s="85" t="s">
        <v>3972</v>
      </c>
    </row>
  </sheetData>
  <sortState xmlns:xlrd2="http://schemas.microsoft.com/office/spreadsheetml/2017/richdata2" ref="I3:I948">
    <sortCondition ref="I948"/>
  </sortState>
  <mergeCells count="10">
    <mergeCell ref="AE1:AF1"/>
    <mergeCell ref="Y1:Z2"/>
    <mergeCell ref="A1:B1"/>
    <mergeCell ref="I1:J2"/>
    <mergeCell ref="U1:U2"/>
    <mergeCell ref="V1:V2"/>
    <mergeCell ref="W1:X2"/>
    <mergeCell ref="M1:T1"/>
    <mergeCell ref="K1:L1"/>
    <mergeCell ref="D1:D2"/>
  </mergeCells>
  <phoneticPr fontId="1"/>
  <dataValidations count="2">
    <dataValidation errorStyle="warning" allowBlank="1" showInputMessage="1" sqref="AG5 AG7" xr:uid="{00000000-0002-0000-0100-000000000000}"/>
    <dataValidation type="list" errorStyle="warning" allowBlank="1" showInputMessage="1" sqref="AG4 AG6" xr:uid="{00000000-0002-0000-0100-000001000000}">
      <formula1>INDIRECT(AH4)</formula1>
    </dataValidation>
  </dataValidations>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0"/>
  </sheetPr>
  <dimension ref="A1"/>
  <sheetViews>
    <sheetView workbookViewId="0">
      <selection activeCell="D10" sqref="D10"/>
    </sheetView>
  </sheetViews>
  <sheetFormatPr defaultColWidth="9" defaultRowHeight="18.75" x14ac:dyDescent="0.4"/>
  <cols>
    <col min="1" max="16384" width="9" style="81"/>
  </cols>
  <sheetData/>
  <phoneticPr fontId="1"/>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KZD609"/>
  <sheetViews>
    <sheetView showGridLines="0" view="pageBreakPreview" topLeftCell="A114" zoomScale="145" zoomScaleNormal="100" zoomScaleSheetLayoutView="145" workbookViewId="0">
      <selection activeCell="E445" sqref="E445"/>
    </sheetView>
  </sheetViews>
  <sheetFormatPr defaultColWidth="9" defaultRowHeight="24" x14ac:dyDescent="0.4"/>
  <cols>
    <col min="1" max="1" width="4.375" style="90" customWidth="1"/>
    <col min="2" max="2" width="75.625" style="2" customWidth="1"/>
    <col min="3" max="9" width="9" style="2"/>
    <col min="10" max="10" width="124.125" style="100" hidden="1" customWidth="1"/>
    <col min="11" max="16384" width="9" style="2"/>
  </cols>
  <sheetData>
    <row r="1" spans="1:7" ht="24" customHeight="1" x14ac:dyDescent="0.4">
      <c r="A1" s="411" t="str">
        <f>"Articles of Incorporation of " &amp;入力情報!E6&amp;" Limited Liability Company"</f>
        <v>Articles of Incorporation of SampleName Limited Liability Company</v>
      </c>
      <c r="B1" s="411"/>
    </row>
    <row r="2" spans="1:7" ht="24" customHeight="1" x14ac:dyDescent="0.4">
      <c r="A2" s="412" t="str">
        <f>入力情報!E6&amp;"合同会社定款"</f>
        <v>SampleName合同会社定款</v>
      </c>
      <c r="B2" s="412"/>
    </row>
    <row r="3" spans="1:7" ht="6" customHeight="1" x14ac:dyDescent="0.4">
      <c r="A3" s="413"/>
      <c r="B3" s="413"/>
    </row>
    <row r="4" spans="1:7" ht="24" customHeight="1" x14ac:dyDescent="0.4">
      <c r="A4" s="404" t="s">
        <v>0</v>
      </c>
      <c r="B4" s="404"/>
    </row>
    <row r="5" spans="1:7" ht="19.5" x14ac:dyDescent="0.4">
      <c r="A5" s="404" t="s">
        <v>1</v>
      </c>
      <c r="B5" s="404"/>
    </row>
    <row r="6" spans="1:7" ht="19.5" x14ac:dyDescent="0.4">
      <c r="A6" s="404" t="str">
        <f>" Article 1 The name of the Company shall be "&amp;入力情報!E6&amp;" Limited Liability Company."</f>
        <v xml:space="preserve"> Article 1 The name of the Company shall be SampleName Limited Liability Company.</v>
      </c>
      <c r="B6" s="404"/>
    </row>
    <row r="7" spans="1:7" ht="19.5" x14ac:dyDescent="0.4">
      <c r="A7" s="404" t="str">
        <f>"第１条 当会社は、"&amp;入力情報!E6&amp;"合同会社と称する。"</f>
        <v>第１条 当会社は、SampleName合同会社と称する。</v>
      </c>
      <c r="B7" s="404"/>
    </row>
    <row r="8" spans="1:7" ht="19.5" x14ac:dyDescent="0.4">
      <c r="A8" s="404"/>
      <c r="B8" s="404"/>
    </row>
    <row r="9" spans="1:7" ht="19.5" x14ac:dyDescent="0.4">
      <c r="A9" s="404" t="s">
        <v>2</v>
      </c>
      <c r="B9" s="404"/>
    </row>
    <row r="10" spans="1:7" ht="19.5" x14ac:dyDescent="0.4">
      <c r="A10" s="404" t="s">
        <v>3</v>
      </c>
      <c r="B10" s="404"/>
    </row>
    <row r="11" spans="1:7" ht="19.5" x14ac:dyDescent="0.4">
      <c r="A11" s="404" t="s">
        <v>4</v>
      </c>
      <c r="B11" s="404"/>
    </row>
    <row r="12" spans="1:7" ht="35.25" customHeight="1" x14ac:dyDescent="0.4">
      <c r="A12" s="165" t="s">
        <v>6136</v>
      </c>
      <c r="B12" s="164" t="str">
        <f>IF(入力情報!F645="","",入力情報!F645)</f>
        <v>Business concerning finance</v>
      </c>
    </row>
    <row r="13" spans="1:7" ht="35.25" customHeight="1" x14ac:dyDescent="0.4">
      <c r="A13" s="165" t="s">
        <v>6136</v>
      </c>
      <c r="B13" s="164" t="str">
        <f>IF(入力情報!F646="","",入力情報!F646)</f>
        <v>金融に関する事業</v>
      </c>
    </row>
    <row r="14" spans="1:7" ht="35.25" customHeight="1" x14ac:dyDescent="0.4">
      <c r="A14" s="165" t="s">
        <v>6137</v>
      </c>
      <c r="B14" s="164" t="str">
        <f>IF(入力情報!F647="","",入力情報!F647)</f>
        <v>Sales of daily necessities, sports equipment, etc.</v>
      </c>
      <c r="G14" s="2" t="s">
        <v>6186</v>
      </c>
    </row>
    <row r="15" spans="1:7" ht="35.25" customHeight="1" x14ac:dyDescent="0.4">
      <c r="A15" s="165" t="s">
        <v>6137</v>
      </c>
      <c r="B15" s="164" t="str">
        <f>IF(入力情報!F648="","",入力情報!F648)</f>
        <v>日用雑貨、スポーツ用品等の販売</v>
      </c>
    </row>
    <row r="16" spans="1:7" ht="35.25" customHeight="1" x14ac:dyDescent="0.4">
      <c r="A16" s="165" t="s">
        <v>6138</v>
      </c>
      <c r="B16" s="164" t="str">
        <f>IF(入力情報!F649="","",入力情報!F649)</f>
        <v>Manufacture of various kinds of food products</v>
      </c>
    </row>
    <row r="17" spans="1:2" ht="35.25" customHeight="1" x14ac:dyDescent="0.4">
      <c r="A17" s="165" t="s">
        <v>6138</v>
      </c>
      <c r="B17" s="164" t="str">
        <f>IF(入力情報!F650="","",入力情報!F650)</f>
        <v>各種食品の製造</v>
      </c>
    </row>
    <row r="18" spans="1:2" ht="35.25" customHeight="1" x14ac:dyDescent="0.4">
      <c r="A18" s="165" t="s">
        <v>6139</v>
      </c>
      <c r="B18" s="164" t="str">
        <f>IF(入力情報!F651="","",入力情報!F651)</f>
        <v>Cargo transportation by automobiles</v>
      </c>
    </row>
    <row r="19" spans="1:2" ht="35.25" customHeight="1" x14ac:dyDescent="0.4">
      <c r="A19" s="165" t="s">
        <v>6139</v>
      </c>
      <c r="B19" s="164" t="str">
        <f>IF(入力情報!F652="","",入力情報!F652)</f>
        <v>貨物自動車運送事業</v>
      </c>
    </row>
    <row r="20" spans="1:2" ht="35.25" customHeight="1" x14ac:dyDescent="0.4">
      <c r="A20" s="165" t="s">
        <v>6140</v>
      </c>
      <c r="B20" s="164" t="str">
        <f>IF(入力情報!F653="","",入力情報!F653)</f>
        <v>Provision of various services relating to the medical field</v>
      </c>
    </row>
    <row r="21" spans="1:2" ht="35.25" customHeight="1" x14ac:dyDescent="0.4">
      <c r="A21" s="165" t="s">
        <v>6140</v>
      </c>
      <c r="B21" s="164" t="str">
        <f>IF(入力情報!F654="","",入力情報!F654)</f>
        <v>医療に関連する各種サービスの提供</v>
      </c>
    </row>
    <row r="22" spans="1:2" ht="35.25" customHeight="1" x14ac:dyDescent="0.4">
      <c r="A22" s="165" t="s">
        <v>6141</v>
      </c>
      <c r="B22" s="164" t="str">
        <f>IF(入力情報!F655="","",入力情報!F655)</f>
        <v>Investment consulting services</v>
      </c>
    </row>
    <row r="23" spans="1:2" ht="35.25" customHeight="1" x14ac:dyDescent="0.4">
      <c r="A23" s="165" t="s">
        <v>6141</v>
      </c>
      <c r="B23" s="164" t="str">
        <f>IF(入力情報!F656="","",入力情報!F656)</f>
        <v>投資コンサルティング業務</v>
      </c>
    </row>
    <row r="24" spans="1:2" ht="35.25" customHeight="1" x14ac:dyDescent="0.4">
      <c r="A24" s="165" t="s">
        <v>6142</v>
      </c>
      <c r="B24" s="164" t="str">
        <f>IF(入力情報!F657="","",入力情報!F657)</f>
        <v>Business related to ocean resources development</v>
      </c>
    </row>
    <row r="25" spans="1:2" ht="35.25" customHeight="1" x14ac:dyDescent="0.4">
      <c r="A25" s="165" t="s">
        <v>6142</v>
      </c>
      <c r="B25" s="164" t="str">
        <f>IF(入力情報!F658="","",入力情報!F658)</f>
        <v>海洋資源開発に関する事業</v>
      </c>
    </row>
    <row r="26" spans="1:2" ht="35.25" customHeight="1" x14ac:dyDescent="0.4">
      <c r="A26" s="165" t="s">
        <v>6143</v>
      </c>
      <c r="B26" s="164" t="str">
        <f>IF(入力情報!F659="","",入力情報!F659)</f>
        <v>All businesses incidental to the preceding items.</v>
      </c>
    </row>
    <row r="27" spans="1:2" ht="35.25" customHeight="1" x14ac:dyDescent="0.4">
      <c r="A27" s="165" t="s">
        <v>6143</v>
      </c>
      <c r="B27" s="164" t="str">
        <f>IF(入力情報!F660="","",入力情報!F660)</f>
        <v>前各号に付帯する一切の事業</v>
      </c>
    </row>
    <row r="28" spans="1:2" ht="35.25" hidden="1" customHeight="1" x14ac:dyDescent="0.4">
      <c r="A28" s="165" t="s">
        <v>6144</v>
      </c>
      <c r="B28" s="164" t="str">
        <f>IF(入力情報!F661="","",入力情報!F661)</f>
        <v/>
      </c>
    </row>
    <row r="29" spans="1:2" ht="35.25" hidden="1" customHeight="1" x14ac:dyDescent="0.4">
      <c r="A29" s="165" t="s">
        <v>6144</v>
      </c>
      <c r="B29" s="164" t="str">
        <f>IF(入力情報!F662="","",入力情報!F662)</f>
        <v/>
      </c>
    </row>
    <row r="30" spans="1:2" ht="35.25" hidden="1" customHeight="1" x14ac:dyDescent="0.4">
      <c r="A30" s="165" t="s">
        <v>6145</v>
      </c>
      <c r="B30" s="164" t="str">
        <f>IF(入力情報!F663="","",入力情報!F663)</f>
        <v/>
      </c>
    </row>
    <row r="31" spans="1:2" ht="35.25" hidden="1" customHeight="1" x14ac:dyDescent="0.4">
      <c r="A31" s="165" t="s">
        <v>6145</v>
      </c>
      <c r="B31" s="164" t="str">
        <f>IF(入力情報!F664="","",入力情報!F664)</f>
        <v/>
      </c>
    </row>
    <row r="32" spans="1:2" ht="35.25" hidden="1" customHeight="1" x14ac:dyDescent="0.4">
      <c r="A32" s="165" t="s">
        <v>6146</v>
      </c>
      <c r="B32" s="164" t="str">
        <f>IF(入力情報!F665="","",入力情報!F665)</f>
        <v/>
      </c>
    </row>
    <row r="33" spans="1:2" ht="35.25" hidden="1" customHeight="1" x14ac:dyDescent="0.4">
      <c r="A33" s="165" t="s">
        <v>6146</v>
      </c>
      <c r="B33" s="164" t="str">
        <f>IF(入力情報!F666="","",入力情報!F666)</f>
        <v/>
      </c>
    </row>
    <row r="34" spans="1:2" ht="35.25" hidden="1" customHeight="1" x14ac:dyDescent="0.4">
      <c r="A34" s="165" t="s">
        <v>6147</v>
      </c>
      <c r="B34" s="164" t="str">
        <f>IF(入力情報!F667="","",入力情報!F667)</f>
        <v/>
      </c>
    </row>
    <row r="35" spans="1:2" ht="35.25" hidden="1" customHeight="1" x14ac:dyDescent="0.4">
      <c r="A35" s="165" t="s">
        <v>6147</v>
      </c>
      <c r="B35" s="164" t="str">
        <f>IF(入力情報!F668="","",入力情報!F668)</f>
        <v/>
      </c>
    </row>
    <row r="36" spans="1:2" ht="35.25" hidden="1" customHeight="1" x14ac:dyDescent="0.4">
      <c r="A36" s="165" t="s">
        <v>6148</v>
      </c>
      <c r="B36" s="164" t="str">
        <f>IF(入力情報!F669="","",入力情報!F669)</f>
        <v/>
      </c>
    </row>
    <row r="37" spans="1:2" ht="35.25" hidden="1" customHeight="1" x14ac:dyDescent="0.4">
      <c r="A37" s="165" t="s">
        <v>6148</v>
      </c>
      <c r="B37" s="164" t="str">
        <f>IF(入力情報!F670="","",入力情報!F670)</f>
        <v/>
      </c>
    </row>
    <row r="38" spans="1:2" ht="35.25" hidden="1" customHeight="1" x14ac:dyDescent="0.4">
      <c r="A38" s="165" t="s">
        <v>6149</v>
      </c>
      <c r="B38" s="164" t="str">
        <f>IF(入力情報!F671="","",入力情報!F671)</f>
        <v/>
      </c>
    </row>
    <row r="39" spans="1:2" ht="35.25" hidden="1" customHeight="1" x14ac:dyDescent="0.4">
      <c r="A39" s="165" t="s">
        <v>6149</v>
      </c>
      <c r="B39" s="164" t="str">
        <f>IF(入力情報!F672="","",入力情報!F672)</f>
        <v/>
      </c>
    </row>
    <row r="40" spans="1:2" ht="35.25" hidden="1" customHeight="1" x14ac:dyDescent="0.4">
      <c r="A40" s="165" t="s">
        <v>6150</v>
      </c>
      <c r="B40" s="164" t="str">
        <f>IF(入力情報!F673="","",入力情報!F673)</f>
        <v/>
      </c>
    </row>
    <row r="41" spans="1:2" ht="35.25" hidden="1" customHeight="1" x14ac:dyDescent="0.4">
      <c r="A41" s="165" t="s">
        <v>6150</v>
      </c>
      <c r="B41" s="164" t="str">
        <f>IF(入力情報!F674="","",入力情報!F674)</f>
        <v/>
      </c>
    </row>
    <row r="42" spans="1:2" ht="35.25" hidden="1" customHeight="1" x14ac:dyDescent="0.4">
      <c r="A42" s="165" t="s">
        <v>6151</v>
      </c>
      <c r="B42" s="164" t="str">
        <f>IF(入力情報!F675="","",入力情報!F675)</f>
        <v/>
      </c>
    </row>
    <row r="43" spans="1:2" ht="35.25" hidden="1" customHeight="1" x14ac:dyDescent="0.4">
      <c r="A43" s="165" t="s">
        <v>6151</v>
      </c>
      <c r="B43" s="164" t="str">
        <f>IF(入力情報!F676="","",入力情報!F676)</f>
        <v/>
      </c>
    </row>
    <row r="44" spans="1:2" ht="35.25" hidden="1" customHeight="1" x14ac:dyDescent="0.4">
      <c r="A44" s="165" t="s">
        <v>6152</v>
      </c>
      <c r="B44" s="164" t="str">
        <f>IF(入力情報!F677="","",入力情報!F677)</f>
        <v/>
      </c>
    </row>
    <row r="45" spans="1:2" ht="35.25" hidden="1" customHeight="1" x14ac:dyDescent="0.4">
      <c r="A45" s="165" t="s">
        <v>6152</v>
      </c>
      <c r="B45" s="164" t="str">
        <f>IF(入力情報!F678="","",入力情報!F678)</f>
        <v/>
      </c>
    </row>
    <row r="46" spans="1:2" ht="35.25" hidden="1" customHeight="1" x14ac:dyDescent="0.4">
      <c r="A46" s="165" t="s">
        <v>6153</v>
      </c>
      <c r="B46" s="164" t="str">
        <f>IF(入力情報!F679="","",入力情報!F679)</f>
        <v/>
      </c>
    </row>
    <row r="47" spans="1:2" ht="35.25" hidden="1" customHeight="1" x14ac:dyDescent="0.4">
      <c r="A47" s="165" t="s">
        <v>6153</v>
      </c>
      <c r="B47" s="164" t="str">
        <f>IF(入力情報!F680="","",入力情報!F680)</f>
        <v/>
      </c>
    </row>
    <row r="48" spans="1:2" ht="35.25" hidden="1" customHeight="1" x14ac:dyDescent="0.4">
      <c r="A48" s="165" t="s">
        <v>6154</v>
      </c>
      <c r="B48" s="164" t="str">
        <f>IF(入力情報!F681="","",入力情報!F681)</f>
        <v/>
      </c>
    </row>
    <row r="49" spans="1:2" ht="35.25" hidden="1" customHeight="1" x14ac:dyDescent="0.4">
      <c r="A49" s="165" t="s">
        <v>6154</v>
      </c>
      <c r="B49" s="164" t="str">
        <f>IF(入力情報!F682="","",入力情報!F682)</f>
        <v/>
      </c>
    </row>
    <row r="50" spans="1:2" ht="35.25" hidden="1" customHeight="1" x14ac:dyDescent="0.4">
      <c r="A50" s="165" t="s">
        <v>6155</v>
      </c>
      <c r="B50" s="164" t="str">
        <f>IF(入力情報!F683="","",入力情報!F683)</f>
        <v/>
      </c>
    </row>
    <row r="51" spans="1:2" ht="35.25" hidden="1" customHeight="1" x14ac:dyDescent="0.4">
      <c r="A51" s="165" t="s">
        <v>6155</v>
      </c>
      <c r="B51" s="164" t="str">
        <f>IF(入力情報!F684="","",入力情報!F684)</f>
        <v/>
      </c>
    </row>
    <row r="52" spans="1:2" ht="35.25" hidden="1" customHeight="1" x14ac:dyDescent="0.4">
      <c r="A52" s="165" t="s">
        <v>6156</v>
      </c>
      <c r="B52" s="164" t="str">
        <f>IF(入力情報!F685="","",入力情報!F685)</f>
        <v/>
      </c>
    </row>
    <row r="53" spans="1:2" ht="35.25" hidden="1" customHeight="1" x14ac:dyDescent="0.4">
      <c r="A53" s="165" t="s">
        <v>6156</v>
      </c>
      <c r="B53" s="164" t="str">
        <f>IF(入力情報!F686="","",入力情報!F686)</f>
        <v/>
      </c>
    </row>
    <row r="54" spans="1:2" ht="35.25" hidden="1" customHeight="1" x14ac:dyDescent="0.4">
      <c r="A54" s="165" t="s">
        <v>6157</v>
      </c>
      <c r="B54" s="164" t="str">
        <f>IF(入力情報!F687="","",入力情報!F687)</f>
        <v/>
      </c>
    </row>
    <row r="55" spans="1:2" ht="35.25" hidden="1" customHeight="1" x14ac:dyDescent="0.4">
      <c r="A55" s="165" t="s">
        <v>6157</v>
      </c>
      <c r="B55" s="164" t="str">
        <f>IF(入力情報!F688="","",入力情報!F688)</f>
        <v/>
      </c>
    </row>
    <row r="56" spans="1:2" ht="35.25" hidden="1" customHeight="1" x14ac:dyDescent="0.4">
      <c r="A56" s="165" t="s">
        <v>6158</v>
      </c>
      <c r="B56" s="164" t="str">
        <f>IF(入力情報!F689="","",入力情報!F689)</f>
        <v/>
      </c>
    </row>
    <row r="57" spans="1:2" ht="35.25" hidden="1" customHeight="1" x14ac:dyDescent="0.4">
      <c r="A57" s="165" t="s">
        <v>6158</v>
      </c>
      <c r="B57" s="164" t="str">
        <f>IF(入力情報!F690="","",入力情報!F690)</f>
        <v/>
      </c>
    </row>
    <row r="58" spans="1:2" ht="35.25" hidden="1" customHeight="1" x14ac:dyDescent="0.4">
      <c r="A58" s="165" t="s">
        <v>6159</v>
      </c>
      <c r="B58" s="164" t="str">
        <f>IF(入力情報!F691="","",入力情報!F691)</f>
        <v/>
      </c>
    </row>
    <row r="59" spans="1:2" ht="35.25" hidden="1" customHeight="1" x14ac:dyDescent="0.4">
      <c r="A59" s="165" t="s">
        <v>6159</v>
      </c>
      <c r="B59" s="164" t="str">
        <f>IF(入力情報!F692="","",入力情報!F692)</f>
        <v/>
      </c>
    </row>
    <row r="60" spans="1:2" ht="35.25" hidden="1" customHeight="1" x14ac:dyDescent="0.4">
      <c r="A60" s="165" t="s">
        <v>6160</v>
      </c>
      <c r="B60" s="164" t="str">
        <f>IF(入力情報!F693="","",入力情報!F693)</f>
        <v/>
      </c>
    </row>
    <row r="61" spans="1:2" ht="35.25" hidden="1" customHeight="1" x14ac:dyDescent="0.4">
      <c r="A61" s="165" t="s">
        <v>6160</v>
      </c>
      <c r="B61" s="164" t="str">
        <f>IF(入力情報!F694="","",入力情報!F694)</f>
        <v/>
      </c>
    </row>
    <row r="62" spans="1:2" ht="35.25" hidden="1" customHeight="1" x14ac:dyDescent="0.4">
      <c r="A62" s="165" t="s">
        <v>6161</v>
      </c>
      <c r="B62" s="164" t="str">
        <f>IF(入力情報!F695="","",入力情報!F695)</f>
        <v/>
      </c>
    </row>
    <row r="63" spans="1:2" ht="35.25" hidden="1" customHeight="1" x14ac:dyDescent="0.4">
      <c r="A63" s="165" t="s">
        <v>6161</v>
      </c>
      <c r="B63" s="164" t="str">
        <f>IF(入力情報!F696="","",入力情報!F696)</f>
        <v/>
      </c>
    </row>
    <row r="64" spans="1:2" ht="35.25" hidden="1" customHeight="1" x14ac:dyDescent="0.4">
      <c r="A64" s="165" t="s">
        <v>6162</v>
      </c>
      <c r="B64" s="164" t="str">
        <f>IF(入力情報!F697="","",入力情報!F697)</f>
        <v/>
      </c>
    </row>
    <row r="65" spans="1:2" ht="35.25" hidden="1" customHeight="1" x14ac:dyDescent="0.4">
      <c r="A65" s="165" t="s">
        <v>6162</v>
      </c>
      <c r="B65" s="164" t="str">
        <f>IF(入力情報!F698="","",入力情報!F698)</f>
        <v/>
      </c>
    </row>
    <row r="66" spans="1:2" ht="35.25" hidden="1" customHeight="1" x14ac:dyDescent="0.4">
      <c r="A66" s="165" t="s">
        <v>6163</v>
      </c>
      <c r="B66" s="164" t="str">
        <f>IF(入力情報!F699="","",入力情報!F699)</f>
        <v/>
      </c>
    </row>
    <row r="67" spans="1:2" ht="35.25" hidden="1" customHeight="1" x14ac:dyDescent="0.4">
      <c r="A67" s="165" t="s">
        <v>6163</v>
      </c>
      <c r="B67" s="164" t="str">
        <f>IF(入力情報!F700="","",入力情報!F700)</f>
        <v/>
      </c>
    </row>
    <row r="68" spans="1:2" ht="35.25" hidden="1" customHeight="1" x14ac:dyDescent="0.4">
      <c r="A68" s="165" t="s">
        <v>6164</v>
      </c>
      <c r="B68" s="164" t="str">
        <f>IF(入力情報!F701="","",入力情報!F701)</f>
        <v/>
      </c>
    </row>
    <row r="69" spans="1:2" ht="35.25" hidden="1" customHeight="1" x14ac:dyDescent="0.4">
      <c r="A69" s="165" t="s">
        <v>6164</v>
      </c>
      <c r="B69" s="164" t="str">
        <f>IF(入力情報!F702="","",入力情報!F702)</f>
        <v/>
      </c>
    </row>
    <row r="70" spans="1:2" ht="35.25" hidden="1" customHeight="1" x14ac:dyDescent="0.4">
      <c r="A70" s="165" t="s">
        <v>6165</v>
      </c>
      <c r="B70" s="164" t="str">
        <f>IF(入力情報!F703="","",入力情報!F703)</f>
        <v/>
      </c>
    </row>
    <row r="71" spans="1:2" ht="35.25" hidden="1" customHeight="1" x14ac:dyDescent="0.4">
      <c r="A71" s="165" t="s">
        <v>6165</v>
      </c>
      <c r="B71" s="164" t="str">
        <f>IF(入力情報!F704="","",入力情報!F704)</f>
        <v/>
      </c>
    </row>
    <row r="72" spans="1:2" ht="35.25" hidden="1" customHeight="1" x14ac:dyDescent="0.4">
      <c r="A72" s="165" t="s">
        <v>6166</v>
      </c>
      <c r="B72" s="164" t="str">
        <f>IF(入力情報!F705="","",入力情報!F705)</f>
        <v/>
      </c>
    </row>
    <row r="73" spans="1:2" ht="35.25" hidden="1" customHeight="1" x14ac:dyDescent="0.4">
      <c r="A73" s="165" t="s">
        <v>6166</v>
      </c>
      <c r="B73" s="164" t="str">
        <f>IF(入力情報!F706="","",入力情報!F706)</f>
        <v/>
      </c>
    </row>
    <row r="74" spans="1:2" ht="35.25" hidden="1" customHeight="1" x14ac:dyDescent="0.4">
      <c r="A74" s="165" t="s">
        <v>6167</v>
      </c>
      <c r="B74" s="164" t="str">
        <f>IF(入力情報!F707="","",入力情報!F707)</f>
        <v/>
      </c>
    </row>
    <row r="75" spans="1:2" ht="35.25" hidden="1" customHeight="1" x14ac:dyDescent="0.4">
      <c r="A75" s="165" t="s">
        <v>6167</v>
      </c>
      <c r="B75" s="164" t="str">
        <f>IF(入力情報!F708="","",入力情報!F708)</f>
        <v/>
      </c>
    </row>
    <row r="76" spans="1:2" ht="35.25" hidden="1" customHeight="1" x14ac:dyDescent="0.4">
      <c r="A76" s="165" t="s">
        <v>6168</v>
      </c>
      <c r="B76" s="164" t="str">
        <f>IF(入力情報!F709="","",入力情報!F709)</f>
        <v/>
      </c>
    </row>
    <row r="77" spans="1:2" ht="35.25" hidden="1" customHeight="1" x14ac:dyDescent="0.4">
      <c r="A77" s="165" t="s">
        <v>6168</v>
      </c>
      <c r="B77" s="164" t="str">
        <f>IF(入力情報!F710="","",入力情報!F710)</f>
        <v/>
      </c>
    </row>
    <row r="78" spans="1:2" ht="35.25" hidden="1" customHeight="1" x14ac:dyDescent="0.4">
      <c r="A78" s="165" t="s">
        <v>6169</v>
      </c>
      <c r="B78" s="164" t="str">
        <f>IF(入力情報!F711="","",入力情報!F711)</f>
        <v/>
      </c>
    </row>
    <row r="79" spans="1:2" ht="35.25" hidden="1" customHeight="1" x14ac:dyDescent="0.4">
      <c r="A79" s="165" t="s">
        <v>6169</v>
      </c>
      <c r="B79" s="164" t="str">
        <f>IF(入力情報!F712="","",入力情報!F712)</f>
        <v/>
      </c>
    </row>
    <row r="80" spans="1:2" ht="35.25" hidden="1" customHeight="1" x14ac:dyDescent="0.4">
      <c r="A80" s="165" t="s">
        <v>6170</v>
      </c>
      <c r="B80" s="164" t="str">
        <f>IF(入力情報!F713="","",入力情報!F713)</f>
        <v/>
      </c>
    </row>
    <row r="81" spans="1:2" ht="35.25" hidden="1" customHeight="1" x14ac:dyDescent="0.4">
      <c r="A81" s="165" t="s">
        <v>6170</v>
      </c>
      <c r="B81" s="164" t="str">
        <f>IF(入力情報!F714="","",入力情報!F714)</f>
        <v/>
      </c>
    </row>
    <row r="82" spans="1:2" ht="35.25" hidden="1" customHeight="1" x14ac:dyDescent="0.4">
      <c r="A82" s="165" t="s">
        <v>6171</v>
      </c>
      <c r="B82" s="164" t="str">
        <f>IF(入力情報!F715="","",入力情報!F715)</f>
        <v/>
      </c>
    </row>
    <row r="83" spans="1:2" ht="35.25" hidden="1" customHeight="1" x14ac:dyDescent="0.4">
      <c r="A83" s="165" t="s">
        <v>6171</v>
      </c>
      <c r="B83" s="164" t="str">
        <f>IF(入力情報!F716="","",入力情報!F716)</f>
        <v/>
      </c>
    </row>
    <row r="84" spans="1:2" ht="35.25" hidden="1" customHeight="1" x14ac:dyDescent="0.4">
      <c r="A84" s="165" t="s">
        <v>6172</v>
      </c>
      <c r="B84" s="164" t="str">
        <f>IF(入力情報!F717="","",入力情報!F717)</f>
        <v/>
      </c>
    </row>
    <row r="85" spans="1:2" ht="35.25" hidden="1" customHeight="1" x14ac:dyDescent="0.4">
      <c r="A85" s="165" t="s">
        <v>6172</v>
      </c>
      <c r="B85" s="164" t="str">
        <f>IF(入力情報!F718="","",入力情報!F718)</f>
        <v/>
      </c>
    </row>
    <row r="86" spans="1:2" ht="35.25" hidden="1" customHeight="1" x14ac:dyDescent="0.4">
      <c r="A86" s="165" t="s">
        <v>6173</v>
      </c>
      <c r="B86" s="164" t="str">
        <f>IF(入力情報!F719="","",入力情報!F719)</f>
        <v/>
      </c>
    </row>
    <row r="87" spans="1:2" ht="35.25" hidden="1" customHeight="1" x14ac:dyDescent="0.4">
      <c r="A87" s="165" t="s">
        <v>6173</v>
      </c>
      <c r="B87" s="164" t="str">
        <f>IF(入力情報!F720="","",入力情報!F720)</f>
        <v/>
      </c>
    </row>
    <row r="88" spans="1:2" ht="35.25" hidden="1" customHeight="1" x14ac:dyDescent="0.4">
      <c r="A88" s="165" t="s">
        <v>6174</v>
      </c>
      <c r="B88" s="164" t="str">
        <f>IF(入力情報!F721="","",入力情報!F721)</f>
        <v/>
      </c>
    </row>
    <row r="89" spans="1:2" ht="35.25" hidden="1" customHeight="1" x14ac:dyDescent="0.4">
      <c r="A89" s="165" t="s">
        <v>6174</v>
      </c>
      <c r="B89" s="164" t="str">
        <f>IF(入力情報!F722="","",入力情報!F722)</f>
        <v/>
      </c>
    </row>
    <row r="90" spans="1:2" ht="35.25" hidden="1" customHeight="1" x14ac:dyDescent="0.4">
      <c r="A90" s="165" t="s">
        <v>6175</v>
      </c>
      <c r="B90" s="164" t="str">
        <f>IF(入力情報!F723="","",入力情報!F723)</f>
        <v/>
      </c>
    </row>
    <row r="91" spans="1:2" ht="35.25" hidden="1" customHeight="1" x14ac:dyDescent="0.4">
      <c r="A91" s="165" t="s">
        <v>6175</v>
      </c>
      <c r="B91" s="164" t="str">
        <f>IF(入力情報!F724="","",入力情報!F724)</f>
        <v/>
      </c>
    </row>
    <row r="92" spans="1:2" ht="35.25" hidden="1" customHeight="1" x14ac:dyDescent="0.4">
      <c r="A92" s="165" t="s">
        <v>6176</v>
      </c>
      <c r="B92" s="164" t="str">
        <f>IF(入力情報!F725="","",入力情報!F725)</f>
        <v/>
      </c>
    </row>
    <row r="93" spans="1:2" ht="35.25" hidden="1" customHeight="1" x14ac:dyDescent="0.4">
      <c r="A93" s="165" t="s">
        <v>6176</v>
      </c>
      <c r="B93" s="164" t="str">
        <f>IF(入力情報!F726="","",入力情報!F726)</f>
        <v/>
      </c>
    </row>
    <row r="94" spans="1:2" ht="35.25" hidden="1" customHeight="1" x14ac:dyDescent="0.4">
      <c r="A94" s="165" t="s">
        <v>6177</v>
      </c>
      <c r="B94" s="164" t="str">
        <f>IF(入力情報!F727="","",入力情報!F727)</f>
        <v/>
      </c>
    </row>
    <row r="95" spans="1:2" ht="35.25" hidden="1" customHeight="1" x14ac:dyDescent="0.4">
      <c r="A95" s="165" t="s">
        <v>6177</v>
      </c>
      <c r="B95" s="164" t="str">
        <f>IF(入力情報!F728="","",入力情報!F728)</f>
        <v/>
      </c>
    </row>
    <row r="96" spans="1:2" ht="35.25" hidden="1" customHeight="1" x14ac:dyDescent="0.4">
      <c r="A96" s="165" t="s">
        <v>6178</v>
      </c>
      <c r="B96" s="164" t="str">
        <f>IF(入力情報!F729="","",入力情報!F729)</f>
        <v/>
      </c>
    </row>
    <row r="97" spans="1:2" ht="35.25" hidden="1" customHeight="1" x14ac:dyDescent="0.4">
      <c r="A97" s="165" t="s">
        <v>6178</v>
      </c>
      <c r="B97" s="164" t="str">
        <f>IF(入力情報!F730="","",入力情報!F730)</f>
        <v/>
      </c>
    </row>
    <row r="98" spans="1:2" ht="35.25" hidden="1" customHeight="1" x14ac:dyDescent="0.4">
      <c r="A98" s="165" t="s">
        <v>6179</v>
      </c>
      <c r="B98" s="164" t="str">
        <f>IF(入力情報!F731="","",入力情報!F731)</f>
        <v/>
      </c>
    </row>
    <row r="99" spans="1:2" ht="35.25" hidden="1" customHeight="1" x14ac:dyDescent="0.4">
      <c r="A99" s="165" t="s">
        <v>6179</v>
      </c>
      <c r="B99" s="164" t="str">
        <f>IF(入力情報!F732="","",入力情報!F732)</f>
        <v/>
      </c>
    </row>
    <row r="100" spans="1:2" ht="35.25" hidden="1" customHeight="1" x14ac:dyDescent="0.4">
      <c r="A100" s="165" t="s">
        <v>6180</v>
      </c>
      <c r="B100" s="164" t="str">
        <f>IF(入力情報!F733="","",入力情報!F733)</f>
        <v/>
      </c>
    </row>
    <row r="101" spans="1:2" ht="35.25" hidden="1" customHeight="1" x14ac:dyDescent="0.4">
      <c r="A101" s="165" t="s">
        <v>6180</v>
      </c>
      <c r="B101" s="164" t="str">
        <f>IF(入力情報!F734="","",入力情報!F734)</f>
        <v/>
      </c>
    </row>
    <row r="102" spans="1:2" ht="35.25" hidden="1" customHeight="1" x14ac:dyDescent="0.4">
      <c r="A102" s="165" t="s">
        <v>6181</v>
      </c>
      <c r="B102" s="164" t="str">
        <f>IF(入力情報!F735="","",入力情報!F735)</f>
        <v/>
      </c>
    </row>
    <row r="103" spans="1:2" ht="35.25" hidden="1" customHeight="1" x14ac:dyDescent="0.4">
      <c r="A103" s="165" t="s">
        <v>6181</v>
      </c>
      <c r="B103" s="164" t="str">
        <f>IF(入力情報!F736="","",入力情報!F736)</f>
        <v/>
      </c>
    </row>
    <row r="104" spans="1:2" ht="35.25" hidden="1" customHeight="1" x14ac:dyDescent="0.4">
      <c r="A104" s="165" t="s">
        <v>6182</v>
      </c>
      <c r="B104" s="164" t="str">
        <f>IF(入力情報!F737="","",入力情報!F737)</f>
        <v/>
      </c>
    </row>
    <row r="105" spans="1:2" ht="35.25" hidden="1" customHeight="1" x14ac:dyDescent="0.4">
      <c r="A105" s="165" t="s">
        <v>6182</v>
      </c>
      <c r="B105" s="164" t="str">
        <f>IF(入力情報!F738="","",入力情報!F738)</f>
        <v/>
      </c>
    </row>
    <row r="106" spans="1:2" ht="35.25" hidden="1" customHeight="1" x14ac:dyDescent="0.4">
      <c r="A106" s="165" t="s">
        <v>6183</v>
      </c>
      <c r="B106" s="164" t="str">
        <f>IF(入力情報!F739="","",入力情報!F739)</f>
        <v/>
      </c>
    </row>
    <row r="107" spans="1:2" ht="35.25" hidden="1" customHeight="1" x14ac:dyDescent="0.4">
      <c r="A107" s="165" t="s">
        <v>6183</v>
      </c>
      <c r="B107" s="164" t="str">
        <f>IF(入力情報!F740="","",入力情報!F740)</f>
        <v/>
      </c>
    </row>
    <row r="108" spans="1:2" ht="35.25" hidden="1" customHeight="1" x14ac:dyDescent="0.4">
      <c r="A108" s="165" t="s">
        <v>6184</v>
      </c>
      <c r="B108" s="164" t="str">
        <f>IF(入力情報!F741="","",入力情報!F741)</f>
        <v/>
      </c>
    </row>
    <row r="109" spans="1:2" ht="35.25" hidden="1" customHeight="1" x14ac:dyDescent="0.4">
      <c r="A109" s="165" t="s">
        <v>6184</v>
      </c>
      <c r="B109" s="164" t="str">
        <f>IF(入力情報!F742="","",入力情報!F742)</f>
        <v/>
      </c>
    </row>
    <row r="110" spans="1:2" ht="35.25" hidden="1" customHeight="1" x14ac:dyDescent="0.4">
      <c r="A110" s="165" t="s">
        <v>6185</v>
      </c>
      <c r="B110" s="164" t="str">
        <f>IF(入力情報!F743="","",入力情報!F743)</f>
        <v/>
      </c>
    </row>
    <row r="111" spans="1:2" ht="35.25" hidden="1" customHeight="1" x14ac:dyDescent="0.4">
      <c r="A111" s="165" t="s">
        <v>6185</v>
      </c>
      <c r="B111" s="164" t="str">
        <f>IF(入力情報!F744="","",入力情報!F744)</f>
        <v/>
      </c>
    </row>
    <row r="112" spans="1:2" ht="19.5" x14ac:dyDescent="0.4">
      <c r="A112" s="123"/>
      <c r="B112" s="96"/>
    </row>
    <row r="113" spans="1:10" ht="19.5" x14ac:dyDescent="0.4">
      <c r="A113" s="404" t="s">
        <v>5</v>
      </c>
      <c r="B113" s="404"/>
    </row>
    <row r="114" spans="1:10" ht="38.1" customHeight="1" x14ac:dyDescent="0.4">
      <c r="A114" s="404" t="str">
        <f>"Article 3 The Company shall have its head office in "&amp;入力情報!E632&amp;" "&amp;入力情報!E634&amp;" "&amp;入力情報!E635</f>
        <v>Article 3 The Company shall have its head office in Akitaken Sembokushi Kakunodatemachifurushiro 22-33-44 Shinsekai Building Room 101</v>
      </c>
      <c r="B114" s="404"/>
      <c r="J114" s="125" t="str">
        <f>A114</f>
        <v>Article 3 The Company shall have its head office in Akitaken Sembokushi Kakunodatemachifurushiro 22-33-44 Shinsekai Building Room 101</v>
      </c>
    </row>
    <row r="115" spans="1:10" ht="20.100000000000001" customHeight="1" x14ac:dyDescent="0.4">
      <c r="A115" s="404" t="str">
        <f>"第３条 当会社は、本店を"&amp;IF(入力情報!E633="","                                               ",入力情報!E633)&amp;DBCS(入力情報!E634)&amp;入力情報!E636&amp;"に置く。 "</f>
        <v xml:space="preserve">第３条 当会社は、本店を秋田県 仙北市 角館町古城２２－３３－４４新世界ビル101号室に置く。 </v>
      </c>
      <c r="B115" s="404"/>
    </row>
    <row r="116" spans="1:10" ht="19.5" x14ac:dyDescent="0.4">
      <c r="A116" s="404"/>
      <c r="B116" s="404"/>
    </row>
    <row r="117" spans="1:10" ht="19.5" x14ac:dyDescent="0.4">
      <c r="A117" s="404" t="s">
        <v>8</v>
      </c>
      <c r="B117" s="404"/>
    </row>
    <row r="118" spans="1:10" ht="35.25" customHeight="1" x14ac:dyDescent="0.4">
      <c r="A118" s="398" t="str">
        <f>"Article 4 Public notices of the Company shall be "&amp;入力情報!E637&amp;"."</f>
        <v>Article 4 Public notices of the Company shall be electronic public notice.</v>
      </c>
      <c r="B118" s="398"/>
    </row>
    <row r="119" spans="1:10" ht="55.5" customHeight="1" x14ac:dyDescent="0.4">
      <c r="A119" s="398" t="s">
        <v>7200</v>
      </c>
      <c r="B119" s="399"/>
    </row>
    <row r="120" spans="1:10" ht="35.25" customHeight="1" x14ac:dyDescent="0.4">
      <c r="A120" s="398" t="str">
        <f>"第４条 当会社の公告は、" &amp; 入力情報!E638 &amp; IF(入力情報!E638="電子公告", "の方法により行う。", "に掲載してする。")</f>
        <v>第４条 当会社の公告は、電子公告の方法により行う。</v>
      </c>
      <c r="B120" s="398"/>
    </row>
    <row r="121" spans="1:10" ht="37.5" customHeight="1" x14ac:dyDescent="0.4">
      <c r="A121" s="398" t="s">
        <v>7201</v>
      </c>
      <c r="B121" s="399"/>
    </row>
    <row r="122" spans="1:10" ht="19.5" x14ac:dyDescent="0.4">
      <c r="A122" s="404"/>
      <c r="B122" s="404"/>
    </row>
    <row r="123" spans="1:10" ht="37.5" customHeight="1" x14ac:dyDescent="0.4">
      <c r="A123" s="404" t="s">
        <v>6622</v>
      </c>
      <c r="B123" s="404"/>
    </row>
    <row r="124" spans="1:10" ht="39.6" customHeight="1" x14ac:dyDescent="0.4">
      <c r="A124" s="404" t="s">
        <v>6623</v>
      </c>
      <c r="B124" s="404"/>
    </row>
    <row r="125" spans="1:10" ht="24" customHeight="1" x14ac:dyDescent="0.4">
      <c r="A125" s="400" t="s">
        <v>6695</v>
      </c>
      <c r="B125" s="401"/>
      <c r="J125" s="99"/>
    </row>
    <row r="126" spans="1:10" ht="39.950000000000003" customHeight="1" x14ac:dyDescent="0.4">
      <c r="A126" s="144" t="str">
        <f>"1."</f>
        <v>1.</v>
      </c>
      <c r="B126" s="144" t="str">
        <f>IF(入力情報!E31="",DBCS(TEXT(入力情報!E30,"0,000"))&amp;"yen　"&amp;入力情報!E37,DBCS(TEXT(入力情報!E30,"0,000"))&amp;"yen　"&amp;入力情報!E32&amp;DBCS(入力情報!E34)&amp;" "&amp;入力情報!E35)</f>
        <v>１，０００，０００yen　Akitaken Daisenshi Omagarishiroganecho１－１－１１ Shinsekai Building Room 99</v>
      </c>
    </row>
    <row r="127" spans="1:10" ht="22.5" customHeight="1" x14ac:dyDescent="0.4">
      <c r="A127" s="400" t="str">
        <f>IF(入力情報!E28&lt;&gt;"","Member with Limited Liability Partner:　"&amp;入力情報!E28,"")</f>
        <v>Member with Limited Liability Partner:　Mary Smith</v>
      </c>
      <c r="B127" s="401"/>
      <c r="J127" s="99" t="str">
        <f>A127</f>
        <v>Member with Limited Liability Partner:　Mary Smith</v>
      </c>
    </row>
    <row r="128" spans="1:10" ht="24" customHeight="1" x14ac:dyDescent="0.4">
      <c r="A128" s="144" t="str">
        <f>"1."</f>
        <v>1.</v>
      </c>
      <c r="B128" s="144" t="str">
        <f>IF(入力情報!E31="","金"&amp;DBCS(TEXT(入力情報!E30,"0,000"))&amp;"円　"&amp;入力情報!E38,"金"&amp;DBCS(TEXT(入力情報!E30,"0,000"))&amp;"円　"&amp;入力情報!E33&amp;DBCS(入力情報!E34)&amp;" "&amp;入力情報!E36)</f>
        <v>金１，０００，０００円　秋田県 大仙市 大曲白金町１－１－１１ 新世界ビル99号室</v>
      </c>
      <c r="J128" s="99"/>
    </row>
    <row r="129" spans="1:10" ht="24" customHeight="1" x14ac:dyDescent="0.4">
      <c r="A129" s="400" t="str">
        <f>IF(入力情報!E29&lt;&gt;"","　　　　　　有限責任社員　"&amp;入力情報!E29,"")</f>
        <v xml:space="preserve">　　　　　　有限責任社員　メアリー　スミス </v>
      </c>
      <c r="B129" s="401"/>
      <c r="J129" s="99"/>
    </row>
    <row r="130" spans="1:10" ht="39.950000000000003" customHeight="1" x14ac:dyDescent="0.4">
      <c r="A130" s="144" t="str">
        <f>"2."</f>
        <v>2.</v>
      </c>
      <c r="B130" s="144" t="str">
        <f>IF(入力情報!E43="",DBCS(TEXT(入力情報!E42,"0,000"))&amp;"yen　"&amp;入力情報!E49,DBCS(TEXT(入力情報!E42,"0,000"))&amp;"yen　"&amp;入力情報!E44&amp;DBCS(入力情報!E46)&amp;" "&amp;入力情報!E47)</f>
        <v>１，０００，０００yen　3 Sunset St, San Francisco, CA USA</v>
      </c>
      <c r="J130" s="99" t="e">
        <f>#REF!</f>
        <v>#REF!</v>
      </c>
    </row>
    <row r="131" spans="1:10" ht="22.5" customHeight="1" x14ac:dyDescent="0.4">
      <c r="A131" s="400" t="str">
        <f>IF(入力情報!E40&lt;&gt;"","Member with Limited Liability Partner:　"&amp;入力情報!E40,"")</f>
        <v>Member with Limited Liability Partner:　Michael Smith</v>
      </c>
      <c r="B131" s="401"/>
      <c r="J131" s="99" t="str">
        <f>A131</f>
        <v>Member with Limited Liability Partner:　Michael Smith</v>
      </c>
    </row>
    <row r="132" spans="1:10" ht="39" x14ac:dyDescent="0.4">
      <c r="A132" s="144" t="str">
        <f>"2."</f>
        <v>2.</v>
      </c>
      <c r="B132" s="144" t="str">
        <f>IF(入力情報!E43="","金"&amp;DBCS(TEXT(入力情報!E42,"0,000"))&amp;"円　"&amp;入力情報!E50,"金"&amp;DBCS(TEXT(入力情報!E42,"0,000"))&amp;"円　"&amp;入力情報!E45&amp;DBCS(入力情報!E46)&amp;" "&amp;入力情報!E48)</f>
        <v>金１，０００，０００円　アメリカ合衆国カリフォルニア州サンフランシスコ市サンセット通３番地</v>
      </c>
      <c r="J132" s="99"/>
    </row>
    <row r="133" spans="1:10" ht="24" customHeight="1" x14ac:dyDescent="0.4">
      <c r="A133" s="400" t="str">
        <f>IF(入力情報!E41&lt;&gt;"","　　　　　　有限責任社員　"&amp;入力情報!E41,"")</f>
        <v>　　　　　　有限責任社員　マイケル　スミス</v>
      </c>
      <c r="B133" s="401"/>
      <c r="J133" s="99"/>
    </row>
    <row r="134" spans="1:10" ht="39.950000000000003" hidden="1" customHeight="1" x14ac:dyDescent="0.4">
      <c r="A134" s="144" t="str">
        <f>"3."</f>
        <v>3.</v>
      </c>
      <c r="B134" s="144" t="str">
        <f>IF(入力情報!E55="",DBCS(TEXT(入力情報!E54,"0,000"))&amp;"yen　"&amp;入力情報!E61,DBCS(TEXT(入力情報!E54,"0,000"))&amp;"yen　"&amp;入力情報!E56&amp;DBCS(入力情報!E58)&amp;" "&amp;入力情報!E59)</f>
        <v>０，０００yen　	103 Rosemarie Dr, Arcadia, CA91007,USA</v>
      </c>
      <c r="J134" s="99" t="e">
        <f>#REF!</f>
        <v>#REF!</v>
      </c>
    </row>
    <row r="135" spans="1:10" ht="22.5" hidden="1" customHeight="1" x14ac:dyDescent="0.4">
      <c r="A135" s="400" t="str">
        <f>IF(入力情報!E52&lt;&gt;"","Member with Limited Liability Partner:　"&amp;入力情報!E52,"")</f>
        <v/>
      </c>
      <c r="B135" s="401"/>
      <c r="J135" s="99" t="str">
        <f>A135</f>
        <v/>
      </c>
    </row>
    <row r="136" spans="1:10" hidden="1" x14ac:dyDescent="0.4">
      <c r="A136" s="144" t="str">
        <f>"3."</f>
        <v>3.</v>
      </c>
      <c r="B136" s="144" t="str">
        <f>IF(入力情報!E55="","金"&amp;DBCS(TEXT(入力情報!E54,"0,000"))&amp;"円　"&amp;入力情報!E62,"金"&amp;DBCS(TEXT(入力情報!E54,"0,000"))&amp;"円　"&amp;入力情報!E57&amp;DBCS(入力情報!E58)&amp;" "&amp;入力情報!E60)</f>
        <v>金０，０００円　103 ローズマリー Dr、アルカディア、CA91007、米国</v>
      </c>
      <c r="J136" s="99"/>
    </row>
    <row r="137" spans="1:10" ht="24" hidden="1" customHeight="1" x14ac:dyDescent="0.4">
      <c r="A137" s="400" t="str">
        <f>IF(入力情報!E53&lt;&gt;"","　　　　　　有限責任社員　"&amp;入力情報!E53,"")</f>
        <v/>
      </c>
      <c r="B137" s="401"/>
      <c r="J137" s="99"/>
    </row>
    <row r="138" spans="1:10" ht="22.5" hidden="1" customHeight="1" x14ac:dyDescent="0.4">
      <c r="A138" s="144" t="str">
        <f>"4."</f>
        <v>4.</v>
      </c>
      <c r="B138" s="144" t="str">
        <f>IF(入力情報!E67="",DBCS(TEXT(入力情報!E66,"0,000"))&amp;"yen　"&amp;入力情報!E73,DBCS(TEXT(入力情報!E66,"0,000"))&amp;"yen　"&amp;入力情報!E68&amp;DBCS(入力情報!E70)&amp;" "&amp;入力情報!E71)</f>
        <v>０，０００yen　</v>
      </c>
      <c r="J138" s="99" t="e">
        <f>#REF!</f>
        <v>#REF!</v>
      </c>
    </row>
    <row r="139" spans="1:10" ht="22.5" hidden="1" customHeight="1" x14ac:dyDescent="0.4">
      <c r="A139" s="403" t="str">
        <f>IF(入力情報!E64&lt;&gt;"","Member with Limited Liability Partner:　"&amp;入力情報!E64,"")</f>
        <v/>
      </c>
      <c r="B139" s="401"/>
      <c r="J139" s="99" t="str">
        <f>A139</f>
        <v/>
      </c>
    </row>
    <row r="140" spans="1:10" ht="24" hidden="1" customHeight="1" x14ac:dyDescent="0.4">
      <c r="A140" s="144" t="str">
        <f>"4."</f>
        <v>4.</v>
      </c>
      <c r="B140" s="144" t="str">
        <f>IF(入力情報!E67="","金"&amp;DBCS(TEXT(入力情報!E66,"0,000"))&amp;"円　"&amp;入力情報!E74,"金"&amp;DBCS(TEXT(入力情報!E66,"0,000"))&amp;"円　"&amp;入力情報!E69&amp;DBCS(入力情報!E70)&amp;" "&amp;入力情報!E72)</f>
        <v>金０，０００円　</v>
      </c>
      <c r="J140" s="99"/>
    </row>
    <row r="141" spans="1:10" ht="24" hidden="1" customHeight="1" x14ac:dyDescent="0.4">
      <c r="A141" s="400" t="str">
        <f>IF(入力情報!E65&lt;&gt;"","　　　　　　有限責任社員　"&amp;入力情報!E65,"")</f>
        <v/>
      </c>
      <c r="B141" s="401"/>
      <c r="J141" s="99"/>
    </row>
    <row r="142" spans="1:10" ht="22.5" hidden="1" customHeight="1" x14ac:dyDescent="0.4">
      <c r="A142" s="144" t="str">
        <f>"5."</f>
        <v>5.</v>
      </c>
      <c r="B142" s="144" t="str">
        <f>IF(入力情報!E79="",DBCS(TEXT(入力情報!E78,"0,000"))&amp;"yen　"&amp;入力情報!E85,DBCS(TEXT(入力情報!E78,"0,000"))&amp;"yen　"&amp;入力情報!E80&amp;DBCS(入力情報!E82)&amp;" "&amp;入力情報!E83)</f>
        <v>０，０００yen　</v>
      </c>
      <c r="J142" s="99" t="e">
        <f>#REF!</f>
        <v>#REF!</v>
      </c>
    </row>
    <row r="143" spans="1:10" ht="22.5" hidden="1" customHeight="1" x14ac:dyDescent="0.4">
      <c r="A143" s="403" t="str">
        <f>IF(入力情報!E76&lt;&gt;"","Member with Limited Liability Partner:　"&amp;入力情報!E76,"")</f>
        <v/>
      </c>
      <c r="B143" s="401"/>
      <c r="J143" s="99" t="str">
        <f>A143</f>
        <v/>
      </c>
    </row>
    <row r="144" spans="1:10" ht="24" hidden="1" customHeight="1" x14ac:dyDescent="0.4">
      <c r="A144" s="144" t="str">
        <f>"5."</f>
        <v>5.</v>
      </c>
      <c r="B144" s="144" t="str">
        <f>IF(入力情報!E79="","金"&amp;DBCS(TEXT(入力情報!E78,"0,000"))&amp;"円　"&amp;入力情報!E86,"金"&amp;DBCS(TEXT(入力情報!E78,"0,000"))&amp;"円　"&amp;入力情報!E81&amp;DBCS(入力情報!E82)&amp;" "&amp;入力情報!E84)</f>
        <v>金０，０００円　</v>
      </c>
      <c r="J144" s="99"/>
    </row>
    <row r="145" spans="1:10" ht="24" hidden="1" customHeight="1" x14ac:dyDescent="0.4">
      <c r="A145" s="400" t="str">
        <f>IF(入力情報!E77&lt;&gt;"","　　　　　　有限責任社員　"&amp;入力情報!E77,"")</f>
        <v/>
      </c>
      <c r="B145" s="401"/>
      <c r="J145" s="99"/>
    </row>
    <row r="146" spans="1:10" ht="22.5" hidden="1" customHeight="1" x14ac:dyDescent="0.4">
      <c r="A146" s="144" t="str">
        <f>"6."</f>
        <v>6.</v>
      </c>
      <c r="B146" s="144" t="str">
        <f>IF(入力情報!E91="",DBCS(TEXT(入力情報!E90,"0,000"))&amp;"yen　"&amp;入力情報!E97,DBCS(TEXT(入力情報!E90,"0,000"))&amp;"yen　"&amp;入力情報!E92&amp;DBCS(入力情報!E94)&amp;" "&amp;入力情報!E95)</f>
        <v>０，０００yen　</v>
      </c>
      <c r="J146" s="99" t="e">
        <f>#REF!</f>
        <v>#REF!</v>
      </c>
    </row>
    <row r="147" spans="1:10" ht="22.5" hidden="1" customHeight="1" x14ac:dyDescent="0.4">
      <c r="A147" s="403" t="str">
        <f>IF(入力情報!E88&lt;&gt;"","Member with Limited Liability Partner:　"&amp;入力情報!E88,"")</f>
        <v/>
      </c>
      <c r="B147" s="401"/>
      <c r="J147" s="99" t="str">
        <f>A147</f>
        <v/>
      </c>
    </row>
    <row r="148" spans="1:10" ht="24" hidden="1" customHeight="1" x14ac:dyDescent="0.4">
      <c r="A148" s="144" t="str">
        <f>"6."</f>
        <v>6.</v>
      </c>
      <c r="B148" s="144" t="str">
        <f>IF(入力情報!E91="","金"&amp;DBCS(TEXT(入力情報!E90,"0,000"))&amp;"円　"&amp;入力情報!E98,"金"&amp;DBCS(TEXT(入力情報!E90,"0,000"))&amp;"円　"&amp;入力情報!E93&amp;DBCS(入力情報!E94)&amp;" "&amp;入力情報!E96)</f>
        <v>金０，０００円　</v>
      </c>
      <c r="J148" s="99"/>
    </row>
    <row r="149" spans="1:10" ht="24" hidden="1" customHeight="1" x14ac:dyDescent="0.4">
      <c r="A149" s="400" t="str">
        <f>IF(入力情報!E89&lt;&gt;"","　　　　　　有限責任社員　"&amp;入力情報!E89,"")</f>
        <v/>
      </c>
      <c r="B149" s="401"/>
      <c r="J149" s="99"/>
    </row>
    <row r="150" spans="1:10" ht="22.5" hidden="1" customHeight="1" x14ac:dyDescent="0.4">
      <c r="A150" s="144" t="str">
        <f>"7."</f>
        <v>7.</v>
      </c>
      <c r="B150" s="144" t="str">
        <f>IF(入力情報!E103="",DBCS(TEXT(入力情報!E102,"0,000"))&amp;"yen　"&amp;入力情報!E109,DBCS(TEXT(入力情報!E102,"0,000"))&amp;"yen　"&amp;入力情報!E104&amp;DBCS(入力情報!E106)&amp;" "&amp;入力情報!E107)</f>
        <v>０，０００yen　</v>
      </c>
      <c r="J150" s="99" t="e">
        <f>#REF!</f>
        <v>#REF!</v>
      </c>
    </row>
    <row r="151" spans="1:10" ht="24" hidden="1" customHeight="1" x14ac:dyDescent="0.4">
      <c r="A151" s="403" t="str">
        <f>IF(入力情報!E100&lt;&gt;"","Member with Limited Liability Partner:　"&amp;入力情報!E100,"")</f>
        <v/>
      </c>
      <c r="B151" s="401"/>
      <c r="J151" s="99"/>
    </row>
    <row r="152" spans="1:10" ht="24" hidden="1" customHeight="1" x14ac:dyDescent="0.4">
      <c r="A152" s="144" t="str">
        <f>"7."</f>
        <v>7.</v>
      </c>
      <c r="B152" s="144" t="str">
        <f>IF(入力情報!E103="","金"&amp;DBCS(TEXT(入力情報!E102,"0,000"))&amp;"円　"&amp;入力情報!E110,"金"&amp;DBCS(TEXT(入力情報!E102,"0,000"))&amp;"円　"&amp;入力情報!E105&amp;DBCS(入力情報!E106)&amp;" "&amp;入力情報!E108)</f>
        <v>金０，０００円　</v>
      </c>
      <c r="J152" s="99"/>
    </row>
    <row r="153" spans="1:10" ht="24" hidden="1" customHeight="1" x14ac:dyDescent="0.4">
      <c r="A153" s="400" t="str">
        <f>IF(入力情報!E101&lt;&gt;"","　　　　　　有限責任社員　"&amp;入力情報!E101,"")</f>
        <v/>
      </c>
      <c r="B153" s="401"/>
      <c r="J153" s="99"/>
    </row>
    <row r="154" spans="1:10" ht="24" hidden="1" customHeight="1" x14ac:dyDescent="0.4">
      <c r="A154" s="144" t="str">
        <f>"8."</f>
        <v>8.</v>
      </c>
      <c r="B154" s="144" t="str">
        <f>IF(入力情報!E115="",DBCS(TEXT(入力情報!E114,"0,000"))&amp;"yen　"&amp;入力情報!E121,DBCS(TEXT(入力情報!E114,"0,000"))&amp;"yen　"&amp;入力情報!E116&amp;DBCS(入力情報!E118)&amp;" "&amp;入力情報!E119)</f>
        <v>０，０００yen　</v>
      </c>
      <c r="J154" s="99"/>
    </row>
    <row r="155" spans="1:10" ht="24" hidden="1" customHeight="1" x14ac:dyDescent="0.4">
      <c r="A155" s="403" t="str">
        <f>IF(入力情報!E112&lt;&gt;"","Member with Limited Liability Partner:　"&amp;入力情報!E112,"")</f>
        <v/>
      </c>
      <c r="B155" s="401"/>
      <c r="J155" s="99"/>
    </row>
    <row r="156" spans="1:10" ht="24" hidden="1" customHeight="1" x14ac:dyDescent="0.4">
      <c r="A156" s="144" t="str">
        <f>"8."</f>
        <v>8.</v>
      </c>
      <c r="B156" s="144" t="str">
        <f>IF(入力情報!E115="","金"&amp;DBCS(TEXT(入力情報!E114,"0,000"))&amp;"円　"&amp;入力情報!E122,"金"&amp;DBCS(TEXT(入力情報!E114,"0,000"))&amp;"円　"&amp;入力情報!E117&amp;DBCS(入力情報!E118)&amp;" "&amp;入力情報!E120)</f>
        <v>金０，０００円　</v>
      </c>
      <c r="J156" s="99"/>
    </row>
    <row r="157" spans="1:10" ht="24" hidden="1" customHeight="1" x14ac:dyDescent="0.4">
      <c r="A157" s="400" t="str">
        <f>IF(入力情報!E113&lt;&gt;"","　　　　　　有限責任社員　"&amp;入力情報!E113,"")</f>
        <v/>
      </c>
      <c r="B157" s="401"/>
      <c r="J157" s="99"/>
    </row>
    <row r="158" spans="1:10" ht="24" hidden="1" customHeight="1" x14ac:dyDescent="0.4">
      <c r="A158" s="144" t="str">
        <f>"9."</f>
        <v>9.</v>
      </c>
      <c r="B158" s="144" t="str">
        <f>IF(入力情報!E127="",DBCS(TEXT(入力情報!E126,"0,000"))&amp;"yen　"&amp;入力情報!E133,DBCS(TEXT(入力情報!E126,"0,000"))&amp;"yen　"&amp;入力情報!E128&amp;DBCS(入力情報!E130)&amp;" "&amp;入力情報!E131)</f>
        <v>０，０００yen　</v>
      </c>
      <c r="J158" s="99"/>
    </row>
    <row r="159" spans="1:10" ht="24" hidden="1" customHeight="1" x14ac:dyDescent="0.4">
      <c r="A159" s="403" t="str">
        <f>IF(入力情報!E124&lt;&gt;"","Member with Limited Liability Partner:　"&amp;入力情報!E124,"")</f>
        <v/>
      </c>
      <c r="B159" s="401"/>
      <c r="J159" s="99"/>
    </row>
    <row r="160" spans="1:10" ht="24" hidden="1" customHeight="1" x14ac:dyDescent="0.4">
      <c r="A160" s="144" t="str">
        <f>"9."</f>
        <v>9.</v>
      </c>
      <c r="B160" s="144" t="str">
        <f>IF(入力情報!E127="","金"&amp;DBCS(TEXT(入力情報!E126,"0,000"))&amp;"円　"&amp;入力情報!E134,"金"&amp;DBCS(TEXT(入力情報!E126,"0,000"))&amp;"円　"&amp;入力情報!E129&amp;DBCS(入力情報!E130)&amp;" "&amp;入力情報!E132)</f>
        <v>金０，０００円　</v>
      </c>
      <c r="J160" s="99"/>
    </row>
    <row r="161" spans="1:10" ht="24" hidden="1" customHeight="1" x14ac:dyDescent="0.4">
      <c r="A161" s="400" t="str">
        <f>IF(入力情報!E125&lt;&gt;"","　　　　　　有限責任社員　"&amp;入力情報!E125,"")</f>
        <v/>
      </c>
      <c r="B161" s="401"/>
      <c r="J161" s="99"/>
    </row>
    <row r="162" spans="1:10" ht="24" hidden="1" customHeight="1" x14ac:dyDescent="0.4">
      <c r="A162" s="144" t="str">
        <f>"10."</f>
        <v>10.</v>
      </c>
      <c r="B162" s="144" t="str">
        <f>IF(入力情報!E139="",DBCS(TEXT(入力情報!E138,"0,000"))&amp;"yen　"&amp;入力情報!E145,DBCS(TEXT(入力情報!E138,"0,000"))&amp;"yen　"&amp;入力情報!E140&amp;DBCS(入力情報!E142)&amp;" "&amp;入力情報!E143)</f>
        <v>０，０００yen　</v>
      </c>
      <c r="J162" s="99"/>
    </row>
    <row r="163" spans="1:10" ht="24" hidden="1" customHeight="1" x14ac:dyDescent="0.4">
      <c r="A163" s="403" t="str">
        <f>IF(入力情報!E136&lt;&gt;"","Member with Limited Liability Partner:　"&amp;入力情報!E136,"")</f>
        <v/>
      </c>
      <c r="B163" s="401"/>
      <c r="J163" s="99"/>
    </row>
    <row r="164" spans="1:10" ht="24" hidden="1" customHeight="1" x14ac:dyDescent="0.4">
      <c r="A164" s="144" t="str">
        <f>"10."</f>
        <v>10.</v>
      </c>
      <c r="B164" s="144" t="str">
        <f>IF(入力情報!E139="","金"&amp;DBCS(TEXT(入力情報!E138,"0,000"))&amp;"円　"&amp;入力情報!E146,"金"&amp;DBCS(TEXT(入力情報!E138,"0,000"))&amp;"円　"&amp;入力情報!E141&amp;DBCS(入力情報!E142)&amp;" "&amp;入力情報!E144)</f>
        <v>金０，０００円　</v>
      </c>
      <c r="J164" s="99"/>
    </row>
    <row r="165" spans="1:10" ht="24" hidden="1" customHeight="1" x14ac:dyDescent="0.4">
      <c r="A165" s="400" t="str">
        <f>IF(入力情報!E137&lt;&gt;"","　　　　　　有限責任社員　"&amp;入力情報!E137,"")</f>
        <v/>
      </c>
      <c r="B165" s="401"/>
      <c r="J165" s="99"/>
    </row>
    <row r="166" spans="1:10" ht="24" hidden="1" customHeight="1" x14ac:dyDescent="0.4">
      <c r="A166" s="144" t="str">
        <f>"11."</f>
        <v>11.</v>
      </c>
      <c r="B166" s="144" t="str">
        <f>IF(入力情報!E151="",DBCS(TEXT(入力情報!E150,"0,000"))&amp;"yen　"&amp;入力情報!E157,DBCS(TEXT(入力情報!E150,"0,000"))&amp;"yen　"&amp;入力情報!E152&amp;DBCS(入力情報!E154)&amp;" "&amp;入力情報!E155)</f>
        <v>０，０００yen　</v>
      </c>
      <c r="J166" s="99"/>
    </row>
    <row r="167" spans="1:10" ht="24" hidden="1" customHeight="1" x14ac:dyDescent="0.4">
      <c r="A167" s="403" t="str">
        <f>IF(入力情報!E148&lt;&gt;"","Member with Limited Liability Partner:　"&amp;入力情報!E148,"")</f>
        <v/>
      </c>
      <c r="B167" s="401"/>
      <c r="J167" s="99"/>
    </row>
    <row r="168" spans="1:10" ht="24" hidden="1" customHeight="1" x14ac:dyDescent="0.4">
      <c r="A168" s="144" t="str">
        <f>"11."</f>
        <v>11.</v>
      </c>
      <c r="B168" s="144" t="str">
        <f>IF(入力情報!E151="","金"&amp;DBCS(TEXT(入力情報!E150,"0,000"))&amp;"円　"&amp;入力情報!E158,"金"&amp;DBCS(TEXT(入力情報!E150,"0,000"))&amp;"円　"&amp;入力情報!E153&amp;DBCS(入力情報!E154)&amp;" "&amp;入力情報!E156)</f>
        <v>金０，０００円　</v>
      </c>
      <c r="J168" s="99"/>
    </row>
    <row r="169" spans="1:10" ht="24" hidden="1" customHeight="1" x14ac:dyDescent="0.4">
      <c r="A169" s="400" t="str">
        <f>IF(入力情報!E149&lt;&gt;"","　　　　　　有限責任社員　"&amp;入力情報!E149,"")</f>
        <v/>
      </c>
      <c r="B169" s="401"/>
      <c r="J169" s="99"/>
    </row>
    <row r="170" spans="1:10" ht="24" hidden="1" customHeight="1" x14ac:dyDescent="0.4">
      <c r="A170" s="144" t="str">
        <f>"12."</f>
        <v>12.</v>
      </c>
      <c r="B170" s="144" t="str">
        <f>IF(入力情報!E163="",DBCS(TEXT(入力情報!E162,"0,000"))&amp;"yen　"&amp;入力情報!E169,DBCS(TEXT(入力情報!E162,"0,000"))&amp;"yen　"&amp;入力情報!E164&amp;DBCS(入力情報!E166)&amp;" "&amp;入力情報!E167)</f>
        <v>０，０００yen　</v>
      </c>
      <c r="J170" s="99"/>
    </row>
    <row r="171" spans="1:10" ht="24" hidden="1" customHeight="1" x14ac:dyDescent="0.4">
      <c r="A171" s="403" t="str">
        <f>IF(入力情報!E160&lt;&gt;"","Member with Limited Liability Partner:　"&amp;入力情報!E160,"")</f>
        <v/>
      </c>
      <c r="B171" s="401"/>
      <c r="J171" s="99"/>
    </row>
    <row r="172" spans="1:10" ht="24" hidden="1" customHeight="1" x14ac:dyDescent="0.4">
      <c r="A172" s="144" t="str">
        <f>"12."</f>
        <v>12.</v>
      </c>
      <c r="B172" s="144" t="str">
        <f>IF(入力情報!E163="","金"&amp;DBCS(TEXT(入力情報!E162,"0,000"))&amp;"円　"&amp;入力情報!E170,"金"&amp;DBCS(TEXT(入力情報!E162,"0,000"))&amp;"円　"&amp;入力情報!E165&amp;DBCS(入力情報!E166)&amp;" "&amp;入力情報!E168)</f>
        <v>金０，０００円　</v>
      </c>
      <c r="J172" s="99"/>
    </row>
    <row r="173" spans="1:10" ht="24" hidden="1" customHeight="1" x14ac:dyDescent="0.4">
      <c r="A173" s="400" t="str">
        <f>IF(入力情報!E161&lt;&gt;"","　　　　　　有限責任社員　"&amp;入力情報!E161,"")</f>
        <v/>
      </c>
      <c r="B173" s="401"/>
      <c r="J173" s="99"/>
    </row>
    <row r="174" spans="1:10" ht="24" hidden="1" customHeight="1" x14ac:dyDescent="0.4">
      <c r="A174" s="144" t="str">
        <f>"13."</f>
        <v>13.</v>
      </c>
      <c r="B174" s="144" t="str">
        <f>IF(入力情報!E175="",DBCS(TEXT(入力情報!E174,"0,000"))&amp;"yen　"&amp;入力情報!E181,DBCS(TEXT(入力情報!E174,"0,000"))&amp;"yen　"&amp;入力情報!E176&amp;DBCS(入力情報!E178)&amp;" "&amp;入力情報!E179)</f>
        <v>０，０００yen　</v>
      </c>
      <c r="J174" s="99"/>
    </row>
    <row r="175" spans="1:10" ht="24" hidden="1" customHeight="1" x14ac:dyDescent="0.4">
      <c r="A175" s="403" t="str">
        <f>IF(入力情報!E172&lt;&gt;"","Member with Limited Liability Partner:　"&amp;入力情報!E172,"")</f>
        <v/>
      </c>
      <c r="B175" s="401"/>
      <c r="J175" s="99"/>
    </row>
    <row r="176" spans="1:10" ht="24" hidden="1" customHeight="1" x14ac:dyDescent="0.4">
      <c r="A176" s="144" t="str">
        <f>"13."</f>
        <v>13.</v>
      </c>
      <c r="B176" s="144" t="str">
        <f>IF(入力情報!E175="","金"&amp;DBCS(TEXT(入力情報!E174,"0,000"))&amp;"円　"&amp;入力情報!E182,"金"&amp;DBCS(TEXT(入力情報!E174,"0,000"))&amp;"円　"&amp;入力情報!E177&amp;DBCS(入力情報!E178)&amp;" "&amp;入力情報!E180)</f>
        <v>金０，０００円　</v>
      </c>
      <c r="J176" s="99"/>
    </row>
    <row r="177" spans="1:10" ht="24" hidden="1" customHeight="1" x14ac:dyDescent="0.4">
      <c r="A177" s="400" t="str">
        <f>IF(入力情報!E173&lt;&gt;"","　　　　　　有限責任社員　"&amp;入力情報!E173,"")</f>
        <v/>
      </c>
      <c r="B177" s="401"/>
      <c r="J177" s="99"/>
    </row>
    <row r="178" spans="1:10" ht="24" hidden="1" customHeight="1" x14ac:dyDescent="0.4">
      <c r="A178" s="144" t="str">
        <f>"14."</f>
        <v>14.</v>
      </c>
      <c r="B178" s="144" t="str">
        <f>IF(入力情報!E187="",DBCS(TEXT(入力情報!E186,"0,000"))&amp;"yen　"&amp;入力情報!E193,DBCS(TEXT(入力情報!E186,"0,000"))&amp;"yen　"&amp;入力情報!E188&amp;DBCS(入力情報!E190)&amp;" "&amp;入力情報!E191)</f>
        <v>０，０００yen　</v>
      </c>
      <c r="J178" s="99"/>
    </row>
    <row r="179" spans="1:10" ht="24" hidden="1" customHeight="1" x14ac:dyDescent="0.4">
      <c r="A179" s="403" t="str">
        <f>IF(入力情報!E184&lt;&gt;"","Member with Limited Liability Partner:　"&amp;入力情報!E184,"")</f>
        <v/>
      </c>
      <c r="B179" s="401"/>
      <c r="J179" s="99"/>
    </row>
    <row r="180" spans="1:10" ht="24" hidden="1" customHeight="1" x14ac:dyDescent="0.4">
      <c r="A180" s="144" t="str">
        <f>"14."</f>
        <v>14.</v>
      </c>
      <c r="B180" s="144" t="str">
        <f>IF(入力情報!E187="","金"&amp;DBCS(TEXT(入力情報!E186,"0,000"))&amp;"円　"&amp;入力情報!E194,"金"&amp;DBCS(TEXT(入力情報!E186,"0,000"))&amp;"円　"&amp;入力情報!E189&amp;DBCS(入力情報!E190)&amp;" "&amp;入力情報!E192)</f>
        <v>金０，０００円　</v>
      </c>
      <c r="J180" s="99"/>
    </row>
    <row r="181" spans="1:10" ht="24" hidden="1" customHeight="1" x14ac:dyDescent="0.4">
      <c r="A181" s="400" t="str">
        <f>IF(入力情報!E185&lt;&gt;"","　　　　　　有限責任社員　"&amp;入力情報!E185,"")</f>
        <v/>
      </c>
      <c r="B181" s="401"/>
      <c r="J181" s="99"/>
    </row>
    <row r="182" spans="1:10" ht="24" hidden="1" customHeight="1" x14ac:dyDescent="0.4">
      <c r="A182" s="144" t="str">
        <f>"15."</f>
        <v>15.</v>
      </c>
      <c r="B182" s="144" t="str">
        <f>IF(入力情報!E199="",DBCS(TEXT(入力情報!E198,"0,000"))&amp;"yen　"&amp;入力情報!E205,DBCS(TEXT(入力情報!E198,"0,000"))&amp;"yen　"&amp;入力情報!E200&amp;DBCS(入力情報!E202)&amp;" "&amp;入力情報!E203)</f>
        <v>０，０００yen　</v>
      </c>
      <c r="J182" s="99"/>
    </row>
    <row r="183" spans="1:10" ht="24" hidden="1" customHeight="1" x14ac:dyDescent="0.4">
      <c r="A183" s="403" t="str">
        <f>IF(入力情報!E196&lt;&gt;"","Member with Limited Liability Partner:　"&amp;入力情報!E196,"")</f>
        <v/>
      </c>
      <c r="B183" s="401"/>
      <c r="J183" s="99"/>
    </row>
    <row r="184" spans="1:10" ht="24" hidden="1" customHeight="1" x14ac:dyDescent="0.4">
      <c r="A184" s="144" t="str">
        <f>"15."</f>
        <v>15.</v>
      </c>
      <c r="B184" s="144" t="str">
        <f>IF(入力情報!E199="","金"&amp;DBCS(TEXT(入力情報!E198,"0,000"))&amp;"円　"&amp;入力情報!E206,"金"&amp;DBCS(TEXT(入力情報!E198,"0,000"))&amp;"円　"&amp;入力情報!E201&amp;DBCS(入力情報!E202)&amp;" "&amp;入力情報!E204)</f>
        <v>金０，０００円　</v>
      </c>
      <c r="J184" s="99"/>
    </row>
    <row r="185" spans="1:10" ht="24" hidden="1" customHeight="1" x14ac:dyDescent="0.4">
      <c r="A185" s="400" t="str">
        <f>IF(入力情報!E197&lt;&gt;"","　　　　　　有限責任社員　"&amp;入力情報!E197,"")</f>
        <v/>
      </c>
      <c r="B185" s="401"/>
      <c r="J185" s="99"/>
    </row>
    <row r="186" spans="1:10" ht="24" hidden="1" customHeight="1" x14ac:dyDescent="0.4">
      <c r="A186" s="144" t="str">
        <f>"16."</f>
        <v>16.</v>
      </c>
      <c r="B186" s="144" t="str">
        <f>IF(入力情報!E211="",DBCS(TEXT(入力情報!E210,"0,000"))&amp;"yen　"&amp;入力情報!E217,DBCS(TEXT(入力情報!E210,"0,000"))&amp;"yen　"&amp;入力情報!E212&amp;DBCS(入力情報!E214)&amp;" "&amp;入力情報!E215)</f>
        <v>０，０００yen　</v>
      </c>
      <c r="J186" s="99"/>
    </row>
    <row r="187" spans="1:10" ht="24" hidden="1" customHeight="1" x14ac:dyDescent="0.4">
      <c r="A187" s="403" t="str">
        <f>IF(入力情報!E208&lt;&gt;"","Member with Limited Liability Partner:　"&amp;入力情報!E208,"")</f>
        <v/>
      </c>
      <c r="B187" s="401"/>
      <c r="J187" s="99"/>
    </row>
    <row r="188" spans="1:10" ht="24" hidden="1" customHeight="1" x14ac:dyDescent="0.4">
      <c r="A188" s="144" t="str">
        <f>"16."</f>
        <v>16.</v>
      </c>
      <c r="B188" s="144" t="str">
        <f>IF(入力情報!E211="","金"&amp;DBCS(TEXT(入力情報!E210,"0,000"))&amp;"円　"&amp;入力情報!E218,"金"&amp;DBCS(TEXT(入力情報!E210,"0,000"))&amp;"円　"&amp;入力情報!E213&amp;DBCS(入力情報!E214)&amp;" "&amp;入力情報!E216)</f>
        <v>金０，０００円　</v>
      </c>
      <c r="J188" s="99"/>
    </row>
    <row r="189" spans="1:10" ht="24" hidden="1" customHeight="1" x14ac:dyDescent="0.4">
      <c r="A189" s="400" t="str">
        <f>IF(入力情報!E209&lt;&gt;"","　　　　　　有限責任社員　"&amp;入力情報!E209,"")</f>
        <v/>
      </c>
      <c r="B189" s="401"/>
      <c r="J189" s="99"/>
    </row>
    <row r="190" spans="1:10" ht="24" hidden="1" customHeight="1" x14ac:dyDescent="0.4">
      <c r="A190" s="144" t="str">
        <f>"17."</f>
        <v>17.</v>
      </c>
      <c r="B190" s="144" t="str">
        <f>IF(入力情報!E223="",DBCS(TEXT(入力情報!E222,"0,000"))&amp;"yen　"&amp;入力情報!E229,DBCS(TEXT(入力情報!E222,"0,000"))&amp;"yen　"&amp;入力情報!E224&amp;DBCS(入力情報!E226)&amp;" "&amp;入力情報!E227)</f>
        <v>０，０００yen　</v>
      </c>
      <c r="J190" s="99"/>
    </row>
    <row r="191" spans="1:10" ht="24" hidden="1" customHeight="1" x14ac:dyDescent="0.4">
      <c r="A191" s="403" t="str">
        <f>IF(入力情報!E220&lt;&gt;"","Member with Limited Liability Partner:　"&amp;入力情報!E220,"")</f>
        <v/>
      </c>
      <c r="B191" s="401"/>
      <c r="J191" s="99"/>
    </row>
    <row r="192" spans="1:10" ht="24" hidden="1" customHeight="1" x14ac:dyDescent="0.4">
      <c r="A192" s="144" t="str">
        <f>"17."</f>
        <v>17.</v>
      </c>
      <c r="B192" s="144" t="str">
        <f>IF(入力情報!E223="","金"&amp;DBCS(TEXT(入力情報!E222,"0,000"))&amp;"円　"&amp;入力情報!E230,"金"&amp;DBCS(TEXT(入力情報!E222,"0,000"))&amp;"円　"&amp;入力情報!E225&amp;DBCS(入力情報!E226)&amp;" "&amp;入力情報!E228)</f>
        <v>金０，０００円　</v>
      </c>
      <c r="J192" s="99"/>
    </row>
    <row r="193" spans="1:10" ht="24" hidden="1" customHeight="1" x14ac:dyDescent="0.4">
      <c r="A193" s="400" t="str">
        <f>IF(入力情報!E221&lt;&gt;"","　　　　　　有限責任社員　"&amp;入力情報!E221,"")</f>
        <v/>
      </c>
      <c r="B193" s="401"/>
      <c r="J193" s="99"/>
    </row>
    <row r="194" spans="1:10" ht="24" hidden="1" customHeight="1" x14ac:dyDescent="0.4">
      <c r="A194" s="144" t="str">
        <f>"18."</f>
        <v>18.</v>
      </c>
      <c r="B194" s="144" t="str">
        <f>IF(入力情報!E235="",DBCS(TEXT(入力情報!E234,"0,000"))&amp;"yen　"&amp;入力情報!E241,DBCS(TEXT(入力情報!E234,"0,000"))&amp;"yen　"&amp;入力情報!E236&amp;DBCS(入力情報!E238)&amp;" "&amp;入力情報!E239)</f>
        <v>０，０００yen　</v>
      </c>
      <c r="J194" s="99"/>
    </row>
    <row r="195" spans="1:10" ht="24" hidden="1" customHeight="1" x14ac:dyDescent="0.4">
      <c r="A195" s="403" t="str">
        <f>IF(入力情報!E232&lt;&gt;"","Member with Limited Liability Partner:　"&amp;入力情報!E232,"")</f>
        <v/>
      </c>
      <c r="B195" s="401"/>
      <c r="J195" s="99"/>
    </row>
    <row r="196" spans="1:10" ht="24" hidden="1" customHeight="1" x14ac:dyDescent="0.4">
      <c r="A196" s="144" t="str">
        <f>"18."</f>
        <v>18.</v>
      </c>
      <c r="B196" s="144" t="str">
        <f>IF(入力情報!E235="","金"&amp;DBCS(TEXT(入力情報!E234,"0,000"))&amp;"円　"&amp;入力情報!E242,"金"&amp;DBCS(TEXT(入力情報!E234,"0,000"))&amp;"円　"&amp;入力情報!E237&amp;DBCS(入力情報!E238)&amp;" "&amp;入力情報!E240)</f>
        <v>金０，０００円　</v>
      </c>
      <c r="J196" s="99"/>
    </row>
    <row r="197" spans="1:10" ht="24" hidden="1" customHeight="1" x14ac:dyDescent="0.4">
      <c r="A197" s="400" t="str">
        <f>IF(入力情報!E233&lt;&gt;"","　　　　　　有限責任社員　"&amp;入力情報!E233,"")</f>
        <v/>
      </c>
      <c r="B197" s="401"/>
      <c r="J197" s="99"/>
    </row>
    <row r="198" spans="1:10" ht="24" hidden="1" customHeight="1" x14ac:dyDescent="0.4">
      <c r="A198" s="144" t="str">
        <f>"19."</f>
        <v>19.</v>
      </c>
      <c r="B198" s="144" t="str">
        <f>IF(入力情報!E247="",DBCS(TEXT(入力情報!E246,"0,000"))&amp;"yen　"&amp;入力情報!E253,DBCS(TEXT(入力情報!E246,"0,000"))&amp;"yen　"&amp;入力情報!E248&amp;DBCS(入力情報!E250)&amp;" "&amp;入力情報!E251)</f>
        <v>０，０００yen　</v>
      </c>
      <c r="J198" s="99"/>
    </row>
    <row r="199" spans="1:10" ht="24" hidden="1" customHeight="1" x14ac:dyDescent="0.4">
      <c r="A199" s="403" t="str">
        <f>IF(入力情報!E244&lt;&gt;"","Member with Limited Liability Partner:　"&amp;入力情報!E244,"")</f>
        <v/>
      </c>
      <c r="B199" s="401"/>
      <c r="J199" s="99"/>
    </row>
    <row r="200" spans="1:10" ht="24" hidden="1" customHeight="1" x14ac:dyDescent="0.4">
      <c r="A200" s="144" t="str">
        <f>"19."</f>
        <v>19.</v>
      </c>
      <c r="B200" s="144" t="str">
        <f>IF(入力情報!E247="","金"&amp;DBCS(TEXT(入力情報!E246,"0,000"))&amp;"円　"&amp;入力情報!E254,"金"&amp;DBCS(TEXT(入力情報!E246,"0,000"))&amp;"円　"&amp;入力情報!E249&amp;DBCS(入力情報!E250)&amp;" "&amp;入力情報!E252)</f>
        <v>金０，０００円　</v>
      </c>
      <c r="J200" s="99"/>
    </row>
    <row r="201" spans="1:10" ht="24" hidden="1" customHeight="1" x14ac:dyDescent="0.4">
      <c r="A201" s="400" t="str">
        <f>IF(入力情報!E245&lt;&gt;"","　　　　　　有限責任社員　"&amp;入力情報!E245,"")</f>
        <v/>
      </c>
      <c r="B201" s="401"/>
      <c r="J201" s="99"/>
    </row>
    <row r="202" spans="1:10" ht="24" hidden="1" customHeight="1" x14ac:dyDescent="0.4">
      <c r="A202" s="144" t="str">
        <f>"20."</f>
        <v>20.</v>
      </c>
      <c r="B202" s="144" t="str">
        <f>IF(入力情報!E259="",DBCS(TEXT(入力情報!E258,"0,000"))&amp;"yen　"&amp;入力情報!E265,DBCS(TEXT(入力情報!E258,"0,000"))&amp;"yen　"&amp;入力情報!E260&amp;DBCS(入力情報!E262)&amp;" "&amp;入力情報!E263)</f>
        <v>０，０００yen　</v>
      </c>
      <c r="J202" s="99"/>
    </row>
    <row r="203" spans="1:10" ht="24" hidden="1" customHeight="1" x14ac:dyDescent="0.4">
      <c r="A203" s="403" t="str">
        <f>IF(入力情報!E256&lt;&gt;"","Member with Limited Liability Partner:　"&amp;入力情報!E256,"")</f>
        <v/>
      </c>
      <c r="B203" s="401"/>
      <c r="J203" s="99"/>
    </row>
    <row r="204" spans="1:10" ht="24" hidden="1" customHeight="1" x14ac:dyDescent="0.4">
      <c r="A204" s="144" t="str">
        <f>"20."</f>
        <v>20.</v>
      </c>
      <c r="B204" s="144" t="str">
        <f>IF(入力情報!E259="","金"&amp;DBCS(TEXT(入力情報!E258,"0,000"))&amp;"円　"&amp;入力情報!E266,"金"&amp;DBCS(TEXT(入力情報!E258,"0,000"))&amp;"円　"&amp;入力情報!E261&amp;DBCS(入力情報!E262)&amp;" "&amp;入力情報!E264)</f>
        <v>金０，０００円　</v>
      </c>
      <c r="J204" s="99"/>
    </row>
    <row r="205" spans="1:10" ht="24" hidden="1" customHeight="1" x14ac:dyDescent="0.4">
      <c r="A205" s="400" t="str">
        <f>IF(入力情報!E257&lt;&gt;"","　　　　　　有限責任社員　"&amp;入力情報!E257,"")</f>
        <v/>
      </c>
      <c r="B205" s="401"/>
      <c r="J205" s="99"/>
    </row>
    <row r="206" spans="1:10" ht="24" hidden="1" customHeight="1" x14ac:dyDescent="0.4">
      <c r="A206" s="144" t="str">
        <f>"21."</f>
        <v>21.</v>
      </c>
      <c r="B206" s="144" t="str">
        <f>IF(入力情報!E271="",DBCS(TEXT(入力情報!E270,"0,000"))&amp;"yen　"&amp;入力情報!E277,DBCS(TEXT(入力情報!E270,"0,000"))&amp;"yen　"&amp;入力情報!E272&amp;DBCS(入力情報!E274)&amp;" "&amp;入力情報!E275)</f>
        <v>０，０００yen　</v>
      </c>
      <c r="J206" s="99"/>
    </row>
    <row r="207" spans="1:10" ht="24" hidden="1" customHeight="1" x14ac:dyDescent="0.4">
      <c r="A207" s="403" t="str">
        <f>IF(入力情報!E268&lt;&gt;"","Member with Limited Liability Partner:　"&amp;入力情報!E268,"")</f>
        <v/>
      </c>
      <c r="B207" s="401"/>
      <c r="J207" s="99"/>
    </row>
    <row r="208" spans="1:10" ht="24" hidden="1" customHeight="1" x14ac:dyDescent="0.4">
      <c r="A208" s="144" t="str">
        <f>"21."</f>
        <v>21.</v>
      </c>
      <c r="B208" s="144" t="str">
        <f>IF(入力情報!E271="","金"&amp;DBCS(TEXT(入力情報!E270,"0,000"))&amp;"円　"&amp;入力情報!E278,"金"&amp;DBCS(TEXT(入力情報!E270,"0,000"))&amp;"円　"&amp;入力情報!E273&amp;DBCS(入力情報!E274)&amp;" "&amp;入力情報!E276)</f>
        <v>金０，０００円　</v>
      </c>
      <c r="J208" s="99"/>
    </row>
    <row r="209" spans="1:10" ht="24" hidden="1" customHeight="1" x14ac:dyDescent="0.4">
      <c r="A209" s="400" t="str">
        <f>IF(入力情報!E269&lt;&gt;"","　　　　　　有限責任社員　"&amp;入力情報!E269,"")</f>
        <v/>
      </c>
      <c r="B209" s="401"/>
      <c r="J209" s="99"/>
    </row>
    <row r="210" spans="1:10" ht="24" hidden="1" customHeight="1" x14ac:dyDescent="0.4">
      <c r="A210" s="144" t="str">
        <f>"22."</f>
        <v>22.</v>
      </c>
      <c r="B210" s="144" t="str">
        <f>IF(入力情報!E283="",DBCS(TEXT(入力情報!E282,"0,000"))&amp;"yen　"&amp;入力情報!E289,DBCS(TEXT(入力情報!E282,"0,000"))&amp;"yen　"&amp;入力情報!E284&amp;DBCS(入力情報!E286)&amp;" "&amp;入力情報!E287)</f>
        <v>０，０００yen　</v>
      </c>
      <c r="J210" s="99"/>
    </row>
    <row r="211" spans="1:10" ht="24" hidden="1" customHeight="1" x14ac:dyDescent="0.4">
      <c r="A211" s="403" t="str">
        <f>IF(入力情報!E280&lt;&gt;"","Member with Limited Liability Partner:　"&amp;入力情報!E280,"")</f>
        <v/>
      </c>
      <c r="B211" s="401"/>
      <c r="J211" s="99"/>
    </row>
    <row r="212" spans="1:10" ht="24" hidden="1" customHeight="1" x14ac:dyDescent="0.4">
      <c r="A212" s="144" t="str">
        <f>"22."</f>
        <v>22.</v>
      </c>
      <c r="B212" s="144" t="str">
        <f>IF(入力情報!E283="","金"&amp;DBCS(TEXT(入力情報!E282,"0,000"))&amp;"円　"&amp;入力情報!E290,"金"&amp;DBCS(TEXT(入力情報!E282,"0,000"))&amp;"円　"&amp;入力情報!E285&amp;DBCS(入力情報!E286)&amp;" "&amp;入力情報!E288)</f>
        <v>金０，０００円　</v>
      </c>
      <c r="J212" s="99"/>
    </row>
    <row r="213" spans="1:10" ht="24" hidden="1" customHeight="1" x14ac:dyDescent="0.4">
      <c r="A213" s="400" t="str">
        <f>IF(入力情報!E281&lt;&gt;"","　　　　　　有限責任社員　"&amp;入力情報!E281,"")</f>
        <v/>
      </c>
      <c r="B213" s="401"/>
      <c r="J213" s="99"/>
    </row>
    <row r="214" spans="1:10" ht="24" hidden="1" customHeight="1" x14ac:dyDescent="0.4">
      <c r="A214" s="144" t="str">
        <f>"23."</f>
        <v>23.</v>
      </c>
      <c r="B214" s="144" t="str">
        <f>IF(入力情報!E295="",DBCS(TEXT(入力情報!E294,"0,000"))&amp;"yen　"&amp;入力情報!E301,DBCS(TEXT(入力情報!E294,"0,000"))&amp;"yen　"&amp;入力情報!E296&amp;DBCS(入力情報!E298)&amp;" "&amp;入力情報!E299)</f>
        <v>０，０００yen　</v>
      </c>
      <c r="J214" s="99"/>
    </row>
    <row r="215" spans="1:10" ht="24" hidden="1" customHeight="1" x14ac:dyDescent="0.4">
      <c r="A215" s="403" t="str">
        <f>IF(入力情報!E292&lt;&gt;"","Member with Limited Liability Partner:　"&amp;入力情報!E292,"")</f>
        <v/>
      </c>
      <c r="B215" s="401"/>
      <c r="J215" s="99"/>
    </row>
    <row r="216" spans="1:10" ht="24" hidden="1" customHeight="1" x14ac:dyDescent="0.4">
      <c r="A216" s="144" t="str">
        <f>"23."</f>
        <v>23.</v>
      </c>
      <c r="B216" s="144" t="str">
        <f>IF(入力情報!E295="","金"&amp;DBCS(TEXT(入力情報!E294,"0,000"))&amp;"円　"&amp;入力情報!E302,"金"&amp;DBCS(TEXT(入力情報!E294,"0,000"))&amp;"円　"&amp;入力情報!E297&amp;DBCS(入力情報!E298)&amp;" "&amp;入力情報!E300)</f>
        <v>金０，０００円　</v>
      </c>
      <c r="J216" s="99"/>
    </row>
    <row r="217" spans="1:10" ht="24" hidden="1" customHeight="1" x14ac:dyDescent="0.4">
      <c r="A217" s="400" t="str">
        <f>IF(入力情報!E293&lt;&gt;"","　　　　　　有限責任社員　"&amp;入力情報!E293,"")</f>
        <v/>
      </c>
      <c r="B217" s="401"/>
      <c r="J217" s="99"/>
    </row>
    <row r="218" spans="1:10" ht="24" hidden="1" customHeight="1" x14ac:dyDescent="0.4">
      <c r="A218" s="144" t="str">
        <f>"24."</f>
        <v>24.</v>
      </c>
      <c r="B218" s="144" t="str">
        <f>IF(入力情報!E307="",DBCS(TEXT(入力情報!E306,"0,000"))&amp;"yen　"&amp;入力情報!E313,DBCS(TEXT(入力情報!E306,"0,000"))&amp;"yen　"&amp;入力情報!E308&amp;DBCS(入力情報!E310)&amp;" "&amp;入力情報!E311)</f>
        <v>０，０００yen　</v>
      </c>
      <c r="J218" s="99"/>
    </row>
    <row r="219" spans="1:10" ht="24" hidden="1" customHeight="1" x14ac:dyDescent="0.4">
      <c r="A219" s="403" t="str">
        <f>IF(入力情報!E304&lt;&gt;"","Member with Limited Liability Partner:　"&amp;入力情報!E304,"")</f>
        <v/>
      </c>
      <c r="B219" s="401"/>
      <c r="J219" s="99"/>
    </row>
    <row r="220" spans="1:10" ht="24" hidden="1" customHeight="1" x14ac:dyDescent="0.4">
      <c r="A220" s="144" t="str">
        <f>"24."</f>
        <v>24.</v>
      </c>
      <c r="B220" s="144" t="str">
        <f>IF(入力情報!E307="","金"&amp;DBCS(TEXT(入力情報!E306,"0,000"))&amp;"円　"&amp;入力情報!E314,"金"&amp;DBCS(TEXT(入力情報!E306,"0,000"))&amp;"円　"&amp;入力情報!E309&amp;DBCS(入力情報!E310)&amp;" "&amp;入力情報!E312)</f>
        <v>金０，０００円　</v>
      </c>
      <c r="J220" s="99"/>
    </row>
    <row r="221" spans="1:10" ht="24" hidden="1" customHeight="1" x14ac:dyDescent="0.4">
      <c r="A221" s="400" t="str">
        <f>IF(入力情報!E305&lt;&gt;"","　　　　　　有限責任社員　"&amp;入力情報!E305,"")</f>
        <v/>
      </c>
      <c r="B221" s="401"/>
      <c r="J221" s="99"/>
    </row>
    <row r="222" spans="1:10" ht="24" hidden="1" customHeight="1" x14ac:dyDescent="0.4">
      <c r="A222" s="144" t="str">
        <f>"25."</f>
        <v>25.</v>
      </c>
      <c r="B222" s="144" t="str">
        <f>IF(入力情報!E319="",DBCS(TEXT(入力情報!E318,"0,000"))&amp;"yen　"&amp;入力情報!E325,DBCS(TEXT(入力情報!E318,"0,000"))&amp;"yen　"&amp;入力情報!E320&amp;DBCS(入力情報!E322)&amp;" "&amp;入力情報!E323)</f>
        <v>０，０００yen　</v>
      </c>
      <c r="J222" s="99"/>
    </row>
    <row r="223" spans="1:10" ht="24" hidden="1" customHeight="1" x14ac:dyDescent="0.4">
      <c r="A223" s="403" t="str">
        <f>IF(入力情報!E316&lt;&gt;"","Member with Limited Liability Partner:　"&amp;入力情報!E316,"")</f>
        <v/>
      </c>
      <c r="B223" s="401"/>
      <c r="J223" s="99"/>
    </row>
    <row r="224" spans="1:10" ht="24" hidden="1" customHeight="1" x14ac:dyDescent="0.4">
      <c r="A224" s="144" t="str">
        <f>"25."</f>
        <v>25.</v>
      </c>
      <c r="B224" s="144" t="str">
        <f>IF(入力情報!E319="","金"&amp;DBCS(TEXT(入力情報!E318,"0,000"))&amp;"円　"&amp;入力情報!E326,"金"&amp;DBCS(TEXT(入力情報!E318,"0,000"))&amp;"円　"&amp;入力情報!E321&amp;DBCS(入力情報!E322)&amp;" "&amp;入力情報!E324)</f>
        <v>金０，０００円　</v>
      </c>
      <c r="J224" s="99"/>
    </row>
    <row r="225" spans="1:10" ht="24" hidden="1" customHeight="1" x14ac:dyDescent="0.4">
      <c r="A225" s="400" t="str">
        <f>IF(入力情報!E317&lt;&gt;"","　　　　　　有限責任社員　"&amp;入力情報!E317,"")</f>
        <v/>
      </c>
      <c r="B225" s="401"/>
      <c r="J225" s="99"/>
    </row>
    <row r="226" spans="1:10" ht="24" hidden="1" customHeight="1" x14ac:dyDescent="0.4">
      <c r="A226" s="144" t="str">
        <f>"26."</f>
        <v>26.</v>
      </c>
      <c r="B226" s="144" t="str">
        <f>IF(入力情報!E331="",DBCS(TEXT(入力情報!E330,"0,000"))&amp;"yen　"&amp;入力情報!E337,DBCS(TEXT(入力情報!E330,"0,000"))&amp;"yen　"&amp;入力情報!E332&amp;DBCS(入力情報!E334)&amp;" "&amp;入力情報!E335)</f>
        <v>０，０００yen　</v>
      </c>
      <c r="J226" s="99"/>
    </row>
    <row r="227" spans="1:10" ht="24" hidden="1" customHeight="1" x14ac:dyDescent="0.4">
      <c r="A227" s="403" t="str">
        <f>IF(入力情報!E328&lt;&gt;"","Member with Limited Liability Partner:　"&amp;入力情報!E328,"")</f>
        <v/>
      </c>
      <c r="B227" s="401"/>
      <c r="J227" s="99"/>
    </row>
    <row r="228" spans="1:10" ht="24" hidden="1" customHeight="1" x14ac:dyDescent="0.4">
      <c r="A228" s="144" t="str">
        <f>"26."</f>
        <v>26.</v>
      </c>
      <c r="B228" s="144" t="str">
        <f>IF(入力情報!E331="","金"&amp;DBCS(TEXT(入力情報!E330,"0,000"))&amp;"円　"&amp;入力情報!E338,"金"&amp;DBCS(TEXT(入力情報!E330,"0,000"))&amp;"円　"&amp;入力情報!E333&amp;DBCS(入力情報!E334)&amp;" "&amp;入力情報!E336)</f>
        <v>金０，０００円　</v>
      </c>
      <c r="J228" s="99"/>
    </row>
    <row r="229" spans="1:10" ht="24" hidden="1" customHeight="1" x14ac:dyDescent="0.4">
      <c r="A229" s="400" t="str">
        <f>IF(入力情報!E329&lt;&gt;"","　　　　　　有限責任社員　"&amp;入力情報!E329,"")</f>
        <v/>
      </c>
      <c r="B229" s="401"/>
      <c r="J229" s="99"/>
    </row>
    <row r="230" spans="1:10" ht="24" hidden="1" customHeight="1" x14ac:dyDescent="0.4">
      <c r="A230" s="144" t="str">
        <f>"27."</f>
        <v>27.</v>
      </c>
      <c r="B230" s="144" t="str">
        <f>IF(入力情報!E343="",DBCS(TEXT(入力情報!E342,"0,000"))&amp;"yen　"&amp;入力情報!E349,DBCS(TEXT(入力情報!E342,"0,000"))&amp;"yen　"&amp;入力情報!E344&amp;DBCS(入力情報!E346)&amp;" "&amp;入力情報!E347)</f>
        <v>０，０００yen　</v>
      </c>
      <c r="J230" s="99"/>
    </row>
    <row r="231" spans="1:10" ht="24" hidden="1" customHeight="1" x14ac:dyDescent="0.4">
      <c r="A231" s="403" t="str">
        <f>IF(入力情報!E340&lt;&gt;"","Member with Limited Liability Partner:　"&amp;入力情報!E340,"")</f>
        <v/>
      </c>
      <c r="B231" s="401"/>
      <c r="J231" s="99"/>
    </row>
    <row r="232" spans="1:10" ht="24" hidden="1" customHeight="1" x14ac:dyDescent="0.4">
      <c r="A232" s="144" t="str">
        <f>"27."</f>
        <v>27.</v>
      </c>
      <c r="B232" s="144" t="str">
        <f>IF(入力情報!E343="","金"&amp;DBCS(TEXT(入力情報!E342,"0,000"))&amp;"円　"&amp;入力情報!E350,"金"&amp;DBCS(TEXT(入力情報!E342,"0,000"))&amp;"円　"&amp;入力情報!E345&amp;DBCS(入力情報!E346)&amp;" "&amp;入力情報!E348)</f>
        <v>金０，０００円　</v>
      </c>
      <c r="J232" s="99"/>
    </row>
    <row r="233" spans="1:10" ht="24" hidden="1" customHeight="1" x14ac:dyDescent="0.4">
      <c r="A233" s="400" t="str">
        <f>IF(入力情報!E341&lt;&gt;"","　　　　　　有限責任社員　"&amp;入力情報!E341,"")</f>
        <v/>
      </c>
      <c r="B233" s="401"/>
      <c r="J233" s="99"/>
    </row>
    <row r="234" spans="1:10" ht="24" hidden="1" customHeight="1" x14ac:dyDescent="0.4">
      <c r="A234" s="144" t="str">
        <f>"28."</f>
        <v>28.</v>
      </c>
      <c r="B234" s="144" t="str">
        <f>IF(入力情報!E355="",DBCS(TEXT(入力情報!E354,"0,000"))&amp;"yen　"&amp;入力情報!E361,DBCS(TEXT(入力情報!E354,"0,000"))&amp;"yen　"&amp;入力情報!E356&amp;DBCS(入力情報!E358)&amp;" "&amp;入力情報!E359)</f>
        <v>０，０００yen　</v>
      </c>
      <c r="J234" s="99"/>
    </row>
    <row r="235" spans="1:10" ht="24" hidden="1" customHeight="1" x14ac:dyDescent="0.4">
      <c r="A235" s="403" t="str">
        <f>IF(入力情報!E352&lt;&gt;"","Member with Limited Liability Partner:　"&amp;入力情報!E352,"")</f>
        <v/>
      </c>
      <c r="B235" s="401"/>
      <c r="J235" s="99"/>
    </row>
    <row r="236" spans="1:10" ht="24" hidden="1" customHeight="1" x14ac:dyDescent="0.4">
      <c r="A236" s="144" t="str">
        <f>"28."</f>
        <v>28.</v>
      </c>
      <c r="B236" s="144" t="str">
        <f>IF(入力情報!E355="","金"&amp;DBCS(TEXT(入力情報!E354,"0,000"))&amp;"円　"&amp;入力情報!E362,"金"&amp;DBCS(TEXT(入力情報!E354,"0,000"))&amp;"円　"&amp;入力情報!E357&amp;DBCS(入力情報!E358)&amp;" "&amp;入力情報!E360)</f>
        <v>金０，０００円　</v>
      </c>
      <c r="J236" s="99"/>
    </row>
    <row r="237" spans="1:10" ht="24" hidden="1" customHeight="1" x14ac:dyDescent="0.4">
      <c r="A237" s="400" t="str">
        <f>IF(入力情報!E353&lt;&gt;"","　　　　　　有限責任社員　"&amp;入力情報!E353,"")</f>
        <v/>
      </c>
      <c r="B237" s="401"/>
      <c r="J237" s="99"/>
    </row>
    <row r="238" spans="1:10" ht="24" hidden="1" customHeight="1" x14ac:dyDescent="0.4">
      <c r="A238" s="144" t="str">
        <f>"29."</f>
        <v>29.</v>
      </c>
      <c r="B238" s="144" t="str">
        <f>IF(入力情報!E367="",DBCS(TEXT(入力情報!E366,"0,000"))&amp;"yen　"&amp;入力情報!E373,DBCS(TEXT(入力情報!E366,"0,000"))&amp;"yen　"&amp;入力情報!E368&amp;DBCS(入力情報!E370)&amp;" "&amp;入力情報!E371)</f>
        <v>０，０００yen　</v>
      </c>
      <c r="J238" s="99"/>
    </row>
    <row r="239" spans="1:10" ht="24" hidden="1" customHeight="1" x14ac:dyDescent="0.4">
      <c r="A239" s="403" t="str">
        <f>IF(入力情報!E364&lt;&gt;"","Member with Limited Liability Partner:　"&amp;入力情報!E364,"")</f>
        <v/>
      </c>
      <c r="B239" s="401"/>
      <c r="J239" s="99"/>
    </row>
    <row r="240" spans="1:10" ht="24" hidden="1" customHeight="1" x14ac:dyDescent="0.4">
      <c r="A240" s="144" t="str">
        <f>"29."</f>
        <v>29.</v>
      </c>
      <c r="B240" s="144" t="str">
        <f>IF(入力情報!E367="","金"&amp;DBCS(TEXT(入力情報!E366,"0,000"))&amp;"円　"&amp;入力情報!E374,"金"&amp;DBCS(TEXT(入力情報!E366,"0,000"))&amp;"円　"&amp;入力情報!E369&amp;DBCS(入力情報!E370)&amp;" "&amp;入力情報!E372)</f>
        <v>金０，０００円　</v>
      </c>
      <c r="J240" s="99"/>
    </row>
    <row r="241" spans="1:10" ht="24" hidden="1" customHeight="1" x14ac:dyDescent="0.4">
      <c r="A241" s="400" t="str">
        <f>IF(入力情報!E365&lt;&gt;"","　　　　　　有限責任社員　"&amp;入力情報!E365,"")</f>
        <v/>
      </c>
      <c r="B241" s="401"/>
      <c r="J241" s="99"/>
    </row>
    <row r="242" spans="1:10" ht="24" hidden="1" customHeight="1" x14ac:dyDescent="0.4">
      <c r="A242" s="144" t="str">
        <f>"30."</f>
        <v>30.</v>
      </c>
      <c r="B242" s="144" t="str">
        <f>IF(入力情報!E379="",DBCS(TEXT(入力情報!E378,"0,000"))&amp;"yen　"&amp;入力情報!E385,DBCS(TEXT(入力情報!E378,"0,000"))&amp;"yen　"&amp;入力情報!E380&amp;DBCS(入力情報!E382)&amp;" "&amp;入力情報!E383)</f>
        <v>０，０００yen　</v>
      </c>
      <c r="J242" s="99"/>
    </row>
    <row r="243" spans="1:10" ht="24" hidden="1" customHeight="1" x14ac:dyDescent="0.4">
      <c r="A243" s="403" t="str">
        <f>IF(入力情報!E376&lt;&gt;"","Member with Limited Liability Partner:　"&amp;入力情報!E376,"")</f>
        <v/>
      </c>
      <c r="B243" s="401"/>
      <c r="J243" s="99"/>
    </row>
    <row r="244" spans="1:10" ht="24" hidden="1" customHeight="1" x14ac:dyDescent="0.4">
      <c r="A244" s="144" t="str">
        <f>"30."</f>
        <v>30.</v>
      </c>
      <c r="B244" s="144" t="str">
        <f>IF(入力情報!E379="","金"&amp;DBCS(TEXT(入力情報!E378,"0,000"))&amp;"円　"&amp;入力情報!E386,"金"&amp;DBCS(TEXT(入力情報!E378,"0,000"))&amp;"円　"&amp;入力情報!E381&amp;DBCS(入力情報!E382)&amp;" "&amp;入力情報!E384)</f>
        <v>金０，０００円　</v>
      </c>
      <c r="J244" s="99"/>
    </row>
    <row r="245" spans="1:10" ht="24" hidden="1" customHeight="1" x14ac:dyDescent="0.4">
      <c r="A245" s="400" t="str">
        <f>IF(入力情報!E377&lt;&gt;"","　　　　　　有限責任社員　"&amp;入力情報!E377,"")</f>
        <v/>
      </c>
      <c r="B245" s="401"/>
      <c r="J245" s="99"/>
    </row>
    <row r="246" spans="1:10" ht="24" hidden="1" customHeight="1" x14ac:dyDescent="0.4">
      <c r="A246" s="144" t="str">
        <f>"31."</f>
        <v>31.</v>
      </c>
      <c r="B246" s="144" t="str">
        <f>IF(入力情報!E391="",DBCS(TEXT(入力情報!E390,"0,000"))&amp;"yen　"&amp;入力情報!E397,DBCS(TEXT(入力情報!E390,"0,000"))&amp;"yen　"&amp;入力情報!E392&amp;DBCS(入力情報!E394)&amp;" "&amp;入力情報!E395)</f>
        <v>０，０００yen　</v>
      </c>
      <c r="J246" s="99"/>
    </row>
    <row r="247" spans="1:10" ht="24" hidden="1" customHeight="1" x14ac:dyDescent="0.4">
      <c r="A247" s="403" t="str">
        <f>IF(入力情報!E388&lt;&gt;"","Member with Limited Liability Partner:　"&amp;入力情報!E388,"")</f>
        <v/>
      </c>
      <c r="B247" s="401"/>
      <c r="J247" s="99"/>
    </row>
    <row r="248" spans="1:10" ht="24" hidden="1" customHeight="1" x14ac:dyDescent="0.4">
      <c r="A248" s="144" t="str">
        <f>"31."</f>
        <v>31.</v>
      </c>
      <c r="B248" s="144" t="str">
        <f>IF(入力情報!E391="","金"&amp;DBCS(TEXT(入力情報!E390,"0,000"))&amp;"円　"&amp;入力情報!E398,"金"&amp;DBCS(TEXT(入力情報!E390,"0,000"))&amp;"円　"&amp;入力情報!E393&amp;DBCS(入力情報!E394)&amp;" "&amp;入力情報!E396)</f>
        <v>金０，０００円　</v>
      </c>
      <c r="J248" s="99"/>
    </row>
    <row r="249" spans="1:10" ht="24" hidden="1" customHeight="1" x14ac:dyDescent="0.4">
      <c r="A249" s="400" t="str">
        <f>IF(入力情報!E389&lt;&gt;"","　　　　　　有限責任社員　"&amp;入力情報!E389,"")</f>
        <v/>
      </c>
      <c r="B249" s="401"/>
      <c r="J249" s="99"/>
    </row>
    <row r="250" spans="1:10" ht="24" hidden="1" customHeight="1" x14ac:dyDescent="0.4">
      <c r="A250" s="144" t="str">
        <f>"32."</f>
        <v>32.</v>
      </c>
      <c r="B250" s="144" t="str">
        <f>IF(入力情報!E403="",DBCS(TEXT(入力情報!E402,"0,000"))&amp;"yen　"&amp;入力情報!E409,DBCS(TEXT(入力情報!E402,"0,000"))&amp;"yen　"&amp;入力情報!E404&amp;DBCS(入力情報!E406)&amp;" "&amp;入力情報!E407)</f>
        <v>０，０００yen　</v>
      </c>
      <c r="J250" s="99"/>
    </row>
    <row r="251" spans="1:10" ht="24" hidden="1" customHeight="1" x14ac:dyDescent="0.4">
      <c r="A251" s="403" t="str">
        <f>IF(入力情報!E400&lt;&gt;"","Member with Limited Liability Partner:　"&amp;入力情報!E400,"")</f>
        <v/>
      </c>
      <c r="B251" s="401"/>
      <c r="J251" s="99"/>
    </row>
    <row r="252" spans="1:10" ht="24" hidden="1" customHeight="1" x14ac:dyDescent="0.4">
      <c r="A252" s="144" t="str">
        <f>"32."</f>
        <v>32.</v>
      </c>
      <c r="B252" s="144" t="str">
        <f>IF(入力情報!E403="","金"&amp;DBCS(TEXT(入力情報!E402,"0,000"))&amp;"円　"&amp;入力情報!E410,"金"&amp;DBCS(TEXT(入力情報!E402,"0,000"))&amp;"円　"&amp;入力情報!E405&amp;DBCS(入力情報!E406)&amp;" "&amp;入力情報!E408)</f>
        <v>金０，０００円　</v>
      </c>
      <c r="J252" s="99"/>
    </row>
    <row r="253" spans="1:10" ht="24" hidden="1" customHeight="1" x14ac:dyDescent="0.4">
      <c r="A253" s="400" t="str">
        <f>IF(入力情報!E401&lt;&gt;"","　　　　　　有限責任社員　"&amp;入力情報!E401,"")</f>
        <v/>
      </c>
      <c r="B253" s="401"/>
      <c r="J253" s="99"/>
    </row>
    <row r="254" spans="1:10" ht="24" hidden="1" customHeight="1" x14ac:dyDescent="0.4">
      <c r="A254" s="144" t="str">
        <f>"33."</f>
        <v>33.</v>
      </c>
      <c r="B254" s="144" t="str">
        <f>IF(入力情報!E415="",DBCS(TEXT(入力情報!E414,"0,000"))&amp;"yen　"&amp;入力情報!E421,DBCS(TEXT(入力情報!E414,"0,000"))&amp;"yen　"&amp;入力情報!E416&amp;DBCS(入力情報!E418)&amp;" "&amp;入力情報!E419)</f>
        <v>０，０００yen　</v>
      </c>
      <c r="J254" s="99"/>
    </row>
    <row r="255" spans="1:10" ht="24" hidden="1" customHeight="1" x14ac:dyDescent="0.4">
      <c r="A255" s="403" t="str">
        <f>IF(入力情報!E412&lt;&gt;"","Member with Limited Liability Partner:　"&amp;入力情報!E412,"")</f>
        <v/>
      </c>
      <c r="B255" s="401"/>
      <c r="J255" s="99"/>
    </row>
    <row r="256" spans="1:10" ht="24" hidden="1" customHeight="1" x14ac:dyDescent="0.4">
      <c r="A256" s="144" t="str">
        <f>"33."</f>
        <v>33.</v>
      </c>
      <c r="B256" s="144" t="str">
        <f>IF(入力情報!E415="","金"&amp;DBCS(TEXT(入力情報!E414,"0,000"))&amp;"円　"&amp;入力情報!E422,"金"&amp;DBCS(TEXT(入力情報!E414,"0,000"))&amp;"円　"&amp;入力情報!E417&amp;DBCS(入力情報!E418)&amp;" "&amp;入力情報!E420)</f>
        <v>金０，０００円　</v>
      </c>
      <c r="J256" s="99"/>
    </row>
    <row r="257" spans="1:10" ht="24" hidden="1" customHeight="1" x14ac:dyDescent="0.4">
      <c r="A257" s="400" t="str">
        <f>IF(入力情報!E413&lt;&gt;"","　　　　　　有限責任社員　"&amp;入力情報!E413,"")</f>
        <v/>
      </c>
      <c r="B257" s="401"/>
      <c r="J257" s="99"/>
    </row>
    <row r="258" spans="1:10" ht="24" hidden="1" customHeight="1" x14ac:dyDescent="0.4">
      <c r="A258" s="144" t="str">
        <f>"34."</f>
        <v>34.</v>
      </c>
      <c r="B258" s="144" t="str">
        <f>IF(入力情報!E427="",DBCS(TEXT(入力情報!E426,"0,000"))&amp;"yen　"&amp;入力情報!E433,DBCS(TEXT(入力情報!E426,"0,000"))&amp;"yen　"&amp;入力情報!E428&amp;DBCS(入力情報!E430)&amp;" "&amp;入力情報!E431)</f>
        <v>０，０００yen　</v>
      </c>
      <c r="J258" s="99"/>
    </row>
    <row r="259" spans="1:10" ht="24" hidden="1" customHeight="1" x14ac:dyDescent="0.4">
      <c r="A259" s="403" t="str">
        <f>IF(入力情報!E424&lt;&gt;"","Member with Limited Liability Partner:　"&amp;入力情報!E424,"")</f>
        <v/>
      </c>
      <c r="B259" s="401"/>
      <c r="J259" s="99"/>
    </row>
    <row r="260" spans="1:10" ht="24" hidden="1" customHeight="1" x14ac:dyDescent="0.4">
      <c r="A260" s="144" t="str">
        <f>"34."</f>
        <v>34.</v>
      </c>
      <c r="B260" s="144" t="str">
        <f>IF(入力情報!E427="","金"&amp;DBCS(TEXT(入力情報!E426,"0,000"))&amp;"円　"&amp;入力情報!E434,"金"&amp;DBCS(TEXT(入力情報!E426,"0,000"))&amp;"円　"&amp;入力情報!E429&amp;DBCS(入力情報!E430)&amp;" "&amp;入力情報!E432)</f>
        <v>金０，０００円　</v>
      </c>
      <c r="J260" s="99"/>
    </row>
    <row r="261" spans="1:10" ht="24" hidden="1" customHeight="1" x14ac:dyDescent="0.4">
      <c r="A261" s="400" t="str">
        <f>IF(入力情報!E425&lt;&gt;"","　　　　　　有限責任社員　"&amp;入力情報!E425,"")</f>
        <v/>
      </c>
      <c r="B261" s="401"/>
      <c r="J261" s="99"/>
    </row>
    <row r="262" spans="1:10" ht="24" hidden="1" customHeight="1" x14ac:dyDescent="0.4">
      <c r="A262" s="144" t="str">
        <f>"35."</f>
        <v>35.</v>
      </c>
      <c r="B262" s="144" t="str">
        <f>IF(入力情報!E439="",DBCS(TEXT(入力情報!E438,"0,000"))&amp;"yen　"&amp;入力情報!E445,DBCS(TEXT(入力情報!E438,"0,000"))&amp;"yen　"&amp;入力情報!E440&amp;DBCS(入力情報!E442)&amp;" "&amp;入力情報!E443)</f>
        <v>０，０００yen　</v>
      </c>
      <c r="J262" s="99"/>
    </row>
    <row r="263" spans="1:10" ht="24" hidden="1" customHeight="1" x14ac:dyDescent="0.4">
      <c r="A263" s="403" t="str">
        <f>IF(入力情報!E436&lt;&gt;"","Member with Limited Liability Partner:　"&amp;入力情報!E436,"")</f>
        <v/>
      </c>
      <c r="B263" s="401"/>
      <c r="J263" s="99"/>
    </row>
    <row r="264" spans="1:10" ht="24" hidden="1" customHeight="1" x14ac:dyDescent="0.4">
      <c r="A264" s="144" t="str">
        <f>"35."</f>
        <v>35.</v>
      </c>
      <c r="B264" s="144" t="str">
        <f>IF(入力情報!E439="","金"&amp;DBCS(TEXT(入力情報!E438,"0,000"))&amp;"円　"&amp;入力情報!E446,"金"&amp;DBCS(TEXT(入力情報!E438,"0,000"))&amp;"円　"&amp;入力情報!E441&amp;DBCS(入力情報!E442)&amp;" "&amp;入力情報!E444)</f>
        <v>金０，０００円　</v>
      </c>
      <c r="J264" s="99"/>
    </row>
    <row r="265" spans="1:10" ht="24" hidden="1" customHeight="1" x14ac:dyDescent="0.4">
      <c r="A265" s="400" t="str">
        <f>IF(入力情報!E437&lt;&gt;"","　　　　　　有限責任社員　"&amp;入力情報!E437,"")</f>
        <v/>
      </c>
      <c r="B265" s="401"/>
      <c r="J265" s="99"/>
    </row>
    <row r="266" spans="1:10" ht="24" hidden="1" customHeight="1" x14ac:dyDescent="0.4">
      <c r="A266" s="144" t="str">
        <f>"36."</f>
        <v>36.</v>
      </c>
      <c r="B266" s="144" t="str">
        <f>IF(入力情報!E451="",DBCS(TEXT(入力情報!E450,"0,000"))&amp;"yen　"&amp;入力情報!E457,DBCS(TEXT(入力情報!E450,"0,000"))&amp;"yen　"&amp;入力情報!E452&amp;DBCS(入力情報!E454)&amp;" "&amp;入力情報!E455)</f>
        <v>０，０００yen　</v>
      </c>
      <c r="J266" s="99"/>
    </row>
    <row r="267" spans="1:10" ht="24" hidden="1" customHeight="1" x14ac:dyDescent="0.4">
      <c r="A267" s="403" t="str">
        <f>IF(入力情報!E448&lt;&gt;"","Member with Limited Liability Partner:　"&amp;入力情報!E448,"")</f>
        <v/>
      </c>
      <c r="B267" s="401"/>
      <c r="J267" s="99"/>
    </row>
    <row r="268" spans="1:10" ht="24" hidden="1" customHeight="1" x14ac:dyDescent="0.4">
      <c r="A268" s="144" t="str">
        <f>"36."</f>
        <v>36.</v>
      </c>
      <c r="B268" s="144" t="str">
        <f>IF(入力情報!E451="","金"&amp;DBCS(TEXT(入力情報!E450,"0,000"))&amp;"円　"&amp;入力情報!E458,"金"&amp;DBCS(TEXT(入力情報!E450,"0,000"))&amp;"円　"&amp;入力情報!E453&amp;DBCS(入力情報!E454)&amp;" "&amp;入力情報!E456)</f>
        <v>金０，０００円　</v>
      </c>
      <c r="J268" s="99"/>
    </row>
    <row r="269" spans="1:10" ht="24" hidden="1" customHeight="1" x14ac:dyDescent="0.4">
      <c r="A269" s="400" t="str">
        <f>IF(入力情報!E449&lt;&gt;"","　　　　　　有限責任社員　"&amp;入力情報!E449,"")</f>
        <v/>
      </c>
      <c r="B269" s="401"/>
      <c r="J269" s="99"/>
    </row>
    <row r="270" spans="1:10" ht="24" hidden="1" customHeight="1" x14ac:dyDescent="0.4">
      <c r="A270" s="144" t="str">
        <f>"37."</f>
        <v>37.</v>
      </c>
      <c r="B270" s="144" t="str">
        <f>IF(入力情報!E463="",DBCS(TEXT(入力情報!E462,"0,000"))&amp;"yen　"&amp;入力情報!E469,DBCS(TEXT(入力情報!E462,"0,000"))&amp;"yen　"&amp;入力情報!E464&amp;DBCS(入力情報!E466)&amp;" "&amp;入力情報!E467)</f>
        <v>０，０００yen　</v>
      </c>
      <c r="J270" s="99"/>
    </row>
    <row r="271" spans="1:10" ht="24" hidden="1" customHeight="1" x14ac:dyDescent="0.4">
      <c r="A271" s="403" t="str">
        <f>IF(入力情報!E460&lt;&gt;"","Member with Limited Liability Partner:　"&amp;入力情報!E460,"")</f>
        <v/>
      </c>
      <c r="B271" s="401"/>
      <c r="J271" s="99"/>
    </row>
    <row r="272" spans="1:10" ht="24" hidden="1" customHeight="1" x14ac:dyDescent="0.4">
      <c r="A272" s="144" t="str">
        <f>"37."</f>
        <v>37.</v>
      </c>
      <c r="B272" s="144" t="str">
        <f>IF(入力情報!E463="","金"&amp;DBCS(TEXT(入力情報!E462,"0,000"))&amp;"円　"&amp;入力情報!E470,"金"&amp;DBCS(TEXT(入力情報!E462,"0,000"))&amp;"円　"&amp;入力情報!E465&amp;DBCS(入力情報!E466)&amp;" "&amp;入力情報!E468)</f>
        <v>金０，０００円　</v>
      </c>
      <c r="J272" s="99"/>
    </row>
    <row r="273" spans="1:10" ht="24" hidden="1" customHeight="1" x14ac:dyDescent="0.4">
      <c r="A273" s="400" t="str">
        <f>IF(入力情報!E461&lt;&gt;"","　　　　　　有限責任社員　"&amp;入力情報!E461,"")</f>
        <v/>
      </c>
      <c r="B273" s="401"/>
      <c r="J273" s="99"/>
    </row>
    <row r="274" spans="1:10" ht="24" hidden="1" customHeight="1" x14ac:dyDescent="0.4">
      <c r="A274" s="144" t="str">
        <f>"38."</f>
        <v>38.</v>
      </c>
      <c r="B274" s="144" t="str">
        <f>IF(入力情報!E475="",DBCS(TEXT(入力情報!E474,"0,000"))&amp;"yen　"&amp;入力情報!E481,DBCS(TEXT(入力情報!E474,"0,000"))&amp;"yen　"&amp;入力情報!E476&amp;DBCS(入力情報!E478)&amp;" "&amp;入力情報!E479)</f>
        <v>０，０００yen　</v>
      </c>
      <c r="J274" s="99"/>
    </row>
    <row r="275" spans="1:10" ht="24" hidden="1" customHeight="1" x14ac:dyDescent="0.4">
      <c r="A275" s="403" t="str">
        <f>IF(入力情報!E472&lt;&gt;"","Member with Limited Liability Partner:　"&amp;入力情報!E472,"")</f>
        <v/>
      </c>
      <c r="B275" s="401"/>
      <c r="J275" s="99"/>
    </row>
    <row r="276" spans="1:10" ht="24" hidden="1" customHeight="1" x14ac:dyDescent="0.4">
      <c r="A276" s="144" t="str">
        <f>"38."</f>
        <v>38.</v>
      </c>
      <c r="B276" s="144" t="str">
        <f>IF(入力情報!E475="","金"&amp;DBCS(TEXT(入力情報!E474,"0,000"))&amp;"円　"&amp;入力情報!E482,"金"&amp;DBCS(TEXT(入力情報!E474,"0,000"))&amp;"円　"&amp;入力情報!E477&amp;DBCS(入力情報!E478)&amp;" "&amp;入力情報!E480)</f>
        <v>金０，０００円　</v>
      </c>
      <c r="J276" s="99"/>
    </row>
    <row r="277" spans="1:10" ht="24" hidden="1" customHeight="1" x14ac:dyDescent="0.4">
      <c r="A277" s="400" t="str">
        <f>IF(入力情報!E473&lt;&gt;"","　　　　　　有限責任社員　"&amp;入力情報!E473,"")</f>
        <v/>
      </c>
      <c r="B277" s="401"/>
      <c r="J277" s="99"/>
    </row>
    <row r="278" spans="1:10" ht="24" hidden="1" customHeight="1" x14ac:dyDescent="0.4">
      <c r="A278" s="144" t="str">
        <f>"39."</f>
        <v>39.</v>
      </c>
      <c r="B278" s="144" t="str">
        <f>IF(入力情報!E487="",DBCS(TEXT(入力情報!E486,"0,000"))&amp;"yen　"&amp;入力情報!E493,DBCS(TEXT(入力情報!E486,"0,000"))&amp;"yen　"&amp;入力情報!E488&amp;DBCS(入力情報!E490)&amp;" "&amp;入力情報!E491)</f>
        <v>０，０００yen　</v>
      </c>
      <c r="J278" s="99"/>
    </row>
    <row r="279" spans="1:10" ht="24" hidden="1" customHeight="1" x14ac:dyDescent="0.4">
      <c r="A279" s="403" t="str">
        <f>IF(入力情報!E484&lt;&gt;"","Member with Limited Liability Partner:　"&amp;入力情報!E484,"")</f>
        <v/>
      </c>
      <c r="B279" s="401"/>
      <c r="J279" s="99"/>
    </row>
    <row r="280" spans="1:10" ht="24" hidden="1" customHeight="1" x14ac:dyDescent="0.4">
      <c r="A280" s="144" t="str">
        <f>"39."</f>
        <v>39.</v>
      </c>
      <c r="B280" s="144" t="str">
        <f>IF(入力情報!E487="","金"&amp;DBCS(TEXT(入力情報!E486,"0,000"))&amp;"円　"&amp;入力情報!E494,"金"&amp;DBCS(TEXT(入力情報!E486,"0,000"))&amp;"円　"&amp;入力情報!E489&amp;DBCS(入力情報!E490)&amp;" "&amp;入力情報!E492)</f>
        <v>金０，０００円　</v>
      </c>
      <c r="J280" s="99"/>
    </row>
    <row r="281" spans="1:10" ht="24" hidden="1" customHeight="1" x14ac:dyDescent="0.4">
      <c r="A281" s="400" t="str">
        <f>IF(入力情報!E485&lt;&gt;"","　　　　　　有限責任社員　"&amp;入力情報!E485,"")</f>
        <v/>
      </c>
      <c r="B281" s="401"/>
      <c r="J281" s="99"/>
    </row>
    <row r="282" spans="1:10" ht="24" hidden="1" customHeight="1" x14ac:dyDescent="0.4">
      <c r="A282" s="144" t="str">
        <f>"40."</f>
        <v>40.</v>
      </c>
      <c r="B282" s="144" t="str">
        <f>IF(入力情報!E499="",DBCS(TEXT(入力情報!E498,"0,000"))&amp;"yen　"&amp;入力情報!E505,DBCS(TEXT(入力情報!E498,"0,000"))&amp;"yen　"&amp;入力情報!E500&amp;DBCS(入力情報!E502)&amp;" "&amp;入力情報!E503)</f>
        <v>０，０００yen　</v>
      </c>
      <c r="J282" s="99"/>
    </row>
    <row r="283" spans="1:10" ht="24" hidden="1" customHeight="1" x14ac:dyDescent="0.4">
      <c r="A283" s="403" t="str">
        <f>IF(入力情報!E496&lt;&gt;"","Member with Limited Liability Partner:　"&amp;入力情報!E496,"")</f>
        <v/>
      </c>
      <c r="B283" s="401"/>
      <c r="J283" s="99"/>
    </row>
    <row r="284" spans="1:10" ht="24" hidden="1" customHeight="1" x14ac:dyDescent="0.4">
      <c r="A284" s="144" t="str">
        <f>"40."</f>
        <v>40.</v>
      </c>
      <c r="B284" s="144" t="str">
        <f>IF(入力情報!E499="","金"&amp;DBCS(TEXT(入力情報!E498,"0,000"))&amp;"円　"&amp;入力情報!E506,"金"&amp;DBCS(TEXT(入力情報!E498,"0,000"))&amp;"円　"&amp;入力情報!E501&amp;DBCS(入力情報!E502)&amp;" "&amp;入力情報!E504)</f>
        <v>金０，０００円　</v>
      </c>
      <c r="J284" s="99"/>
    </row>
    <row r="285" spans="1:10" ht="24" hidden="1" customHeight="1" x14ac:dyDescent="0.4">
      <c r="A285" s="400" t="str">
        <f>IF(入力情報!E497&lt;&gt;"","　　　　　　有限責任社員　"&amp;入力情報!E497,"")</f>
        <v/>
      </c>
      <c r="B285" s="401"/>
      <c r="J285" s="99"/>
    </row>
    <row r="286" spans="1:10" ht="24" hidden="1" customHeight="1" x14ac:dyDescent="0.4">
      <c r="A286" s="144" t="str">
        <f>"41."</f>
        <v>41.</v>
      </c>
      <c r="B286" s="144" t="str">
        <f>IF(入力情報!E511="",DBCS(TEXT(入力情報!E510,"0,000"))&amp;"yen　"&amp;入力情報!E517,DBCS(TEXT(入力情報!E510,"0,000"))&amp;"yen　"&amp;入力情報!E512&amp;DBCS(入力情報!E514)&amp;" "&amp;入力情報!E515)</f>
        <v>０，０００yen　</v>
      </c>
      <c r="J286" s="99"/>
    </row>
    <row r="287" spans="1:10" ht="24" hidden="1" customHeight="1" x14ac:dyDescent="0.4">
      <c r="A287" s="403" t="str">
        <f>IF(入力情報!E508&lt;&gt;"","Member with Limited Liability Partner:　"&amp;入力情報!E508,"")</f>
        <v/>
      </c>
      <c r="B287" s="401"/>
      <c r="J287" s="99"/>
    </row>
    <row r="288" spans="1:10" ht="24" hidden="1" customHeight="1" x14ac:dyDescent="0.4">
      <c r="A288" s="144" t="str">
        <f>"41."</f>
        <v>41.</v>
      </c>
      <c r="B288" s="144" t="str">
        <f>IF(入力情報!E511="","金"&amp;DBCS(TEXT(入力情報!E510,"0,000"))&amp;"円　"&amp;入力情報!E518,"金"&amp;DBCS(TEXT(入力情報!E510,"0,000"))&amp;"円　"&amp;入力情報!E513&amp;DBCS(入力情報!E514)&amp;" "&amp;入力情報!E516)</f>
        <v>金０，０００円　</v>
      </c>
      <c r="J288" s="99"/>
    </row>
    <row r="289" spans="1:8116" ht="24" hidden="1" customHeight="1" x14ac:dyDescent="0.4">
      <c r="A289" s="400" t="str">
        <f>IF(入力情報!E509&lt;&gt;"","　　　　　　有限責任社員　"&amp;入力情報!E509,"")</f>
        <v/>
      </c>
      <c r="B289" s="401"/>
      <c r="J289" s="99"/>
    </row>
    <row r="290" spans="1:8116" ht="24" hidden="1" customHeight="1" x14ac:dyDescent="0.4">
      <c r="A290" s="144" t="str">
        <f>"42."</f>
        <v>42.</v>
      </c>
      <c r="B290" s="144" t="str">
        <f>IF(入力情報!E523="",DBCS(TEXT(入力情報!E522,"0,000"))&amp;"yen　"&amp;入力情報!E529,DBCS(TEXT(入力情報!E522,"0,000"))&amp;"yen　"&amp;入力情報!E524&amp;DBCS(入力情報!E526)&amp;" "&amp;入力情報!E527)</f>
        <v>０，０００yen　</v>
      </c>
      <c r="J290" s="99"/>
    </row>
    <row r="291" spans="1:8116" ht="24" hidden="1" customHeight="1" x14ac:dyDescent="0.4">
      <c r="A291" s="403" t="str">
        <f>IF(入力情報!E520&lt;&gt;"","Member with Limited Liability Partner:　"&amp;入力情報!E520,"")</f>
        <v/>
      </c>
      <c r="B291" s="401"/>
      <c r="J291" s="99"/>
    </row>
    <row r="292" spans="1:8116" ht="24" hidden="1" customHeight="1" x14ac:dyDescent="0.4">
      <c r="A292" s="144" t="str">
        <f>"42."</f>
        <v>42.</v>
      </c>
      <c r="B292" s="144" t="str">
        <f>IF(入力情報!E523="","金"&amp;DBCS(TEXT(入力情報!E522,"0,000"))&amp;"円　"&amp;入力情報!E530,"金"&amp;DBCS(TEXT(入力情報!E522,"0,000"))&amp;"円　"&amp;入力情報!E525&amp;DBCS(入力情報!E526)&amp;" "&amp;入力情報!E528)</f>
        <v>金０，０００円　</v>
      </c>
      <c r="J292" s="99"/>
    </row>
    <row r="293" spans="1:8116" ht="24" hidden="1" customHeight="1" x14ac:dyDescent="0.4">
      <c r="A293" s="400" t="str">
        <f>IF(入力情報!E521&lt;&gt;"","　　　　　　有限責任社員　"&amp;入力情報!E521,"")</f>
        <v/>
      </c>
      <c r="B293" s="401"/>
      <c r="J293" s="99"/>
    </row>
    <row r="294" spans="1:8116" ht="24" hidden="1" customHeight="1" x14ac:dyDescent="0.4">
      <c r="A294" s="144" t="str">
        <f>"43."</f>
        <v>43.</v>
      </c>
      <c r="B294" s="144" t="str">
        <f>IF(入力情報!E535="",DBCS(TEXT(入力情報!E534,"0,000"))&amp;"yen　"&amp;入力情報!E541,DBCS(TEXT(入力情報!E534,"0,000"))&amp;"yen　"&amp;入力情報!E536&amp;DBCS(入力情報!E538)&amp;" "&amp;入力情報!E539)</f>
        <v>０，０００yen　</v>
      </c>
      <c r="J294" s="99"/>
    </row>
    <row r="295" spans="1:8116" ht="24" hidden="1" customHeight="1" x14ac:dyDescent="0.4">
      <c r="A295" s="403" t="str">
        <f>IF(入力情報!E532&lt;&gt;"","Member with Limited Liability Partner:　"&amp;入力情報!E532,"")</f>
        <v/>
      </c>
      <c r="B295" s="401"/>
      <c r="J295" s="99"/>
    </row>
    <row r="296" spans="1:8116" ht="24" hidden="1" customHeight="1" x14ac:dyDescent="0.4">
      <c r="A296" s="144" t="str">
        <f>"43."</f>
        <v>43.</v>
      </c>
      <c r="B296" s="144" t="str">
        <f>IF(入力情報!E535="","金"&amp;DBCS(TEXT(入力情報!E534,"0,000"))&amp;"円　"&amp;入力情報!E542,"金"&amp;DBCS(TEXT(入力情報!E534,"0,000"))&amp;"円　"&amp;入力情報!E537&amp;DBCS(入力情報!E538)&amp;" "&amp;入力情報!E540)</f>
        <v>金０，０００円　</v>
      </c>
      <c r="J296" s="99"/>
    </row>
    <row r="297" spans="1:8116" ht="24" hidden="1" customHeight="1" x14ac:dyDescent="0.4">
      <c r="A297" s="400" t="str">
        <f>IF(入力情報!E533&lt;&gt;"","　　　　　　有限責任社員　"&amp;入力情報!E533,"")</f>
        <v/>
      </c>
      <c r="B297" s="401"/>
      <c r="J297" s="99"/>
    </row>
    <row r="298" spans="1:8116" ht="24" hidden="1" customHeight="1" x14ac:dyDescent="0.4">
      <c r="A298" s="144" t="str">
        <f>"44."</f>
        <v>44.</v>
      </c>
      <c r="B298" s="144" t="str">
        <f>IF(入力情報!E547="",DBCS(TEXT(入力情報!E546,"0,000"))&amp;"yen　"&amp;入力情報!E553,DBCS(TEXT(入力情報!E546,"0,000"))&amp;"yen　"&amp;入力情報!E548&amp;DBCS(入力情報!E550)&amp;" "&amp;入力情報!E551)</f>
        <v>０，０００yen　</v>
      </c>
      <c r="J298" s="99"/>
    </row>
    <row r="299" spans="1:8116" ht="24" hidden="1" customHeight="1" x14ac:dyDescent="0.4">
      <c r="A299" s="403" t="str">
        <f>IF(入力情報!E544&lt;&gt;"","Member with Limited Liability Partner:　"&amp;入力情報!E544,"")</f>
        <v/>
      </c>
      <c r="B299" s="401"/>
      <c r="J299" s="99"/>
    </row>
    <row r="300" spans="1:8116" s="144" customFormat="1" ht="24" hidden="1" customHeight="1" x14ac:dyDescent="0.4">
      <c r="A300" s="144" t="str">
        <f t="shared" ref="A300" si="0">"44."</f>
        <v>44.</v>
      </c>
      <c r="B300" s="144" t="str">
        <f>IF(入力情報!E547="","金"&amp;DBCS(TEXT(入力情報!E546,"0,000"))&amp;"円　"&amp;入力情報!E554,"金"&amp;DBCS(TEXT(入力情報!E546,"0,000"))&amp;"円　"&amp;入力情報!E549&amp;DBCS(入力情報!E550)&amp;" "&amp;入力情報!E552)</f>
        <v>金０，０００円　</v>
      </c>
      <c r="J300" s="144" t="str">
        <f>IF(入力情報!E547="","金"&amp;DBCS(TEXT(入力情報!E546,"0,000"))&amp;"円　"&amp;入力情報!E554,"金"&amp;DBCS(TEXT(入力情報!E546,"0,000"))&amp;"円　"&amp;入力情報!E549&amp;DBCS(入力情報!E550)&amp;" "&amp;入力情報!E552)</f>
        <v>金０，０００円　</v>
      </c>
    </row>
    <row r="301" spans="1:8116" ht="24" hidden="1" customHeight="1" x14ac:dyDescent="0.4">
      <c r="A301" s="400" t="str">
        <f>IF(入力情報!E545&lt;&gt;"","　　　　　　有限責任社員　"&amp;入力情報!E545,"")</f>
        <v/>
      </c>
      <c r="B301" s="401"/>
      <c r="C301" s="400"/>
      <c r="D301" s="401"/>
      <c r="E301" s="400"/>
      <c r="F301" s="401"/>
      <c r="G301" s="400"/>
      <c r="H301" s="401"/>
      <c r="I301" s="400"/>
      <c r="J301" s="401"/>
      <c r="K301" s="400"/>
      <c r="L301" s="401"/>
      <c r="M301" s="400"/>
      <c r="N301" s="401"/>
      <c r="O301" s="400"/>
      <c r="P301" s="401"/>
      <c r="Q301" s="400"/>
      <c r="R301" s="401"/>
      <c r="S301" s="400"/>
      <c r="T301" s="401"/>
      <c r="U301" s="400"/>
      <c r="V301" s="401"/>
      <c r="W301" s="400"/>
      <c r="X301" s="401"/>
      <c r="Y301" s="400"/>
      <c r="Z301" s="401"/>
      <c r="AA301" s="400"/>
      <c r="AB301" s="401"/>
      <c r="AC301" s="400"/>
      <c r="AD301" s="401"/>
      <c r="AE301" s="400"/>
      <c r="AF301" s="401"/>
      <c r="AG301" s="400"/>
      <c r="AH301" s="401"/>
      <c r="AI301" s="400"/>
      <c r="AJ301" s="401"/>
      <c r="AK301" s="400"/>
      <c r="AL301" s="401"/>
      <c r="AM301" s="400"/>
      <c r="AN301" s="401"/>
      <c r="AO301" s="400"/>
      <c r="AP301" s="401"/>
      <c r="AQ301" s="400"/>
      <c r="AR301" s="401"/>
      <c r="AS301" s="400"/>
      <c r="AT301" s="401"/>
      <c r="AU301" s="400"/>
      <c r="AV301" s="401"/>
      <c r="AW301" s="400"/>
      <c r="AX301" s="401"/>
      <c r="AY301" s="400"/>
      <c r="AZ301" s="401"/>
      <c r="BA301" s="400"/>
      <c r="BB301" s="401"/>
      <c r="BC301" s="400"/>
      <c r="BD301" s="401"/>
      <c r="BE301" s="400"/>
      <c r="BF301" s="401"/>
      <c r="BG301" s="400"/>
      <c r="BH301" s="401"/>
      <c r="BI301" s="400"/>
      <c r="BJ301" s="401"/>
      <c r="BK301" s="400"/>
      <c r="BL301" s="401"/>
      <c r="BM301" s="400"/>
      <c r="BN301" s="401"/>
      <c r="BO301" s="400"/>
      <c r="BP301" s="401"/>
      <c r="BQ301" s="400"/>
      <c r="BR301" s="401"/>
      <c r="BS301" s="400"/>
      <c r="BT301" s="401"/>
      <c r="BU301" s="400"/>
      <c r="BV301" s="401"/>
      <c r="BW301" s="400"/>
      <c r="BX301" s="401"/>
      <c r="BY301" s="400"/>
      <c r="BZ301" s="401"/>
      <c r="CA301" s="400"/>
      <c r="CB301" s="401"/>
      <c r="CC301" s="400"/>
      <c r="CD301" s="401"/>
      <c r="CE301" s="400"/>
      <c r="CF301" s="401"/>
      <c r="CG301" s="400"/>
      <c r="CH301" s="401"/>
      <c r="CI301" s="400"/>
      <c r="CJ301" s="401"/>
      <c r="CK301" s="400"/>
      <c r="CL301" s="401"/>
      <c r="CM301" s="400"/>
      <c r="CN301" s="401"/>
      <c r="CO301" s="400"/>
      <c r="CP301" s="401"/>
      <c r="CQ301" s="400"/>
      <c r="CR301" s="401"/>
      <c r="CS301" s="400"/>
      <c r="CT301" s="401"/>
      <c r="CU301" s="400"/>
      <c r="CV301" s="401"/>
      <c r="CW301" s="400"/>
      <c r="CX301" s="401"/>
      <c r="CY301" s="400"/>
      <c r="CZ301" s="401"/>
      <c r="DA301" s="400"/>
      <c r="DB301" s="401"/>
      <c r="DC301" s="400"/>
      <c r="DD301" s="401"/>
      <c r="DE301" s="400"/>
      <c r="DF301" s="401"/>
      <c r="DG301" s="400"/>
      <c r="DH301" s="401"/>
      <c r="DI301" s="400"/>
      <c r="DJ301" s="401"/>
      <c r="DK301" s="400"/>
      <c r="DL301" s="401"/>
      <c r="DM301" s="400"/>
      <c r="DN301" s="401"/>
      <c r="DO301" s="400"/>
      <c r="DP301" s="401"/>
      <c r="DQ301" s="400"/>
      <c r="DR301" s="401"/>
      <c r="DS301" s="400"/>
      <c r="DT301" s="401"/>
      <c r="DU301" s="400"/>
      <c r="DV301" s="401"/>
      <c r="DW301" s="400"/>
      <c r="DX301" s="401"/>
      <c r="DY301" s="400"/>
      <c r="DZ301" s="401"/>
      <c r="EA301" s="400"/>
      <c r="EB301" s="401"/>
      <c r="EC301" s="400"/>
      <c r="ED301" s="401"/>
      <c r="EE301" s="400"/>
      <c r="EF301" s="401"/>
      <c r="EG301" s="400"/>
      <c r="EH301" s="401"/>
      <c r="EI301" s="400"/>
      <c r="EJ301" s="401"/>
      <c r="EK301" s="400"/>
      <c r="EL301" s="401"/>
      <c r="EM301" s="400"/>
      <c r="EN301" s="401"/>
      <c r="EO301" s="400"/>
      <c r="EP301" s="401"/>
      <c r="EQ301" s="400"/>
      <c r="ER301" s="401"/>
      <c r="ES301" s="400"/>
      <c r="ET301" s="401"/>
      <c r="EU301" s="400"/>
      <c r="EV301" s="401"/>
      <c r="EW301" s="400"/>
      <c r="EX301" s="401"/>
      <c r="EY301" s="400"/>
      <c r="EZ301" s="401"/>
      <c r="FA301" s="400"/>
      <c r="FB301" s="401"/>
      <c r="FC301" s="400"/>
      <c r="FD301" s="401"/>
      <c r="FE301" s="400"/>
      <c r="FF301" s="401"/>
      <c r="FG301" s="400"/>
      <c r="FH301" s="401"/>
      <c r="FI301" s="400"/>
      <c r="FJ301" s="401"/>
      <c r="FK301" s="400"/>
      <c r="FL301" s="401"/>
      <c r="FM301" s="400"/>
      <c r="FN301" s="401"/>
      <c r="FO301" s="400"/>
      <c r="FP301" s="401"/>
      <c r="FQ301" s="400"/>
      <c r="FR301" s="401"/>
      <c r="FS301" s="400"/>
      <c r="FT301" s="401"/>
      <c r="FU301" s="400"/>
      <c r="FV301" s="401"/>
      <c r="FW301" s="400"/>
      <c r="FX301" s="401"/>
      <c r="FY301" s="400"/>
      <c r="FZ301" s="401"/>
      <c r="GA301" s="400"/>
      <c r="GB301" s="401"/>
      <c r="GC301" s="400"/>
      <c r="GD301" s="401"/>
      <c r="GE301" s="400"/>
      <c r="GF301" s="401"/>
      <c r="GG301" s="400"/>
      <c r="GH301" s="401"/>
      <c r="GI301" s="400"/>
      <c r="GJ301" s="401"/>
      <c r="GK301" s="400"/>
      <c r="GL301" s="401"/>
      <c r="GM301" s="400"/>
      <c r="GN301" s="401"/>
      <c r="GO301" s="400"/>
      <c r="GP301" s="401"/>
      <c r="GQ301" s="400"/>
      <c r="GR301" s="401"/>
      <c r="GS301" s="400"/>
      <c r="GT301" s="401"/>
      <c r="GU301" s="400"/>
      <c r="GV301" s="401"/>
      <c r="GW301" s="400"/>
      <c r="GX301" s="401"/>
      <c r="GY301" s="400"/>
      <c r="GZ301" s="401"/>
      <c r="HA301" s="400"/>
      <c r="HB301" s="401"/>
      <c r="HC301" s="400"/>
      <c r="HD301" s="401"/>
      <c r="HE301" s="400"/>
      <c r="HF301" s="401"/>
      <c r="HG301" s="400"/>
      <c r="HH301" s="401"/>
      <c r="HI301" s="400"/>
      <c r="HJ301" s="401"/>
      <c r="HK301" s="400"/>
      <c r="HL301" s="401"/>
      <c r="HM301" s="400"/>
      <c r="HN301" s="401"/>
      <c r="HO301" s="400"/>
      <c r="HP301" s="401"/>
      <c r="HQ301" s="400"/>
      <c r="HR301" s="401"/>
      <c r="HS301" s="400"/>
      <c r="HT301" s="401"/>
      <c r="HU301" s="400"/>
      <c r="HV301" s="401"/>
      <c r="HW301" s="400"/>
      <c r="HX301" s="401"/>
      <c r="HY301" s="400"/>
      <c r="HZ301" s="401"/>
      <c r="IA301" s="400"/>
      <c r="IB301" s="401"/>
      <c r="IC301" s="400"/>
      <c r="ID301" s="401"/>
      <c r="IE301" s="400"/>
      <c r="IF301" s="401"/>
      <c r="IG301" s="400"/>
      <c r="IH301" s="401"/>
      <c r="II301" s="400"/>
      <c r="IJ301" s="401"/>
      <c r="IK301" s="400"/>
      <c r="IL301" s="401"/>
      <c r="IM301" s="400"/>
      <c r="IN301" s="401"/>
      <c r="IO301" s="400"/>
      <c r="IP301" s="401"/>
      <c r="IQ301" s="400"/>
      <c r="IR301" s="401"/>
      <c r="IS301" s="400"/>
      <c r="IT301" s="401"/>
      <c r="IU301" s="400"/>
      <c r="IV301" s="401"/>
      <c r="IW301" s="400"/>
      <c r="IX301" s="401"/>
      <c r="IY301" s="400"/>
      <c r="IZ301" s="401"/>
      <c r="JA301" s="400"/>
      <c r="JB301" s="401"/>
      <c r="JC301" s="400"/>
      <c r="JD301" s="401"/>
      <c r="JE301" s="400"/>
      <c r="JF301" s="401"/>
      <c r="JG301" s="400"/>
      <c r="JH301" s="401"/>
      <c r="JI301" s="400"/>
      <c r="JJ301" s="401"/>
      <c r="JK301" s="400"/>
      <c r="JL301" s="401"/>
      <c r="JM301" s="400"/>
      <c r="JN301" s="401"/>
      <c r="JO301" s="400"/>
      <c r="JP301" s="401"/>
      <c r="JQ301" s="400"/>
      <c r="JR301" s="401"/>
      <c r="JS301" s="400"/>
      <c r="JT301" s="401"/>
      <c r="JU301" s="400"/>
      <c r="JV301" s="401"/>
      <c r="JW301" s="400"/>
      <c r="JX301" s="401"/>
      <c r="JY301" s="400"/>
      <c r="JZ301" s="401"/>
      <c r="KA301" s="400"/>
      <c r="KB301" s="401"/>
      <c r="KC301" s="400"/>
      <c r="KD301" s="401"/>
      <c r="KE301" s="400"/>
      <c r="KF301" s="401"/>
      <c r="KG301" s="400"/>
      <c r="KH301" s="401"/>
      <c r="KI301" s="400"/>
      <c r="KJ301" s="401"/>
      <c r="KK301" s="400"/>
      <c r="KL301" s="401"/>
      <c r="KM301" s="400"/>
      <c r="KN301" s="401"/>
      <c r="KO301" s="400"/>
      <c r="KP301" s="401"/>
      <c r="KQ301" s="400"/>
      <c r="KR301" s="401"/>
      <c r="KS301" s="400"/>
      <c r="KT301" s="401"/>
      <c r="KU301" s="400"/>
      <c r="KV301" s="401"/>
      <c r="KW301" s="400"/>
      <c r="KX301" s="401"/>
      <c r="KY301" s="400"/>
      <c r="KZ301" s="401"/>
      <c r="LA301" s="400"/>
      <c r="LB301" s="401"/>
      <c r="LC301" s="400"/>
      <c r="LD301" s="401"/>
      <c r="LE301" s="400"/>
      <c r="LF301" s="401"/>
      <c r="LG301" s="400"/>
      <c r="LH301" s="401"/>
      <c r="LI301" s="400"/>
      <c r="LJ301" s="401"/>
      <c r="LK301" s="400"/>
      <c r="LL301" s="401"/>
      <c r="LM301" s="400"/>
      <c r="LN301" s="401"/>
      <c r="LO301" s="400"/>
      <c r="LP301" s="401"/>
      <c r="LQ301" s="400"/>
      <c r="LR301" s="401"/>
      <c r="LS301" s="400"/>
      <c r="LT301" s="401"/>
      <c r="LU301" s="400"/>
      <c r="LV301" s="401"/>
      <c r="LW301" s="400"/>
      <c r="LX301" s="401"/>
      <c r="LY301" s="400"/>
      <c r="LZ301" s="401"/>
      <c r="MA301" s="400"/>
      <c r="MB301" s="401"/>
      <c r="MC301" s="400"/>
      <c r="MD301" s="401"/>
      <c r="ME301" s="400"/>
      <c r="MF301" s="401"/>
      <c r="MG301" s="400"/>
      <c r="MH301" s="401"/>
      <c r="MI301" s="400"/>
      <c r="MJ301" s="401"/>
      <c r="MK301" s="400"/>
      <c r="ML301" s="401"/>
      <c r="MM301" s="400"/>
      <c r="MN301" s="401"/>
      <c r="MO301" s="400"/>
      <c r="MP301" s="401"/>
      <c r="MQ301" s="400"/>
      <c r="MR301" s="401"/>
      <c r="MS301" s="400"/>
      <c r="MT301" s="401"/>
      <c r="MU301" s="400"/>
      <c r="MV301" s="401"/>
      <c r="MW301" s="400"/>
      <c r="MX301" s="401"/>
      <c r="MY301" s="400"/>
      <c r="MZ301" s="401"/>
      <c r="NA301" s="400"/>
      <c r="NB301" s="401"/>
      <c r="NC301" s="400"/>
      <c r="ND301" s="401"/>
      <c r="NE301" s="400"/>
      <c r="NF301" s="401"/>
      <c r="NG301" s="400"/>
      <c r="NH301" s="401"/>
      <c r="NI301" s="400"/>
      <c r="NJ301" s="401"/>
      <c r="NK301" s="400"/>
      <c r="NL301" s="401"/>
      <c r="NM301" s="400"/>
      <c r="NN301" s="401"/>
      <c r="NO301" s="400"/>
      <c r="NP301" s="401"/>
      <c r="NQ301" s="400"/>
      <c r="NR301" s="401"/>
      <c r="NS301" s="400"/>
      <c r="NT301" s="401"/>
      <c r="NU301" s="400"/>
      <c r="NV301" s="401"/>
      <c r="NW301" s="400"/>
      <c r="NX301" s="401"/>
      <c r="NY301" s="400"/>
      <c r="NZ301" s="401"/>
      <c r="OA301" s="400"/>
      <c r="OB301" s="401"/>
      <c r="OC301" s="400"/>
      <c r="OD301" s="401"/>
      <c r="OE301" s="400"/>
      <c r="OF301" s="401"/>
      <c r="OG301" s="400"/>
      <c r="OH301" s="401"/>
      <c r="OI301" s="400"/>
      <c r="OJ301" s="401"/>
      <c r="OK301" s="400"/>
      <c r="OL301" s="401"/>
      <c r="OM301" s="400"/>
      <c r="ON301" s="401"/>
      <c r="OO301" s="400"/>
      <c r="OP301" s="401"/>
      <c r="OQ301" s="400"/>
      <c r="OR301" s="401"/>
      <c r="OS301" s="400"/>
      <c r="OT301" s="401"/>
      <c r="OU301" s="400"/>
      <c r="OV301" s="401"/>
      <c r="OW301" s="400"/>
      <c r="OX301" s="401"/>
      <c r="OY301" s="400"/>
      <c r="OZ301" s="401"/>
      <c r="PA301" s="400"/>
      <c r="PB301" s="401"/>
      <c r="PC301" s="400"/>
      <c r="PD301" s="401"/>
      <c r="PE301" s="400"/>
      <c r="PF301" s="401"/>
      <c r="PG301" s="400"/>
      <c r="PH301" s="401"/>
      <c r="PI301" s="400"/>
      <c r="PJ301" s="401"/>
      <c r="PK301" s="400"/>
      <c r="PL301" s="401"/>
      <c r="PM301" s="400"/>
      <c r="PN301" s="401"/>
      <c r="PO301" s="400"/>
      <c r="PP301" s="401"/>
      <c r="PQ301" s="400"/>
      <c r="PR301" s="401"/>
      <c r="PS301" s="400"/>
      <c r="PT301" s="401"/>
      <c r="PU301" s="400"/>
      <c r="PV301" s="401"/>
      <c r="PW301" s="400"/>
      <c r="PX301" s="401"/>
      <c r="PY301" s="400"/>
      <c r="PZ301" s="401"/>
      <c r="QA301" s="400"/>
      <c r="QB301" s="401"/>
      <c r="QC301" s="400"/>
      <c r="QD301" s="401"/>
      <c r="QE301" s="400"/>
      <c r="QF301" s="401"/>
      <c r="QG301" s="400"/>
      <c r="QH301" s="401"/>
      <c r="QI301" s="400"/>
      <c r="QJ301" s="401"/>
      <c r="QK301" s="400"/>
      <c r="QL301" s="401"/>
      <c r="QM301" s="400"/>
      <c r="QN301" s="401"/>
      <c r="QO301" s="400"/>
      <c r="QP301" s="401"/>
      <c r="QQ301" s="400"/>
      <c r="QR301" s="401"/>
      <c r="QS301" s="400"/>
      <c r="QT301" s="401"/>
      <c r="QU301" s="400"/>
      <c r="QV301" s="401"/>
      <c r="QW301" s="400"/>
      <c r="QX301" s="401"/>
      <c r="QY301" s="400"/>
      <c r="QZ301" s="401"/>
      <c r="RA301" s="400"/>
      <c r="RB301" s="401"/>
      <c r="RC301" s="400"/>
      <c r="RD301" s="401"/>
      <c r="RE301" s="400"/>
      <c r="RF301" s="401"/>
      <c r="RG301" s="400"/>
      <c r="RH301" s="401"/>
      <c r="RI301" s="400"/>
      <c r="RJ301" s="401"/>
      <c r="RK301" s="400"/>
      <c r="RL301" s="401"/>
      <c r="RM301" s="400"/>
      <c r="RN301" s="401"/>
      <c r="RO301" s="400"/>
      <c r="RP301" s="401"/>
      <c r="RQ301" s="400"/>
      <c r="RR301" s="401"/>
      <c r="RS301" s="400"/>
      <c r="RT301" s="401"/>
      <c r="RU301" s="400"/>
      <c r="RV301" s="401"/>
      <c r="RW301" s="400"/>
      <c r="RX301" s="401"/>
      <c r="RY301" s="400"/>
      <c r="RZ301" s="401"/>
      <c r="SA301" s="400"/>
      <c r="SB301" s="401"/>
      <c r="SC301" s="400"/>
      <c r="SD301" s="401"/>
      <c r="SE301" s="400"/>
      <c r="SF301" s="401"/>
      <c r="SG301" s="400"/>
      <c r="SH301" s="401"/>
      <c r="SI301" s="400"/>
      <c r="SJ301" s="401"/>
      <c r="SK301" s="400"/>
      <c r="SL301" s="401"/>
      <c r="SM301" s="400"/>
      <c r="SN301" s="401"/>
      <c r="SO301" s="400"/>
      <c r="SP301" s="401"/>
      <c r="SQ301" s="400"/>
      <c r="SR301" s="401"/>
      <c r="SS301" s="400"/>
      <c r="ST301" s="401"/>
      <c r="SU301" s="400"/>
      <c r="SV301" s="401"/>
      <c r="SW301" s="400"/>
      <c r="SX301" s="401"/>
      <c r="SY301" s="400"/>
      <c r="SZ301" s="401"/>
      <c r="TA301" s="400"/>
      <c r="TB301" s="401"/>
      <c r="TC301" s="400"/>
      <c r="TD301" s="401"/>
      <c r="TE301" s="400"/>
      <c r="TF301" s="401"/>
      <c r="TG301" s="400"/>
      <c r="TH301" s="401"/>
      <c r="TI301" s="400"/>
      <c r="TJ301" s="401"/>
      <c r="TK301" s="400"/>
      <c r="TL301" s="401"/>
      <c r="TM301" s="400"/>
      <c r="TN301" s="401"/>
      <c r="TO301" s="400"/>
      <c r="TP301" s="401"/>
      <c r="TQ301" s="400"/>
      <c r="TR301" s="401"/>
      <c r="TS301" s="400"/>
      <c r="TT301" s="401"/>
      <c r="TU301" s="400"/>
      <c r="TV301" s="401"/>
      <c r="TW301" s="400"/>
      <c r="TX301" s="401"/>
      <c r="TY301" s="400"/>
      <c r="TZ301" s="401"/>
      <c r="UA301" s="400"/>
      <c r="UB301" s="401"/>
      <c r="UC301" s="400"/>
      <c r="UD301" s="401"/>
      <c r="UE301" s="400"/>
      <c r="UF301" s="401"/>
      <c r="UG301" s="400"/>
      <c r="UH301" s="401"/>
      <c r="UI301" s="400"/>
      <c r="UJ301" s="401"/>
      <c r="UK301" s="400"/>
      <c r="UL301" s="401"/>
      <c r="UM301" s="400"/>
      <c r="UN301" s="401"/>
      <c r="UO301" s="400"/>
      <c r="UP301" s="401"/>
      <c r="UQ301" s="400"/>
      <c r="UR301" s="401"/>
      <c r="US301" s="400"/>
      <c r="UT301" s="401"/>
      <c r="UU301" s="400"/>
      <c r="UV301" s="401"/>
      <c r="UW301" s="400"/>
      <c r="UX301" s="401"/>
      <c r="UY301" s="400"/>
      <c r="UZ301" s="401"/>
      <c r="VA301" s="400"/>
      <c r="VB301" s="401"/>
      <c r="VC301" s="400"/>
      <c r="VD301" s="401"/>
      <c r="VE301" s="400"/>
      <c r="VF301" s="401"/>
      <c r="VG301" s="400"/>
      <c r="VH301" s="401"/>
      <c r="VI301" s="400"/>
      <c r="VJ301" s="401"/>
      <c r="VK301" s="400"/>
      <c r="VL301" s="401"/>
      <c r="VM301" s="400"/>
      <c r="VN301" s="401"/>
      <c r="VO301" s="400"/>
      <c r="VP301" s="401"/>
      <c r="VQ301" s="400"/>
      <c r="VR301" s="401"/>
      <c r="VS301" s="400"/>
      <c r="VT301" s="401"/>
      <c r="VU301" s="400"/>
      <c r="VV301" s="401"/>
      <c r="VW301" s="400"/>
      <c r="VX301" s="401"/>
      <c r="VY301" s="400"/>
      <c r="VZ301" s="401"/>
      <c r="WA301" s="400"/>
      <c r="WB301" s="401"/>
      <c r="WC301" s="400"/>
      <c r="WD301" s="401"/>
      <c r="WE301" s="400"/>
      <c r="WF301" s="401"/>
      <c r="WG301" s="400"/>
      <c r="WH301" s="401"/>
      <c r="WI301" s="400"/>
      <c r="WJ301" s="401"/>
      <c r="WK301" s="400"/>
      <c r="WL301" s="401"/>
      <c r="WM301" s="400"/>
      <c r="WN301" s="401"/>
      <c r="WO301" s="400"/>
      <c r="WP301" s="401"/>
      <c r="WQ301" s="400"/>
      <c r="WR301" s="401"/>
      <c r="WS301" s="400"/>
      <c r="WT301" s="401"/>
      <c r="WU301" s="400"/>
      <c r="WV301" s="401"/>
      <c r="WW301" s="400"/>
      <c r="WX301" s="401"/>
      <c r="WY301" s="400"/>
      <c r="WZ301" s="401"/>
      <c r="XA301" s="400"/>
      <c r="XB301" s="401"/>
      <c r="XC301" s="400"/>
      <c r="XD301" s="401"/>
      <c r="XE301" s="400"/>
      <c r="XF301" s="401"/>
      <c r="XG301" s="400"/>
      <c r="XH301" s="401"/>
      <c r="XI301" s="400"/>
      <c r="XJ301" s="401"/>
      <c r="XK301" s="400"/>
      <c r="XL301" s="401"/>
      <c r="XM301" s="400"/>
      <c r="XN301" s="401"/>
      <c r="XO301" s="400"/>
      <c r="XP301" s="401"/>
      <c r="XQ301" s="400"/>
      <c r="XR301" s="401"/>
      <c r="XS301" s="400"/>
      <c r="XT301" s="401"/>
      <c r="XU301" s="400"/>
      <c r="XV301" s="401"/>
      <c r="XW301" s="400"/>
      <c r="XX301" s="401"/>
      <c r="XY301" s="400"/>
      <c r="XZ301" s="401"/>
      <c r="YA301" s="400"/>
      <c r="YB301" s="401"/>
      <c r="YC301" s="400"/>
      <c r="YD301" s="401"/>
      <c r="YE301" s="400"/>
      <c r="YF301" s="401"/>
      <c r="YG301" s="400"/>
      <c r="YH301" s="401"/>
      <c r="YI301" s="400"/>
      <c r="YJ301" s="401"/>
      <c r="YK301" s="400"/>
      <c r="YL301" s="401"/>
      <c r="YM301" s="400"/>
      <c r="YN301" s="401"/>
      <c r="YO301" s="400"/>
      <c r="YP301" s="401"/>
      <c r="YQ301" s="400"/>
      <c r="YR301" s="401"/>
      <c r="YS301" s="400"/>
      <c r="YT301" s="401"/>
      <c r="YU301" s="400"/>
      <c r="YV301" s="401"/>
      <c r="YW301" s="400"/>
      <c r="YX301" s="401"/>
      <c r="YY301" s="400"/>
      <c r="YZ301" s="401"/>
      <c r="ZA301" s="400"/>
      <c r="ZB301" s="401"/>
      <c r="ZC301" s="400"/>
      <c r="ZD301" s="401"/>
      <c r="ZE301" s="400"/>
      <c r="ZF301" s="401"/>
      <c r="ZG301" s="400"/>
      <c r="ZH301" s="401"/>
      <c r="ZI301" s="400"/>
      <c r="ZJ301" s="401"/>
      <c r="ZK301" s="400"/>
      <c r="ZL301" s="401"/>
      <c r="ZM301" s="400"/>
      <c r="ZN301" s="401"/>
      <c r="ZO301" s="400"/>
      <c r="ZP301" s="401"/>
      <c r="ZQ301" s="400"/>
      <c r="ZR301" s="401"/>
      <c r="ZS301" s="400"/>
      <c r="ZT301" s="401"/>
      <c r="ZU301" s="400"/>
      <c r="ZV301" s="401"/>
      <c r="ZW301" s="400"/>
      <c r="ZX301" s="401"/>
      <c r="ZY301" s="400"/>
      <c r="ZZ301" s="401"/>
      <c r="AAA301" s="400"/>
      <c r="AAB301" s="401"/>
      <c r="AAC301" s="400"/>
      <c r="AAD301" s="401"/>
      <c r="AAE301" s="400"/>
      <c r="AAF301" s="401"/>
      <c r="AAG301" s="400"/>
      <c r="AAH301" s="401"/>
      <c r="AAI301" s="400"/>
      <c r="AAJ301" s="401"/>
      <c r="AAK301" s="400"/>
      <c r="AAL301" s="401"/>
      <c r="AAM301" s="400"/>
      <c r="AAN301" s="401"/>
      <c r="AAO301" s="400"/>
      <c r="AAP301" s="401"/>
      <c r="AAQ301" s="400"/>
      <c r="AAR301" s="401"/>
      <c r="AAS301" s="400"/>
      <c r="AAT301" s="401"/>
      <c r="AAU301" s="400"/>
      <c r="AAV301" s="401"/>
      <c r="AAW301" s="400"/>
      <c r="AAX301" s="401"/>
      <c r="AAY301" s="400"/>
      <c r="AAZ301" s="401"/>
      <c r="ABA301" s="400"/>
      <c r="ABB301" s="401"/>
      <c r="ABC301" s="400"/>
      <c r="ABD301" s="401"/>
      <c r="ABE301" s="400"/>
      <c r="ABF301" s="401"/>
      <c r="ABG301" s="400"/>
      <c r="ABH301" s="401"/>
      <c r="ABI301" s="400"/>
      <c r="ABJ301" s="401"/>
      <c r="ABK301" s="400"/>
      <c r="ABL301" s="401"/>
      <c r="ABM301" s="400"/>
      <c r="ABN301" s="401"/>
      <c r="ABO301" s="400"/>
      <c r="ABP301" s="401"/>
      <c r="ABQ301" s="400"/>
      <c r="ABR301" s="401"/>
      <c r="ABS301" s="400"/>
      <c r="ABT301" s="401"/>
      <c r="ABU301" s="400"/>
      <c r="ABV301" s="401"/>
      <c r="ABW301" s="400"/>
      <c r="ABX301" s="401"/>
      <c r="ABY301" s="400"/>
      <c r="ABZ301" s="401"/>
      <c r="ACA301" s="400"/>
      <c r="ACB301" s="401"/>
      <c r="ACC301" s="400"/>
      <c r="ACD301" s="401"/>
      <c r="ACE301" s="400"/>
      <c r="ACF301" s="401"/>
      <c r="ACG301" s="400"/>
      <c r="ACH301" s="401"/>
      <c r="ACI301" s="400"/>
      <c r="ACJ301" s="401"/>
      <c r="ACK301" s="400"/>
      <c r="ACL301" s="401"/>
      <c r="ACM301" s="400"/>
      <c r="ACN301" s="401"/>
      <c r="ACO301" s="400"/>
      <c r="ACP301" s="401"/>
      <c r="ACQ301" s="400"/>
      <c r="ACR301" s="401"/>
      <c r="ACS301" s="400"/>
      <c r="ACT301" s="401"/>
      <c r="ACU301" s="400"/>
      <c r="ACV301" s="401"/>
      <c r="ACW301" s="400"/>
      <c r="ACX301" s="401"/>
      <c r="ACY301" s="400"/>
      <c r="ACZ301" s="401"/>
      <c r="ADA301" s="400"/>
      <c r="ADB301" s="401"/>
      <c r="ADC301" s="400"/>
      <c r="ADD301" s="401"/>
      <c r="ADE301" s="400"/>
      <c r="ADF301" s="401"/>
      <c r="ADG301" s="400"/>
      <c r="ADH301" s="401"/>
      <c r="ADI301" s="400"/>
      <c r="ADJ301" s="401"/>
      <c r="ADK301" s="400"/>
      <c r="ADL301" s="401"/>
      <c r="ADM301" s="400"/>
      <c r="ADN301" s="401"/>
      <c r="ADO301" s="400"/>
      <c r="ADP301" s="401"/>
      <c r="ADQ301" s="400"/>
      <c r="ADR301" s="401"/>
      <c r="ADS301" s="400"/>
      <c r="ADT301" s="401"/>
      <c r="ADU301" s="400"/>
      <c r="ADV301" s="401"/>
      <c r="ADW301" s="400"/>
      <c r="ADX301" s="401"/>
      <c r="ADY301" s="400"/>
      <c r="ADZ301" s="401"/>
      <c r="AEA301" s="400"/>
      <c r="AEB301" s="401"/>
      <c r="AEC301" s="400"/>
      <c r="AED301" s="401"/>
      <c r="AEE301" s="400"/>
      <c r="AEF301" s="401"/>
      <c r="AEG301" s="400"/>
      <c r="AEH301" s="401"/>
      <c r="AEI301" s="400"/>
      <c r="AEJ301" s="401"/>
      <c r="AEK301" s="400"/>
      <c r="AEL301" s="401"/>
      <c r="AEM301" s="400"/>
      <c r="AEN301" s="401"/>
      <c r="AEO301" s="400"/>
      <c r="AEP301" s="401"/>
      <c r="AEQ301" s="400"/>
      <c r="AER301" s="401"/>
      <c r="AES301" s="400"/>
      <c r="AET301" s="401"/>
      <c r="AEU301" s="400"/>
      <c r="AEV301" s="401"/>
      <c r="AEW301" s="400"/>
      <c r="AEX301" s="401"/>
      <c r="AEY301" s="400"/>
      <c r="AEZ301" s="401"/>
      <c r="AFA301" s="400"/>
      <c r="AFB301" s="401"/>
      <c r="AFC301" s="400"/>
      <c r="AFD301" s="401"/>
      <c r="AFE301" s="400"/>
      <c r="AFF301" s="401"/>
      <c r="AFG301" s="400"/>
      <c r="AFH301" s="401"/>
      <c r="AFI301" s="400"/>
      <c r="AFJ301" s="401"/>
      <c r="AFK301" s="400"/>
      <c r="AFL301" s="401"/>
      <c r="AFM301" s="400"/>
      <c r="AFN301" s="401"/>
      <c r="AFO301" s="400"/>
      <c r="AFP301" s="401"/>
      <c r="AFQ301" s="400"/>
      <c r="AFR301" s="401"/>
      <c r="AFS301" s="400"/>
      <c r="AFT301" s="401"/>
      <c r="AFU301" s="400"/>
      <c r="AFV301" s="401"/>
      <c r="AFW301" s="400"/>
      <c r="AFX301" s="401"/>
      <c r="AFY301" s="400"/>
      <c r="AFZ301" s="401"/>
      <c r="AGA301" s="400"/>
      <c r="AGB301" s="401"/>
      <c r="AGC301" s="400"/>
      <c r="AGD301" s="401"/>
      <c r="AGE301" s="400"/>
      <c r="AGF301" s="401"/>
      <c r="AGG301" s="400"/>
      <c r="AGH301" s="401"/>
      <c r="AGI301" s="400"/>
      <c r="AGJ301" s="401"/>
      <c r="AGK301" s="400"/>
      <c r="AGL301" s="401"/>
      <c r="AGM301" s="400"/>
      <c r="AGN301" s="401"/>
      <c r="AGO301" s="400"/>
      <c r="AGP301" s="401"/>
      <c r="AGQ301" s="400"/>
      <c r="AGR301" s="401"/>
      <c r="AGS301" s="400"/>
      <c r="AGT301" s="401"/>
      <c r="AGU301" s="400"/>
      <c r="AGV301" s="401"/>
      <c r="AGW301" s="400"/>
      <c r="AGX301" s="401"/>
      <c r="AGY301" s="400"/>
      <c r="AGZ301" s="401"/>
      <c r="AHA301" s="400"/>
      <c r="AHB301" s="401"/>
      <c r="AHC301" s="400"/>
      <c r="AHD301" s="401"/>
      <c r="AHE301" s="400"/>
      <c r="AHF301" s="401"/>
      <c r="AHG301" s="400"/>
      <c r="AHH301" s="401"/>
      <c r="AHI301" s="400"/>
      <c r="AHJ301" s="401"/>
      <c r="AHK301" s="400"/>
      <c r="AHL301" s="401"/>
      <c r="AHM301" s="400"/>
      <c r="AHN301" s="401"/>
      <c r="AHO301" s="400"/>
      <c r="AHP301" s="401"/>
      <c r="AHQ301" s="400"/>
      <c r="AHR301" s="401"/>
      <c r="AHS301" s="400"/>
      <c r="AHT301" s="401"/>
      <c r="AHU301" s="400"/>
      <c r="AHV301" s="401"/>
      <c r="AHW301" s="400"/>
      <c r="AHX301" s="401"/>
      <c r="AHY301" s="400"/>
      <c r="AHZ301" s="401"/>
      <c r="AIA301" s="400"/>
      <c r="AIB301" s="401"/>
      <c r="AIC301" s="400"/>
      <c r="AID301" s="401"/>
      <c r="AIE301" s="400"/>
      <c r="AIF301" s="401"/>
      <c r="AIG301" s="400"/>
      <c r="AIH301" s="401"/>
      <c r="AII301" s="400"/>
      <c r="AIJ301" s="401"/>
      <c r="AIK301" s="400"/>
      <c r="AIL301" s="401"/>
      <c r="AIM301" s="400"/>
      <c r="AIN301" s="401"/>
      <c r="AIO301" s="400"/>
      <c r="AIP301" s="401"/>
      <c r="AIQ301" s="400"/>
      <c r="AIR301" s="401"/>
      <c r="AIS301" s="400"/>
      <c r="AIT301" s="401"/>
      <c r="AIU301" s="400"/>
      <c r="AIV301" s="401"/>
      <c r="AIW301" s="400"/>
      <c r="AIX301" s="401"/>
      <c r="AIY301" s="400"/>
      <c r="AIZ301" s="401"/>
      <c r="AJA301" s="400"/>
      <c r="AJB301" s="401"/>
      <c r="AJC301" s="400"/>
      <c r="AJD301" s="401"/>
      <c r="AJE301" s="400"/>
      <c r="AJF301" s="401"/>
      <c r="AJG301" s="400"/>
      <c r="AJH301" s="401"/>
      <c r="AJI301" s="400"/>
      <c r="AJJ301" s="401"/>
      <c r="AJK301" s="400"/>
      <c r="AJL301" s="401"/>
      <c r="AJM301" s="400"/>
      <c r="AJN301" s="401"/>
      <c r="AJO301" s="400"/>
      <c r="AJP301" s="401"/>
      <c r="AJQ301" s="400"/>
      <c r="AJR301" s="401"/>
      <c r="AJS301" s="400"/>
      <c r="AJT301" s="401"/>
      <c r="AJU301" s="400"/>
      <c r="AJV301" s="401"/>
      <c r="AJW301" s="400"/>
      <c r="AJX301" s="401"/>
      <c r="AJY301" s="400"/>
      <c r="AJZ301" s="401"/>
      <c r="AKA301" s="400"/>
      <c r="AKB301" s="401"/>
      <c r="AKC301" s="400"/>
      <c r="AKD301" s="401"/>
      <c r="AKE301" s="400"/>
      <c r="AKF301" s="401"/>
      <c r="AKG301" s="400"/>
      <c r="AKH301" s="401"/>
      <c r="AKI301" s="400"/>
      <c r="AKJ301" s="401"/>
      <c r="AKK301" s="400"/>
      <c r="AKL301" s="401"/>
      <c r="AKM301" s="400"/>
      <c r="AKN301" s="401"/>
      <c r="AKO301" s="400"/>
      <c r="AKP301" s="401"/>
      <c r="AKQ301" s="400"/>
      <c r="AKR301" s="401"/>
      <c r="AKS301" s="400"/>
      <c r="AKT301" s="401"/>
      <c r="AKU301" s="400"/>
      <c r="AKV301" s="401"/>
      <c r="AKW301" s="400"/>
      <c r="AKX301" s="401"/>
      <c r="AKY301" s="400"/>
      <c r="AKZ301" s="401"/>
      <c r="ALA301" s="400"/>
      <c r="ALB301" s="401"/>
      <c r="ALC301" s="400"/>
      <c r="ALD301" s="401"/>
      <c r="ALE301" s="400"/>
      <c r="ALF301" s="401"/>
      <c r="ALG301" s="400"/>
      <c r="ALH301" s="401"/>
      <c r="ALI301" s="400"/>
      <c r="ALJ301" s="401"/>
      <c r="ALK301" s="400"/>
      <c r="ALL301" s="401"/>
      <c r="ALM301" s="400"/>
      <c r="ALN301" s="401"/>
      <c r="ALO301" s="400"/>
      <c r="ALP301" s="401"/>
      <c r="ALQ301" s="400"/>
      <c r="ALR301" s="401"/>
      <c r="ALS301" s="400"/>
      <c r="ALT301" s="401"/>
      <c r="ALU301" s="400"/>
      <c r="ALV301" s="401"/>
      <c r="ALW301" s="400"/>
      <c r="ALX301" s="401"/>
      <c r="ALY301" s="400"/>
      <c r="ALZ301" s="401"/>
      <c r="AMA301" s="400"/>
      <c r="AMB301" s="401"/>
      <c r="AMC301" s="400"/>
      <c r="AMD301" s="401"/>
      <c r="AME301" s="400"/>
      <c r="AMF301" s="401"/>
      <c r="AMG301" s="400"/>
      <c r="AMH301" s="401"/>
      <c r="AMI301" s="400"/>
      <c r="AMJ301" s="401"/>
      <c r="AMK301" s="400"/>
      <c r="AML301" s="401"/>
      <c r="AMM301" s="400"/>
      <c r="AMN301" s="401"/>
      <c r="AMO301" s="400"/>
      <c r="AMP301" s="401"/>
      <c r="AMQ301" s="400"/>
      <c r="AMR301" s="401"/>
      <c r="AMS301" s="400"/>
      <c r="AMT301" s="401"/>
      <c r="AMU301" s="400"/>
      <c r="AMV301" s="401"/>
      <c r="AMW301" s="400"/>
      <c r="AMX301" s="401"/>
      <c r="AMY301" s="400"/>
      <c r="AMZ301" s="401"/>
      <c r="ANA301" s="400"/>
      <c r="ANB301" s="401"/>
      <c r="ANC301" s="400"/>
      <c r="AND301" s="401"/>
      <c r="ANE301" s="400"/>
      <c r="ANF301" s="401"/>
      <c r="ANG301" s="400"/>
      <c r="ANH301" s="401"/>
      <c r="ANI301" s="400"/>
      <c r="ANJ301" s="401"/>
      <c r="ANK301" s="400"/>
      <c r="ANL301" s="401"/>
      <c r="ANM301" s="400"/>
      <c r="ANN301" s="401"/>
      <c r="ANO301" s="400"/>
      <c r="ANP301" s="401"/>
      <c r="ANQ301" s="400"/>
      <c r="ANR301" s="401"/>
      <c r="ANS301" s="400"/>
      <c r="ANT301" s="401"/>
      <c r="ANU301" s="400"/>
      <c r="ANV301" s="401"/>
      <c r="ANW301" s="400"/>
      <c r="ANX301" s="401"/>
      <c r="ANY301" s="400"/>
      <c r="ANZ301" s="401"/>
      <c r="AOA301" s="400"/>
      <c r="AOB301" s="401"/>
      <c r="AOC301" s="400"/>
      <c r="AOD301" s="401"/>
      <c r="AOE301" s="400"/>
      <c r="AOF301" s="401"/>
      <c r="AOG301" s="400"/>
      <c r="AOH301" s="401"/>
      <c r="AOI301" s="400"/>
      <c r="AOJ301" s="401"/>
      <c r="AOK301" s="400"/>
      <c r="AOL301" s="401"/>
      <c r="AOM301" s="400"/>
      <c r="AON301" s="401"/>
      <c r="AOO301" s="400"/>
      <c r="AOP301" s="401"/>
      <c r="AOQ301" s="400"/>
      <c r="AOR301" s="401"/>
      <c r="AOS301" s="400"/>
      <c r="AOT301" s="401"/>
      <c r="AOU301" s="400"/>
      <c r="AOV301" s="401"/>
      <c r="AOW301" s="400"/>
      <c r="AOX301" s="401"/>
      <c r="AOY301" s="400"/>
      <c r="AOZ301" s="401"/>
      <c r="APA301" s="400"/>
      <c r="APB301" s="401"/>
      <c r="APC301" s="400"/>
      <c r="APD301" s="401"/>
      <c r="APE301" s="400"/>
      <c r="APF301" s="401"/>
      <c r="APG301" s="400"/>
      <c r="APH301" s="401"/>
      <c r="API301" s="400"/>
      <c r="APJ301" s="401"/>
      <c r="APK301" s="400"/>
      <c r="APL301" s="401"/>
      <c r="APM301" s="400"/>
      <c r="APN301" s="401"/>
      <c r="APO301" s="400"/>
      <c r="APP301" s="401"/>
      <c r="APQ301" s="400"/>
      <c r="APR301" s="401"/>
      <c r="APS301" s="400"/>
      <c r="APT301" s="401"/>
      <c r="APU301" s="400"/>
      <c r="APV301" s="401"/>
      <c r="APW301" s="400"/>
      <c r="APX301" s="401"/>
      <c r="APY301" s="400"/>
      <c r="APZ301" s="401"/>
      <c r="AQA301" s="400"/>
      <c r="AQB301" s="401"/>
      <c r="AQC301" s="400"/>
      <c r="AQD301" s="401"/>
      <c r="AQE301" s="400"/>
      <c r="AQF301" s="401"/>
      <c r="AQG301" s="400"/>
      <c r="AQH301" s="401"/>
      <c r="AQI301" s="400"/>
      <c r="AQJ301" s="401"/>
      <c r="AQK301" s="400"/>
      <c r="AQL301" s="401"/>
      <c r="AQM301" s="400"/>
      <c r="AQN301" s="401"/>
      <c r="AQO301" s="400"/>
      <c r="AQP301" s="401"/>
      <c r="AQQ301" s="400"/>
      <c r="AQR301" s="401"/>
      <c r="AQS301" s="400"/>
      <c r="AQT301" s="401"/>
      <c r="AQU301" s="400"/>
      <c r="AQV301" s="401"/>
      <c r="AQW301" s="400"/>
      <c r="AQX301" s="401"/>
      <c r="AQY301" s="400"/>
      <c r="AQZ301" s="401"/>
      <c r="ARA301" s="400"/>
      <c r="ARB301" s="401"/>
      <c r="ARC301" s="400"/>
      <c r="ARD301" s="401"/>
      <c r="ARE301" s="400"/>
      <c r="ARF301" s="401"/>
      <c r="ARG301" s="400"/>
      <c r="ARH301" s="401"/>
      <c r="ARI301" s="400"/>
      <c r="ARJ301" s="401"/>
      <c r="ARK301" s="400"/>
      <c r="ARL301" s="401"/>
      <c r="ARM301" s="400"/>
      <c r="ARN301" s="401"/>
      <c r="ARO301" s="400"/>
      <c r="ARP301" s="401"/>
      <c r="ARQ301" s="400"/>
      <c r="ARR301" s="401"/>
      <c r="ARS301" s="400"/>
      <c r="ART301" s="401"/>
      <c r="ARU301" s="400"/>
      <c r="ARV301" s="401"/>
      <c r="ARW301" s="400"/>
      <c r="ARX301" s="401"/>
      <c r="ARY301" s="400"/>
      <c r="ARZ301" s="401"/>
      <c r="ASA301" s="400"/>
      <c r="ASB301" s="401"/>
      <c r="ASC301" s="400"/>
      <c r="ASD301" s="401"/>
      <c r="ASE301" s="400"/>
      <c r="ASF301" s="401"/>
      <c r="ASG301" s="400"/>
      <c r="ASH301" s="401"/>
      <c r="ASI301" s="400"/>
      <c r="ASJ301" s="401"/>
      <c r="ASK301" s="400"/>
      <c r="ASL301" s="401"/>
      <c r="ASM301" s="400"/>
      <c r="ASN301" s="401"/>
      <c r="ASO301" s="400"/>
      <c r="ASP301" s="401"/>
      <c r="ASQ301" s="400"/>
      <c r="ASR301" s="401"/>
      <c r="ASS301" s="400"/>
      <c r="AST301" s="401"/>
      <c r="ASU301" s="400"/>
      <c r="ASV301" s="401"/>
      <c r="ASW301" s="400"/>
      <c r="ASX301" s="401"/>
      <c r="ASY301" s="400"/>
      <c r="ASZ301" s="401"/>
      <c r="ATA301" s="400"/>
      <c r="ATB301" s="401"/>
      <c r="ATC301" s="400"/>
      <c r="ATD301" s="401"/>
      <c r="ATE301" s="400"/>
      <c r="ATF301" s="401"/>
      <c r="ATG301" s="400"/>
      <c r="ATH301" s="401"/>
      <c r="ATI301" s="400"/>
      <c r="ATJ301" s="401"/>
      <c r="ATK301" s="400"/>
      <c r="ATL301" s="401"/>
      <c r="ATM301" s="400"/>
      <c r="ATN301" s="401"/>
      <c r="ATO301" s="400"/>
      <c r="ATP301" s="401"/>
      <c r="ATQ301" s="400"/>
      <c r="ATR301" s="401"/>
      <c r="ATS301" s="400"/>
      <c r="ATT301" s="401"/>
      <c r="ATU301" s="400"/>
      <c r="ATV301" s="401"/>
      <c r="ATW301" s="400"/>
      <c r="ATX301" s="401"/>
      <c r="ATY301" s="400"/>
      <c r="ATZ301" s="401"/>
      <c r="AUA301" s="400"/>
      <c r="AUB301" s="401"/>
      <c r="AUC301" s="400"/>
      <c r="AUD301" s="401"/>
      <c r="AUE301" s="400"/>
      <c r="AUF301" s="401"/>
      <c r="AUG301" s="400"/>
      <c r="AUH301" s="401"/>
      <c r="AUI301" s="400"/>
      <c r="AUJ301" s="401"/>
      <c r="AUK301" s="400"/>
      <c r="AUL301" s="401"/>
      <c r="AUM301" s="400"/>
      <c r="AUN301" s="401"/>
      <c r="AUO301" s="400"/>
      <c r="AUP301" s="401"/>
      <c r="AUQ301" s="400"/>
      <c r="AUR301" s="401"/>
      <c r="AUS301" s="400"/>
      <c r="AUT301" s="401"/>
      <c r="AUU301" s="400"/>
      <c r="AUV301" s="401"/>
      <c r="AUW301" s="400"/>
      <c r="AUX301" s="401"/>
      <c r="AUY301" s="400"/>
      <c r="AUZ301" s="401"/>
      <c r="AVA301" s="400"/>
      <c r="AVB301" s="401"/>
      <c r="AVC301" s="400"/>
      <c r="AVD301" s="401"/>
      <c r="AVE301" s="400"/>
      <c r="AVF301" s="401"/>
      <c r="AVG301" s="400"/>
      <c r="AVH301" s="401"/>
      <c r="AVI301" s="400"/>
      <c r="AVJ301" s="401"/>
      <c r="AVK301" s="400"/>
      <c r="AVL301" s="401"/>
      <c r="AVM301" s="400"/>
      <c r="AVN301" s="401"/>
      <c r="AVO301" s="400"/>
      <c r="AVP301" s="401"/>
      <c r="AVQ301" s="400"/>
      <c r="AVR301" s="401"/>
      <c r="AVS301" s="400"/>
      <c r="AVT301" s="401"/>
      <c r="AVU301" s="400"/>
      <c r="AVV301" s="401"/>
      <c r="AVW301" s="400"/>
      <c r="AVX301" s="401"/>
      <c r="AVY301" s="400"/>
      <c r="AVZ301" s="401"/>
      <c r="AWA301" s="400"/>
      <c r="AWB301" s="401"/>
      <c r="AWC301" s="400"/>
      <c r="AWD301" s="401"/>
      <c r="AWE301" s="400"/>
      <c r="AWF301" s="401"/>
      <c r="AWG301" s="400"/>
      <c r="AWH301" s="401"/>
      <c r="AWI301" s="400"/>
      <c r="AWJ301" s="401"/>
      <c r="AWK301" s="400"/>
      <c r="AWL301" s="401"/>
      <c r="AWM301" s="400"/>
      <c r="AWN301" s="401"/>
      <c r="AWO301" s="400"/>
      <c r="AWP301" s="401"/>
      <c r="AWQ301" s="400"/>
      <c r="AWR301" s="401"/>
      <c r="AWS301" s="400"/>
      <c r="AWT301" s="401"/>
      <c r="AWU301" s="400"/>
      <c r="AWV301" s="401"/>
      <c r="AWW301" s="400"/>
      <c r="AWX301" s="401"/>
      <c r="AWY301" s="400"/>
      <c r="AWZ301" s="401"/>
      <c r="AXA301" s="400"/>
      <c r="AXB301" s="401"/>
      <c r="AXC301" s="400"/>
      <c r="AXD301" s="401"/>
      <c r="AXE301" s="400"/>
      <c r="AXF301" s="401"/>
      <c r="AXG301" s="400"/>
      <c r="AXH301" s="401"/>
      <c r="AXI301" s="400"/>
      <c r="AXJ301" s="401"/>
      <c r="AXK301" s="400"/>
      <c r="AXL301" s="401"/>
      <c r="AXM301" s="400"/>
      <c r="AXN301" s="401"/>
      <c r="AXO301" s="400"/>
      <c r="AXP301" s="401"/>
      <c r="AXQ301" s="400"/>
      <c r="AXR301" s="401"/>
      <c r="AXS301" s="400"/>
      <c r="AXT301" s="401"/>
      <c r="AXU301" s="400"/>
      <c r="AXV301" s="401"/>
      <c r="AXW301" s="400"/>
      <c r="AXX301" s="401"/>
      <c r="AXY301" s="400"/>
      <c r="AXZ301" s="401"/>
      <c r="AYA301" s="400"/>
      <c r="AYB301" s="401"/>
      <c r="AYC301" s="400"/>
      <c r="AYD301" s="401"/>
      <c r="AYE301" s="400"/>
      <c r="AYF301" s="401"/>
      <c r="AYG301" s="400"/>
      <c r="AYH301" s="401"/>
      <c r="AYI301" s="400"/>
      <c r="AYJ301" s="401"/>
      <c r="AYK301" s="400"/>
      <c r="AYL301" s="401"/>
      <c r="AYM301" s="400"/>
      <c r="AYN301" s="401"/>
      <c r="AYO301" s="400"/>
      <c r="AYP301" s="401"/>
      <c r="AYQ301" s="400"/>
      <c r="AYR301" s="401"/>
      <c r="AYS301" s="400"/>
      <c r="AYT301" s="401"/>
      <c r="AYU301" s="400"/>
      <c r="AYV301" s="401"/>
      <c r="AYW301" s="400"/>
      <c r="AYX301" s="401"/>
      <c r="AYY301" s="400"/>
      <c r="AYZ301" s="401"/>
      <c r="AZA301" s="400"/>
      <c r="AZB301" s="401"/>
      <c r="AZC301" s="400"/>
      <c r="AZD301" s="401"/>
      <c r="AZE301" s="400"/>
      <c r="AZF301" s="401"/>
      <c r="AZG301" s="400"/>
      <c r="AZH301" s="401"/>
      <c r="AZI301" s="400"/>
      <c r="AZJ301" s="401"/>
      <c r="AZK301" s="400"/>
      <c r="AZL301" s="401"/>
      <c r="AZM301" s="400"/>
      <c r="AZN301" s="401"/>
      <c r="AZO301" s="400"/>
      <c r="AZP301" s="401"/>
      <c r="AZQ301" s="400"/>
      <c r="AZR301" s="401"/>
      <c r="AZS301" s="400"/>
      <c r="AZT301" s="401"/>
      <c r="AZU301" s="400"/>
      <c r="AZV301" s="401"/>
      <c r="AZW301" s="400"/>
      <c r="AZX301" s="401"/>
      <c r="AZY301" s="400"/>
      <c r="AZZ301" s="401"/>
      <c r="BAA301" s="400"/>
      <c r="BAB301" s="401"/>
      <c r="BAC301" s="400"/>
      <c r="BAD301" s="401"/>
      <c r="BAE301" s="400"/>
      <c r="BAF301" s="401"/>
      <c r="BAG301" s="400"/>
      <c r="BAH301" s="401"/>
      <c r="BAI301" s="400"/>
      <c r="BAJ301" s="401"/>
      <c r="BAK301" s="400"/>
      <c r="BAL301" s="401"/>
      <c r="BAM301" s="400"/>
      <c r="BAN301" s="401"/>
      <c r="BAO301" s="400"/>
      <c r="BAP301" s="401"/>
      <c r="BAQ301" s="400"/>
      <c r="BAR301" s="401"/>
      <c r="BAS301" s="400"/>
      <c r="BAT301" s="401"/>
      <c r="BAU301" s="400"/>
      <c r="BAV301" s="401"/>
      <c r="BAW301" s="400"/>
      <c r="BAX301" s="401"/>
      <c r="BAY301" s="400"/>
      <c r="BAZ301" s="401"/>
      <c r="BBA301" s="400"/>
      <c r="BBB301" s="401"/>
      <c r="BBC301" s="400"/>
      <c r="BBD301" s="401"/>
      <c r="BBE301" s="400"/>
      <c r="BBF301" s="401"/>
      <c r="BBG301" s="400"/>
      <c r="BBH301" s="401"/>
      <c r="BBI301" s="400"/>
      <c r="BBJ301" s="401"/>
      <c r="BBK301" s="400"/>
      <c r="BBL301" s="401"/>
      <c r="BBM301" s="400"/>
      <c r="BBN301" s="401"/>
      <c r="BBO301" s="400"/>
      <c r="BBP301" s="401"/>
      <c r="BBQ301" s="400"/>
      <c r="BBR301" s="401"/>
      <c r="BBS301" s="400"/>
      <c r="BBT301" s="401"/>
      <c r="BBU301" s="400"/>
      <c r="BBV301" s="401"/>
      <c r="BBW301" s="400"/>
      <c r="BBX301" s="401"/>
      <c r="BBY301" s="400"/>
      <c r="BBZ301" s="401"/>
      <c r="BCA301" s="400"/>
      <c r="BCB301" s="401"/>
      <c r="BCC301" s="400"/>
      <c r="BCD301" s="401"/>
      <c r="BCE301" s="400"/>
      <c r="BCF301" s="401"/>
      <c r="BCG301" s="400"/>
      <c r="BCH301" s="401"/>
      <c r="BCI301" s="400"/>
      <c r="BCJ301" s="401"/>
      <c r="BCK301" s="400"/>
      <c r="BCL301" s="401"/>
      <c r="BCM301" s="400"/>
      <c r="BCN301" s="401"/>
      <c r="BCO301" s="400"/>
      <c r="BCP301" s="401"/>
      <c r="BCQ301" s="400"/>
      <c r="BCR301" s="401"/>
      <c r="BCS301" s="400"/>
      <c r="BCT301" s="401"/>
      <c r="BCU301" s="400"/>
      <c r="BCV301" s="401"/>
      <c r="BCW301" s="400"/>
      <c r="BCX301" s="401"/>
      <c r="BCY301" s="400"/>
      <c r="BCZ301" s="401"/>
      <c r="BDA301" s="400"/>
      <c r="BDB301" s="401"/>
      <c r="BDC301" s="400"/>
      <c r="BDD301" s="401"/>
      <c r="BDE301" s="400"/>
      <c r="BDF301" s="401"/>
      <c r="BDG301" s="400"/>
      <c r="BDH301" s="401"/>
      <c r="BDI301" s="400"/>
      <c r="BDJ301" s="401"/>
      <c r="BDK301" s="400"/>
      <c r="BDL301" s="401"/>
      <c r="BDM301" s="400"/>
      <c r="BDN301" s="401"/>
      <c r="BDO301" s="400"/>
      <c r="BDP301" s="401"/>
      <c r="BDQ301" s="400"/>
      <c r="BDR301" s="401"/>
      <c r="BDS301" s="400"/>
      <c r="BDT301" s="401"/>
      <c r="BDU301" s="400"/>
      <c r="BDV301" s="401"/>
      <c r="BDW301" s="400"/>
      <c r="BDX301" s="401"/>
      <c r="BDY301" s="400"/>
      <c r="BDZ301" s="401"/>
      <c r="BEA301" s="400"/>
      <c r="BEB301" s="401"/>
      <c r="BEC301" s="400"/>
      <c r="BED301" s="401"/>
      <c r="BEE301" s="400"/>
      <c r="BEF301" s="401"/>
      <c r="BEG301" s="400"/>
      <c r="BEH301" s="401"/>
      <c r="BEI301" s="400"/>
      <c r="BEJ301" s="401"/>
      <c r="BEK301" s="400"/>
      <c r="BEL301" s="401"/>
      <c r="BEM301" s="400"/>
      <c r="BEN301" s="401"/>
      <c r="BEO301" s="400"/>
      <c r="BEP301" s="401"/>
      <c r="BEQ301" s="400"/>
      <c r="BER301" s="401"/>
      <c r="BES301" s="400"/>
      <c r="BET301" s="401"/>
      <c r="BEU301" s="400"/>
      <c r="BEV301" s="401"/>
      <c r="BEW301" s="400"/>
      <c r="BEX301" s="401"/>
      <c r="BEY301" s="400"/>
      <c r="BEZ301" s="401"/>
      <c r="BFA301" s="400"/>
      <c r="BFB301" s="401"/>
      <c r="BFC301" s="400"/>
      <c r="BFD301" s="401"/>
      <c r="BFE301" s="400"/>
      <c r="BFF301" s="401"/>
      <c r="BFG301" s="400"/>
      <c r="BFH301" s="401"/>
      <c r="BFI301" s="400"/>
      <c r="BFJ301" s="401"/>
      <c r="BFK301" s="400"/>
      <c r="BFL301" s="401"/>
      <c r="BFM301" s="400"/>
      <c r="BFN301" s="401"/>
      <c r="BFO301" s="400"/>
      <c r="BFP301" s="401"/>
      <c r="BFQ301" s="400"/>
      <c r="BFR301" s="401"/>
      <c r="BFS301" s="400"/>
      <c r="BFT301" s="401"/>
      <c r="BFU301" s="400"/>
      <c r="BFV301" s="401"/>
      <c r="BFW301" s="400"/>
      <c r="BFX301" s="401"/>
      <c r="BFY301" s="400"/>
      <c r="BFZ301" s="401"/>
      <c r="BGA301" s="400"/>
      <c r="BGB301" s="401"/>
      <c r="BGC301" s="400"/>
      <c r="BGD301" s="401"/>
      <c r="BGE301" s="400"/>
      <c r="BGF301" s="401"/>
      <c r="BGG301" s="400"/>
      <c r="BGH301" s="401"/>
      <c r="BGI301" s="400"/>
      <c r="BGJ301" s="401"/>
      <c r="BGK301" s="400"/>
      <c r="BGL301" s="401"/>
      <c r="BGM301" s="400"/>
      <c r="BGN301" s="401"/>
      <c r="BGO301" s="400"/>
      <c r="BGP301" s="401"/>
      <c r="BGQ301" s="400"/>
      <c r="BGR301" s="401"/>
      <c r="BGS301" s="400"/>
      <c r="BGT301" s="401"/>
      <c r="BGU301" s="400"/>
      <c r="BGV301" s="401"/>
      <c r="BGW301" s="400"/>
      <c r="BGX301" s="401"/>
      <c r="BGY301" s="400"/>
      <c r="BGZ301" s="401"/>
      <c r="BHA301" s="400"/>
      <c r="BHB301" s="401"/>
      <c r="BHC301" s="400"/>
      <c r="BHD301" s="401"/>
      <c r="BHE301" s="400"/>
      <c r="BHF301" s="401"/>
      <c r="BHG301" s="400"/>
      <c r="BHH301" s="401"/>
      <c r="BHI301" s="400"/>
      <c r="BHJ301" s="401"/>
      <c r="BHK301" s="400"/>
      <c r="BHL301" s="401"/>
      <c r="BHM301" s="400"/>
      <c r="BHN301" s="401"/>
      <c r="BHO301" s="400"/>
      <c r="BHP301" s="401"/>
      <c r="BHQ301" s="400"/>
      <c r="BHR301" s="401"/>
      <c r="BHS301" s="400"/>
      <c r="BHT301" s="401"/>
      <c r="BHU301" s="400"/>
      <c r="BHV301" s="401"/>
      <c r="BHW301" s="400"/>
      <c r="BHX301" s="401"/>
      <c r="BHY301" s="400"/>
      <c r="BHZ301" s="401"/>
      <c r="BIA301" s="400"/>
      <c r="BIB301" s="401"/>
      <c r="BIC301" s="400"/>
      <c r="BID301" s="401"/>
      <c r="BIE301" s="400"/>
      <c r="BIF301" s="401"/>
      <c r="BIG301" s="400"/>
      <c r="BIH301" s="401"/>
      <c r="BII301" s="400"/>
      <c r="BIJ301" s="401"/>
      <c r="BIK301" s="400"/>
      <c r="BIL301" s="401"/>
      <c r="BIM301" s="400"/>
      <c r="BIN301" s="401"/>
      <c r="BIO301" s="400"/>
      <c r="BIP301" s="401"/>
      <c r="BIQ301" s="400"/>
      <c r="BIR301" s="401"/>
      <c r="BIS301" s="400"/>
      <c r="BIT301" s="401"/>
      <c r="BIU301" s="400"/>
      <c r="BIV301" s="401"/>
      <c r="BIW301" s="400"/>
      <c r="BIX301" s="401"/>
      <c r="BIY301" s="400"/>
      <c r="BIZ301" s="401"/>
      <c r="BJA301" s="400"/>
      <c r="BJB301" s="401"/>
      <c r="BJC301" s="400"/>
      <c r="BJD301" s="401"/>
      <c r="BJE301" s="400"/>
      <c r="BJF301" s="401"/>
      <c r="BJG301" s="400"/>
      <c r="BJH301" s="401"/>
      <c r="BJI301" s="400"/>
      <c r="BJJ301" s="401"/>
      <c r="BJK301" s="400"/>
      <c r="BJL301" s="401"/>
      <c r="BJM301" s="400"/>
      <c r="BJN301" s="401"/>
      <c r="BJO301" s="400"/>
      <c r="BJP301" s="401"/>
      <c r="BJQ301" s="400"/>
      <c r="BJR301" s="401"/>
      <c r="BJS301" s="400"/>
      <c r="BJT301" s="401"/>
      <c r="BJU301" s="400"/>
      <c r="BJV301" s="401"/>
      <c r="BJW301" s="400"/>
      <c r="BJX301" s="401"/>
      <c r="BJY301" s="400"/>
      <c r="BJZ301" s="401"/>
      <c r="BKA301" s="400"/>
      <c r="BKB301" s="401"/>
      <c r="BKC301" s="400"/>
      <c r="BKD301" s="401"/>
      <c r="BKE301" s="400"/>
      <c r="BKF301" s="401"/>
      <c r="BKG301" s="400"/>
      <c r="BKH301" s="401"/>
      <c r="BKI301" s="400"/>
      <c r="BKJ301" s="401"/>
      <c r="BKK301" s="400"/>
      <c r="BKL301" s="401"/>
      <c r="BKM301" s="400"/>
      <c r="BKN301" s="401"/>
      <c r="BKO301" s="400"/>
      <c r="BKP301" s="401"/>
      <c r="BKQ301" s="400"/>
      <c r="BKR301" s="401"/>
      <c r="BKS301" s="400"/>
      <c r="BKT301" s="401"/>
      <c r="BKU301" s="400"/>
      <c r="BKV301" s="401"/>
      <c r="BKW301" s="400"/>
      <c r="BKX301" s="401"/>
      <c r="BKY301" s="400"/>
      <c r="BKZ301" s="401"/>
      <c r="BLA301" s="400"/>
      <c r="BLB301" s="401"/>
      <c r="BLC301" s="400"/>
      <c r="BLD301" s="401"/>
      <c r="BLE301" s="400"/>
      <c r="BLF301" s="401"/>
      <c r="BLG301" s="400"/>
      <c r="BLH301" s="401"/>
      <c r="BLI301" s="400"/>
      <c r="BLJ301" s="401"/>
      <c r="BLK301" s="400"/>
      <c r="BLL301" s="401"/>
      <c r="BLM301" s="400"/>
      <c r="BLN301" s="401"/>
      <c r="BLO301" s="400"/>
      <c r="BLP301" s="401"/>
      <c r="BLQ301" s="400"/>
      <c r="BLR301" s="401"/>
      <c r="BLS301" s="400"/>
      <c r="BLT301" s="401"/>
      <c r="BLU301" s="400"/>
      <c r="BLV301" s="401"/>
      <c r="BLW301" s="400"/>
      <c r="BLX301" s="401"/>
      <c r="BLY301" s="400"/>
      <c r="BLZ301" s="401"/>
      <c r="BMA301" s="400"/>
      <c r="BMB301" s="401"/>
      <c r="BMC301" s="400"/>
      <c r="BMD301" s="401"/>
      <c r="BME301" s="400"/>
      <c r="BMF301" s="401"/>
      <c r="BMG301" s="400"/>
      <c r="BMH301" s="401"/>
      <c r="BMI301" s="400"/>
      <c r="BMJ301" s="401"/>
      <c r="BMK301" s="400"/>
      <c r="BML301" s="401"/>
      <c r="BMM301" s="400"/>
      <c r="BMN301" s="401"/>
      <c r="BMO301" s="400"/>
      <c r="BMP301" s="401"/>
      <c r="BMQ301" s="400"/>
      <c r="BMR301" s="401"/>
      <c r="BMS301" s="400"/>
      <c r="BMT301" s="401"/>
      <c r="BMU301" s="400"/>
      <c r="BMV301" s="401"/>
      <c r="BMW301" s="400"/>
      <c r="BMX301" s="401"/>
      <c r="BMY301" s="400"/>
      <c r="BMZ301" s="401"/>
      <c r="BNA301" s="400"/>
      <c r="BNB301" s="401"/>
      <c r="BNC301" s="400"/>
      <c r="BND301" s="401"/>
      <c r="BNE301" s="400"/>
      <c r="BNF301" s="401"/>
      <c r="BNG301" s="400"/>
      <c r="BNH301" s="401"/>
      <c r="BNI301" s="400"/>
      <c r="BNJ301" s="401"/>
      <c r="BNK301" s="400"/>
      <c r="BNL301" s="401"/>
      <c r="BNM301" s="400"/>
      <c r="BNN301" s="401"/>
      <c r="BNO301" s="400"/>
      <c r="BNP301" s="401"/>
      <c r="BNQ301" s="400"/>
      <c r="BNR301" s="401"/>
      <c r="BNS301" s="400"/>
      <c r="BNT301" s="401"/>
      <c r="BNU301" s="400"/>
      <c r="BNV301" s="401"/>
      <c r="BNW301" s="400"/>
      <c r="BNX301" s="401"/>
      <c r="BNY301" s="400"/>
      <c r="BNZ301" s="401"/>
      <c r="BOA301" s="400"/>
      <c r="BOB301" s="401"/>
      <c r="BOC301" s="400"/>
      <c r="BOD301" s="401"/>
      <c r="BOE301" s="400"/>
      <c r="BOF301" s="401"/>
      <c r="BOG301" s="400"/>
      <c r="BOH301" s="401"/>
      <c r="BOI301" s="400"/>
      <c r="BOJ301" s="401"/>
      <c r="BOK301" s="400"/>
      <c r="BOL301" s="401"/>
      <c r="BOM301" s="400"/>
      <c r="BON301" s="401"/>
      <c r="BOO301" s="400"/>
      <c r="BOP301" s="401"/>
      <c r="BOQ301" s="400"/>
      <c r="BOR301" s="401"/>
      <c r="BOS301" s="400"/>
      <c r="BOT301" s="401"/>
      <c r="BOU301" s="400"/>
      <c r="BOV301" s="401"/>
      <c r="BOW301" s="400"/>
      <c r="BOX301" s="401"/>
      <c r="BOY301" s="400"/>
      <c r="BOZ301" s="401"/>
      <c r="BPA301" s="400"/>
      <c r="BPB301" s="401"/>
      <c r="BPC301" s="400"/>
      <c r="BPD301" s="401"/>
      <c r="BPE301" s="400"/>
      <c r="BPF301" s="401"/>
      <c r="BPG301" s="400"/>
      <c r="BPH301" s="401"/>
      <c r="BPI301" s="400"/>
      <c r="BPJ301" s="401"/>
      <c r="BPK301" s="400"/>
      <c r="BPL301" s="401"/>
      <c r="BPM301" s="400"/>
      <c r="BPN301" s="401"/>
      <c r="BPO301" s="400"/>
      <c r="BPP301" s="401"/>
      <c r="BPQ301" s="400"/>
      <c r="BPR301" s="401"/>
      <c r="BPS301" s="400"/>
      <c r="BPT301" s="401"/>
      <c r="BPU301" s="400"/>
      <c r="BPV301" s="401"/>
      <c r="BPW301" s="400"/>
      <c r="BPX301" s="401"/>
      <c r="BPY301" s="400"/>
      <c r="BPZ301" s="401"/>
      <c r="BQA301" s="400"/>
      <c r="BQB301" s="401"/>
      <c r="BQC301" s="400"/>
      <c r="BQD301" s="401"/>
      <c r="BQE301" s="400"/>
      <c r="BQF301" s="401"/>
      <c r="BQG301" s="400"/>
      <c r="BQH301" s="401"/>
      <c r="BQI301" s="400"/>
      <c r="BQJ301" s="401"/>
      <c r="BQK301" s="400"/>
      <c r="BQL301" s="401"/>
      <c r="BQM301" s="400"/>
      <c r="BQN301" s="401"/>
      <c r="BQO301" s="400"/>
      <c r="BQP301" s="401"/>
      <c r="BQQ301" s="400"/>
      <c r="BQR301" s="401"/>
      <c r="BQS301" s="400"/>
      <c r="BQT301" s="401"/>
      <c r="BQU301" s="400"/>
      <c r="BQV301" s="401"/>
      <c r="BQW301" s="400"/>
      <c r="BQX301" s="401"/>
      <c r="BQY301" s="400"/>
      <c r="BQZ301" s="401"/>
      <c r="BRA301" s="400"/>
      <c r="BRB301" s="401"/>
      <c r="BRC301" s="400"/>
      <c r="BRD301" s="401"/>
      <c r="BRE301" s="400"/>
      <c r="BRF301" s="401"/>
      <c r="BRG301" s="400"/>
      <c r="BRH301" s="401"/>
      <c r="BRI301" s="400"/>
      <c r="BRJ301" s="401"/>
      <c r="BRK301" s="400"/>
      <c r="BRL301" s="401"/>
      <c r="BRM301" s="400"/>
      <c r="BRN301" s="401"/>
      <c r="BRO301" s="400"/>
      <c r="BRP301" s="401"/>
      <c r="BRQ301" s="400"/>
      <c r="BRR301" s="401"/>
      <c r="BRS301" s="400"/>
      <c r="BRT301" s="401"/>
      <c r="BRU301" s="400"/>
      <c r="BRV301" s="401"/>
      <c r="BRW301" s="400"/>
      <c r="BRX301" s="401"/>
      <c r="BRY301" s="400"/>
      <c r="BRZ301" s="401"/>
      <c r="BSA301" s="400"/>
      <c r="BSB301" s="401"/>
      <c r="BSC301" s="400"/>
      <c r="BSD301" s="401"/>
      <c r="BSE301" s="400"/>
      <c r="BSF301" s="401"/>
      <c r="BSG301" s="400"/>
      <c r="BSH301" s="401"/>
      <c r="BSI301" s="400"/>
      <c r="BSJ301" s="401"/>
      <c r="BSK301" s="400"/>
      <c r="BSL301" s="401"/>
      <c r="BSM301" s="400"/>
      <c r="BSN301" s="401"/>
      <c r="BSO301" s="400"/>
      <c r="BSP301" s="401"/>
      <c r="BSQ301" s="400"/>
      <c r="BSR301" s="401"/>
      <c r="BSS301" s="400"/>
      <c r="BST301" s="401"/>
      <c r="BSU301" s="400"/>
      <c r="BSV301" s="401"/>
      <c r="BSW301" s="400"/>
      <c r="BSX301" s="401"/>
      <c r="BSY301" s="400"/>
      <c r="BSZ301" s="401"/>
      <c r="BTA301" s="400"/>
      <c r="BTB301" s="401"/>
      <c r="BTC301" s="400"/>
      <c r="BTD301" s="401"/>
      <c r="BTE301" s="400"/>
      <c r="BTF301" s="401"/>
      <c r="BTG301" s="400"/>
      <c r="BTH301" s="401"/>
      <c r="BTI301" s="400"/>
      <c r="BTJ301" s="401"/>
      <c r="BTK301" s="400"/>
      <c r="BTL301" s="401"/>
      <c r="BTM301" s="400"/>
      <c r="BTN301" s="401"/>
      <c r="BTO301" s="400"/>
      <c r="BTP301" s="401"/>
      <c r="BTQ301" s="400"/>
      <c r="BTR301" s="401"/>
      <c r="BTS301" s="400"/>
      <c r="BTT301" s="401"/>
      <c r="BTU301" s="400"/>
      <c r="BTV301" s="401"/>
      <c r="BTW301" s="400"/>
      <c r="BTX301" s="401"/>
      <c r="BTY301" s="400"/>
      <c r="BTZ301" s="401"/>
      <c r="BUA301" s="400"/>
      <c r="BUB301" s="401"/>
      <c r="BUC301" s="400"/>
      <c r="BUD301" s="401"/>
      <c r="BUE301" s="400"/>
      <c r="BUF301" s="401"/>
      <c r="BUG301" s="400"/>
      <c r="BUH301" s="401"/>
      <c r="BUI301" s="400"/>
      <c r="BUJ301" s="401"/>
      <c r="BUK301" s="400"/>
      <c r="BUL301" s="401"/>
      <c r="BUM301" s="400"/>
      <c r="BUN301" s="401"/>
      <c r="BUO301" s="400"/>
      <c r="BUP301" s="401"/>
      <c r="BUQ301" s="400"/>
      <c r="BUR301" s="401"/>
      <c r="BUS301" s="400"/>
      <c r="BUT301" s="401"/>
      <c r="BUU301" s="400"/>
      <c r="BUV301" s="401"/>
      <c r="BUW301" s="400"/>
      <c r="BUX301" s="401"/>
      <c r="BUY301" s="400"/>
      <c r="BUZ301" s="401"/>
      <c r="BVA301" s="400"/>
      <c r="BVB301" s="401"/>
      <c r="BVC301" s="400"/>
      <c r="BVD301" s="401"/>
      <c r="BVE301" s="400"/>
      <c r="BVF301" s="401"/>
      <c r="BVG301" s="400"/>
      <c r="BVH301" s="401"/>
      <c r="BVI301" s="400"/>
      <c r="BVJ301" s="401"/>
      <c r="BVK301" s="400"/>
      <c r="BVL301" s="401"/>
      <c r="BVM301" s="400"/>
      <c r="BVN301" s="401"/>
      <c r="BVO301" s="400"/>
      <c r="BVP301" s="401"/>
      <c r="BVQ301" s="400"/>
      <c r="BVR301" s="401"/>
      <c r="BVS301" s="400"/>
      <c r="BVT301" s="401"/>
      <c r="BVU301" s="400"/>
      <c r="BVV301" s="401"/>
      <c r="BVW301" s="400"/>
      <c r="BVX301" s="401"/>
      <c r="BVY301" s="400"/>
      <c r="BVZ301" s="401"/>
      <c r="BWA301" s="400"/>
      <c r="BWB301" s="401"/>
      <c r="BWC301" s="400"/>
      <c r="BWD301" s="401"/>
      <c r="BWE301" s="400"/>
      <c r="BWF301" s="401"/>
      <c r="BWG301" s="400"/>
      <c r="BWH301" s="401"/>
      <c r="BWI301" s="400"/>
      <c r="BWJ301" s="401"/>
      <c r="BWK301" s="400"/>
      <c r="BWL301" s="401"/>
      <c r="BWM301" s="400"/>
      <c r="BWN301" s="401"/>
      <c r="BWO301" s="400"/>
      <c r="BWP301" s="401"/>
      <c r="BWQ301" s="400"/>
      <c r="BWR301" s="401"/>
      <c r="BWS301" s="400"/>
      <c r="BWT301" s="401"/>
      <c r="BWU301" s="400"/>
      <c r="BWV301" s="401"/>
      <c r="BWW301" s="400"/>
      <c r="BWX301" s="401"/>
      <c r="BWY301" s="400"/>
      <c r="BWZ301" s="401"/>
      <c r="BXA301" s="400"/>
      <c r="BXB301" s="401"/>
      <c r="BXC301" s="400"/>
      <c r="BXD301" s="401"/>
      <c r="BXE301" s="400"/>
      <c r="BXF301" s="401"/>
      <c r="BXG301" s="400"/>
      <c r="BXH301" s="401"/>
      <c r="BXI301" s="400"/>
      <c r="BXJ301" s="401"/>
      <c r="BXK301" s="400"/>
      <c r="BXL301" s="401"/>
      <c r="BXM301" s="400"/>
      <c r="BXN301" s="401"/>
      <c r="BXO301" s="400"/>
      <c r="BXP301" s="401"/>
      <c r="BXQ301" s="400"/>
      <c r="BXR301" s="401"/>
      <c r="BXS301" s="400"/>
      <c r="BXT301" s="401"/>
      <c r="BXU301" s="400"/>
      <c r="BXV301" s="401"/>
      <c r="BXW301" s="400"/>
      <c r="BXX301" s="401"/>
      <c r="BXY301" s="400"/>
      <c r="BXZ301" s="401"/>
      <c r="BYA301" s="400"/>
      <c r="BYB301" s="401"/>
      <c r="BYC301" s="400"/>
      <c r="BYD301" s="401"/>
      <c r="BYE301" s="400"/>
      <c r="BYF301" s="401"/>
      <c r="BYG301" s="400"/>
      <c r="BYH301" s="401"/>
      <c r="BYI301" s="400"/>
      <c r="BYJ301" s="401"/>
      <c r="BYK301" s="400"/>
      <c r="BYL301" s="401"/>
      <c r="BYM301" s="400"/>
      <c r="BYN301" s="401"/>
      <c r="BYO301" s="400"/>
      <c r="BYP301" s="401"/>
      <c r="BYQ301" s="400"/>
      <c r="BYR301" s="401"/>
      <c r="BYS301" s="400"/>
      <c r="BYT301" s="401"/>
      <c r="BYU301" s="400"/>
      <c r="BYV301" s="401"/>
      <c r="BYW301" s="400"/>
      <c r="BYX301" s="401"/>
      <c r="BYY301" s="400"/>
      <c r="BYZ301" s="401"/>
      <c r="BZA301" s="400"/>
      <c r="BZB301" s="401"/>
      <c r="BZC301" s="400"/>
      <c r="BZD301" s="401"/>
      <c r="BZE301" s="400"/>
      <c r="BZF301" s="401"/>
      <c r="BZG301" s="400"/>
      <c r="BZH301" s="401"/>
      <c r="BZI301" s="400"/>
      <c r="BZJ301" s="401"/>
      <c r="BZK301" s="400"/>
      <c r="BZL301" s="401"/>
      <c r="BZM301" s="400"/>
      <c r="BZN301" s="401"/>
      <c r="BZO301" s="400"/>
      <c r="BZP301" s="401"/>
      <c r="BZQ301" s="400"/>
      <c r="BZR301" s="401"/>
      <c r="BZS301" s="400"/>
      <c r="BZT301" s="401"/>
      <c r="BZU301" s="400"/>
      <c r="BZV301" s="401"/>
      <c r="BZW301" s="400"/>
      <c r="BZX301" s="401"/>
      <c r="BZY301" s="400"/>
      <c r="BZZ301" s="401"/>
      <c r="CAA301" s="400"/>
      <c r="CAB301" s="401"/>
      <c r="CAC301" s="400"/>
      <c r="CAD301" s="401"/>
      <c r="CAE301" s="400"/>
      <c r="CAF301" s="401"/>
      <c r="CAG301" s="400"/>
      <c r="CAH301" s="401"/>
      <c r="CAI301" s="400"/>
      <c r="CAJ301" s="401"/>
      <c r="CAK301" s="400"/>
      <c r="CAL301" s="401"/>
      <c r="CAM301" s="400"/>
      <c r="CAN301" s="401"/>
      <c r="CAO301" s="400"/>
      <c r="CAP301" s="401"/>
      <c r="CAQ301" s="400"/>
      <c r="CAR301" s="401"/>
      <c r="CAS301" s="400"/>
      <c r="CAT301" s="401"/>
      <c r="CAU301" s="400"/>
      <c r="CAV301" s="401"/>
      <c r="CAW301" s="400"/>
      <c r="CAX301" s="401"/>
      <c r="CAY301" s="400"/>
      <c r="CAZ301" s="401"/>
      <c r="CBA301" s="400"/>
      <c r="CBB301" s="401"/>
      <c r="CBC301" s="400"/>
      <c r="CBD301" s="401"/>
      <c r="CBE301" s="400"/>
      <c r="CBF301" s="401"/>
      <c r="CBG301" s="400"/>
      <c r="CBH301" s="401"/>
      <c r="CBI301" s="400"/>
      <c r="CBJ301" s="401"/>
      <c r="CBK301" s="400"/>
      <c r="CBL301" s="401"/>
      <c r="CBM301" s="400"/>
      <c r="CBN301" s="401"/>
      <c r="CBO301" s="400"/>
      <c r="CBP301" s="401"/>
      <c r="CBQ301" s="400"/>
      <c r="CBR301" s="401"/>
      <c r="CBS301" s="400"/>
      <c r="CBT301" s="401"/>
      <c r="CBU301" s="400"/>
      <c r="CBV301" s="401"/>
      <c r="CBW301" s="400"/>
      <c r="CBX301" s="401"/>
      <c r="CBY301" s="400"/>
      <c r="CBZ301" s="401"/>
      <c r="CCA301" s="400"/>
      <c r="CCB301" s="401"/>
      <c r="CCC301" s="400"/>
      <c r="CCD301" s="401"/>
      <c r="CCE301" s="400"/>
      <c r="CCF301" s="401"/>
      <c r="CCG301" s="400"/>
      <c r="CCH301" s="401"/>
      <c r="CCI301" s="400"/>
      <c r="CCJ301" s="401"/>
      <c r="CCK301" s="400"/>
      <c r="CCL301" s="401"/>
      <c r="CCM301" s="400"/>
      <c r="CCN301" s="401"/>
      <c r="CCO301" s="400"/>
      <c r="CCP301" s="401"/>
      <c r="CCQ301" s="400"/>
      <c r="CCR301" s="401"/>
      <c r="CCS301" s="400"/>
      <c r="CCT301" s="401"/>
      <c r="CCU301" s="400"/>
      <c r="CCV301" s="401"/>
      <c r="CCW301" s="400"/>
      <c r="CCX301" s="401"/>
      <c r="CCY301" s="400"/>
      <c r="CCZ301" s="401"/>
      <c r="CDA301" s="400"/>
      <c r="CDB301" s="401"/>
      <c r="CDC301" s="400"/>
      <c r="CDD301" s="401"/>
      <c r="CDE301" s="400"/>
      <c r="CDF301" s="401"/>
      <c r="CDG301" s="400"/>
      <c r="CDH301" s="401"/>
      <c r="CDI301" s="400"/>
      <c r="CDJ301" s="401"/>
      <c r="CDK301" s="400"/>
      <c r="CDL301" s="401"/>
      <c r="CDM301" s="400"/>
      <c r="CDN301" s="401"/>
      <c r="CDO301" s="400"/>
      <c r="CDP301" s="401"/>
      <c r="CDQ301" s="400"/>
      <c r="CDR301" s="401"/>
      <c r="CDS301" s="400"/>
      <c r="CDT301" s="401"/>
      <c r="CDU301" s="400"/>
      <c r="CDV301" s="401"/>
      <c r="CDW301" s="400"/>
      <c r="CDX301" s="401"/>
      <c r="CDY301" s="400"/>
      <c r="CDZ301" s="401"/>
      <c r="CEA301" s="400"/>
      <c r="CEB301" s="401"/>
      <c r="CEC301" s="400"/>
      <c r="CED301" s="401"/>
      <c r="CEE301" s="400"/>
      <c r="CEF301" s="401"/>
      <c r="CEG301" s="400"/>
      <c r="CEH301" s="401"/>
      <c r="CEI301" s="400"/>
      <c r="CEJ301" s="401"/>
      <c r="CEK301" s="400"/>
      <c r="CEL301" s="401"/>
      <c r="CEM301" s="400"/>
      <c r="CEN301" s="401"/>
      <c r="CEO301" s="400"/>
      <c r="CEP301" s="401"/>
      <c r="CEQ301" s="400"/>
      <c r="CER301" s="401"/>
      <c r="CES301" s="400"/>
      <c r="CET301" s="401"/>
      <c r="CEU301" s="400"/>
      <c r="CEV301" s="401"/>
      <c r="CEW301" s="400"/>
      <c r="CEX301" s="401"/>
      <c r="CEY301" s="400"/>
      <c r="CEZ301" s="401"/>
      <c r="CFA301" s="400"/>
      <c r="CFB301" s="401"/>
      <c r="CFC301" s="400"/>
      <c r="CFD301" s="401"/>
      <c r="CFE301" s="400"/>
      <c r="CFF301" s="401"/>
      <c r="CFG301" s="400"/>
      <c r="CFH301" s="401"/>
      <c r="CFI301" s="400"/>
      <c r="CFJ301" s="401"/>
      <c r="CFK301" s="400"/>
      <c r="CFL301" s="401"/>
      <c r="CFM301" s="400"/>
      <c r="CFN301" s="401"/>
      <c r="CFO301" s="400"/>
      <c r="CFP301" s="401"/>
      <c r="CFQ301" s="400"/>
      <c r="CFR301" s="401"/>
      <c r="CFS301" s="400"/>
      <c r="CFT301" s="401"/>
      <c r="CFU301" s="400"/>
      <c r="CFV301" s="401"/>
      <c r="CFW301" s="400"/>
      <c r="CFX301" s="401"/>
      <c r="CFY301" s="400"/>
      <c r="CFZ301" s="401"/>
      <c r="CGA301" s="400"/>
      <c r="CGB301" s="401"/>
      <c r="CGC301" s="400"/>
      <c r="CGD301" s="401"/>
      <c r="CGE301" s="400"/>
      <c r="CGF301" s="401"/>
      <c r="CGG301" s="400"/>
      <c r="CGH301" s="401"/>
      <c r="CGI301" s="400"/>
      <c r="CGJ301" s="401"/>
      <c r="CGK301" s="400"/>
      <c r="CGL301" s="401"/>
      <c r="CGM301" s="400"/>
      <c r="CGN301" s="401"/>
      <c r="CGO301" s="400"/>
      <c r="CGP301" s="401"/>
      <c r="CGQ301" s="400"/>
      <c r="CGR301" s="401"/>
      <c r="CGS301" s="400"/>
      <c r="CGT301" s="401"/>
      <c r="CGU301" s="400"/>
      <c r="CGV301" s="401"/>
      <c r="CGW301" s="400"/>
      <c r="CGX301" s="401"/>
      <c r="CGY301" s="400"/>
      <c r="CGZ301" s="401"/>
      <c r="CHA301" s="400"/>
      <c r="CHB301" s="401"/>
      <c r="CHC301" s="400"/>
      <c r="CHD301" s="401"/>
      <c r="CHE301" s="400"/>
      <c r="CHF301" s="401"/>
      <c r="CHG301" s="400"/>
      <c r="CHH301" s="401"/>
      <c r="CHI301" s="400"/>
      <c r="CHJ301" s="401"/>
      <c r="CHK301" s="400"/>
      <c r="CHL301" s="401"/>
      <c r="CHM301" s="400"/>
      <c r="CHN301" s="401"/>
      <c r="CHO301" s="400"/>
      <c r="CHP301" s="401"/>
      <c r="CHQ301" s="400"/>
      <c r="CHR301" s="401"/>
      <c r="CHS301" s="400"/>
      <c r="CHT301" s="401"/>
      <c r="CHU301" s="400"/>
      <c r="CHV301" s="401"/>
      <c r="CHW301" s="400"/>
      <c r="CHX301" s="401"/>
      <c r="CHY301" s="400"/>
      <c r="CHZ301" s="401"/>
      <c r="CIA301" s="400"/>
      <c r="CIB301" s="401"/>
      <c r="CIC301" s="400"/>
      <c r="CID301" s="401"/>
      <c r="CIE301" s="400"/>
      <c r="CIF301" s="401"/>
      <c r="CIG301" s="400"/>
      <c r="CIH301" s="401"/>
      <c r="CII301" s="400"/>
      <c r="CIJ301" s="401"/>
      <c r="CIK301" s="400"/>
      <c r="CIL301" s="401"/>
      <c r="CIM301" s="400"/>
      <c r="CIN301" s="401"/>
      <c r="CIO301" s="400"/>
      <c r="CIP301" s="401"/>
      <c r="CIQ301" s="400"/>
      <c r="CIR301" s="401"/>
      <c r="CIS301" s="400"/>
      <c r="CIT301" s="401"/>
      <c r="CIU301" s="400"/>
      <c r="CIV301" s="401"/>
      <c r="CIW301" s="400"/>
      <c r="CIX301" s="401"/>
      <c r="CIY301" s="400"/>
      <c r="CIZ301" s="401"/>
      <c r="CJA301" s="400"/>
      <c r="CJB301" s="401"/>
      <c r="CJC301" s="400"/>
      <c r="CJD301" s="401"/>
      <c r="CJE301" s="400"/>
      <c r="CJF301" s="401"/>
      <c r="CJG301" s="400"/>
      <c r="CJH301" s="401"/>
      <c r="CJI301" s="400"/>
      <c r="CJJ301" s="401"/>
      <c r="CJK301" s="400"/>
      <c r="CJL301" s="401"/>
      <c r="CJM301" s="400"/>
      <c r="CJN301" s="401"/>
      <c r="CJO301" s="400"/>
      <c r="CJP301" s="401"/>
      <c r="CJQ301" s="400"/>
      <c r="CJR301" s="401"/>
      <c r="CJS301" s="400"/>
      <c r="CJT301" s="401"/>
      <c r="CJU301" s="400"/>
      <c r="CJV301" s="401"/>
      <c r="CJW301" s="400"/>
      <c r="CJX301" s="401"/>
      <c r="CJY301" s="400"/>
      <c r="CJZ301" s="401"/>
      <c r="CKA301" s="400"/>
      <c r="CKB301" s="401"/>
      <c r="CKC301" s="400"/>
      <c r="CKD301" s="401"/>
      <c r="CKE301" s="400"/>
      <c r="CKF301" s="401"/>
      <c r="CKG301" s="400"/>
      <c r="CKH301" s="401"/>
      <c r="CKI301" s="400"/>
      <c r="CKJ301" s="401"/>
      <c r="CKK301" s="400"/>
      <c r="CKL301" s="401"/>
      <c r="CKM301" s="400"/>
      <c r="CKN301" s="401"/>
      <c r="CKO301" s="400"/>
      <c r="CKP301" s="401"/>
      <c r="CKQ301" s="400"/>
      <c r="CKR301" s="401"/>
      <c r="CKS301" s="400"/>
      <c r="CKT301" s="401"/>
      <c r="CKU301" s="400"/>
      <c r="CKV301" s="401"/>
      <c r="CKW301" s="400"/>
      <c r="CKX301" s="401"/>
      <c r="CKY301" s="400"/>
      <c r="CKZ301" s="401"/>
      <c r="CLA301" s="400"/>
      <c r="CLB301" s="401"/>
      <c r="CLC301" s="400"/>
      <c r="CLD301" s="401"/>
      <c r="CLE301" s="400"/>
      <c r="CLF301" s="401"/>
      <c r="CLG301" s="400"/>
      <c r="CLH301" s="401"/>
      <c r="CLI301" s="400"/>
      <c r="CLJ301" s="401"/>
      <c r="CLK301" s="400"/>
      <c r="CLL301" s="401"/>
      <c r="CLM301" s="400"/>
      <c r="CLN301" s="401"/>
      <c r="CLO301" s="400"/>
      <c r="CLP301" s="401"/>
      <c r="CLQ301" s="400"/>
      <c r="CLR301" s="401"/>
      <c r="CLS301" s="400"/>
      <c r="CLT301" s="401"/>
      <c r="CLU301" s="400"/>
      <c r="CLV301" s="401"/>
      <c r="CLW301" s="400"/>
      <c r="CLX301" s="401"/>
      <c r="CLY301" s="400"/>
      <c r="CLZ301" s="401"/>
      <c r="CMA301" s="400"/>
      <c r="CMB301" s="401"/>
      <c r="CMC301" s="400"/>
      <c r="CMD301" s="401"/>
      <c r="CME301" s="400"/>
      <c r="CMF301" s="401"/>
      <c r="CMG301" s="400"/>
      <c r="CMH301" s="401"/>
      <c r="CMI301" s="400"/>
      <c r="CMJ301" s="401"/>
      <c r="CMK301" s="400"/>
      <c r="CML301" s="401"/>
      <c r="CMM301" s="400"/>
      <c r="CMN301" s="401"/>
      <c r="CMO301" s="400"/>
      <c r="CMP301" s="401"/>
      <c r="CMQ301" s="400"/>
      <c r="CMR301" s="401"/>
      <c r="CMS301" s="400"/>
      <c r="CMT301" s="401"/>
      <c r="CMU301" s="400"/>
      <c r="CMV301" s="401"/>
      <c r="CMW301" s="400"/>
      <c r="CMX301" s="401"/>
      <c r="CMY301" s="400"/>
      <c r="CMZ301" s="401"/>
      <c r="CNA301" s="400"/>
      <c r="CNB301" s="401"/>
      <c r="CNC301" s="400"/>
      <c r="CND301" s="401"/>
      <c r="CNE301" s="400"/>
      <c r="CNF301" s="401"/>
      <c r="CNG301" s="400"/>
      <c r="CNH301" s="401"/>
      <c r="CNI301" s="400"/>
      <c r="CNJ301" s="401"/>
      <c r="CNK301" s="400"/>
      <c r="CNL301" s="401"/>
      <c r="CNM301" s="400"/>
      <c r="CNN301" s="401"/>
      <c r="CNO301" s="400"/>
      <c r="CNP301" s="401"/>
      <c r="CNQ301" s="400"/>
      <c r="CNR301" s="401"/>
      <c r="CNS301" s="400"/>
      <c r="CNT301" s="401"/>
      <c r="CNU301" s="400"/>
      <c r="CNV301" s="401"/>
      <c r="CNW301" s="400"/>
      <c r="CNX301" s="401"/>
      <c r="CNY301" s="400"/>
      <c r="CNZ301" s="401"/>
      <c r="COA301" s="400"/>
      <c r="COB301" s="401"/>
      <c r="COC301" s="400"/>
      <c r="COD301" s="401"/>
      <c r="COE301" s="400"/>
      <c r="COF301" s="401"/>
      <c r="COG301" s="400"/>
      <c r="COH301" s="401"/>
      <c r="COI301" s="400"/>
      <c r="COJ301" s="401"/>
      <c r="COK301" s="400"/>
      <c r="COL301" s="401"/>
      <c r="COM301" s="400"/>
      <c r="CON301" s="401"/>
      <c r="COO301" s="400"/>
      <c r="COP301" s="401"/>
      <c r="COQ301" s="400"/>
      <c r="COR301" s="401"/>
      <c r="COS301" s="400"/>
      <c r="COT301" s="401"/>
      <c r="COU301" s="400"/>
      <c r="COV301" s="401"/>
      <c r="COW301" s="400"/>
      <c r="COX301" s="401"/>
      <c r="COY301" s="400"/>
      <c r="COZ301" s="401"/>
      <c r="CPA301" s="400"/>
      <c r="CPB301" s="401"/>
      <c r="CPC301" s="400"/>
      <c r="CPD301" s="401"/>
      <c r="CPE301" s="400"/>
      <c r="CPF301" s="401"/>
      <c r="CPG301" s="400"/>
      <c r="CPH301" s="401"/>
      <c r="CPI301" s="400"/>
      <c r="CPJ301" s="401"/>
      <c r="CPK301" s="400"/>
      <c r="CPL301" s="401"/>
      <c r="CPM301" s="400"/>
      <c r="CPN301" s="401"/>
      <c r="CPO301" s="400"/>
      <c r="CPP301" s="401"/>
      <c r="CPQ301" s="400"/>
      <c r="CPR301" s="401"/>
      <c r="CPS301" s="400"/>
      <c r="CPT301" s="401"/>
      <c r="CPU301" s="400"/>
      <c r="CPV301" s="401"/>
      <c r="CPW301" s="400"/>
      <c r="CPX301" s="401"/>
      <c r="CPY301" s="400"/>
      <c r="CPZ301" s="401"/>
      <c r="CQA301" s="400"/>
      <c r="CQB301" s="401"/>
      <c r="CQC301" s="400"/>
      <c r="CQD301" s="401"/>
      <c r="CQE301" s="400"/>
      <c r="CQF301" s="401"/>
      <c r="CQG301" s="400"/>
      <c r="CQH301" s="401"/>
      <c r="CQI301" s="400"/>
      <c r="CQJ301" s="401"/>
      <c r="CQK301" s="400"/>
      <c r="CQL301" s="401"/>
      <c r="CQM301" s="400"/>
      <c r="CQN301" s="401"/>
      <c r="CQO301" s="400"/>
      <c r="CQP301" s="401"/>
      <c r="CQQ301" s="400"/>
      <c r="CQR301" s="401"/>
      <c r="CQS301" s="400"/>
      <c r="CQT301" s="401"/>
      <c r="CQU301" s="400"/>
      <c r="CQV301" s="401"/>
      <c r="CQW301" s="400"/>
      <c r="CQX301" s="401"/>
      <c r="CQY301" s="400"/>
      <c r="CQZ301" s="401"/>
      <c r="CRA301" s="400"/>
      <c r="CRB301" s="401"/>
      <c r="CRC301" s="400"/>
      <c r="CRD301" s="401"/>
      <c r="CRE301" s="400"/>
      <c r="CRF301" s="401"/>
      <c r="CRG301" s="400"/>
      <c r="CRH301" s="401"/>
      <c r="CRI301" s="400"/>
      <c r="CRJ301" s="401"/>
      <c r="CRK301" s="400"/>
      <c r="CRL301" s="401"/>
      <c r="CRM301" s="400"/>
      <c r="CRN301" s="401"/>
      <c r="CRO301" s="400"/>
      <c r="CRP301" s="401"/>
      <c r="CRQ301" s="400"/>
      <c r="CRR301" s="401"/>
      <c r="CRS301" s="400"/>
      <c r="CRT301" s="401"/>
      <c r="CRU301" s="400"/>
      <c r="CRV301" s="401"/>
      <c r="CRW301" s="400"/>
      <c r="CRX301" s="401"/>
      <c r="CRY301" s="400"/>
      <c r="CRZ301" s="401"/>
      <c r="CSA301" s="400"/>
      <c r="CSB301" s="401"/>
      <c r="CSC301" s="400"/>
      <c r="CSD301" s="401"/>
      <c r="CSE301" s="400"/>
      <c r="CSF301" s="401"/>
      <c r="CSG301" s="400"/>
      <c r="CSH301" s="401"/>
      <c r="CSI301" s="400"/>
      <c r="CSJ301" s="401"/>
      <c r="CSK301" s="400"/>
      <c r="CSL301" s="401"/>
      <c r="CSM301" s="400"/>
      <c r="CSN301" s="401"/>
      <c r="CSO301" s="400"/>
      <c r="CSP301" s="401"/>
      <c r="CSQ301" s="400"/>
      <c r="CSR301" s="401"/>
      <c r="CSS301" s="400"/>
      <c r="CST301" s="401"/>
      <c r="CSU301" s="400"/>
      <c r="CSV301" s="401"/>
      <c r="CSW301" s="400"/>
      <c r="CSX301" s="401"/>
      <c r="CSY301" s="400"/>
      <c r="CSZ301" s="401"/>
      <c r="CTA301" s="400"/>
      <c r="CTB301" s="401"/>
      <c r="CTC301" s="400"/>
      <c r="CTD301" s="401"/>
      <c r="CTE301" s="400"/>
      <c r="CTF301" s="401"/>
      <c r="CTG301" s="400"/>
      <c r="CTH301" s="401"/>
      <c r="CTI301" s="400"/>
      <c r="CTJ301" s="401"/>
      <c r="CTK301" s="400"/>
      <c r="CTL301" s="401"/>
      <c r="CTM301" s="400"/>
      <c r="CTN301" s="401"/>
      <c r="CTO301" s="400"/>
      <c r="CTP301" s="401"/>
      <c r="CTQ301" s="400"/>
      <c r="CTR301" s="401"/>
      <c r="CTS301" s="400"/>
      <c r="CTT301" s="401"/>
      <c r="CTU301" s="400"/>
      <c r="CTV301" s="401"/>
      <c r="CTW301" s="400"/>
      <c r="CTX301" s="401"/>
      <c r="CTY301" s="400"/>
      <c r="CTZ301" s="401"/>
      <c r="CUA301" s="400"/>
      <c r="CUB301" s="401"/>
      <c r="CUC301" s="400"/>
      <c r="CUD301" s="401"/>
      <c r="CUE301" s="400"/>
      <c r="CUF301" s="401"/>
      <c r="CUG301" s="400"/>
      <c r="CUH301" s="401"/>
      <c r="CUI301" s="400"/>
      <c r="CUJ301" s="401"/>
      <c r="CUK301" s="400"/>
      <c r="CUL301" s="401"/>
      <c r="CUM301" s="400"/>
      <c r="CUN301" s="401"/>
      <c r="CUO301" s="400"/>
      <c r="CUP301" s="401"/>
      <c r="CUQ301" s="400"/>
      <c r="CUR301" s="401"/>
      <c r="CUS301" s="400"/>
      <c r="CUT301" s="401"/>
      <c r="CUU301" s="400"/>
      <c r="CUV301" s="401"/>
      <c r="CUW301" s="400"/>
      <c r="CUX301" s="401"/>
      <c r="CUY301" s="400"/>
      <c r="CUZ301" s="401"/>
      <c r="CVA301" s="400"/>
      <c r="CVB301" s="401"/>
      <c r="CVC301" s="400"/>
      <c r="CVD301" s="401"/>
      <c r="CVE301" s="400"/>
      <c r="CVF301" s="401"/>
      <c r="CVG301" s="400"/>
      <c r="CVH301" s="401"/>
      <c r="CVI301" s="400"/>
      <c r="CVJ301" s="401"/>
      <c r="CVK301" s="400"/>
      <c r="CVL301" s="401"/>
      <c r="CVM301" s="400"/>
      <c r="CVN301" s="401"/>
      <c r="CVO301" s="400"/>
      <c r="CVP301" s="401"/>
      <c r="CVQ301" s="400"/>
      <c r="CVR301" s="401"/>
      <c r="CVS301" s="400"/>
      <c r="CVT301" s="401"/>
      <c r="CVU301" s="400"/>
      <c r="CVV301" s="401"/>
      <c r="CVW301" s="400"/>
      <c r="CVX301" s="401"/>
      <c r="CVY301" s="400"/>
      <c r="CVZ301" s="401"/>
      <c r="CWA301" s="400"/>
      <c r="CWB301" s="401"/>
      <c r="CWC301" s="400"/>
      <c r="CWD301" s="401"/>
      <c r="CWE301" s="400"/>
      <c r="CWF301" s="401"/>
      <c r="CWG301" s="400"/>
      <c r="CWH301" s="401"/>
      <c r="CWI301" s="400"/>
      <c r="CWJ301" s="401"/>
      <c r="CWK301" s="400"/>
      <c r="CWL301" s="401"/>
      <c r="CWM301" s="400"/>
      <c r="CWN301" s="401"/>
      <c r="CWO301" s="400"/>
      <c r="CWP301" s="401"/>
      <c r="CWQ301" s="400"/>
      <c r="CWR301" s="401"/>
      <c r="CWS301" s="400"/>
      <c r="CWT301" s="401"/>
      <c r="CWU301" s="400"/>
      <c r="CWV301" s="401"/>
      <c r="CWW301" s="400"/>
      <c r="CWX301" s="401"/>
      <c r="CWY301" s="400"/>
      <c r="CWZ301" s="401"/>
      <c r="CXA301" s="400"/>
      <c r="CXB301" s="401"/>
      <c r="CXC301" s="400"/>
      <c r="CXD301" s="401"/>
      <c r="CXE301" s="400"/>
      <c r="CXF301" s="401"/>
      <c r="CXG301" s="400"/>
      <c r="CXH301" s="401"/>
      <c r="CXI301" s="400"/>
      <c r="CXJ301" s="401"/>
      <c r="CXK301" s="400"/>
      <c r="CXL301" s="401"/>
      <c r="CXM301" s="400"/>
      <c r="CXN301" s="401"/>
      <c r="CXO301" s="400"/>
      <c r="CXP301" s="401"/>
      <c r="CXQ301" s="400"/>
      <c r="CXR301" s="401"/>
      <c r="CXS301" s="400"/>
      <c r="CXT301" s="401"/>
      <c r="CXU301" s="400"/>
      <c r="CXV301" s="401"/>
      <c r="CXW301" s="400"/>
      <c r="CXX301" s="401"/>
      <c r="CXY301" s="400"/>
      <c r="CXZ301" s="401"/>
      <c r="CYA301" s="400"/>
      <c r="CYB301" s="401"/>
      <c r="CYC301" s="400"/>
      <c r="CYD301" s="401"/>
      <c r="CYE301" s="400"/>
      <c r="CYF301" s="401"/>
      <c r="CYG301" s="400"/>
      <c r="CYH301" s="401"/>
      <c r="CYI301" s="400"/>
      <c r="CYJ301" s="401"/>
      <c r="CYK301" s="400"/>
      <c r="CYL301" s="401"/>
      <c r="CYM301" s="400"/>
      <c r="CYN301" s="401"/>
      <c r="CYO301" s="400"/>
      <c r="CYP301" s="401"/>
      <c r="CYQ301" s="400"/>
      <c r="CYR301" s="401"/>
      <c r="CYS301" s="400"/>
      <c r="CYT301" s="401"/>
      <c r="CYU301" s="400"/>
      <c r="CYV301" s="401"/>
      <c r="CYW301" s="400"/>
      <c r="CYX301" s="401"/>
      <c r="CYY301" s="400"/>
      <c r="CYZ301" s="401"/>
      <c r="CZA301" s="400"/>
      <c r="CZB301" s="401"/>
      <c r="CZC301" s="400"/>
      <c r="CZD301" s="401"/>
      <c r="CZE301" s="400"/>
      <c r="CZF301" s="401"/>
      <c r="CZG301" s="400"/>
      <c r="CZH301" s="401"/>
      <c r="CZI301" s="400"/>
      <c r="CZJ301" s="401"/>
      <c r="CZK301" s="400"/>
      <c r="CZL301" s="401"/>
      <c r="CZM301" s="400"/>
      <c r="CZN301" s="401"/>
      <c r="CZO301" s="400"/>
      <c r="CZP301" s="401"/>
      <c r="CZQ301" s="400"/>
      <c r="CZR301" s="401"/>
      <c r="CZS301" s="400"/>
      <c r="CZT301" s="401"/>
      <c r="CZU301" s="400"/>
      <c r="CZV301" s="401"/>
      <c r="CZW301" s="400"/>
      <c r="CZX301" s="401"/>
      <c r="CZY301" s="400"/>
      <c r="CZZ301" s="401"/>
      <c r="DAA301" s="400"/>
      <c r="DAB301" s="401"/>
      <c r="DAC301" s="400"/>
      <c r="DAD301" s="401"/>
      <c r="DAE301" s="400"/>
      <c r="DAF301" s="401"/>
      <c r="DAG301" s="400"/>
      <c r="DAH301" s="401"/>
      <c r="DAI301" s="400"/>
      <c r="DAJ301" s="401"/>
      <c r="DAK301" s="400"/>
      <c r="DAL301" s="401"/>
      <c r="DAM301" s="400"/>
      <c r="DAN301" s="401"/>
      <c r="DAO301" s="400"/>
      <c r="DAP301" s="401"/>
      <c r="DAQ301" s="400"/>
      <c r="DAR301" s="401"/>
      <c r="DAS301" s="400"/>
      <c r="DAT301" s="401"/>
      <c r="DAU301" s="400"/>
      <c r="DAV301" s="401"/>
      <c r="DAW301" s="400"/>
      <c r="DAX301" s="401"/>
      <c r="DAY301" s="400"/>
      <c r="DAZ301" s="401"/>
      <c r="DBA301" s="400"/>
      <c r="DBB301" s="401"/>
      <c r="DBC301" s="400"/>
      <c r="DBD301" s="401"/>
      <c r="DBE301" s="400"/>
      <c r="DBF301" s="401"/>
      <c r="DBG301" s="400"/>
      <c r="DBH301" s="401"/>
      <c r="DBI301" s="400"/>
      <c r="DBJ301" s="401"/>
      <c r="DBK301" s="400"/>
      <c r="DBL301" s="401"/>
      <c r="DBM301" s="400"/>
      <c r="DBN301" s="401"/>
      <c r="DBO301" s="400"/>
      <c r="DBP301" s="401"/>
      <c r="DBQ301" s="400"/>
      <c r="DBR301" s="401"/>
      <c r="DBS301" s="400"/>
      <c r="DBT301" s="401"/>
      <c r="DBU301" s="400"/>
      <c r="DBV301" s="401"/>
      <c r="DBW301" s="400"/>
      <c r="DBX301" s="401"/>
      <c r="DBY301" s="400"/>
      <c r="DBZ301" s="401"/>
      <c r="DCA301" s="400"/>
      <c r="DCB301" s="401"/>
      <c r="DCC301" s="400"/>
      <c r="DCD301" s="401"/>
      <c r="DCE301" s="400"/>
      <c r="DCF301" s="401"/>
      <c r="DCG301" s="400"/>
      <c r="DCH301" s="401"/>
      <c r="DCI301" s="400"/>
      <c r="DCJ301" s="401"/>
      <c r="DCK301" s="400"/>
      <c r="DCL301" s="401"/>
      <c r="DCM301" s="400"/>
      <c r="DCN301" s="401"/>
      <c r="DCO301" s="400"/>
      <c r="DCP301" s="401"/>
      <c r="DCQ301" s="400"/>
      <c r="DCR301" s="401"/>
      <c r="DCS301" s="400"/>
      <c r="DCT301" s="401"/>
      <c r="DCU301" s="400"/>
      <c r="DCV301" s="401"/>
      <c r="DCW301" s="400"/>
      <c r="DCX301" s="401"/>
      <c r="DCY301" s="400"/>
      <c r="DCZ301" s="401"/>
      <c r="DDA301" s="400"/>
      <c r="DDB301" s="401"/>
      <c r="DDC301" s="400"/>
      <c r="DDD301" s="401"/>
      <c r="DDE301" s="400"/>
      <c r="DDF301" s="401"/>
      <c r="DDG301" s="400"/>
      <c r="DDH301" s="401"/>
      <c r="DDI301" s="400"/>
      <c r="DDJ301" s="401"/>
      <c r="DDK301" s="400"/>
      <c r="DDL301" s="401"/>
      <c r="DDM301" s="400"/>
      <c r="DDN301" s="401"/>
      <c r="DDO301" s="400"/>
      <c r="DDP301" s="401"/>
      <c r="DDQ301" s="400"/>
      <c r="DDR301" s="401"/>
      <c r="DDS301" s="400"/>
      <c r="DDT301" s="401"/>
      <c r="DDU301" s="400"/>
      <c r="DDV301" s="401"/>
      <c r="DDW301" s="400"/>
      <c r="DDX301" s="401"/>
      <c r="DDY301" s="400"/>
      <c r="DDZ301" s="401"/>
      <c r="DEA301" s="400"/>
      <c r="DEB301" s="401"/>
      <c r="DEC301" s="400"/>
      <c r="DED301" s="401"/>
      <c r="DEE301" s="400"/>
      <c r="DEF301" s="401"/>
      <c r="DEG301" s="400"/>
      <c r="DEH301" s="401"/>
      <c r="DEI301" s="400"/>
      <c r="DEJ301" s="401"/>
      <c r="DEK301" s="400"/>
      <c r="DEL301" s="401"/>
      <c r="DEM301" s="400"/>
      <c r="DEN301" s="401"/>
      <c r="DEO301" s="400"/>
      <c r="DEP301" s="401"/>
      <c r="DEQ301" s="400"/>
      <c r="DER301" s="401"/>
      <c r="DES301" s="400"/>
      <c r="DET301" s="401"/>
      <c r="DEU301" s="400"/>
      <c r="DEV301" s="401"/>
      <c r="DEW301" s="400"/>
      <c r="DEX301" s="401"/>
      <c r="DEY301" s="400"/>
      <c r="DEZ301" s="401"/>
      <c r="DFA301" s="400"/>
      <c r="DFB301" s="401"/>
      <c r="DFC301" s="400"/>
      <c r="DFD301" s="401"/>
      <c r="DFE301" s="400"/>
      <c r="DFF301" s="401"/>
      <c r="DFG301" s="400"/>
      <c r="DFH301" s="401"/>
      <c r="DFI301" s="400"/>
      <c r="DFJ301" s="401"/>
      <c r="DFK301" s="400"/>
      <c r="DFL301" s="401"/>
      <c r="DFM301" s="400"/>
      <c r="DFN301" s="401"/>
      <c r="DFO301" s="400"/>
      <c r="DFP301" s="401"/>
      <c r="DFQ301" s="400"/>
      <c r="DFR301" s="401"/>
      <c r="DFS301" s="400"/>
      <c r="DFT301" s="401"/>
      <c r="DFU301" s="400"/>
      <c r="DFV301" s="401"/>
      <c r="DFW301" s="400"/>
      <c r="DFX301" s="401"/>
      <c r="DFY301" s="400"/>
      <c r="DFZ301" s="401"/>
      <c r="DGA301" s="400"/>
      <c r="DGB301" s="401"/>
      <c r="DGC301" s="400"/>
      <c r="DGD301" s="401"/>
      <c r="DGE301" s="400"/>
      <c r="DGF301" s="401"/>
      <c r="DGG301" s="400"/>
      <c r="DGH301" s="401"/>
      <c r="DGI301" s="400"/>
      <c r="DGJ301" s="401"/>
      <c r="DGK301" s="400"/>
      <c r="DGL301" s="401"/>
      <c r="DGM301" s="400"/>
      <c r="DGN301" s="401"/>
      <c r="DGO301" s="400"/>
      <c r="DGP301" s="401"/>
      <c r="DGQ301" s="400"/>
      <c r="DGR301" s="401"/>
      <c r="DGS301" s="400"/>
      <c r="DGT301" s="401"/>
      <c r="DGU301" s="400"/>
      <c r="DGV301" s="401"/>
      <c r="DGW301" s="400"/>
      <c r="DGX301" s="401"/>
      <c r="DGY301" s="400"/>
      <c r="DGZ301" s="401"/>
      <c r="DHA301" s="400"/>
      <c r="DHB301" s="401"/>
      <c r="DHC301" s="400"/>
      <c r="DHD301" s="401"/>
      <c r="DHE301" s="400"/>
      <c r="DHF301" s="401"/>
      <c r="DHG301" s="400"/>
      <c r="DHH301" s="401"/>
      <c r="DHI301" s="400"/>
      <c r="DHJ301" s="401"/>
      <c r="DHK301" s="400"/>
      <c r="DHL301" s="401"/>
      <c r="DHM301" s="400"/>
      <c r="DHN301" s="401"/>
      <c r="DHO301" s="400"/>
      <c r="DHP301" s="401"/>
      <c r="DHQ301" s="400"/>
      <c r="DHR301" s="401"/>
      <c r="DHS301" s="400"/>
      <c r="DHT301" s="401"/>
      <c r="DHU301" s="400"/>
      <c r="DHV301" s="401"/>
      <c r="DHW301" s="400"/>
      <c r="DHX301" s="401"/>
      <c r="DHY301" s="400"/>
      <c r="DHZ301" s="401"/>
      <c r="DIA301" s="400"/>
      <c r="DIB301" s="401"/>
      <c r="DIC301" s="400"/>
      <c r="DID301" s="401"/>
      <c r="DIE301" s="400"/>
      <c r="DIF301" s="401"/>
      <c r="DIG301" s="400"/>
      <c r="DIH301" s="401"/>
      <c r="DII301" s="400"/>
      <c r="DIJ301" s="401"/>
      <c r="DIK301" s="400"/>
      <c r="DIL301" s="401"/>
      <c r="DIM301" s="400"/>
      <c r="DIN301" s="401"/>
      <c r="DIO301" s="400"/>
      <c r="DIP301" s="401"/>
      <c r="DIQ301" s="400"/>
      <c r="DIR301" s="401"/>
      <c r="DIS301" s="400"/>
      <c r="DIT301" s="401"/>
      <c r="DIU301" s="400"/>
      <c r="DIV301" s="401"/>
      <c r="DIW301" s="400"/>
      <c r="DIX301" s="401"/>
      <c r="DIY301" s="400"/>
      <c r="DIZ301" s="401"/>
      <c r="DJA301" s="400"/>
      <c r="DJB301" s="401"/>
      <c r="DJC301" s="400"/>
      <c r="DJD301" s="401"/>
      <c r="DJE301" s="400"/>
      <c r="DJF301" s="401"/>
      <c r="DJG301" s="400"/>
      <c r="DJH301" s="401"/>
      <c r="DJI301" s="400"/>
      <c r="DJJ301" s="401"/>
      <c r="DJK301" s="400"/>
      <c r="DJL301" s="401"/>
      <c r="DJM301" s="400"/>
      <c r="DJN301" s="401"/>
      <c r="DJO301" s="400"/>
      <c r="DJP301" s="401"/>
      <c r="DJQ301" s="400"/>
      <c r="DJR301" s="401"/>
      <c r="DJS301" s="400"/>
      <c r="DJT301" s="401"/>
      <c r="DJU301" s="400"/>
      <c r="DJV301" s="401"/>
      <c r="DJW301" s="400"/>
      <c r="DJX301" s="401"/>
      <c r="DJY301" s="400"/>
      <c r="DJZ301" s="401"/>
      <c r="DKA301" s="400"/>
      <c r="DKB301" s="401"/>
      <c r="DKC301" s="400"/>
      <c r="DKD301" s="401"/>
      <c r="DKE301" s="400"/>
      <c r="DKF301" s="401"/>
      <c r="DKG301" s="400"/>
      <c r="DKH301" s="401"/>
      <c r="DKI301" s="400"/>
      <c r="DKJ301" s="401"/>
      <c r="DKK301" s="400"/>
      <c r="DKL301" s="401"/>
      <c r="DKM301" s="400"/>
      <c r="DKN301" s="401"/>
      <c r="DKO301" s="400"/>
      <c r="DKP301" s="401"/>
      <c r="DKQ301" s="400"/>
      <c r="DKR301" s="401"/>
      <c r="DKS301" s="400"/>
      <c r="DKT301" s="401"/>
      <c r="DKU301" s="400"/>
      <c r="DKV301" s="401"/>
      <c r="DKW301" s="400"/>
      <c r="DKX301" s="401"/>
      <c r="DKY301" s="400"/>
      <c r="DKZ301" s="401"/>
      <c r="DLA301" s="400"/>
      <c r="DLB301" s="401"/>
      <c r="DLC301" s="400"/>
      <c r="DLD301" s="401"/>
      <c r="DLE301" s="400"/>
      <c r="DLF301" s="401"/>
      <c r="DLG301" s="400"/>
      <c r="DLH301" s="401"/>
      <c r="DLI301" s="400"/>
      <c r="DLJ301" s="401"/>
      <c r="DLK301" s="400"/>
      <c r="DLL301" s="401"/>
      <c r="DLM301" s="400"/>
      <c r="DLN301" s="401"/>
      <c r="DLO301" s="400"/>
      <c r="DLP301" s="401"/>
      <c r="DLQ301" s="400"/>
      <c r="DLR301" s="401"/>
      <c r="DLS301" s="400"/>
      <c r="DLT301" s="401"/>
      <c r="DLU301" s="400"/>
      <c r="DLV301" s="401"/>
      <c r="DLW301" s="400"/>
      <c r="DLX301" s="401"/>
      <c r="DLY301" s="400"/>
      <c r="DLZ301" s="401"/>
      <c r="DMA301" s="400"/>
      <c r="DMB301" s="401"/>
      <c r="DMC301" s="400"/>
      <c r="DMD301" s="401"/>
      <c r="DME301" s="400"/>
      <c r="DMF301" s="401"/>
      <c r="DMG301" s="400"/>
      <c r="DMH301" s="401"/>
      <c r="DMI301" s="400"/>
      <c r="DMJ301" s="401"/>
      <c r="DMK301" s="400"/>
      <c r="DML301" s="401"/>
      <c r="DMM301" s="400"/>
      <c r="DMN301" s="401"/>
      <c r="DMO301" s="400"/>
      <c r="DMP301" s="401"/>
      <c r="DMQ301" s="400"/>
      <c r="DMR301" s="401"/>
      <c r="DMS301" s="400"/>
      <c r="DMT301" s="401"/>
      <c r="DMU301" s="400"/>
      <c r="DMV301" s="401"/>
      <c r="DMW301" s="400"/>
      <c r="DMX301" s="401"/>
      <c r="DMY301" s="400"/>
      <c r="DMZ301" s="401"/>
      <c r="DNA301" s="400"/>
      <c r="DNB301" s="401"/>
      <c r="DNC301" s="400"/>
      <c r="DND301" s="401"/>
      <c r="DNE301" s="400"/>
      <c r="DNF301" s="401"/>
      <c r="DNG301" s="400"/>
      <c r="DNH301" s="401"/>
      <c r="DNI301" s="400"/>
      <c r="DNJ301" s="401"/>
      <c r="DNK301" s="400"/>
      <c r="DNL301" s="401"/>
      <c r="DNM301" s="400"/>
      <c r="DNN301" s="401"/>
      <c r="DNO301" s="400"/>
      <c r="DNP301" s="401"/>
      <c r="DNQ301" s="400"/>
      <c r="DNR301" s="401"/>
      <c r="DNS301" s="400"/>
      <c r="DNT301" s="401"/>
      <c r="DNU301" s="400"/>
      <c r="DNV301" s="401"/>
      <c r="DNW301" s="400"/>
      <c r="DNX301" s="401"/>
      <c r="DNY301" s="400"/>
      <c r="DNZ301" s="401"/>
      <c r="DOA301" s="400"/>
      <c r="DOB301" s="401"/>
      <c r="DOC301" s="400"/>
      <c r="DOD301" s="401"/>
      <c r="DOE301" s="400"/>
      <c r="DOF301" s="401"/>
      <c r="DOG301" s="400"/>
      <c r="DOH301" s="401"/>
      <c r="DOI301" s="400"/>
      <c r="DOJ301" s="401"/>
      <c r="DOK301" s="400"/>
      <c r="DOL301" s="401"/>
      <c r="DOM301" s="400"/>
      <c r="DON301" s="401"/>
      <c r="DOO301" s="400"/>
      <c r="DOP301" s="401"/>
      <c r="DOQ301" s="400"/>
      <c r="DOR301" s="401"/>
      <c r="DOS301" s="400"/>
      <c r="DOT301" s="401"/>
      <c r="DOU301" s="400"/>
      <c r="DOV301" s="401"/>
      <c r="DOW301" s="400"/>
      <c r="DOX301" s="401"/>
      <c r="DOY301" s="400"/>
      <c r="DOZ301" s="401"/>
      <c r="DPA301" s="400"/>
      <c r="DPB301" s="401"/>
      <c r="DPC301" s="400"/>
      <c r="DPD301" s="401"/>
      <c r="DPE301" s="400"/>
      <c r="DPF301" s="401"/>
      <c r="DPG301" s="400"/>
      <c r="DPH301" s="401"/>
      <c r="DPI301" s="400"/>
      <c r="DPJ301" s="401"/>
      <c r="DPK301" s="400"/>
      <c r="DPL301" s="401"/>
      <c r="DPM301" s="400"/>
      <c r="DPN301" s="401"/>
      <c r="DPO301" s="400"/>
      <c r="DPP301" s="401"/>
      <c r="DPQ301" s="400"/>
      <c r="DPR301" s="401"/>
      <c r="DPS301" s="400"/>
      <c r="DPT301" s="401"/>
      <c r="DPU301" s="400"/>
      <c r="DPV301" s="401"/>
      <c r="DPW301" s="400"/>
      <c r="DPX301" s="401"/>
      <c r="DPY301" s="400"/>
      <c r="DPZ301" s="401"/>
      <c r="DQA301" s="400"/>
      <c r="DQB301" s="401"/>
      <c r="DQC301" s="400"/>
      <c r="DQD301" s="401"/>
      <c r="DQE301" s="400"/>
      <c r="DQF301" s="401"/>
      <c r="DQG301" s="400"/>
      <c r="DQH301" s="401"/>
      <c r="DQI301" s="400"/>
      <c r="DQJ301" s="401"/>
      <c r="DQK301" s="400"/>
      <c r="DQL301" s="401"/>
      <c r="DQM301" s="400"/>
      <c r="DQN301" s="401"/>
      <c r="DQO301" s="400"/>
      <c r="DQP301" s="401"/>
      <c r="DQQ301" s="400"/>
      <c r="DQR301" s="401"/>
      <c r="DQS301" s="400"/>
      <c r="DQT301" s="401"/>
      <c r="DQU301" s="400"/>
      <c r="DQV301" s="401"/>
      <c r="DQW301" s="400"/>
      <c r="DQX301" s="401"/>
      <c r="DQY301" s="400"/>
      <c r="DQZ301" s="401"/>
      <c r="DRA301" s="400"/>
      <c r="DRB301" s="401"/>
      <c r="DRC301" s="400"/>
      <c r="DRD301" s="401"/>
      <c r="DRE301" s="400"/>
      <c r="DRF301" s="401"/>
      <c r="DRG301" s="400"/>
      <c r="DRH301" s="401"/>
      <c r="DRI301" s="400"/>
      <c r="DRJ301" s="401"/>
      <c r="DRK301" s="400"/>
      <c r="DRL301" s="401"/>
      <c r="DRM301" s="400"/>
      <c r="DRN301" s="401"/>
      <c r="DRO301" s="400"/>
      <c r="DRP301" s="401"/>
      <c r="DRQ301" s="400"/>
      <c r="DRR301" s="401"/>
      <c r="DRS301" s="400"/>
      <c r="DRT301" s="401"/>
      <c r="DRU301" s="400"/>
      <c r="DRV301" s="401"/>
      <c r="DRW301" s="400"/>
      <c r="DRX301" s="401"/>
      <c r="DRY301" s="400"/>
      <c r="DRZ301" s="401"/>
      <c r="DSA301" s="400"/>
      <c r="DSB301" s="401"/>
      <c r="DSC301" s="400"/>
      <c r="DSD301" s="401"/>
      <c r="DSE301" s="400"/>
      <c r="DSF301" s="401"/>
      <c r="DSG301" s="400"/>
      <c r="DSH301" s="401"/>
      <c r="DSI301" s="400"/>
      <c r="DSJ301" s="401"/>
      <c r="DSK301" s="400"/>
      <c r="DSL301" s="401"/>
      <c r="DSM301" s="400"/>
      <c r="DSN301" s="401"/>
      <c r="DSO301" s="400"/>
      <c r="DSP301" s="401"/>
      <c r="DSQ301" s="400"/>
      <c r="DSR301" s="401"/>
      <c r="DSS301" s="400"/>
      <c r="DST301" s="401"/>
      <c r="DSU301" s="400"/>
      <c r="DSV301" s="401"/>
      <c r="DSW301" s="400"/>
      <c r="DSX301" s="401"/>
      <c r="DSY301" s="400"/>
      <c r="DSZ301" s="401"/>
      <c r="DTA301" s="400"/>
      <c r="DTB301" s="401"/>
      <c r="DTC301" s="400"/>
      <c r="DTD301" s="401"/>
      <c r="DTE301" s="400"/>
      <c r="DTF301" s="401"/>
      <c r="DTG301" s="400"/>
      <c r="DTH301" s="401"/>
      <c r="DTI301" s="400"/>
      <c r="DTJ301" s="401"/>
      <c r="DTK301" s="400"/>
      <c r="DTL301" s="401"/>
      <c r="DTM301" s="400"/>
      <c r="DTN301" s="401"/>
      <c r="DTO301" s="400"/>
      <c r="DTP301" s="401"/>
      <c r="DTQ301" s="400"/>
      <c r="DTR301" s="401"/>
      <c r="DTS301" s="400"/>
      <c r="DTT301" s="401"/>
      <c r="DTU301" s="400"/>
      <c r="DTV301" s="401"/>
      <c r="DTW301" s="400"/>
      <c r="DTX301" s="401"/>
      <c r="DTY301" s="400"/>
      <c r="DTZ301" s="401"/>
      <c r="DUA301" s="400"/>
      <c r="DUB301" s="401"/>
      <c r="DUC301" s="400"/>
      <c r="DUD301" s="401"/>
      <c r="DUE301" s="400"/>
      <c r="DUF301" s="401"/>
      <c r="DUG301" s="400"/>
      <c r="DUH301" s="401"/>
      <c r="DUI301" s="400"/>
      <c r="DUJ301" s="401"/>
      <c r="DUK301" s="400"/>
      <c r="DUL301" s="401"/>
      <c r="DUM301" s="400"/>
      <c r="DUN301" s="401"/>
      <c r="DUO301" s="400"/>
      <c r="DUP301" s="401"/>
      <c r="DUQ301" s="400"/>
      <c r="DUR301" s="401"/>
      <c r="DUS301" s="400"/>
      <c r="DUT301" s="401"/>
      <c r="DUU301" s="400"/>
      <c r="DUV301" s="401"/>
      <c r="DUW301" s="400"/>
      <c r="DUX301" s="401"/>
      <c r="DUY301" s="400"/>
      <c r="DUZ301" s="401"/>
      <c r="DVA301" s="400"/>
      <c r="DVB301" s="401"/>
      <c r="DVC301" s="400"/>
      <c r="DVD301" s="401"/>
      <c r="DVE301" s="400"/>
      <c r="DVF301" s="401"/>
      <c r="DVG301" s="400"/>
      <c r="DVH301" s="401"/>
      <c r="DVI301" s="400"/>
      <c r="DVJ301" s="401"/>
      <c r="DVK301" s="400"/>
      <c r="DVL301" s="401"/>
      <c r="DVM301" s="400"/>
      <c r="DVN301" s="401"/>
      <c r="DVO301" s="400"/>
      <c r="DVP301" s="401"/>
      <c r="DVQ301" s="400"/>
      <c r="DVR301" s="401"/>
      <c r="DVS301" s="400"/>
      <c r="DVT301" s="401"/>
      <c r="DVU301" s="400"/>
      <c r="DVV301" s="401"/>
      <c r="DVW301" s="400"/>
      <c r="DVX301" s="401"/>
      <c r="DVY301" s="400"/>
      <c r="DVZ301" s="401"/>
      <c r="DWA301" s="400"/>
      <c r="DWB301" s="401"/>
      <c r="DWC301" s="400"/>
      <c r="DWD301" s="401"/>
      <c r="DWE301" s="400"/>
      <c r="DWF301" s="401"/>
      <c r="DWG301" s="400"/>
      <c r="DWH301" s="401"/>
      <c r="DWI301" s="400"/>
      <c r="DWJ301" s="401"/>
      <c r="DWK301" s="400"/>
      <c r="DWL301" s="401"/>
      <c r="DWM301" s="400"/>
      <c r="DWN301" s="401"/>
      <c r="DWO301" s="400"/>
      <c r="DWP301" s="401"/>
      <c r="DWQ301" s="400"/>
      <c r="DWR301" s="401"/>
      <c r="DWS301" s="400"/>
      <c r="DWT301" s="401"/>
      <c r="DWU301" s="400"/>
      <c r="DWV301" s="401"/>
      <c r="DWW301" s="400"/>
      <c r="DWX301" s="401"/>
      <c r="DWY301" s="400"/>
      <c r="DWZ301" s="401"/>
      <c r="DXA301" s="400"/>
      <c r="DXB301" s="401"/>
      <c r="DXC301" s="400"/>
      <c r="DXD301" s="401"/>
      <c r="DXE301" s="400"/>
      <c r="DXF301" s="401"/>
      <c r="DXG301" s="400"/>
      <c r="DXH301" s="401"/>
      <c r="DXI301" s="400"/>
      <c r="DXJ301" s="401"/>
      <c r="DXK301" s="400"/>
      <c r="DXL301" s="401"/>
      <c r="DXM301" s="400"/>
      <c r="DXN301" s="401"/>
      <c r="DXO301" s="400"/>
      <c r="DXP301" s="401"/>
      <c r="DXQ301" s="400"/>
      <c r="DXR301" s="401"/>
      <c r="DXS301" s="400"/>
      <c r="DXT301" s="401"/>
      <c r="DXU301" s="400"/>
      <c r="DXV301" s="401"/>
      <c r="DXW301" s="400"/>
      <c r="DXX301" s="401"/>
      <c r="DXY301" s="400"/>
      <c r="DXZ301" s="401"/>
      <c r="DYA301" s="400"/>
      <c r="DYB301" s="401"/>
      <c r="DYC301" s="400"/>
      <c r="DYD301" s="401"/>
      <c r="DYE301" s="400"/>
      <c r="DYF301" s="401"/>
      <c r="DYG301" s="400"/>
      <c r="DYH301" s="401"/>
      <c r="DYI301" s="400"/>
      <c r="DYJ301" s="401"/>
      <c r="DYK301" s="400"/>
      <c r="DYL301" s="401"/>
      <c r="DYM301" s="400"/>
      <c r="DYN301" s="401"/>
      <c r="DYO301" s="400"/>
      <c r="DYP301" s="401"/>
      <c r="DYQ301" s="400"/>
      <c r="DYR301" s="401"/>
      <c r="DYS301" s="400"/>
      <c r="DYT301" s="401"/>
      <c r="DYU301" s="400"/>
      <c r="DYV301" s="401"/>
      <c r="DYW301" s="400"/>
      <c r="DYX301" s="401"/>
      <c r="DYY301" s="400"/>
      <c r="DYZ301" s="401"/>
      <c r="DZA301" s="400"/>
      <c r="DZB301" s="401"/>
      <c r="DZC301" s="400"/>
      <c r="DZD301" s="401"/>
      <c r="DZE301" s="400"/>
      <c r="DZF301" s="401"/>
      <c r="DZG301" s="400"/>
      <c r="DZH301" s="401"/>
      <c r="DZI301" s="400"/>
      <c r="DZJ301" s="401"/>
      <c r="DZK301" s="400"/>
      <c r="DZL301" s="401"/>
      <c r="DZM301" s="400"/>
      <c r="DZN301" s="401"/>
      <c r="DZO301" s="400"/>
      <c r="DZP301" s="401"/>
      <c r="DZQ301" s="400"/>
      <c r="DZR301" s="401"/>
      <c r="DZS301" s="400"/>
      <c r="DZT301" s="401"/>
      <c r="DZU301" s="400"/>
      <c r="DZV301" s="401"/>
      <c r="DZW301" s="400"/>
      <c r="DZX301" s="401"/>
      <c r="DZY301" s="400"/>
      <c r="DZZ301" s="401"/>
      <c r="EAA301" s="400"/>
      <c r="EAB301" s="401"/>
      <c r="EAC301" s="400"/>
      <c r="EAD301" s="401"/>
      <c r="EAE301" s="400"/>
      <c r="EAF301" s="401"/>
      <c r="EAG301" s="400"/>
      <c r="EAH301" s="401"/>
      <c r="EAI301" s="400"/>
      <c r="EAJ301" s="401"/>
      <c r="EAK301" s="400"/>
      <c r="EAL301" s="401"/>
      <c r="EAM301" s="400"/>
      <c r="EAN301" s="401"/>
      <c r="EAO301" s="400"/>
      <c r="EAP301" s="401"/>
      <c r="EAQ301" s="400"/>
      <c r="EAR301" s="401"/>
      <c r="EAS301" s="400"/>
      <c r="EAT301" s="401"/>
      <c r="EAU301" s="400"/>
      <c r="EAV301" s="401"/>
      <c r="EAW301" s="400"/>
      <c r="EAX301" s="401"/>
      <c r="EAY301" s="400"/>
      <c r="EAZ301" s="401"/>
      <c r="EBA301" s="400"/>
      <c r="EBB301" s="401"/>
      <c r="EBC301" s="400"/>
      <c r="EBD301" s="401"/>
      <c r="EBE301" s="400"/>
      <c r="EBF301" s="401"/>
      <c r="EBG301" s="400"/>
      <c r="EBH301" s="401"/>
      <c r="EBI301" s="400"/>
      <c r="EBJ301" s="401"/>
      <c r="EBK301" s="400"/>
      <c r="EBL301" s="401"/>
      <c r="EBM301" s="400"/>
      <c r="EBN301" s="401"/>
      <c r="EBO301" s="400"/>
      <c r="EBP301" s="401"/>
      <c r="EBQ301" s="400"/>
      <c r="EBR301" s="401"/>
      <c r="EBS301" s="400"/>
      <c r="EBT301" s="401"/>
      <c r="EBU301" s="400"/>
      <c r="EBV301" s="401"/>
      <c r="EBW301" s="400"/>
      <c r="EBX301" s="401"/>
      <c r="EBY301" s="400"/>
      <c r="EBZ301" s="401"/>
      <c r="ECA301" s="400"/>
      <c r="ECB301" s="401"/>
      <c r="ECC301" s="400"/>
      <c r="ECD301" s="401"/>
      <c r="ECE301" s="400"/>
      <c r="ECF301" s="401"/>
      <c r="ECG301" s="400"/>
      <c r="ECH301" s="401"/>
      <c r="ECI301" s="400"/>
      <c r="ECJ301" s="401"/>
      <c r="ECK301" s="400"/>
      <c r="ECL301" s="401"/>
      <c r="ECM301" s="400"/>
      <c r="ECN301" s="401"/>
      <c r="ECO301" s="400"/>
      <c r="ECP301" s="401"/>
      <c r="ECQ301" s="400"/>
      <c r="ECR301" s="401"/>
      <c r="ECS301" s="400"/>
      <c r="ECT301" s="401"/>
      <c r="ECU301" s="400"/>
      <c r="ECV301" s="401"/>
      <c r="ECW301" s="400"/>
      <c r="ECX301" s="401"/>
      <c r="ECY301" s="400"/>
      <c r="ECZ301" s="401"/>
      <c r="EDA301" s="400"/>
      <c r="EDB301" s="401"/>
      <c r="EDC301" s="400"/>
      <c r="EDD301" s="401"/>
      <c r="EDE301" s="400"/>
      <c r="EDF301" s="401"/>
      <c r="EDG301" s="400"/>
      <c r="EDH301" s="401"/>
      <c r="EDI301" s="400"/>
      <c r="EDJ301" s="401"/>
      <c r="EDK301" s="400"/>
      <c r="EDL301" s="401"/>
      <c r="EDM301" s="400"/>
      <c r="EDN301" s="401"/>
      <c r="EDO301" s="400"/>
      <c r="EDP301" s="401"/>
      <c r="EDQ301" s="400"/>
      <c r="EDR301" s="401"/>
      <c r="EDS301" s="400"/>
      <c r="EDT301" s="401"/>
      <c r="EDU301" s="400"/>
      <c r="EDV301" s="401"/>
      <c r="EDW301" s="400"/>
      <c r="EDX301" s="401"/>
      <c r="EDY301" s="400"/>
      <c r="EDZ301" s="401"/>
      <c r="EEA301" s="400"/>
      <c r="EEB301" s="401"/>
      <c r="EEC301" s="400"/>
      <c r="EED301" s="401"/>
      <c r="EEE301" s="400"/>
      <c r="EEF301" s="401"/>
      <c r="EEG301" s="400"/>
      <c r="EEH301" s="401"/>
      <c r="EEI301" s="400"/>
      <c r="EEJ301" s="401"/>
      <c r="EEK301" s="400"/>
      <c r="EEL301" s="401"/>
      <c r="EEM301" s="400"/>
      <c r="EEN301" s="401"/>
      <c r="EEO301" s="400"/>
      <c r="EEP301" s="401"/>
      <c r="EEQ301" s="400"/>
      <c r="EER301" s="401"/>
      <c r="EES301" s="400"/>
      <c r="EET301" s="401"/>
      <c r="EEU301" s="400"/>
      <c r="EEV301" s="401"/>
      <c r="EEW301" s="400"/>
      <c r="EEX301" s="401"/>
      <c r="EEY301" s="400"/>
      <c r="EEZ301" s="401"/>
      <c r="EFA301" s="400"/>
      <c r="EFB301" s="401"/>
      <c r="EFC301" s="400"/>
      <c r="EFD301" s="401"/>
      <c r="EFE301" s="400"/>
      <c r="EFF301" s="401"/>
      <c r="EFG301" s="400"/>
      <c r="EFH301" s="401"/>
      <c r="EFI301" s="400"/>
      <c r="EFJ301" s="401"/>
      <c r="EFK301" s="400"/>
      <c r="EFL301" s="401"/>
      <c r="EFM301" s="400"/>
      <c r="EFN301" s="401"/>
      <c r="EFO301" s="400"/>
      <c r="EFP301" s="401"/>
      <c r="EFQ301" s="400"/>
      <c r="EFR301" s="401"/>
      <c r="EFS301" s="400"/>
      <c r="EFT301" s="401"/>
      <c r="EFU301" s="400"/>
      <c r="EFV301" s="401"/>
      <c r="EFW301" s="400"/>
      <c r="EFX301" s="401"/>
      <c r="EFY301" s="400"/>
      <c r="EFZ301" s="401"/>
      <c r="EGA301" s="400"/>
      <c r="EGB301" s="401"/>
      <c r="EGC301" s="400"/>
      <c r="EGD301" s="401"/>
      <c r="EGE301" s="400"/>
      <c r="EGF301" s="401"/>
      <c r="EGG301" s="400"/>
      <c r="EGH301" s="401"/>
      <c r="EGI301" s="400"/>
      <c r="EGJ301" s="401"/>
      <c r="EGK301" s="400"/>
      <c r="EGL301" s="401"/>
      <c r="EGM301" s="400"/>
      <c r="EGN301" s="401"/>
      <c r="EGO301" s="400"/>
      <c r="EGP301" s="401"/>
      <c r="EGQ301" s="400"/>
      <c r="EGR301" s="401"/>
      <c r="EGS301" s="400"/>
      <c r="EGT301" s="401"/>
      <c r="EGU301" s="400"/>
      <c r="EGV301" s="401"/>
      <c r="EGW301" s="400"/>
      <c r="EGX301" s="401"/>
      <c r="EGY301" s="400"/>
      <c r="EGZ301" s="401"/>
      <c r="EHA301" s="400"/>
      <c r="EHB301" s="401"/>
      <c r="EHC301" s="400"/>
      <c r="EHD301" s="401"/>
      <c r="EHE301" s="400"/>
      <c r="EHF301" s="401"/>
      <c r="EHG301" s="400"/>
      <c r="EHH301" s="401"/>
      <c r="EHI301" s="400"/>
      <c r="EHJ301" s="401"/>
      <c r="EHK301" s="400"/>
      <c r="EHL301" s="401"/>
      <c r="EHM301" s="400"/>
      <c r="EHN301" s="401"/>
      <c r="EHO301" s="400"/>
      <c r="EHP301" s="401"/>
      <c r="EHQ301" s="400"/>
      <c r="EHR301" s="401"/>
      <c r="EHS301" s="400"/>
      <c r="EHT301" s="401"/>
      <c r="EHU301" s="400"/>
      <c r="EHV301" s="401"/>
      <c r="EHW301" s="400"/>
      <c r="EHX301" s="401"/>
      <c r="EHY301" s="400"/>
      <c r="EHZ301" s="401"/>
      <c r="EIA301" s="400"/>
      <c r="EIB301" s="401"/>
      <c r="EIC301" s="400"/>
      <c r="EID301" s="401"/>
      <c r="EIE301" s="400"/>
      <c r="EIF301" s="401"/>
      <c r="EIG301" s="400"/>
      <c r="EIH301" s="401"/>
      <c r="EII301" s="400"/>
      <c r="EIJ301" s="401"/>
      <c r="EIK301" s="400"/>
      <c r="EIL301" s="401"/>
      <c r="EIM301" s="400"/>
      <c r="EIN301" s="401"/>
      <c r="EIO301" s="400"/>
      <c r="EIP301" s="401"/>
      <c r="EIQ301" s="400"/>
      <c r="EIR301" s="401"/>
      <c r="EIS301" s="400"/>
      <c r="EIT301" s="401"/>
      <c r="EIU301" s="400"/>
      <c r="EIV301" s="401"/>
      <c r="EIW301" s="400"/>
      <c r="EIX301" s="401"/>
      <c r="EIY301" s="400"/>
      <c r="EIZ301" s="401"/>
      <c r="EJA301" s="400"/>
      <c r="EJB301" s="401"/>
      <c r="EJC301" s="400"/>
      <c r="EJD301" s="401"/>
      <c r="EJE301" s="400"/>
      <c r="EJF301" s="401"/>
      <c r="EJG301" s="400"/>
      <c r="EJH301" s="401"/>
      <c r="EJI301" s="400"/>
      <c r="EJJ301" s="401"/>
      <c r="EJK301" s="400"/>
      <c r="EJL301" s="401"/>
      <c r="EJM301" s="400"/>
      <c r="EJN301" s="401"/>
      <c r="EJO301" s="400"/>
      <c r="EJP301" s="401"/>
      <c r="EJQ301" s="400"/>
      <c r="EJR301" s="401"/>
      <c r="EJS301" s="400"/>
      <c r="EJT301" s="401"/>
      <c r="EJU301" s="400"/>
      <c r="EJV301" s="401"/>
      <c r="EJW301" s="400"/>
      <c r="EJX301" s="401"/>
      <c r="EJY301" s="400"/>
      <c r="EJZ301" s="401"/>
      <c r="EKA301" s="400"/>
      <c r="EKB301" s="401"/>
      <c r="EKC301" s="400"/>
      <c r="EKD301" s="401"/>
      <c r="EKE301" s="400"/>
      <c r="EKF301" s="401"/>
      <c r="EKG301" s="400"/>
      <c r="EKH301" s="401"/>
      <c r="EKI301" s="400"/>
      <c r="EKJ301" s="401"/>
      <c r="EKK301" s="400"/>
      <c r="EKL301" s="401"/>
      <c r="EKM301" s="400"/>
      <c r="EKN301" s="401"/>
      <c r="EKO301" s="400"/>
      <c r="EKP301" s="401"/>
      <c r="EKQ301" s="400"/>
      <c r="EKR301" s="401"/>
      <c r="EKS301" s="400"/>
      <c r="EKT301" s="401"/>
      <c r="EKU301" s="400"/>
      <c r="EKV301" s="401"/>
      <c r="EKW301" s="400"/>
      <c r="EKX301" s="401"/>
      <c r="EKY301" s="400"/>
      <c r="EKZ301" s="401"/>
      <c r="ELA301" s="400"/>
      <c r="ELB301" s="401"/>
      <c r="ELC301" s="400"/>
      <c r="ELD301" s="401"/>
      <c r="ELE301" s="400"/>
      <c r="ELF301" s="401"/>
      <c r="ELG301" s="400"/>
      <c r="ELH301" s="401"/>
      <c r="ELI301" s="400"/>
      <c r="ELJ301" s="401"/>
      <c r="ELK301" s="400"/>
      <c r="ELL301" s="401"/>
      <c r="ELM301" s="400"/>
      <c r="ELN301" s="401"/>
      <c r="ELO301" s="400"/>
      <c r="ELP301" s="401"/>
      <c r="ELQ301" s="400"/>
      <c r="ELR301" s="401"/>
      <c r="ELS301" s="400"/>
      <c r="ELT301" s="401"/>
      <c r="ELU301" s="400"/>
      <c r="ELV301" s="401"/>
      <c r="ELW301" s="400"/>
      <c r="ELX301" s="401"/>
      <c r="ELY301" s="400"/>
      <c r="ELZ301" s="401"/>
      <c r="EMA301" s="400"/>
      <c r="EMB301" s="401"/>
      <c r="EMC301" s="400"/>
      <c r="EMD301" s="401"/>
      <c r="EME301" s="400"/>
      <c r="EMF301" s="401"/>
      <c r="EMG301" s="400"/>
      <c r="EMH301" s="401"/>
      <c r="EMI301" s="400"/>
      <c r="EMJ301" s="401"/>
      <c r="EMK301" s="400"/>
      <c r="EML301" s="401"/>
      <c r="EMM301" s="400"/>
      <c r="EMN301" s="401"/>
      <c r="EMO301" s="400"/>
      <c r="EMP301" s="401"/>
      <c r="EMQ301" s="400"/>
      <c r="EMR301" s="401"/>
      <c r="EMS301" s="400"/>
      <c r="EMT301" s="401"/>
      <c r="EMU301" s="400"/>
      <c r="EMV301" s="401"/>
      <c r="EMW301" s="400"/>
      <c r="EMX301" s="401"/>
      <c r="EMY301" s="400"/>
      <c r="EMZ301" s="401"/>
      <c r="ENA301" s="400"/>
      <c r="ENB301" s="401"/>
      <c r="ENC301" s="400"/>
      <c r="END301" s="401"/>
      <c r="ENE301" s="400"/>
      <c r="ENF301" s="401"/>
      <c r="ENG301" s="400"/>
      <c r="ENH301" s="401"/>
      <c r="ENI301" s="400"/>
      <c r="ENJ301" s="401"/>
      <c r="ENK301" s="400"/>
      <c r="ENL301" s="401"/>
      <c r="ENM301" s="400"/>
      <c r="ENN301" s="401"/>
      <c r="ENO301" s="400"/>
      <c r="ENP301" s="401"/>
      <c r="ENQ301" s="400"/>
      <c r="ENR301" s="401"/>
      <c r="ENS301" s="400"/>
      <c r="ENT301" s="401"/>
      <c r="ENU301" s="400"/>
      <c r="ENV301" s="401"/>
      <c r="ENW301" s="400"/>
      <c r="ENX301" s="401"/>
      <c r="ENY301" s="400"/>
      <c r="ENZ301" s="401"/>
      <c r="EOA301" s="400"/>
      <c r="EOB301" s="401"/>
      <c r="EOC301" s="400"/>
      <c r="EOD301" s="401"/>
      <c r="EOE301" s="400"/>
      <c r="EOF301" s="401"/>
      <c r="EOG301" s="400"/>
      <c r="EOH301" s="401"/>
      <c r="EOI301" s="400"/>
      <c r="EOJ301" s="401"/>
      <c r="EOK301" s="400"/>
      <c r="EOL301" s="401"/>
      <c r="EOM301" s="400"/>
      <c r="EON301" s="401"/>
      <c r="EOO301" s="400"/>
      <c r="EOP301" s="401"/>
      <c r="EOQ301" s="400"/>
      <c r="EOR301" s="401"/>
      <c r="EOS301" s="400"/>
      <c r="EOT301" s="401"/>
      <c r="EOU301" s="400"/>
      <c r="EOV301" s="401"/>
      <c r="EOW301" s="400"/>
      <c r="EOX301" s="401"/>
      <c r="EOY301" s="400"/>
      <c r="EOZ301" s="401"/>
      <c r="EPA301" s="400"/>
      <c r="EPB301" s="401"/>
      <c r="EPC301" s="400"/>
      <c r="EPD301" s="401"/>
      <c r="EPE301" s="400"/>
      <c r="EPF301" s="401"/>
      <c r="EPG301" s="400"/>
      <c r="EPH301" s="401"/>
      <c r="EPI301" s="400"/>
      <c r="EPJ301" s="401"/>
      <c r="EPK301" s="400"/>
      <c r="EPL301" s="401"/>
      <c r="EPM301" s="400"/>
      <c r="EPN301" s="401"/>
      <c r="EPO301" s="400"/>
      <c r="EPP301" s="401"/>
      <c r="EPQ301" s="400"/>
      <c r="EPR301" s="401"/>
      <c r="EPS301" s="400"/>
      <c r="EPT301" s="401"/>
      <c r="EPU301" s="400"/>
      <c r="EPV301" s="401"/>
      <c r="EPW301" s="400"/>
      <c r="EPX301" s="401"/>
      <c r="EPY301" s="400"/>
      <c r="EPZ301" s="401"/>
      <c r="EQA301" s="400"/>
      <c r="EQB301" s="401"/>
      <c r="EQC301" s="400"/>
      <c r="EQD301" s="401"/>
      <c r="EQE301" s="400"/>
      <c r="EQF301" s="401"/>
      <c r="EQG301" s="400"/>
      <c r="EQH301" s="401"/>
      <c r="EQI301" s="400"/>
      <c r="EQJ301" s="401"/>
      <c r="EQK301" s="400"/>
      <c r="EQL301" s="401"/>
      <c r="EQM301" s="400"/>
      <c r="EQN301" s="401"/>
      <c r="EQO301" s="400"/>
      <c r="EQP301" s="401"/>
      <c r="EQQ301" s="400"/>
      <c r="EQR301" s="401"/>
      <c r="EQS301" s="400"/>
      <c r="EQT301" s="401"/>
      <c r="EQU301" s="400"/>
      <c r="EQV301" s="401"/>
      <c r="EQW301" s="400"/>
      <c r="EQX301" s="401"/>
      <c r="EQY301" s="400"/>
      <c r="EQZ301" s="401"/>
      <c r="ERA301" s="400"/>
      <c r="ERB301" s="401"/>
      <c r="ERC301" s="400"/>
      <c r="ERD301" s="401"/>
      <c r="ERE301" s="400"/>
      <c r="ERF301" s="401"/>
      <c r="ERG301" s="400"/>
      <c r="ERH301" s="401"/>
      <c r="ERI301" s="400"/>
      <c r="ERJ301" s="401"/>
      <c r="ERK301" s="400"/>
      <c r="ERL301" s="401"/>
      <c r="ERM301" s="400"/>
      <c r="ERN301" s="401"/>
      <c r="ERO301" s="400"/>
      <c r="ERP301" s="401"/>
      <c r="ERQ301" s="400"/>
      <c r="ERR301" s="401"/>
      <c r="ERS301" s="400"/>
      <c r="ERT301" s="401"/>
      <c r="ERU301" s="400"/>
      <c r="ERV301" s="401"/>
      <c r="ERW301" s="400"/>
      <c r="ERX301" s="401"/>
      <c r="ERY301" s="400"/>
      <c r="ERZ301" s="401"/>
      <c r="ESA301" s="400"/>
      <c r="ESB301" s="401"/>
      <c r="ESC301" s="400"/>
      <c r="ESD301" s="401"/>
      <c r="ESE301" s="400"/>
      <c r="ESF301" s="401"/>
      <c r="ESG301" s="400"/>
      <c r="ESH301" s="401"/>
      <c r="ESI301" s="400"/>
      <c r="ESJ301" s="401"/>
      <c r="ESK301" s="400"/>
      <c r="ESL301" s="401"/>
      <c r="ESM301" s="400"/>
      <c r="ESN301" s="401"/>
      <c r="ESO301" s="400"/>
      <c r="ESP301" s="401"/>
      <c r="ESQ301" s="400"/>
      <c r="ESR301" s="401"/>
      <c r="ESS301" s="400"/>
      <c r="EST301" s="401"/>
      <c r="ESU301" s="400"/>
      <c r="ESV301" s="401"/>
      <c r="ESW301" s="400"/>
      <c r="ESX301" s="401"/>
      <c r="ESY301" s="400"/>
      <c r="ESZ301" s="401"/>
      <c r="ETA301" s="400"/>
      <c r="ETB301" s="401"/>
      <c r="ETC301" s="400"/>
      <c r="ETD301" s="401"/>
      <c r="ETE301" s="400"/>
      <c r="ETF301" s="401"/>
      <c r="ETG301" s="400"/>
      <c r="ETH301" s="401"/>
      <c r="ETI301" s="400"/>
      <c r="ETJ301" s="401"/>
      <c r="ETK301" s="400"/>
      <c r="ETL301" s="401"/>
      <c r="ETM301" s="400"/>
      <c r="ETN301" s="401"/>
      <c r="ETO301" s="400"/>
      <c r="ETP301" s="401"/>
      <c r="ETQ301" s="400"/>
      <c r="ETR301" s="401"/>
      <c r="ETS301" s="400"/>
      <c r="ETT301" s="401"/>
      <c r="ETU301" s="400"/>
      <c r="ETV301" s="401"/>
      <c r="ETW301" s="400"/>
      <c r="ETX301" s="401"/>
      <c r="ETY301" s="400"/>
      <c r="ETZ301" s="401"/>
      <c r="EUA301" s="400"/>
      <c r="EUB301" s="401"/>
      <c r="EUC301" s="400"/>
      <c r="EUD301" s="401"/>
      <c r="EUE301" s="400"/>
      <c r="EUF301" s="401"/>
      <c r="EUG301" s="400"/>
      <c r="EUH301" s="401"/>
      <c r="EUI301" s="400"/>
      <c r="EUJ301" s="401"/>
      <c r="EUK301" s="400"/>
      <c r="EUL301" s="401"/>
      <c r="EUM301" s="400"/>
      <c r="EUN301" s="401"/>
      <c r="EUO301" s="400"/>
      <c r="EUP301" s="401"/>
      <c r="EUQ301" s="400"/>
      <c r="EUR301" s="401"/>
      <c r="EUS301" s="400"/>
      <c r="EUT301" s="401"/>
      <c r="EUU301" s="400"/>
      <c r="EUV301" s="401"/>
      <c r="EUW301" s="400"/>
      <c r="EUX301" s="401"/>
      <c r="EUY301" s="400"/>
      <c r="EUZ301" s="401"/>
      <c r="EVA301" s="400"/>
      <c r="EVB301" s="401"/>
      <c r="EVC301" s="400"/>
      <c r="EVD301" s="401"/>
      <c r="EVE301" s="400"/>
      <c r="EVF301" s="401"/>
      <c r="EVG301" s="400"/>
      <c r="EVH301" s="401"/>
      <c r="EVI301" s="400"/>
      <c r="EVJ301" s="401"/>
      <c r="EVK301" s="400"/>
      <c r="EVL301" s="401"/>
      <c r="EVM301" s="400"/>
      <c r="EVN301" s="401"/>
      <c r="EVO301" s="400"/>
      <c r="EVP301" s="401"/>
      <c r="EVQ301" s="400"/>
      <c r="EVR301" s="401"/>
      <c r="EVS301" s="400"/>
      <c r="EVT301" s="401"/>
      <c r="EVU301" s="400"/>
      <c r="EVV301" s="401"/>
      <c r="EVW301" s="400"/>
      <c r="EVX301" s="401"/>
      <c r="EVY301" s="400"/>
      <c r="EVZ301" s="401"/>
      <c r="EWA301" s="400"/>
      <c r="EWB301" s="401"/>
      <c r="EWC301" s="400"/>
      <c r="EWD301" s="401"/>
      <c r="EWE301" s="400"/>
      <c r="EWF301" s="401"/>
      <c r="EWG301" s="400"/>
      <c r="EWH301" s="401"/>
      <c r="EWI301" s="400"/>
      <c r="EWJ301" s="401"/>
      <c r="EWK301" s="400"/>
      <c r="EWL301" s="401"/>
      <c r="EWM301" s="400"/>
      <c r="EWN301" s="401"/>
      <c r="EWO301" s="400"/>
      <c r="EWP301" s="401"/>
      <c r="EWQ301" s="400"/>
      <c r="EWR301" s="401"/>
      <c r="EWS301" s="400"/>
      <c r="EWT301" s="401"/>
      <c r="EWU301" s="400"/>
      <c r="EWV301" s="401"/>
      <c r="EWW301" s="400"/>
      <c r="EWX301" s="401"/>
      <c r="EWY301" s="400"/>
      <c r="EWZ301" s="401"/>
      <c r="EXA301" s="400"/>
      <c r="EXB301" s="401"/>
      <c r="EXC301" s="400"/>
      <c r="EXD301" s="401"/>
      <c r="EXE301" s="400"/>
      <c r="EXF301" s="401"/>
      <c r="EXG301" s="400"/>
      <c r="EXH301" s="401"/>
      <c r="EXI301" s="400"/>
      <c r="EXJ301" s="401"/>
      <c r="EXK301" s="400"/>
      <c r="EXL301" s="401"/>
      <c r="EXM301" s="400"/>
      <c r="EXN301" s="401"/>
      <c r="EXO301" s="400"/>
      <c r="EXP301" s="401"/>
      <c r="EXQ301" s="400"/>
      <c r="EXR301" s="401"/>
      <c r="EXS301" s="400"/>
      <c r="EXT301" s="401"/>
      <c r="EXU301" s="400"/>
      <c r="EXV301" s="401"/>
      <c r="EXW301" s="400"/>
      <c r="EXX301" s="401"/>
      <c r="EXY301" s="400"/>
      <c r="EXZ301" s="401"/>
      <c r="EYA301" s="400"/>
      <c r="EYB301" s="401"/>
      <c r="EYC301" s="400"/>
      <c r="EYD301" s="401"/>
      <c r="EYE301" s="400"/>
      <c r="EYF301" s="401"/>
      <c r="EYG301" s="400"/>
      <c r="EYH301" s="401"/>
      <c r="EYI301" s="400"/>
      <c r="EYJ301" s="401"/>
      <c r="EYK301" s="400"/>
      <c r="EYL301" s="401"/>
      <c r="EYM301" s="400"/>
      <c r="EYN301" s="401"/>
      <c r="EYO301" s="400"/>
      <c r="EYP301" s="401"/>
      <c r="EYQ301" s="400"/>
      <c r="EYR301" s="401"/>
      <c r="EYS301" s="400"/>
      <c r="EYT301" s="401"/>
      <c r="EYU301" s="400"/>
      <c r="EYV301" s="401"/>
      <c r="EYW301" s="400"/>
      <c r="EYX301" s="401"/>
      <c r="EYY301" s="400"/>
      <c r="EYZ301" s="401"/>
      <c r="EZA301" s="400"/>
      <c r="EZB301" s="401"/>
      <c r="EZC301" s="400"/>
      <c r="EZD301" s="401"/>
      <c r="EZE301" s="400"/>
      <c r="EZF301" s="401"/>
      <c r="EZG301" s="400"/>
      <c r="EZH301" s="401"/>
      <c r="EZI301" s="400"/>
      <c r="EZJ301" s="401"/>
      <c r="EZK301" s="400"/>
      <c r="EZL301" s="401"/>
      <c r="EZM301" s="400"/>
      <c r="EZN301" s="401"/>
      <c r="EZO301" s="400"/>
      <c r="EZP301" s="401"/>
      <c r="EZQ301" s="400"/>
      <c r="EZR301" s="401"/>
      <c r="EZS301" s="400"/>
      <c r="EZT301" s="401"/>
      <c r="EZU301" s="400"/>
      <c r="EZV301" s="401"/>
      <c r="EZW301" s="400"/>
      <c r="EZX301" s="401"/>
      <c r="EZY301" s="400"/>
      <c r="EZZ301" s="401"/>
      <c r="FAA301" s="400"/>
      <c r="FAB301" s="401"/>
      <c r="FAC301" s="400"/>
      <c r="FAD301" s="401"/>
      <c r="FAE301" s="400"/>
      <c r="FAF301" s="401"/>
      <c r="FAG301" s="400"/>
      <c r="FAH301" s="401"/>
      <c r="FAI301" s="400"/>
      <c r="FAJ301" s="401"/>
      <c r="FAK301" s="400"/>
      <c r="FAL301" s="401"/>
      <c r="FAM301" s="400"/>
      <c r="FAN301" s="401"/>
      <c r="FAO301" s="400"/>
      <c r="FAP301" s="401"/>
      <c r="FAQ301" s="400"/>
      <c r="FAR301" s="401"/>
      <c r="FAS301" s="400"/>
      <c r="FAT301" s="401"/>
      <c r="FAU301" s="400"/>
      <c r="FAV301" s="401"/>
      <c r="FAW301" s="400"/>
      <c r="FAX301" s="401"/>
      <c r="FAY301" s="400"/>
      <c r="FAZ301" s="401"/>
      <c r="FBA301" s="400"/>
      <c r="FBB301" s="401"/>
      <c r="FBC301" s="400"/>
      <c r="FBD301" s="401"/>
      <c r="FBE301" s="400"/>
      <c r="FBF301" s="401"/>
      <c r="FBG301" s="400"/>
      <c r="FBH301" s="401"/>
      <c r="FBI301" s="400"/>
      <c r="FBJ301" s="401"/>
      <c r="FBK301" s="400"/>
      <c r="FBL301" s="401"/>
      <c r="FBM301" s="400"/>
      <c r="FBN301" s="401"/>
      <c r="FBO301" s="400"/>
      <c r="FBP301" s="401"/>
      <c r="FBQ301" s="400"/>
      <c r="FBR301" s="401"/>
      <c r="FBS301" s="400"/>
      <c r="FBT301" s="401"/>
      <c r="FBU301" s="400"/>
      <c r="FBV301" s="401"/>
      <c r="FBW301" s="400"/>
      <c r="FBX301" s="401"/>
      <c r="FBY301" s="400"/>
      <c r="FBZ301" s="401"/>
      <c r="FCA301" s="400"/>
      <c r="FCB301" s="401"/>
      <c r="FCC301" s="400"/>
      <c r="FCD301" s="401"/>
      <c r="FCE301" s="400"/>
      <c r="FCF301" s="401"/>
      <c r="FCG301" s="400"/>
      <c r="FCH301" s="401"/>
      <c r="FCI301" s="400"/>
      <c r="FCJ301" s="401"/>
      <c r="FCK301" s="400"/>
      <c r="FCL301" s="401"/>
      <c r="FCM301" s="400"/>
      <c r="FCN301" s="401"/>
      <c r="FCO301" s="400"/>
      <c r="FCP301" s="401"/>
      <c r="FCQ301" s="400"/>
      <c r="FCR301" s="401"/>
      <c r="FCS301" s="400"/>
      <c r="FCT301" s="401"/>
      <c r="FCU301" s="400"/>
      <c r="FCV301" s="401"/>
      <c r="FCW301" s="400"/>
      <c r="FCX301" s="401"/>
      <c r="FCY301" s="400"/>
      <c r="FCZ301" s="401"/>
      <c r="FDA301" s="400"/>
      <c r="FDB301" s="401"/>
      <c r="FDC301" s="400"/>
      <c r="FDD301" s="401"/>
      <c r="FDE301" s="400"/>
      <c r="FDF301" s="401"/>
      <c r="FDG301" s="400"/>
      <c r="FDH301" s="401"/>
      <c r="FDI301" s="400"/>
      <c r="FDJ301" s="401"/>
      <c r="FDK301" s="400"/>
      <c r="FDL301" s="401"/>
      <c r="FDM301" s="400"/>
      <c r="FDN301" s="401"/>
      <c r="FDO301" s="400"/>
      <c r="FDP301" s="401"/>
      <c r="FDQ301" s="400"/>
      <c r="FDR301" s="401"/>
      <c r="FDS301" s="400"/>
      <c r="FDT301" s="401"/>
      <c r="FDU301" s="400"/>
      <c r="FDV301" s="401"/>
      <c r="FDW301" s="400"/>
      <c r="FDX301" s="401"/>
      <c r="FDY301" s="400"/>
      <c r="FDZ301" s="401"/>
      <c r="FEA301" s="400"/>
      <c r="FEB301" s="401"/>
      <c r="FEC301" s="400"/>
      <c r="FED301" s="401"/>
      <c r="FEE301" s="400"/>
      <c r="FEF301" s="401"/>
      <c r="FEG301" s="400"/>
      <c r="FEH301" s="401"/>
      <c r="FEI301" s="400"/>
      <c r="FEJ301" s="401"/>
      <c r="FEK301" s="400"/>
      <c r="FEL301" s="401"/>
      <c r="FEM301" s="400"/>
      <c r="FEN301" s="401"/>
      <c r="FEO301" s="400"/>
      <c r="FEP301" s="401"/>
      <c r="FEQ301" s="400"/>
      <c r="FER301" s="401"/>
      <c r="FES301" s="400"/>
      <c r="FET301" s="401"/>
      <c r="FEU301" s="400"/>
      <c r="FEV301" s="401"/>
      <c r="FEW301" s="400"/>
      <c r="FEX301" s="401"/>
      <c r="FEY301" s="400"/>
      <c r="FEZ301" s="401"/>
      <c r="FFA301" s="400"/>
      <c r="FFB301" s="401"/>
      <c r="FFC301" s="400"/>
      <c r="FFD301" s="401"/>
      <c r="FFE301" s="400"/>
      <c r="FFF301" s="401"/>
      <c r="FFG301" s="400"/>
      <c r="FFH301" s="401"/>
      <c r="FFI301" s="400"/>
      <c r="FFJ301" s="401"/>
      <c r="FFK301" s="400"/>
      <c r="FFL301" s="401"/>
      <c r="FFM301" s="400"/>
      <c r="FFN301" s="401"/>
      <c r="FFO301" s="400"/>
      <c r="FFP301" s="401"/>
      <c r="FFQ301" s="400"/>
      <c r="FFR301" s="401"/>
      <c r="FFS301" s="400"/>
      <c r="FFT301" s="401"/>
      <c r="FFU301" s="400"/>
      <c r="FFV301" s="401"/>
      <c r="FFW301" s="400"/>
      <c r="FFX301" s="401"/>
      <c r="FFY301" s="400"/>
      <c r="FFZ301" s="401"/>
      <c r="FGA301" s="400"/>
      <c r="FGB301" s="401"/>
      <c r="FGC301" s="400"/>
      <c r="FGD301" s="401"/>
      <c r="FGE301" s="400"/>
      <c r="FGF301" s="401"/>
      <c r="FGG301" s="400"/>
      <c r="FGH301" s="401"/>
      <c r="FGI301" s="400"/>
      <c r="FGJ301" s="401"/>
      <c r="FGK301" s="400"/>
      <c r="FGL301" s="401"/>
      <c r="FGM301" s="400"/>
      <c r="FGN301" s="401"/>
      <c r="FGO301" s="400"/>
      <c r="FGP301" s="401"/>
      <c r="FGQ301" s="400"/>
      <c r="FGR301" s="401"/>
      <c r="FGS301" s="400"/>
      <c r="FGT301" s="401"/>
      <c r="FGU301" s="400"/>
      <c r="FGV301" s="401"/>
      <c r="FGW301" s="400"/>
      <c r="FGX301" s="401"/>
      <c r="FGY301" s="400"/>
      <c r="FGZ301" s="401"/>
      <c r="FHA301" s="400"/>
      <c r="FHB301" s="401"/>
      <c r="FHC301" s="400"/>
      <c r="FHD301" s="401"/>
      <c r="FHE301" s="400"/>
      <c r="FHF301" s="401"/>
      <c r="FHG301" s="400"/>
      <c r="FHH301" s="401"/>
      <c r="FHI301" s="400"/>
      <c r="FHJ301" s="401"/>
      <c r="FHK301" s="400"/>
      <c r="FHL301" s="401"/>
      <c r="FHM301" s="400"/>
      <c r="FHN301" s="401"/>
      <c r="FHO301" s="400"/>
      <c r="FHP301" s="401"/>
      <c r="FHQ301" s="400"/>
      <c r="FHR301" s="401"/>
      <c r="FHS301" s="400"/>
      <c r="FHT301" s="401"/>
      <c r="FHU301" s="400"/>
      <c r="FHV301" s="401"/>
      <c r="FHW301" s="400"/>
      <c r="FHX301" s="401"/>
      <c r="FHY301" s="400"/>
      <c r="FHZ301" s="401"/>
      <c r="FIA301" s="400"/>
      <c r="FIB301" s="401"/>
      <c r="FIC301" s="400"/>
      <c r="FID301" s="401"/>
      <c r="FIE301" s="400"/>
      <c r="FIF301" s="401"/>
      <c r="FIG301" s="400"/>
      <c r="FIH301" s="401"/>
      <c r="FII301" s="400"/>
      <c r="FIJ301" s="401"/>
      <c r="FIK301" s="400"/>
      <c r="FIL301" s="401"/>
      <c r="FIM301" s="400"/>
      <c r="FIN301" s="401"/>
      <c r="FIO301" s="400"/>
      <c r="FIP301" s="401"/>
      <c r="FIQ301" s="400"/>
      <c r="FIR301" s="401"/>
      <c r="FIS301" s="400"/>
      <c r="FIT301" s="401"/>
      <c r="FIU301" s="400"/>
      <c r="FIV301" s="401"/>
      <c r="FIW301" s="400"/>
      <c r="FIX301" s="401"/>
      <c r="FIY301" s="400"/>
      <c r="FIZ301" s="401"/>
      <c r="FJA301" s="400"/>
      <c r="FJB301" s="401"/>
      <c r="FJC301" s="400"/>
      <c r="FJD301" s="401"/>
      <c r="FJE301" s="400"/>
      <c r="FJF301" s="401"/>
      <c r="FJG301" s="400"/>
      <c r="FJH301" s="401"/>
      <c r="FJI301" s="400"/>
      <c r="FJJ301" s="401"/>
      <c r="FJK301" s="400"/>
      <c r="FJL301" s="401"/>
      <c r="FJM301" s="400"/>
      <c r="FJN301" s="401"/>
      <c r="FJO301" s="400"/>
      <c r="FJP301" s="401"/>
      <c r="FJQ301" s="400"/>
      <c r="FJR301" s="401"/>
      <c r="FJS301" s="400"/>
      <c r="FJT301" s="401"/>
      <c r="FJU301" s="400"/>
      <c r="FJV301" s="401"/>
      <c r="FJW301" s="400"/>
      <c r="FJX301" s="401"/>
      <c r="FJY301" s="400"/>
      <c r="FJZ301" s="401"/>
      <c r="FKA301" s="400"/>
      <c r="FKB301" s="401"/>
      <c r="FKC301" s="400"/>
      <c r="FKD301" s="401"/>
      <c r="FKE301" s="400"/>
      <c r="FKF301" s="401"/>
      <c r="FKG301" s="400"/>
      <c r="FKH301" s="401"/>
      <c r="FKI301" s="400"/>
      <c r="FKJ301" s="401"/>
      <c r="FKK301" s="400"/>
      <c r="FKL301" s="401"/>
      <c r="FKM301" s="400"/>
      <c r="FKN301" s="401"/>
      <c r="FKO301" s="400"/>
      <c r="FKP301" s="401"/>
      <c r="FKQ301" s="400"/>
      <c r="FKR301" s="401"/>
      <c r="FKS301" s="400"/>
      <c r="FKT301" s="401"/>
      <c r="FKU301" s="400"/>
      <c r="FKV301" s="401"/>
      <c r="FKW301" s="400"/>
      <c r="FKX301" s="401"/>
      <c r="FKY301" s="400"/>
      <c r="FKZ301" s="401"/>
      <c r="FLA301" s="400"/>
      <c r="FLB301" s="401"/>
      <c r="FLC301" s="400"/>
      <c r="FLD301" s="401"/>
      <c r="FLE301" s="400"/>
      <c r="FLF301" s="401"/>
      <c r="FLG301" s="400"/>
      <c r="FLH301" s="401"/>
      <c r="FLI301" s="400"/>
      <c r="FLJ301" s="401"/>
      <c r="FLK301" s="400"/>
      <c r="FLL301" s="401"/>
      <c r="FLM301" s="400"/>
      <c r="FLN301" s="401"/>
      <c r="FLO301" s="400"/>
      <c r="FLP301" s="401"/>
      <c r="FLQ301" s="400"/>
      <c r="FLR301" s="401"/>
      <c r="FLS301" s="400"/>
      <c r="FLT301" s="401"/>
      <c r="FLU301" s="400"/>
      <c r="FLV301" s="401"/>
      <c r="FLW301" s="400"/>
      <c r="FLX301" s="401"/>
      <c r="FLY301" s="400"/>
      <c r="FLZ301" s="401"/>
      <c r="FMA301" s="400"/>
      <c r="FMB301" s="401"/>
      <c r="FMC301" s="400"/>
      <c r="FMD301" s="401"/>
      <c r="FME301" s="400"/>
      <c r="FMF301" s="401"/>
      <c r="FMG301" s="400"/>
      <c r="FMH301" s="401"/>
      <c r="FMI301" s="400"/>
      <c r="FMJ301" s="401"/>
      <c r="FMK301" s="400"/>
      <c r="FML301" s="401"/>
      <c r="FMM301" s="400"/>
      <c r="FMN301" s="401"/>
      <c r="FMO301" s="400"/>
      <c r="FMP301" s="401"/>
      <c r="FMQ301" s="400"/>
      <c r="FMR301" s="401"/>
      <c r="FMS301" s="400"/>
      <c r="FMT301" s="401"/>
      <c r="FMU301" s="400"/>
      <c r="FMV301" s="401"/>
      <c r="FMW301" s="400"/>
      <c r="FMX301" s="401"/>
      <c r="FMY301" s="400"/>
      <c r="FMZ301" s="401"/>
      <c r="FNA301" s="400"/>
      <c r="FNB301" s="401"/>
      <c r="FNC301" s="400"/>
      <c r="FND301" s="401"/>
      <c r="FNE301" s="400"/>
      <c r="FNF301" s="401"/>
      <c r="FNG301" s="400"/>
      <c r="FNH301" s="401"/>
      <c r="FNI301" s="400"/>
      <c r="FNJ301" s="401"/>
      <c r="FNK301" s="400"/>
      <c r="FNL301" s="401"/>
      <c r="FNM301" s="400"/>
      <c r="FNN301" s="401"/>
      <c r="FNO301" s="400"/>
      <c r="FNP301" s="401"/>
      <c r="FNQ301" s="400"/>
      <c r="FNR301" s="401"/>
      <c r="FNS301" s="400"/>
      <c r="FNT301" s="401"/>
      <c r="FNU301" s="400"/>
      <c r="FNV301" s="401"/>
      <c r="FNW301" s="400"/>
      <c r="FNX301" s="401"/>
      <c r="FNY301" s="400"/>
      <c r="FNZ301" s="401"/>
      <c r="FOA301" s="400"/>
      <c r="FOB301" s="401"/>
      <c r="FOC301" s="400"/>
      <c r="FOD301" s="401"/>
      <c r="FOE301" s="400"/>
      <c r="FOF301" s="401"/>
      <c r="FOG301" s="400"/>
      <c r="FOH301" s="401"/>
      <c r="FOI301" s="400"/>
      <c r="FOJ301" s="401"/>
      <c r="FOK301" s="400"/>
      <c r="FOL301" s="401"/>
      <c r="FOM301" s="400"/>
      <c r="FON301" s="401"/>
      <c r="FOO301" s="400"/>
      <c r="FOP301" s="401"/>
      <c r="FOQ301" s="400"/>
      <c r="FOR301" s="401"/>
      <c r="FOS301" s="400"/>
      <c r="FOT301" s="401"/>
      <c r="FOU301" s="400"/>
      <c r="FOV301" s="401"/>
      <c r="FOW301" s="400"/>
      <c r="FOX301" s="401"/>
      <c r="FOY301" s="400"/>
      <c r="FOZ301" s="401"/>
      <c r="FPA301" s="400"/>
      <c r="FPB301" s="401"/>
      <c r="FPC301" s="400"/>
      <c r="FPD301" s="401"/>
      <c r="FPE301" s="400"/>
      <c r="FPF301" s="401"/>
      <c r="FPG301" s="400"/>
      <c r="FPH301" s="401"/>
      <c r="FPI301" s="400"/>
      <c r="FPJ301" s="401"/>
      <c r="FPK301" s="400"/>
      <c r="FPL301" s="401"/>
      <c r="FPM301" s="400"/>
      <c r="FPN301" s="401"/>
      <c r="FPO301" s="400"/>
      <c r="FPP301" s="401"/>
      <c r="FPQ301" s="400"/>
      <c r="FPR301" s="401"/>
      <c r="FPS301" s="400"/>
      <c r="FPT301" s="401"/>
      <c r="FPU301" s="400"/>
      <c r="FPV301" s="401"/>
      <c r="FPW301" s="400"/>
      <c r="FPX301" s="401"/>
      <c r="FPY301" s="400"/>
      <c r="FPZ301" s="401"/>
      <c r="FQA301" s="400"/>
      <c r="FQB301" s="401"/>
      <c r="FQC301" s="400"/>
      <c r="FQD301" s="401"/>
      <c r="FQE301" s="400"/>
      <c r="FQF301" s="401"/>
      <c r="FQG301" s="400"/>
      <c r="FQH301" s="401"/>
      <c r="FQI301" s="400"/>
      <c r="FQJ301" s="401"/>
      <c r="FQK301" s="400"/>
      <c r="FQL301" s="401"/>
      <c r="FQM301" s="400"/>
      <c r="FQN301" s="401"/>
      <c r="FQO301" s="400"/>
      <c r="FQP301" s="401"/>
      <c r="FQQ301" s="400"/>
      <c r="FQR301" s="401"/>
      <c r="FQS301" s="400"/>
      <c r="FQT301" s="401"/>
      <c r="FQU301" s="400"/>
      <c r="FQV301" s="401"/>
      <c r="FQW301" s="400"/>
      <c r="FQX301" s="401"/>
      <c r="FQY301" s="400"/>
      <c r="FQZ301" s="401"/>
      <c r="FRA301" s="400"/>
      <c r="FRB301" s="401"/>
      <c r="FRC301" s="400"/>
      <c r="FRD301" s="401"/>
      <c r="FRE301" s="400"/>
      <c r="FRF301" s="401"/>
      <c r="FRG301" s="400"/>
      <c r="FRH301" s="401"/>
      <c r="FRI301" s="400"/>
      <c r="FRJ301" s="401"/>
      <c r="FRK301" s="400"/>
      <c r="FRL301" s="401"/>
      <c r="FRM301" s="400"/>
      <c r="FRN301" s="401"/>
      <c r="FRO301" s="400"/>
      <c r="FRP301" s="401"/>
      <c r="FRQ301" s="400"/>
      <c r="FRR301" s="401"/>
      <c r="FRS301" s="400"/>
      <c r="FRT301" s="401"/>
      <c r="FRU301" s="400"/>
      <c r="FRV301" s="401"/>
      <c r="FRW301" s="400"/>
      <c r="FRX301" s="401"/>
      <c r="FRY301" s="400"/>
      <c r="FRZ301" s="401"/>
      <c r="FSA301" s="400"/>
      <c r="FSB301" s="401"/>
      <c r="FSC301" s="400"/>
      <c r="FSD301" s="401"/>
      <c r="FSE301" s="400"/>
      <c r="FSF301" s="401"/>
      <c r="FSG301" s="400"/>
      <c r="FSH301" s="401"/>
      <c r="FSI301" s="400"/>
      <c r="FSJ301" s="401"/>
      <c r="FSK301" s="400"/>
      <c r="FSL301" s="401"/>
      <c r="FSM301" s="400"/>
      <c r="FSN301" s="401"/>
      <c r="FSO301" s="400"/>
      <c r="FSP301" s="401"/>
      <c r="FSQ301" s="400"/>
      <c r="FSR301" s="401"/>
      <c r="FSS301" s="400"/>
      <c r="FST301" s="401"/>
      <c r="FSU301" s="400"/>
      <c r="FSV301" s="401"/>
      <c r="FSW301" s="400"/>
      <c r="FSX301" s="401"/>
      <c r="FSY301" s="400"/>
      <c r="FSZ301" s="401"/>
      <c r="FTA301" s="400"/>
      <c r="FTB301" s="401"/>
      <c r="FTC301" s="400"/>
      <c r="FTD301" s="401"/>
      <c r="FTE301" s="400"/>
      <c r="FTF301" s="401"/>
      <c r="FTG301" s="400"/>
      <c r="FTH301" s="401"/>
      <c r="FTI301" s="400"/>
      <c r="FTJ301" s="401"/>
      <c r="FTK301" s="400"/>
      <c r="FTL301" s="401"/>
      <c r="FTM301" s="400"/>
      <c r="FTN301" s="401"/>
      <c r="FTO301" s="400"/>
      <c r="FTP301" s="401"/>
      <c r="FTQ301" s="400"/>
      <c r="FTR301" s="401"/>
      <c r="FTS301" s="400"/>
      <c r="FTT301" s="401"/>
      <c r="FTU301" s="400"/>
      <c r="FTV301" s="401"/>
      <c r="FTW301" s="400"/>
      <c r="FTX301" s="401"/>
      <c r="FTY301" s="400"/>
      <c r="FTZ301" s="401"/>
      <c r="FUA301" s="400"/>
      <c r="FUB301" s="401"/>
      <c r="FUC301" s="400"/>
      <c r="FUD301" s="401"/>
      <c r="FUE301" s="400"/>
      <c r="FUF301" s="401"/>
      <c r="FUG301" s="400"/>
      <c r="FUH301" s="401"/>
      <c r="FUI301" s="400"/>
      <c r="FUJ301" s="401"/>
      <c r="FUK301" s="400"/>
      <c r="FUL301" s="401"/>
      <c r="FUM301" s="400"/>
      <c r="FUN301" s="401"/>
      <c r="FUO301" s="400"/>
      <c r="FUP301" s="401"/>
      <c r="FUQ301" s="400"/>
      <c r="FUR301" s="401"/>
      <c r="FUS301" s="400"/>
      <c r="FUT301" s="401"/>
      <c r="FUU301" s="400"/>
      <c r="FUV301" s="401"/>
      <c r="FUW301" s="400"/>
      <c r="FUX301" s="401"/>
      <c r="FUY301" s="400"/>
      <c r="FUZ301" s="401"/>
      <c r="FVA301" s="400"/>
      <c r="FVB301" s="401"/>
      <c r="FVC301" s="400"/>
      <c r="FVD301" s="401"/>
      <c r="FVE301" s="400"/>
      <c r="FVF301" s="401"/>
      <c r="FVG301" s="400"/>
      <c r="FVH301" s="401"/>
      <c r="FVI301" s="400"/>
      <c r="FVJ301" s="401"/>
      <c r="FVK301" s="400"/>
      <c r="FVL301" s="401"/>
      <c r="FVM301" s="400"/>
      <c r="FVN301" s="401"/>
      <c r="FVO301" s="400"/>
      <c r="FVP301" s="401"/>
      <c r="FVQ301" s="400"/>
      <c r="FVR301" s="401"/>
      <c r="FVS301" s="400"/>
      <c r="FVT301" s="401"/>
      <c r="FVU301" s="400"/>
      <c r="FVV301" s="401"/>
      <c r="FVW301" s="400"/>
      <c r="FVX301" s="401"/>
      <c r="FVY301" s="400"/>
      <c r="FVZ301" s="401"/>
      <c r="FWA301" s="400"/>
      <c r="FWB301" s="401"/>
      <c r="FWC301" s="400"/>
      <c r="FWD301" s="401"/>
      <c r="FWE301" s="400"/>
      <c r="FWF301" s="401"/>
      <c r="FWG301" s="400"/>
      <c r="FWH301" s="401"/>
      <c r="FWI301" s="400"/>
      <c r="FWJ301" s="401"/>
      <c r="FWK301" s="400"/>
      <c r="FWL301" s="401"/>
      <c r="FWM301" s="400"/>
      <c r="FWN301" s="401"/>
      <c r="FWO301" s="400"/>
      <c r="FWP301" s="401"/>
      <c r="FWQ301" s="400"/>
      <c r="FWR301" s="401"/>
      <c r="FWS301" s="400"/>
      <c r="FWT301" s="401"/>
      <c r="FWU301" s="400"/>
      <c r="FWV301" s="401"/>
      <c r="FWW301" s="400"/>
      <c r="FWX301" s="401"/>
      <c r="FWY301" s="400"/>
      <c r="FWZ301" s="401"/>
      <c r="FXA301" s="400"/>
      <c r="FXB301" s="401"/>
      <c r="FXC301" s="400"/>
      <c r="FXD301" s="401"/>
      <c r="FXE301" s="400"/>
      <c r="FXF301" s="401"/>
      <c r="FXG301" s="400"/>
      <c r="FXH301" s="401"/>
      <c r="FXI301" s="400"/>
      <c r="FXJ301" s="401"/>
      <c r="FXK301" s="400"/>
      <c r="FXL301" s="401"/>
      <c r="FXM301" s="400"/>
      <c r="FXN301" s="401"/>
      <c r="FXO301" s="400"/>
      <c r="FXP301" s="401"/>
      <c r="FXQ301" s="400"/>
      <c r="FXR301" s="401"/>
      <c r="FXS301" s="400"/>
      <c r="FXT301" s="401"/>
      <c r="FXU301" s="400"/>
      <c r="FXV301" s="401"/>
      <c r="FXW301" s="400"/>
      <c r="FXX301" s="401"/>
      <c r="FXY301" s="400"/>
      <c r="FXZ301" s="401"/>
      <c r="FYA301" s="400"/>
      <c r="FYB301" s="401"/>
      <c r="FYC301" s="400"/>
      <c r="FYD301" s="401"/>
      <c r="FYE301" s="400"/>
      <c r="FYF301" s="401"/>
      <c r="FYG301" s="400"/>
      <c r="FYH301" s="401"/>
      <c r="FYI301" s="400"/>
      <c r="FYJ301" s="401"/>
      <c r="FYK301" s="400"/>
      <c r="FYL301" s="401"/>
      <c r="FYM301" s="400"/>
      <c r="FYN301" s="401"/>
      <c r="FYO301" s="400"/>
      <c r="FYP301" s="401"/>
      <c r="FYQ301" s="400"/>
      <c r="FYR301" s="401"/>
      <c r="FYS301" s="400"/>
      <c r="FYT301" s="401"/>
      <c r="FYU301" s="400"/>
      <c r="FYV301" s="401"/>
      <c r="FYW301" s="400"/>
      <c r="FYX301" s="401"/>
      <c r="FYY301" s="400"/>
      <c r="FYZ301" s="401"/>
      <c r="FZA301" s="400"/>
      <c r="FZB301" s="401"/>
      <c r="FZC301" s="400"/>
      <c r="FZD301" s="401"/>
      <c r="FZE301" s="400"/>
      <c r="FZF301" s="401"/>
      <c r="FZG301" s="400"/>
      <c r="FZH301" s="401"/>
      <c r="FZI301" s="400"/>
      <c r="FZJ301" s="401"/>
      <c r="FZK301" s="400"/>
      <c r="FZL301" s="401"/>
      <c r="FZM301" s="400"/>
      <c r="FZN301" s="401"/>
      <c r="FZO301" s="400"/>
      <c r="FZP301" s="401"/>
      <c r="FZQ301" s="400"/>
      <c r="FZR301" s="401"/>
      <c r="FZS301" s="400"/>
      <c r="FZT301" s="401"/>
      <c r="FZU301" s="400"/>
      <c r="FZV301" s="401"/>
      <c r="FZW301" s="400"/>
      <c r="FZX301" s="401"/>
      <c r="FZY301" s="400"/>
      <c r="FZZ301" s="401"/>
      <c r="GAA301" s="400"/>
      <c r="GAB301" s="401"/>
      <c r="GAC301" s="400"/>
      <c r="GAD301" s="401"/>
      <c r="GAE301" s="400"/>
      <c r="GAF301" s="401"/>
      <c r="GAG301" s="400"/>
      <c r="GAH301" s="401"/>
      <c r="GAI301" s="400"/>
      <c r="GAJ301" s="401"/>
      <c r="GAK301" s="400"/>
      <c r="GAL301" s="401"/>
      <c r="GAM301" s="400"/>
      <c r="GAN301" s="401"/>
      <c r="GAO301" s="400"/>
      <c r="GAP301" s="401"/>
      <c r="GAQ301" s="400"/>
      <c r="GAR301" s="401"/>
      <c r="GAS301" s="400"/>
      <c r="GAT301" s="401"/>
      <c r="GAU301" s="400"/>
      <c r="GAV301" s="401"/>
      <c r="GAW301" s="400"/>
      <c r="GAX301" s="401"/>
      <c r="GAY301" s="400"/>
      <c r="GAZ301" s="401"/>
      <c r="GBA301" s="400"/>
      <c r="GBB301" s="401"/>
      <c r="GBC301" s="400"/>
      <c r="GBD301" s="401"/>
      <c r="GBE301" s="400"/>
      <c r="GBF301" s="401"/>
      <c r="GBG301" s="400"/>
      <c r="GBH301" s="401"/>
      <c r="GBI301" s="400"/>
      <c r="GBJ301" s="401"/>
      <c r="GBK301" s="400"/>
      <c r="GBL301" s="401"/>
      <c r="GBM301" s="400"/>
      <c r="GBN301" s="401"/>
      <c r="GBO301" s="400"/>
      <c r="GBP301" s="401"/>
      <c r="GBQ301" s="400"/>
      <c r="GBR301" s="401"/>
      <c r="GBS301" s="400"/>
      <c r="GBT301" s="401"/>
      <c r="GBU301" s="400"/>
      <c r="GBV301" s="401"/>
      <c r="GBW301" s="400"/>
      <c r="GBX301" s="401"/>
      <c r="GBY301" s="400"/>
      <c r="GBZ301" s="401"/>
      <c r="GCA301" s="400"/>
      <c r="GCB301" s="401"/>
      <c r="GCC301" s="400"/>
      <c r="GCD301" s="401"/>
      <c r="GCE301" s="400"/>
      <c r="GCF301" s="401"/>
      <c r="GCG301" s="400"/>
      <c r="GCH301" s="401"/>
      <c r="GCI301" s="400"/>
      <c r="GCJ301" s="401"/>
      <c r="GCK301" s="400"/>
      <c r="GCL301" s="401"/>
      <c r="GCM301" s="400"/>
      <c r="GCN301" s="401"/>
      <c r="GCO301" s="400"/>
      <c r="GCP301" s="401"/>
      <c r="GCQ301" s="400"/>
      <c r="GCR301" s="401"/>
      <c r="GCS301" s="400"/>
      <c r="GCT301" s="401"/>
      <c r="GCU301" s="400"/>
      <c r="GCV301" s="401"/>
      <c r="GCW301" s="400"/>
      <c r="GCX301" s="401"/>
      <c r="GCY301" s="400"/>
      <c r="GCZ301" s="401"/>
      <c r="GDA301" s="400"/>
      <c r="GDB301" s="401"/>
      <c r="GDC301" s="400"/>
      <c r="GDD301" s="401"/>
      <c r="GDE301" s="400"/>
      <c r="GDF301" s="401"/>
      <c r="GDG301" s="400"/>
      <c r="GDH301" s="401"/>
      <c r="GDI301" s="400"/>
      <c r="GDJ301" s="401"/>
      <c r="GDK301" s="400"/>
      <c r="GDL301" s="401"/>
      <c r="GDM301" s="400"/>
      <c r="GDN301" s="401"/>
      <c r="GDO301" s="400"/>
      <c r="GDP301" s="401"/>
      <c r="GDQ301" s="400"/>
      <c r="GDR301" s="401"/>
      <c r="GDS301" s="400"/>
      <c r="GDT301" s="401"/>
      <c r="GDU301" s="400"/>
      <c r="GDV301" s="401"/>
      <c r="GDW301" s="400"/>
      <c r="GDX301" s="401"/>
      <c r="GDY301" s="400"/>
      <c r="GDZ301" s="401"/>
      <c r="GEA301" s="400"/>
      <c r="GEB301" s="401"/>
      <c r="GEC301" s="400"/>
      <c r="GED301" s="401"/>
      <c r="GEE301" s="400"/>
      <c r="GEF301" s="401"/>
      <c r="GEG301" s="400"/>
      <c r="GEH301" s="401"/>
      <c r="GEI301" s="400"/>
      <c r="GEJ301" s="401"/>
      <c r="GEK301" s="400"/>
      <c r="GEL301" s="401"/>
      <c r="GEM301" s="400"/>
      <c r="GEN301" s="401"/>
      <c r="GEO301" s="400"/>
      <c r="GEP301" s="401"/>
      <c r="GEQ301" s="400"/>
      <c r="GER301" s="401"/>
      <c r="GES301" s="400"/>
      <c r="GET301" s="401"/>
      <c r="GEU301" s="400"/>
      <c r="GEV301" s="401"/>
      <c r="GEW301" s="400"/>
      <c r="GEX301" s="401"/>
      <c r="GEY301" s="400"/>
      <c r="GEZ301" s="401"/>
      <c r="GFA301" s="400"/>
      <c r="GFB301" s="401"/>
      <c r="GFC301" s="400"/>
      <c r="GFD301" s="401"/>
      <c r="GFE301" s="400"/>
      <c r="GFF301" s="401"/>
      <c r="GFG301" s="400"/>
      <c r="GFH301" s="401"/>
      <c r="GFI301" s="400"/>
      <c r="GFJ301" s="401"/>
      <c r="GFK301" s="400"/>
      <c r="GFL301" s="401"/>
      <c r="GFM301" s="400"/>
      <c r="GFN301" s="401"/>
      <c r="GFO301" s="400"/>
      <c r="GFP301" s="401"/>
      <c r="GFQ301" s="400"/>
      <c r="GFR301" s="401"/>
      <c r="GFS301" s="400"/>
      <c r="GFT301" s="401"/>
      <c r="GFU301" s="400"/>
      <c r="GFV301" s="401"/>
      <c r="GFW301" s="400"/>
      <c r="GFX301" s="401"/>
      <c r="GFY301" s="400"/>
      <c r="GFZ301" s="401"/>
      <c r="GGA301" s="400"/>
      <c r="GGB301" s="401"/>
      <c r="GGC301" s="400"/>
      <c r="GGD301" s="401"/>
      <c r="GGE301" s="400"/>
      <c r="GGF301" s="401"/>
      <c r="GGG301" s="400"/>
      <c r="GGH301" s="401"/>
      <c r="GGI301" s="400"/>
      <c r="GGJ301" s="401"/>
      <c r="GGK301" s="400"/>
      <c r="GGL301" s="401"/>
      <c r="GGM301" s="400"/>
      <c r="GGN301" s="401"/>
      <c r="GGO301" s="400"/>
      <c r="GGP301" s="401"/>
      <c r="GGQ301" s="400"/>
      <c r="GGR301" s="401"/>
      <c r="GGS301" s="400"/>
      <c r="GGT301" s="401"/>
      <c r="GGU301" s="400"/>
      <c r="GGV301" s="401"/>
      <c r="GGW301" s="400"/>
      <c r="GGX301" s="401"/>
      <c r="GGY301" s="400"/>
      <c r="GGZ301" s="401"/>
      <c r="GHA301" s="400"/>
      <c r="GHB301" s="401"/>
      <c r="GHC301" s="400"/>
      <c r="GHD301" s="401"/>
      <c r="GHE301" s="400"/>
      <c r="GHF301" s="401"/>
      <c r="GHG301" s="400"/>
      <c r="GHH301" s="401"/>
      <c r="GHI301" s="400"/>
      <c r="GHJ301" s="401"/>
      <c r="GHK301" s="400"/>
      <c r="GHL301" s="401"/>
      <c r="GHM301" s="400"/>
      <c r="GHN301" s="401"/>
      <c r="GHO301" s="400"/>
      <c r="GHP301" s="401"/>
      <c r="GHQ301" s="400"/>
      <c r="GHR301" s="401"/>
      <c r="GHS301" s="400"/>
      <c r="GHT301" s="401"/>
      <c r="GHU301" s="400"/>
      <c r="GHV301" s="401"/>
      <c r="GHW301" s="400"/>
      <c r="GHX301" s="401"/>
      <c r="GHY301" s="400"/>
      <c r="GHZ301" s="401"/>
      <c r="GIA301" s="400"/>
      <c r="GIB301" s="401"/>
      <c r="GIC301" s="400"/>
      <c r="GID301" s="401"/>
      <c r="GIE301" s="400"/>
      <c r="GIF301" s="401"/>
      <c r="GIG301" s="400"/>
      <c r="GIH301" s="401"/>
      <c r="GII301" s="400"/>
      <c r="GIJ301" s="401"/>
      <c r="GIK301" s="400"/>
      <c r="GIL301" s="401"/>
      <c r="GIM301" s="400"/>
      <c r="GIN301" s="401"/>
      <c r="GIO301" s="400"/>
      <c r="GIP301" s="401"/>
      <c r="GIQ301" s="400"/>
      <c r="GIR301" s="401"/>
      <c r="GIS301" s="400"/>
      <c r="GIT301" s="401"/>
      <c r="GIU301" s="400"/>
      <c r="GIV301" s="401"/>
      <c r="GIW301" s="400"/>
      <c r="GIX301" s="401"/>
      <c r="GIY301" s="400"/>
      <c r="GIZ301" s="401"/>
      <c r="GJA301" s="400"/>
      <c r="GJB301" s="401"/>
      <c r="GJC301" s="400"/>
      <c r="GJD301" s="401"/>
      <c r="GJE301" s="400"/>
      <c r="GJF301" s="401"/>
      <c r="GJG301" s="400"/>
      <c r="GJH301" s="401"/>
      <c r="GJI301" s="400"/>
      <c r="GJJ301" s="401"/>
      <c r="GJK301" s="400"/>
      <c r="GJL301" s="401"/>
      <c r="GJM301" s="400"/>
      <c r="GJN301" s="401"/>
      <c r="GJO301" s="400"/>
      <c r="GJP301" s="401"/>
      <c r="GJQ301" s="400"/>
      <c r="GJR301" s="401"/>
      <c r="GJS301" s="400"/>
      <c r="GJT301" s="401"/>
      <c r="GJU301" s="400"/>
      <c r="GJV301" s="401"/>
      <c r="GJW301" s="400"/>
      <c r="GJX301" s="401"/>
      <c r="GJY301" s="400"/>
      <c r="GJZ301" s="401"/>
      <c r="GKA301" s="400"/>
      <c r="GKB301" s="401"/>
      <c r="GKC301" s="400"/>
      <c r="GKD301" s="401"/>
      <c r="GKE301" s="400"/>
      <c r="GKF301" s="401"/>
      <c r="GKG301" s="400"/>
      <c r="GKH301" s="401"/>
      <c r="GKI301" s="400"/>
      <c r="GKJ301" s="401"/>
      <c r="GKK301" s="400"/>
      <c r="GKL301" s="401"/>
      <c r="GKM301" s="400"/>
      <c r="GKN301" s="401"/>
      <c r="GKO301" s="400"/>
      <c r="GKP301" s="401"/>
      <c r="GKQ301" s="400"/>
      <c r="GKR301" s="401"/>
      <c r="GKS301" s="400"/>
      <c r="GKT301" s="401"/>
      <c r="GKU301" s="400"/>
      <c r="GKV301" s="401"/>
      <c r="GKW301" s="400"/>
      <c r="GKX301" s="401"/>
      <c r="GKY301" s="400"/>
      <c r="GKZ301" s="401"/>
      <c r="GLA301" s="400"/>
      <c r="GLB301" s="401"/>
      <c r="GLC301" s="400"/>
      <c r="GLD301" s="401"/>
      <c r="GLE301" s="400"/>
      <c r="GLF301" s="401"/>
      <c r="GLG301" s="400"/>
      <c r="GLH301" s="401"/>
      <c r="GLI301" s="400"/>
      <c r="GLJ301" s="401"/>
      <c r="GLK301" s="400"/>
      <c r="GLL301" s="401"/>
      <c r="GLM301" s="400"/>
      <c r="GLN301" s="401"/>
      <c r="GLO301" s="400"/>
      <c r="GLP301" s="401"/>
      <c r="GLQ301" s="400"/>
      <c r="GLR301" s="401"/>
      <c r="GLS301" s="400"/>
      <c r="GLT301" s="401"/>
      <c r="GLU301" s="400"/>
      <c r="GLV301" s="401"/>
      <c r="GLW301" s="400"/>
      <c r="GLX301" s="401"/>
      <c r="GLY301" s="400"/>
      <c r="GLZ301" s="401"/>
      <c r="GMA301" s="400"/>
      <c r="GMB301" s="401"/>
      <c r="GMC301" s="400"/>
      <c r="GMD301" s="401"/>
      <c r="GME301" s="400"/>
      <c r="GMF301" s="401"/>
      <c r="GMG301" s="400"/>
      <c r="GMH301" s="401"/>
      <c r="GMI301" s="400"/>
      <c r="GMJ301" s="401"/>
      <c r="GMK301" s="400"/>
      <c r="GML301" s="401"/>
      <c r="GMM301" s="400"/>
      <c r="GMN301" s="401"/>
      <c r="GMO301" s="400"/>
      <c r="GMP301" s="401"/>
      <c r="GMQ301" s="400"/>
      <c r="GMR301" s="401"/>
      <c r="GMS301" s="400"/>
      <c r="GMT301" s="401"/>
      <c r="GMU301" s="400"/>
      <c r="GMV301" s="401"/>
      <c r="GMW301" s="400"/>
      <c r="GMX301" s="401"/>
      <c r="GMY301" s="400"/>
      <c r="GMZ301" s="401"/>
      <c r="GNA301" s="400"/>
      <c r="GNB301" s="401"/>
      <c r="GNC301" s="400"/>
      <c r="GND301" s="401"/>
      <c r="GNE301" s="400"/>
      <c r="GNF301" s="401"/>
      <c r="GNG301" s="400"/>
      <c r="GNH301" s="401"/>
      <c r="GNI301" s="400"/>
      <c r="GNJ301" s="401"/>
      <c r="GNK301" s="400"/>
      <c r="GNL301" s="401"/>
      <c r="GNM301" s="400"/>
      <c r="GNN301" s="401"/>
      <c r="GNO301" s="400"/>
      <c r="GNP301" s="401"/>
      <c r="GNQ301" s="400"/>
      <c r="GNR301" s="401"/>
      <c r="GNS301" s="400"/>
      <c r="GNT301" s="401"/>
      <c r="GNU301" s="400"/>
      <c r="GNV301" s="401"/>
      <c r="GNW301" s="400"/>
      <c r="GNX301" s="401"/>
      <c r="GNY301" s="400"/>
      <c r="GNZ301" s="401"/>
      <c r="GOA301" s="400"/>
      <c r="GOB301" s="401"/>
      <c r="GOC301" s="400"/>
      <c r="GOD301" s="401"/>
      <c r="GOE301" s="400"/>
      <c r="GOF301" s="401"/>
      <c r="GOG301" s="400"/>
      <c r="GOH301" s="401"/>
      <c r="GOI301" s="400"/>
      <c r="GOJ301" s="401"/>
      <c r="GOK301" s="400"/>
      <c r="GOL301" s="401"/>
      <c r="GOM301" s="400"/>
      <c r="GON301" s="401"/>
      <c r="GOO301" s="400"/>
      <c r="GOP301" s="401"/>
      <c r="GOQ301" s="400"/>
      <c r="GOR301" s="401"/>
      <c r="GOS301" s="400"/>
      <c r="GOT301" s="401"/>
      <c r="GOU301" s="400"/>
      <c r="GOV301" s="401"/>
      <c r="GOW301" s="400"/>
      <c r="GOX301" s="401"/>
      <c r="GOY301" s="400"/>
      <c r="GOZ301" s="401"/>
      <c r="GPA301" s="400"/>
      <c r="GPB301" s="401"/>
      <c r="GPC301" s="400"/>
      <c r="GPD301" s="401"/>
      <c r="GPE301" s="400"/>
      <c r="GPF301" s="401"/>
      <c r="GPG301" s="400"/>
      <c r="GPH301" s="401"/>
      <c r="GPI301" s="400"/>
      <c r="GPJ301" s="401"/>
      <c r="GPK301" s="400"/>
      <c r="GPL301" s="401"/>
      <c r="GPM301" s="400"/>
      <c r="GPN301" s="401"/>
      <c r="GPO301" s="400"/>
      <c r="GPP301" s="401"/>
      <c r="GPQ301" s="400"/>
      <c r="GPR301" s="401"/>
      <c r="GPS301" s="400"/>
      <c r="GPT301" s="401"/>
      <c r="GPU301" s="400"/>
      <c r="GPV301" s="401"/>
      <c r="GPW301" s="400"/>
      <c r="GPX301" s="401"/>
      <c r="GPY301" s="400"/>
      <c r="GPZ301" s="401"/>
      <c r="GQA301" s="400"/>
      <c r="GQB301" s="401"/>
      <c r="GQC301" s="400"/>
      <c r="GQD301" s="401"/>
      <c r="GQE301" s="400"/>
      <c r="GQF301" s="401"/>
      <c r="GQG301" s="400"/>
      <c r="GQH301" s="401"/>
      <c r="GQI301" s="400"/>
      <c r="GQJ301" s="401"/>
      <c r="GQK301" s="400"/>
      <c r="GQL301" s="401"/>
      <c r="GQM301" s="400"/>
      <c r="GQN301" s="401"/>
      <c r="GQO301" s="400"/>
      <c r="GQP301" s="401"/>
      <c r="GQQ301" s="400"/>
      <c r="GQR301" s="401"/>
      <c r="GQS301" s="400"/>
      <c r="GQT301" s="401"/>
      <c r="GQU301" s="400"/>
      <c r="GQV301" s="401"/>
      <c r="GQW301" s="400"/>
      <c r="GQX301" s="401"/>
      <c r="GQY301" s="400"/>
      <c r="GQZ301" s="401"/>
      <c r="GRA301" s="400"/>
      <c r="GRB301" s="401"/>
      <c r="GRC301" s="400"/>
      <c r="GRD301" s="401"/>
      <c r="GRE301" s="400"/>
      <c r="GRF301" s="401"/>
      <c r="GRG301" s="400"/>
      <c r="GRH301" s="401"/>
      <c r="GRI301" s="400"/>
      <c r="GRJ301" s="401"/>
      <c r="GRK301" s="400"/>
      <c r="GRL301" s="401"/>
      <c r="GRM301" s="400"/>
      <c r="GRN301" s="401"/>
      <c r="GRO301" s="400"/>
      <c r="GRP301" s="401"/>
      <c r="GRQ301" s="400"/>
      <c r="GRR301" s="401"/>
      <c r="GRS301" s="400"/>
      <c r="GRT301" s="401"/>
      <c r="GRU301" s="400"/>
      <c r="GRV301" s="401"/>
      <c r="GRW301" s="400"/>
      <c r="GRX301" s="401"/>
      <c r="GRY301" s="400"/>
      <c r="GRZ301" s="401"/>
      <c r="GSA301" s="400"/>
      <c r="GSB301" s="401"/>
      <c r="GSC301" s="400"/>
      <c r="GSD301" s="401"/>
      <c r="GSE301" s="400"/>
      <c r="GSF301" s="401"/>
      <c r="GSG301" s="400"/>
      <c r="GSH301" s="401"/>
      <c r="GSI301" s="400"/>
      <c r="GSJ301" s="401"/>
      <c r="GSK301" s="400"/>
      <c r="GSL301" s="401"/>
      <c r="GSM301" s="400"/>
      <c r="GSN301" s="401"/>
      <c r="GSO301" s="400"/>
      <c r="GSP301" s="401"/>
      <c r="GSQ301" s="400"/>
      <c r="GSR301" s="401"/>
      <c r="GSS301" s="400"/>
      <c r="GST301" s="401"/>
      <c r="GSU301" s="400"/>
      <c r="GSV301" s="401"/>
      <c r="GSW301" s="400"/>
      <c r="GSX301" s="401"/>
      <c r="GSY301" s="400"/>
      <c r="GSZ301" s="401"/>
      <c r="GTA301" s="400"/>
      <c r="GTB301" s="401"/>
      <c r="GTC301" s="400"/>
      <c r="GTD301" s="401"/>
      <c r="GTE301" s="400"/>
      <c r="GTF301" s="401"/>
      <c r="GTG301" s="400"/>
      <c r="GTH301" s="401"/>
      <c r="GTI301" s="400"/>
      <c r="GTJ301" s="401"/>
      <c r="GTK301" s="400"/>
      <c r="GTL301" s="401"/>
      <c r="GTM301" s="400"/>
      <c r="GTN301" s="401"/>
      <c r="GTO301" s="400"/>
      <c r="GTP301" s="401"/>
      <c r="GTQ301" s="400"/>
      <c r="GTR301" s="401"/>
      <c r="GTS301" s="400"/>
      <c r="GTT301" s="401"/>
      <c r="GTU301" s="400"/>
      <c r="GTV301" s="401"/>
      <c r="GTW301" s="400"/>
      <c r="GTX301" s="401"/>
      <c r="GTY301" s="400"/>
      <c r="GTZ301" s="401"/>
      <c r="GUA301" s="400"/>
      <c r="GUB301" s="401"/>
      <c r="GUC301" s="400"/>
      <c r="GUD301" s="401"/>
      <c r="GUE301" s="400"/>
      <c r="GUF301" s="401"/>
      <c r="GUG301" s="400"/>
      <c r="GUH301" s="401"/>
      <c r="GUI301" s="400"/>
      <c r="GUJ301" s="401"/>
      <c r="GUK301" s="400"/>
      <c r="GUL301" s="401"/>
      <c r="GUM301" s="400"/>
      <c r="GUN301" s="401"/>
      <c r="GUO301" s="400"/>
      <c r="GUP301" s="401"/>
      <c r="GUQ301" s="400"/>
      <c r="GUR301" s="401"/>
      <c r="GUS301" s="400"/>
      <c r="GUT301" s="401"/>
      <c r="GUU301" s="400"/>
      <c r="GUV301" s="401"/>
      <c r="GUW301" s="400"/>
      <c r="GUX301" s="401"/>
      <c r="GUY301" s="400"/>
      <c r="GUZ301" s="401"/>
      <c r="GVA301" s="400"/>
      <c r="GVB301" s="401"/>
      <c r="GVC301" s="400"/>
      <c r="GVD301" s="401"/>
      <c r="GVE301" s="400"/>
      <c r="GVF301" s="401"/>
      <c r="GVG301" s="400"/>
      <c r="GVH301" s="401"/>
      <c r="GVI301" s="400"/>
      <c r="GVJ301" s="401"/>
      <c r="GVK301" s="400"/>
      <c r="GVL301" s="401"/>
      <c r="GVM301" s="400"/>
      <c r="GVN301" s="401"/>
      <c r="GVO301" s="400"/>
      <c r="GVP301" s="401"/>
      <c r="GVQ301" s="400"/>
      <c r="GVR301" s="401"/>
      <c r="GVS301" s="400"/>
      <c r="GVT301" s="401"/>
      <c r="GVU301" s="400"/>
      <c r="GVV301" s="401"/>
      <c r="GVW301" s="400"/>
      <c r="GVX301" s="401"/>
      <c r="GVY301" s="400"/>
      <c r="GVZ301" s="401"/>
      <c r="GWA301" s="400"/>
      <c r="GWB301" s="401"/>
      <c r="GWC301" s="400"/>
      <c r="GWD301" s="401"/>
      <c r="GWE301" s="400"/>
      <c r="GWF301" s="401"/>
      <c r="GWG301" s="400"/>
      <c r="GWH301" s="401"/>
      <c r="GWI301" s="400"/>
      <c r="GWJ301" s="401"/>
      <c r="GWK301" s="400"/>
      <c r="GWL301" s="401"/>
      <c r="GWM301" s="400"/>
      <c r="GWN301" s="401"/>
      <c r="GWO301" s="400"/>
      <c r="GWP301" s="401"/>
      <c r="GWQ301" s="400"/>
      <c r="GWR301" s="401"/>
      <c r="GWS301" s="400"/>
      <c r="GWT301" s="401"/>
      <c r="GWU301" s="400"/>
      <c r="GWV301" s="401"/>
      <c r="GWW301" s="400"/>
      <c r="GWX301" s="401"/>
      <c r="GWY301" s="400"/>
      <c r="GWZ301" s="401"/>
      <c r="GXA301" s="400"/>
      <c r="GXB301" s="401"/>
      <c r="GXC301" s="400"/>
      <c r="GXD301" s="401"/>
      <c r="GXE301" s="400"/>
      <c r="GXF301" s="401"/>
      <c r="GXG301" s="400"/>
      <c r="GXH301" s="401"/>
      <c r="GXI301" s="400"/>
      <c r="GXJ301" s="401"/>
      <c r="GXK301" s="400"/>
      <c r="GXL301" s="401"/>
      <c r="GXM301" s="400"/>
      <c r="GXN301" s="401"/>
      <c r="GXO301" s="400"/>
      <c r="GXP301" s="401"/>
      <c r="GXQ301" s="400"/>
      <c r="GXR301" s="401"/>
      <c r="GXS301" s="400"/>
      <c r="GXT301" s="401"/>
      <c r="GXU301" s="400"/>
      <c r="GXV301" s="401"/>
      <c r="GXW301" s="400"/>
      <c r="GXX301" s="401"/>
      <c r="GXY301" s="400"/>
      <c r="GXZ301" s="401"/>
      <c r="GYA301" s="400"/>
      <c r="GYB301" s="401"/>
      <c r="GYC301" s="400"/>
      <c r="GYD301" s="401"/>
      <c r="GYE301" s="400"/>
      <c r="GYF301" s="401"/>
      <c r="GYG301" s="400"/>
      <c r="GYH301" s="401"/>
      <c r="GYI301" s="400"/>
      <c r="GYJ301" s="401"/>
      <c r="GYK301" s="400"/>
      <c r="GYL301" s="401"/>
      <c r="GYM301" s="400"/>
      <c r="GYN301" s="401"/>
      <c r="GYO301" s="400"/>
      <c r="GYP301" s="401"/>
      <c r="GYQ301" s="400"/>
      <c r="GYR301" s="401"/>
      <c r="GYS301" s="400"/>
      <c r="GYT301" s="401"/>
      <c r="GYU301" s="400"/>
      <c r="GYV301" s="401"/>
      <c r="GYW301" s="400"/>
      <c r="GYX301" s="401"/>
      <c r="GYY301" s="400"/>
      <c r="GYZ301" s="401"/>
      <c r="GZA301" s="400"/>
      <c r="GZB301" s="401"/>
      <c r="GZC301" s="400"/>
      <c r="GZD301" s="401"/>
      <c r="GZE301" s="400"/>
      <c r="GZF301" s="401"/>
      <c r="GZG301" s="400"/>
      <c r="GZH301" s="401"/>
      <c r="GZI301" s="400"/>
      <c r="GZJ301" s="401"/>
      <c r="GZK301" s="400"/>
      <c r="GZL301" s="401"/>
      <c r="GZM301" s="400"/>
      <c r="GZN301" s="401"/>
      <c r="GZO301" s="400"/>
      <c r="GZP301" s="401"/>
      <c r="GZQ301" s="400"/>
      <c r="GZR301" s="401"/>
      <c r="GZS301" s="400"/>
      <c r="GZT301" s="401"/>
      <c r="GZU301" s="400"/>
      <c r="GZV301" s="401"/>
      <c r="GZW301" s="400"/>
      <c r="GZX301" s="401"/>
      <c r="GZY301" s="400"/>
      <c r="GZZ301" s="401"/>
      <c r="HAA301" s="400"/>
      <c r="HAB301" s="401"/>
      <c r="HAC301" s="400"/>
      <c r="HAD301" s="401"/>
      <c r="HAE301" s="400"/>
      <c r="HAF301" s="401"/>
      <c r="HAG301" s="400"/>
      <c r="HAH301" s="401"/>
      <c r="HAI301" s="400"/>
      <c r="HAJ301" s="401"/>
      <c r="HAK301" s="400"/>
      <c r="HAL301" s="401"/>
      <c r="HAM301" s="400"/>
      <c r="HAN301" s="401"/>
      <c r="HAO301" s="400"/>
      <c r="HAP301" s="401"/>
      <c r="HAQ301" s="400"/>
      <c r="HAR301" s="401"/>
      <c r="HAS301" s="400"/>
      <c r="HAT301" s="401"/>
      <c r="HAU301" s="400"/>
      <c r="HAV301" s="401"/>
      <c r="HAW301" s="400"/>
      <c r="HAX301" s="401"/>
      <c r="HAY301" s="400"/>
      <c r="HAZ301" s="401"/>
      <c r="HBA301" s="400"/>
      <c r="HBB301" s="401"/>
      <c r="HBC301" s="400"/>
      <c r="HBD301" s="401"/>
      <c r="HBE301" s="400"/>
      <c r="HBF301" s="401"/>
      <c r="HBG301" s="400"/>
      <c r="HBH301" s="401"/>
      <c r="HBI301" s="400"/>
      <c r="HBJ301" s="401"/>
      <c r="HBK301" s="400"/>
      <c r="HBL301" s="401"/>
      <c r="HBM301" s="400"/>
      <c r="HBN301" s="401"/>
      <c r="HBO301" s="400"/>
      <c r="HBP301" s="401"/>
      <c r="HBQ301" s="400"/>
      <c r="HBR301" s="401"/>
      <c r="HBS301" s="400"/>
      <c r="HBT301" s="401"/>
      <c r="HBU301" s="400"/>
      <c r="HBV301" s="401"/>
      <c r="HBW301" s="400"/>
      <c r="HBX301" s="401"/>
      <c r="HBY301" s="400"/>
      <c r="HBZ301" s="401"/>
      <c r="HCA301" s="400"/>
      <c r="HCB301" s="401"/>
      <c r="HCC301" s="400"/>
      <c r="HCD301" s="401"/>
      <c r="HCE301" s="400"/>
      <c r="HCF301" s="401"/>
      <c r="HCG301" s="400"/>
      <c r="HCH301" s="401"/>
      <c r="HCI301" s="400"/>
      <c r="HCJ301" s="401"/>
      <c r="HCK301" s="400"/>
      <c r="HCL301" s="401"/>
      <c r="HCM301" s="400"/>
      <c r="HCN301" s="401"/>
      <c r="HCO301" s="400"/>
      <c r="HCP301" s="401"/>
      <c r="HCQ301" s="400"/>
      <c r="HCR301" s="401"/>
      <c r="HCS301" s="400"/>
      <c r="HCT301" s="401"/>
      <c r="HCU301" s="400"/>
      <c r="HCV301" s="401"/>
      <c r="HCW301" s="400"/>
      <c r="HCX301" s="401"/>
      <c r="HCY301" s="400"/>
      <c r="HCZ301" s="401"/>
      <c r="HDA301" s="400"/>
      <c r="HDB301" s="401"/>
      <c r="HDC301" s="400"/>
      <c r="HDD301" s="401"/>
      <c r="HDE301" s="400"/>
      <c r="HDF301" s="401"/>
      <c r="HDG301" s="400"/>
      <c r="HDH301" s="401"/>
      <c r="HDI301" s="400"/>
      <c r="HDJ301" s="401"/>
      <c r="HDK301" s="400"/>
      <c r="HDL301" s="401"/>
      <c r="HDM301" s="400"/>
      <c r="HDN301" s="401"/>
      <c r="HDO301" s="400"/>
      <c r="HDP301" s="401"/>
      <c r="HDQ301" s="400"/>
      <c r="HDR301" s="401"/>
      <c r="HDS301" s="400"/>
      <c r="HDT301" s="401"/>
      <c r="HDU301" s="400"/>
      <c r="HDV301" s="401"/>
      <c r="HDW301" s="400"/>
      <c r="HDX301" s="401"/>
      <c r="HDY301" s="400"/>
      <c r="HDZ301" s="401"/>
      <c r="HEA301" s="400"/>
      <c r="HEB301" s="401"/>
      <c r="HEC301" s="400"/>
      <c r="HED301" s="401"/>
      <c r="HEE301" s="400"/>
      <c r="HEF301" s="401"/>
      <c r="HEG301" s="400"/>
      <c r="HEH301" s="401"/>
      <c r="HEI301" s="400"/>
      <c r="HEJ301" s="401"/>
      <c r="HEK301" s="400"/>
      <c r="HEL301" s="401"/>
      <c r="HEM301" s="400"/>
      <c r="HEN301" s="401"/>
      <c r="HEO301" s="400"/>
      <c r="HEP301" s="401"/>
      <c r="HEQ301" s="400"/>
      <c r="HER301" s="401"/>
      <c r="HES301" s="400"/>
      <c r="HET301" s="401"/>
      <c r="HEU301" s="400"/>
      <c r="HEV301" s="401"/>
      <c r="HEW301" s="400"/>
      <c r="HEX301" s="401"/>
      <c r="HEY301" s="400"/>
      <c r="HEZ301" s="401"/>
      <c r="HFA301" s="400"/>
      <c r="HFB301" s="401"/>
      <c r="HFC301" s="400"/>
      <c r="HFD301" s="401"/>
      <c r="HFE301" s="400"/>
      <c r="HFF301" s="401"/>
      <c r="HFG301" s="400"/>
      <c r="HFH301" s="401"/>
      <c r="HFI301" s="400"/>
      <c r="HFJ301" s="401"/>
      <c r="HFK301" s="400"/>
      <c r="HFL301" s="401"/>
      <c r="HFM301" s="400"/>
      <c r="HFN301" s="401"/>
      <c r="HFO301" s="400"/>
      <c r="HFP301" s="401"/>
      <c r="HFQ301" s="400"/>
      <c r="HFR301" s="401"/>
      <c r="HFS301" s="400"/>
      <c r="HFT301" s="401"/>
      <c r="HFU301" s="400"/>
      <c r="HFV301" s="401"/>
      <c r="HFW301" s="400"/>
      <c r="HFX301" s="401"/>
      <c r="HFY301" s="400"/>
      <c r="HFZ301" s="401"/>
      <c r="HGA301" s="400"/>
      <c r="HGB301" s="401"/>
      <c r="HGC301" s="400"/>
      <c r="HGD301" s="401"/>
      <c r="HGE301" s="400"/>
      <c r="HGF301" s="401"/>
      <c r="HGG301" s="400"/>
      <c r="HGH301" s="401"/>
      <c r="HGI301" s="400"/>
      <c r="HGJ301" s="401"/>
      <c r="HGK301" s="400"/>
      <c r="HGL301" s="401"/>
      <c r="HGM301" s="400"/>
      <c r="HGN301" s="401"/>
      <c r="HGO301" s="400"/>
      <c r="HGP301" s="401"/>
      <c r="HGQ301" s="400"/>
      <c r="HGR301" s="401"/>
      <c r="HGS301" s="400"/>
      <c r="HGT301" s="401"/>
      <c r="HGU301" s="400"/>
      <c r="HGV301" s="401"/>
      <c r="HGW301" s="400"/>
      <c r="HGX301" s="401"/>
      <c r="HGY301" s="400"/>
      <c r="HGZ301" s="401"/>
      <c r="HHA301" s="400"/>
      <c r="HHB301" s="401"/>
      <c r="HHC301" s="400"/>
      <c r="HHD301" s="401"/>
      <c r="HHE301" s="400"/>
      <c r="HHF301" s="401"/>
      <c r="HHG301" s="400"/>
      <c r="HHH301" s="401"/>
      <c r="HHI301" s="400"/>
      <c r="HHJ301" s="401"/>
      <c r="HHK301" s="400"/>
      <c r="HHL301" s="401"/>
      <c r="HHM301" s="400"/>
      <c r="HHN301" s="401"/>
      <c r="HHO301" s="400"/>
      <c r="HHP301" s="401"/>
      <c r="HHQ301" s="400"/>
      <c r="HHR301" s="401"/>
      <c r="HHS301" s="400"/>
      <c r="HHT301" s="401"/>
      <c r="HHU301" s="400"/>
      <c r="HHV301" s="401"/>
      <c r="HHW301" s="400"/>
      <c r="HHX301" s="401"/>
      <c r="HHY301" s="400"/>
      <c r="HHZ301" s="401"/>
      <c r="HIA301" s="400"/>
      <c r="HIB301" s="401"/>
      <c r="HIC301" s="400"/>
      <c r="HID301" s="401"/>
      <c r="HIE301" s="400"/>
      <c r="HIF301" s="401"/>
      <c r="HIG301" s="400"/>
      <c r="HIH301" s="401"/>
      <c r="HII301" s="400"/>
      <c r="HIJ301" s="401"/>
      <c r="HIK301" s="400"/>
      <c r="HIL301" s="401"/>
      <c r="HIM301" s="400"/>
      <c r="HIN301" s="401"/>
      <c r="HIO301" s="400"/>
      <c r="HIP301" s="401"/>
      <c r="HIQ301" s="400"/>
      <c r="HIR301" s="401"/>
      <c r="HIS301" s="400"/>
      <c r="HIT301" s="401"/>
      <c r="HIU301" s="400"/>
      <c r="HIV301" s="401"/>
      <c r="HIW301" s="400"/>
      <c r="HIX301" s="401"/>
      <c r="HIY301" s="400"/>
      <c r="HIZ301" s="401"/>
      <c r="HJA301" s="400"/>
      <c r="HJB301" s="401"/>
      <c r="HJC301" s="400"/>
      <c r="HJD301" s="401"/>
      <c r="HJE301" s="400"/>
      <c r="HJF301" s="401"/>
      <c r="HJG301" s="400"/>
      <c r="HJH301" s="401"/>
      <c r="HJI301" s="400"/>
      <c r="HJJ301" s="401"/>
      <c r="HJK301" s="400"/>
      <c r="HJL301" s="401"/>
      <c r="HJM301" s="400"/>
      <c r="HJN301" s="401"/>
      <c r="HJO301" s="400"/>
      <c r="HJP301" s="401"/>
      <c r="HJQ301" s="400"/>
      <c r="HJR301" s="401"/>
      <c r="HJS301" s="400"/>
      <c r="HJT301" s="401"/>
      <c r="HJU301" s="400"/>
      <c r="HJV301" s="401"/>
      <c r="HJW301" s="400"/>
      <c r="HJX301" s="401"/>
      <c r="HJY301" s="400"/>
      <c r="HJZ301" s="401"/>
      <c r="HKA301" s="400"/>
      <c r="HKB301" s="401"/>
      <c r="HKC301" s="400"/>
      <c r="HKD301" s="401"/>
      <c r="HKE301" s="400"/>
      <c r="HKF301" s="401"/>
      <c r="HKG301" s="400"/>
      <c r="HKH301" s="401"/>
      <c r="HKI301" s="400"/>
      <c r="HKJ301" s="401"/>
      <c r="HKK301" s="400"/>
      <c r="HKL301" s="401"/>
      <c r="HKM301" s="400"/>
      <c r="HKN301" s="401"/>
      <c r="HKO301" s="400"/>
      <c r="HKP301" s="401"/>
      <c r="HKQ301" s="400"/>
      <c r="HKR301" s="401"/>
      <c r="HKS301" s="400"/>
      <c r="HKT301" s="401"/>
      <c r="HKU301" s="400"/>
      <c r="HKV301" s="401"/>
      <c r="HKW301" s="400"/>
      <c r="HKX301" s="401"/>
      <c r="HKY301" s="400"/>
      <c r="HKZ301" s="401"/>
      <c r="HLA301" s="400"/>
      <c r="HLB301" s="401"/>
      <c r="HLC301" s="400"/>
      <c r="HLD301" s="401"/>
      <c r="HLE301" s="400"/>
      <c r="HLF301" s="401"/>
      <c r="HLG301" s="400"/>
      <c r="HLH301" s="401"/>
      <c r="HLI301" s="400"/>
      <c r="HLJ301" s="401"/>
      <c r="HLK301" s="400"/>
      <c r="HLL301" s="401"/>
      <c r="HLM301" s="400"/>
      <c r="HLN301" s="401"/>
      <c r="HLO301" s="400"/>
      <c r="HLP301" s="401"/>
      <c r="HLQ301" s="400"/>
      <c r="HLR301" s="401"/>
      <c r="HLS301" s="400"/>
      <c r="HLT301" s="401"/>
      <c r="HLU301" s="400"/>
      <c r="HLV301" s="401"/>
      <c r="HLW301" s="400"/>
      <c r="HLX301" s="401"/>
      <c r="HLY301" s="400"/>
      <c r="HLZ301" s="401"/>
      <c r="HMA301" s="400"/>
      <c r="HMB301" s="401"/>
      <c r="HMC301" s="400"/>
      <c r="HMD301" s="401"/>
      <c r="HME301" s="400"/>
      <c r="HMF301" s="401"/>
      <c r="HMG301" s="400"/>
      <c r="HMH301" s="401"/>
      <c r="HMI301" s="400"/>
      <c r="HMJ301" s="401"/>
      <c r="HMK301" s="400"/>
      <c r="HML301" s="401"/>
      <c r="HMM301" s="400"/>
      <c r="HMN301" s="401"/>
      <c r="HMO301" s="400"/>
      <c r="HMP301" s="401"/>
      <c r="HMQ301" s="400"/>
      <c r="HMR301" s="401"/>
      <c r="HMS301" s="400"/>
      <c r="HMT301" s="401"/>
      <c r="HMU301" s="400"/>
      <c r="HMV301" s="401"/>
      <c r="HMW301" s="400"/>
      <c r="HMX301" s="401"/>
      <c r="HMY301" s="400"/>
      <c r="HMZ301" s="401"/>
      <c r="HNA301" s="400"/>
      <c r="HNB301" s="401"/>
      <c r="HNC301" s="400"/>
      <c r="HND301" s="401"/>
      <c r="HNE301" s="400"/>
      <c r="HNF301" s="401"/>
      <c r="HNG301" s="400"/>
      <c r="HNH301" s="401"/>
      <c r="HNI301" s="400"/>
      <c r="HNJ301" s="401"/>
      <c r="HNK301" s="400"/>
      <c r="HNL301" s="401"/>
      <c r="HNM301" s="400"/>
      <c r="HNN301" s="401"/>
      <c r="HNO301" s="400"/>
      <c r="HNP301" s="401"/>
      <c r="HNQ301" s="400"/>
      <c r="HNR301" s="401"/>
      <c r="HNS301" s="400"/>
      <c r="HNT301" s="401"/>
      <c r="HNU301" s="400"/>
      <c r="HNV301" s="401"/>
      <c r="HNW301" s="400"/>
      <c r="HNX301" s="401"/>
      <c r="HNY301" s="400"/>
      <c r="HNZ301" s="401"/>
      <c r="HOA301" s="400"/>
      <c r="HOB301" s="401"/>
      <c r="HOC301" s="400"/>
      <c r="HOD301" s="401"/>
      <c r="HOE301" s="400"/>
      <c r="HOF301" s="401"/>
      <c r="HOG301" s="400"/>
      <c r="HOH301" s="401"/>
      <c r="HOI301" s="400"/>
      <c r="HOJ301" s="401"/>
      <c r="HOK301" s="400"/>
      <c r="HOL301" s="401"/>
      <c r="HOM301" s="400"/>
      <c r="HON301" s="401"/>
      <c r="HOO301" s="400"/>
      <c r="HOP301" s="401"/>
      <c r="HOQ301" s="400"/>
      <c r="HOR301" s="401"/>
      <c r="HOS301" s="400"/>
      <c r="HOT301" s="401"/>
      <c r="HOU301" s="400"/>
      <c r="HOV301" s="401"/>
      <c r="HOW301" s="400"/>
      <c r="HOX301" s="401"/>
      <c r="HOY301" s="400"/>
      <c r="HOZ301" s="401"/>
      <c r="HPA301" s="400"/>
      <c r="HPB301" s="401"/>
      <c r="HPC301" s="400"/>
      <c r="HPD301" s="401"/>
      <c r="HPE301" s="400"/>
      <c r="HPF301" s="401"/>
      <c r="HPG301" s="400"/>
      <c r="HPH301" s="401"/>
      <c r="HPI301" s="400"/>
      <c r="HPJ301" s="401"/>
      <c r="HPK301" s="400"/>
      <c r="HPL301" s="401"/>
      <c r="HPM301" s="400"/>
      <c r="HPN301" s="401"/>
      <c r="HPO301" s="400"/>
      <c r="HPP301" s="401"/>
      <c r="HPQ301" s="400"/>
      <c r="HPR301" s="401"/>
      <c r="HPS301" s="400"/>
      <c r="HPT301" s="401"/>
      <c r="HPU301" s="400"/>
      <c r="HPV301" s="401"/>
      <c r="HPW301" s="400"/>
      <c r="HPX301" s="401"/>
      <c r="HPY301" s="400"/>
      <c r="HPZ301" s="401"/>
      <c r="HQA301" s="400"/>
      <c r="HQB301" s="401"/>
      <c r="HQC301" s="400"/>
      <c r="HQD301" s="401"/>
      <c r="HQE301" s="400"/>
      <c r="HQF301" s="401"/>
      <c r="HQG301" s="400"/>
      <c r="HQH301" s="401"/>
      <c r="HQI301" s="400"/>
      <c r="HQJ301" s="401"/>
      <c r="HQK301" s="400"/>
      <c r="HQL301" s="401"/>
      <c r="HQM301" s="400"/>
      <c r="HQN301" s="401"/>
      <c r="HQO301" s="400"/>
      <c r="HQP301" s="401"/>
      <c r="HQQ301" s="400"/>
      <c r="HQR301" s="401"/>
      <c r="HQS301" s="400"/>
      <c r="HQT301" s="401"/>
      <c r="HQU301" s="400"/>
      <c r="HQV301" s="401"/>
      <c r="HQW301" s="400"/>
      <c r="HQX301" s="401"/>
      <c r="HQY301" s="400"/>
      <c r="HQZ301" s="401"/>
      <c r="HRA301" s="400"/>
      <c r="HRB301" s="401"/>
      <c r="HRC301" s="400"/>
      <c r="HRD301" s="401"/>
      <c r="HRE301" s="400"/>
      <c r="HRF301" s="401"/>
      <c r="HRG301" s="400"/>
      <c r="HRH301" s="401"/>
      <c r="HRI301" s="400"/>
      <c r="HRJ301" s="401"/>
      <c r="HRK301" s="400"/>
      <c r="HRL301" s="401"/>
      <c r="HRM301" s="400"/>
      <c r="HRN301" s="401"/>
      <c r="HRO301" s="400"/>
      <c r="HRP301" s="401"/>
      <c r="HRQ301" s="400"/>
      <c r="HRR301" s="401"/>
      <c r="HRS301" s="400"/>
      <c r="HRT301" s="401"/>
      <c r="HRU301" s="400"/>
      <c r="HRV301" s="401"/>
      <c r="HRW301" s="400"/>
      <c r="HRX301" s="401"/>
      <c r="HRY301" s="400"/>
      <c r="HRZ301" s="401"/>
      <c r="HSA301" s="400"/>
      <c r="HSB301" s="401"/>
      <c r="HSC301" s="400"/>
      <c r="HSD301" s="401"/>
      <c r="HSE301" s="400"/>
      <c r="HSF301" s="401"/>
      <c r="HSG301" s="400"/>
      <c r="HSH301" s="401"/>
      <c r="HSI301" s="400"/>
      <c r="HSJ301" s="401"/>
      <c r="HSK301" s="400"/>
      <c r="HSL301" s="401"/>
      <c r="HSM301" s="400"/>
      <c r="HSN301" s="401"/>
      <c r="HSO301" s="400"/>
      <c r="HSP301" s="401"/>
      <c r="HSQ301" s="400"/>
      <c r="HSR301" s="401"/>
      <c r="HSS301" s="400"/>
      <c r="HST301" s="401"/>
      <c r="HSU301" s="400"/>
      <c r="HSV301" s="401"/>
      <c r="HSW301" s="400"/>
      <c r="HSX301" s="401"/>
      <c r="HSY301" s="400"/>
      <c r="HSZ301" s="401"/>
      <c r="HTA301" s="400"/>
      <c r="HTB301" s="401"/>
      <c r="HTC301" s="400"/>
      <c r="HTD301" s="401"/>
      <c r="HTE301" s="400"/>
      <c r="HTF301" s="401"/>
      <c r="HTG301" s="400"/>
      <c r="HTH301" s="401"/>
      <c r="HTI301" s="400"/>
      <c r="HTJ301" s="401"/>
      <c r="HTK301" s="400"/>
      <c r="HTL301" s="401"/>
      <c r="HTM301" s="400"/>
      <c r="HTN301" s="401"/>
      <c r="HTO301" s="400"/>
      <c r="HTP301" s="401"/>
      <c r="HTQ301" s="400"/>
      <c r="HTR301" s="401"/>
      <c r="HTS301" s="400"/>
      <c r="HTT301" s="401"/>
      <c r="HTU301" s="400"/>
      <c r="HTV301" s="401"/>
      <c r="HTW301" s="400"/>
      <c r="HTX301" s="401"/>
      <c r="HTY301" s="400"/>
      <c r="HTZ301" s="401"/>
      <c r="HUA301" s="400"/>
      <c r="HUB301" s="401"/>
      <c r="HUC301" s="400"/>
      <c r="HUD301" s="401"/>
      <c r="HUE301" s="400"/>
      <c r="HUF301" s="401"/>
      <c r="HUG301" s="400"/>
      <c r="HUH301" s="401"/>
      <c r="HUI301" s="400"/>
      <c r="HUJ301" s="401"/>
      <c r="HUK301" s="400"/>
      <c r="HUL301" s="401"/>
      <c r="HUM301" s="400"/>
      <c r="HUN301" s="401"/>
      <c r="HUO301" s="400"/>
      <c r="HUP301" s="401"/>
      <c r="HUQ301" s="400"/>
      <c r="HUR301" s="401"/>
      <c r="HUS301" s="400"/>
      <c r="HUT301" s="401"/>
      <c r="HUU301" s="400"/>
      <c r="HUV301" s="401"/>
      <c r="HUW301" s="400"/>
      <c r="HUX301" s="401"/>
      <c r="HUY301" s="400"/>
      <c r="HUZ301" s="401"/>
      <c r="HVA301" s="400"/>
      <c r="HVB301" s="401"/>
      <c r="HVC301" s="400"/>
      <c r="HVD301" s="401"/>
      <c r="HVE301" s="400"/>
      <c r="HVF301" s="401"/>
      <c r="HVG301" s="400"/>
      <c r="HVH301" s="401"/>
      <c r="HVI301" s="400"/>
      <c r="HVJ301" s="401"/>
      <c r="HVK301" s="400"/>
      <c r="HVL301" s="401"/>
      <c r="HVM301" s="400"/>
      <c r="HVN301" s="401"/>
      <c r="HVO301" s="400"/>
      <c r="HVP301" s="401"/>
      <c r="HVQ301" s="400"/>
      <c r="HVR301" s="401"/>
      <c r="HVS301" s="400"/>
      <c r="HVT301" s="401"/>
      <c r="HVU301" s="400"/>
      <c r="HVV301" s="401"/>
      <c r="HVW301" s="400"/>
      <c r="HVX301" s="401"/>
      <c r="HVY301" s="400"/>
      <c r="HVZ301" s="401"/>
      <c r="HWA301" s="400"/>
      <c r="HWB301" s="401"/>
      <c r="HWC301" s="400"/>
      <c r="HWD301" s="401"/>
      <c r="HWE301" s="400"/>
      <c r="HWF301" s="401"/>
      <c r="HWG301" s="400"/>
      <c r="HWH301" s="401"/>
      <c r="HWI301" s="400"/>
      <c r="HWJ301" s="401"/>
      <c r="HWK301" s="400"/>
      <c r="HWL301" s="401"/>
      <c r="HWM301" s="400"/>
      <c r="HWN301" s="401"/>
      <c r="HWO301" s="400"/>
      <c r="HWP301" s="401"/>
      <c r="HWQ301" s="400"/>
      <c r="HWR301" s="401"/>
      <c r="HWS301" s="400"/>
      <c r="HWT301" s="401"/>
      <c r="HWU301" s="400"/>
      <c r="HWV301" s="401"/>
      <c r="HWW301" s="400"/>
      <c r="HWX301" s="401"/>
      <c r="HWY301" s="400"/>
      <c r="HWZ301" s="401"/>
      <c r="HXA301" s="400"/>
      <c r="HXB301" s="401"/>
      <c r="HXC301" s="400"/>
      <c r="HXD301" s="401"/>
      <c r="HXE301" s="400"/>
      <c r="HXF301" s="401"/>
      <c r="HXG301" s="400"/>
      <c r="HXH301" s="401"/>
      <c r="HXI301" s="400"/>
      <c r="HXJ301" s="401"/>
      <c r="HXK301" s="400"/>
      <c r="HXL301" s="401"/>
      <c r="HXM301" s="400"/>
      <c r="HXN301" s="401"/>
      <c r="HXO301" s="400"/>
      <c r="HXP301" s="401"/>
      <c r="HXQ301" s="400"/>
      <c r="HXR301" s="401"/>
      <c r="HXS301" s="400"/>
      <c r="HXT301" s="401"/>
      <c r="HXU301" s="400"/>
      <c r="HXV301" s="401"/>
      <c r="HXW301" s="400"/>
      <c r="HXX301" s="401"/>
      <c r="HXY301" s="400"/>
      <c r="HXZ301" s="401"/>
      <c r="HYA301" s="400"/>
      <c r="HYB301" s="401"/>
      <c r="HYC301" s="400"/>
      <c r="HYD301" s="401"/>
      <c r="HYE301" s="400"/>
      <c r="HYF301" s="401"/>
      <c r="HYG301" s="400"/>
      <c r="HYH301" s="401"/>
      <c r="HYI301" s="400"/>
      <c r="HYJ301" s="401"/>
      <c r="HYK301" s="400"/>
      <c r="HYL301" s="401"/>
      <c r="HYM301" s="400"/>
      <c r="HYN301" s="401"/>
      <c r="HYO301" s="400"/>
      <c r="HYP301" s="401"/>
      <c r="HYQ301" s="400"/>
      <c r="HYR301" s="401"/>
      <c r="HYS301" s="400"/>
      <c r="HYT301" s="401"/>
      <c r="HYU301" s="400"/>
      <c r="HYV301" s="401"/>
      <c r="HYW301" s="400"/>
      <c r="HYX301" s="401"/>
      <c r="HYY301" s="400"/>
      <c r="HYZ301" s="401"/>
      <c r="HZA301" s="400"/>
      <c r="HZB301" s="401"/>
      <c r="HZC301" s="400"/>
      <c r="HZD301" s="401"/>
      <c r="HZE301" s="400"/>
      <c r="HZF301" s="401"/>
      <c r="HZG301" s="400"/>
      <c r="HZH301" s="401"/>
      <c r="HZI301" s="400"/>
      <c r="HZJ301" s="401"/>
      <c r="HZK301" s="400"/>
      <c r="HZL301" s="401"/>
      <c r="HZM301" s="400"/>
      <c r="HZN301" s="401"/>
      <c r="HZO301" s="400"/>
      <c r="HZP301" s="401"/>
      <c r="HZQ301" s="400"/>
      <c r="HZR301" s="401"/>
      <c r="HZS301" s="400"/>
      <c r="HZT301" s="401"/>
      <c r="HZU301" s="400"/>
      <c r="HZV301" s="401"/>
      <c r="HZW301" s="400"/>
      <c r="HZX301" s="401"/>
      <c r="HZY301" s="400"/>
      <c r="HZZ301" s="401"/>
      <c r="IAA301" s="400"/>
      <c r="IAB301" s="401"/>
      <c r="IAC301" s="400"/>
      <c r="IAD301" s="401"/>
      <c r="IAE301" s="400"/>
      <c r="IAF301" s="401"/>
      <c r="IAG301" s="400"/>
      <c r="IAH301" s="401"/>
      <c r="IAI301" s="400"/>
      <c r="IAJ301" s="401"/>
      <c r="IAK301" s="400"/>
      <c r="IAL301" s="401"/>
      <c r="IAM301" s="400"/>
      <c r="IAN301" s="401"/>
      <c r="IAO301" s="400"/>
      <c r="IAP301" s="401"/>
      <c r="IAQ301" s="400"/>
      <c r="IAR301" s="401"/>
      <c r="IAS301" s="400"/>
      <c r="IAT301" s="401"/>
      <c r="IAU301" s="400"/>
      <c r="IAV301" s="401"/>
      <c r="IAW301" s="400"/>
      <c r="IAX301" s="401"/>
      <c r="IAY301" s="400"/>
      <c r="IAZ301" s="401"/>
      <c r="IBA301" s="400"/>
      <c r="IBB301" s="401"/>
      <c r="IBC301" s="400"/>
      <c r="IBD301" s="401"/>
      <c r="IBE301" s="400"/>
      <c r="IBF301" s="401"/>
      <c r="IBG301" s="400"/>
      <c r="IBH301" s="401"/>
      <c r="IBI301" s="400"/>
      <c r="IBJ301" s="401"/>
      <c r="IBK301" s="400"/>
      <c r="IBL301" s="401"/>
      <c r="IBM301" s="400"/>
      <c r="IBN301" s="401"/>
      <c r="IBO301" s="400"/>
      <c r="IBP301" s="401"/>
      <c r="IBQ301" s="400"/>
      <c r="IBR301" s="401"/>
      <c r="IBS301" s="400"/>
      <c r="IBT301" s="401"/>
      <c r="IBU301" s="400"/>
      <c r="IBV301" s="401"/>
      <c r="IBW301" s="400"/>
      <c r="IBX301" s="401"/>
      <c r="IBY301" s="400"/>
      <c r="IBZ301" s="401"/>
      <c r="ICA301" s="400"/>
      <c r="ICB301" s="401"/>
      <c r="ICC301" s="400"/>
      <c r="ICD301" s="401"/>
      <c r="ICE301" s="400"/>
      <c r="ICF301" s="401"/>
      <c r="ICG301" s="400"/>
      <c r="ICH301" s="401"/>
      <c r="ICI301" s="400"/>
      <c r="ICJ301" s="401"/>
      <c r="ICK301" s="400"/>
      <c r="ICL301" s="401"/>
      <c r="ICM301" s="400"/>
      <c r="ICN301" s="401"/>
      <c r="ICO301" s="400"/>
      <c r="ICP301" s="401"/>
      <c r="ICQ301" s="400"/>
      <c r="ICR301" s="401"/>
      <c r="ICS301" s="400"/>
      <c r="ICT301" s="401"/>
      <c r="ICU301" s="400"/>
      <c r="ICV301" s="401"/>
      <c r="ICW301" s="400"/>
      <c r="ICX301" s="401"/>
      <c r="ICY301" s="400"/>
      <c r="ICZ301" s="401"/>
      <c r="IDA301" s="400"/>
      <c r="IDB301" s="401"/>
      <c r="IDC301" s="400"/>
      <c r="IDD301" s="401"/>
      <c r="IDE301" s="400"/>
      <c r="IDF301" s="401"/>
      <c r="IDG301" s="400"/>
      <c r="IDH301" s="401"/>
      <c r="IDI301" s="400"/>
      <c r="IDJ301" s="401"/>
      <c r="IDK301" s="400"/>
      <c r="IDL301" s="401"/>
      <c r="IDM301" s="400"/>
      <c r="IDN301" s="401"/>
      <c r="IDO301" s="400"/>
      <c r="IDP301" s="401"/>
      <c r="IDQ301" s="400"/>
      <c r="IDR301" s="401"/>
      <c r="IDS301" s="400"/>
      <c r="IDT301" s="401"/>
      <c r="IDU301" s="400"/>
      <c r="IDV301" s="401"/>
      <c r="IDW301" s="400"/>
      <c r="IDX301" s="401"/>
      <c r="IDY301" s="400"/>
      <c r="IDZ301" s="401"/>
      <c r="IEA301" s="400"/>
      <c r="IEB301" s="401"/>
      <c r="IEC301" s="400"/>
      <c r="IED301" s="401"/>
      <c r="IEE301" s="400"/>
      <c r="IEF301" s="401"/>
      <c r="IEG301" s="400"/>
      <c r="IEH301" s="401"/>
      <c r="IEI301" s="400"/>
      <c r="IEJ301" s="401"/>
      <c r="IEK301" s="400"/>
      <c r="IEL301" s="401"/>
      <c r="IEM301" s="400"/>
      <c r="IEN301" s="401"/>
      <c r="IEO301" s="400"/>
      <c r="IEP301" s="401"/>
      <c r="IEQ301" s="400"/>
      <c r="IER301" s="401"/>
      <c r="IES301" s="400"/>
      <c r="IET301" s="401"/>
      <c r="IEU301" s="400"/>
      <c r="IEV301" s="401"/>
      <c r="IEW301" s="400"/>
      <c r="IEX301" s="401"/>
      <c r="IEY301" s="400"/>
      <c r="IEZ301" s="401"/>
      <c r="IFA301" s="400"/>
      <c r="IFB301" s="401"/>
      <c r="IFC301" s="400"/>
      <c r="IFD301" s="401"/>
      <c r="IFE301" s="400"/>
      <c r="IFF301" s="401"/>
      <c r="IFG301" s="400"/>
      <c r="IFH301" s="401"/>
      <c r="IFI301" s="400"/>
      <c r="IFJ301" s="401"/>
      <c r="IFK301" s="400"/>
      <c r="IFL301" s="401"/>
      <c r="IFM301" s="400"/>
      <c r="IFN301" s="401"/>
      <c r="IFO301" s="400"/>
      <c r="IFP301" s="401"/>
      <c r="IFQ301" s="400"/>
      <c r="IFR301" s="401"/>
      <c r="IFS301" s="400"/>
      <c r="IFT301" s="401"/>
      <c r="IFU301" s="400"/>
      <c r="IFV301" s="401"/>
      <c r="IFW301" s="400"/>
      <c r="IFX301" s="401"/>
      <c r="IFY301" s="400"/>
      <c r="IFZ301" s="401"/>
      <c r="IGA301" s="400"/>
      <c r="IGB301" s="401"/>
      <c r="IGC301" s="400"/>
      <c r="IGD301" s="401"/>
      <c r="IGE301" s="400"/>
      <c r="IGF301" s="401"/>
      <c r="IGG301" s="400"/>
      <c r="IGH301" s="401"/>
      <c r="IGI301" s="400"/>
      <c r="IGJ301" s="401"/>
      <c r="IGK301" s="400"/>
      <c r="IGL301" s="401"/>
      <c r="IGM301" s="400"/>
      <c r="IGN301" s="401"/>
      <c r="IGO301" s="400"/>
      <c r="IGP301" s="401"/>
      <c r="IGQ301" s="400"/>
      <c r="IGR301" s="401"/>
      <c r="IGS301" s="400"/>
      <c r="IGT301" s="401"/>
      <c r="IGU301" s="400"/>
      <c r="IGV301" s="401"/>
      <c r="IGW301" s="400"/>
      <c r="IGX301" s="401"/>
      <c r="IGY301" s="400"/>
      <c r="IGZ301" s="401"/>
      <c r="IHA301" s="400"/>
      <c r="IHB301" s="401"/>
      <c r="IHC301" s="400"/>
      <c r="IHD301" s="401"/>
      <c r="IHE301" s="400"/>
      <c r="IHF301" s="401"/>
      <c r="IHG301" s="400"/>
      <c r="IHH301" s="401"/>
      <c r="IHI301" s="400"/>
      <c r="IHJ301" s="401"/>
      <c r="IHK301" s="400"/>
      <c r="IHL301" s="401"/>
      <c r="IHM301" s="400"/>
      <c r="IHN301" s="401"/>
      <c r="IHO301" s="400"/>
      <c r="IHP301" s="401"/>
      <c r="IHQ301" s="400"/>
      <c r="IHR301" s="401"/>
      <c r="IHS301" s="400"/>
      <c r="IHT301" s="401"/>
      <c r="IHU301" s="400"/>
      <c r="IHV301" s="401"/>
      <c r="IHW301" s="400"/>
      <c r="IHX301" s="401"/>
      <c r="IHY301" s="400"/>
      <c r="IHZ301" s="401"/>
      <c r="IIA301" s="400"/>
      <c r="IIB301" s="401"/>
      <c r="IIC301" s="400"/>
      <c r="IID301" s="401"/>
      <c r="IIE301" s="400"/>
      <c r="IIF301" s="401"/>
      <c r="IIG301" s="400"/>
      <c r="IIH301" s="401"/>
      <c r="III301" s="400"/>
      <c r="IIJ301" s="401"/>
      <c r="IIK301" s="400"/>
      <c r="IIL301" s="401"/>
      <c r="IIM301" s="400"/>
      <c r="IIN301" s="401"/>
      <c r="IIO301" s="400"/>
      <c r="IIP301" s="401"/>
      <c r="IIQ301" s="400"/>
      <c r="IIR301" s="401"/>
      <c r="IIS301" s="400"/>
      <c r="IIT301" s="401"/>
      <c r="IIU301" s="400"/>
      <c r="IIV301" s="401"/>
      <c r="IIW301" s="400"/>
      <c r="IIX301" s="401"/>
      <c r="IIY301" s="400"/>
      <c r="IIZ301" s="401"/>
      <c r="IJA301" s="400"/>
      <c r="IJB301" s="401"/>
      <c r="IJC301" s="400"/>
      <c r="IJD301" s="401"/>
      <c r="IJE301" s="400"/>
      <c r="IJF301" s="401"/>
      <c r="IJG301" s="400"/>
      <c r="IJH301" s="401"/>
      <c r="IJI301" s="400"/>
      <c r="IJJ301" s="401"/>
      <c r="IJK301" s="400"/>
      <c r="IJL301" s="401"/>
      <c r="IJM301" s="400"/>
      <c r="IJN301" s="401"/>
      <c r="IJO301" s="400"/>
      <c r="IJP301" s="401"/>
      <c r="IJQ301" s="400"/>
      <c r="IJR301" s="401"/>
      <c r="IJS301" s="400"/>
      <c r="IJT301" s="401"/>
      <c r="IJU301" s="400"/>
      <c r="IJV301" s="401"/>
      <c r="IJW301" s="400"/>
      <c r="IJX301" s="401"/>
      <c r="IJY301" s="400"/>
      <c r="IJZ301" s="401"/>
      <c r="IKA301" s="400"/>
      <c r="IKB301" s="401"/>
      <c r="IKC301" s="400"/>
      <c r="IKD301" s="401"/>
      <c r="IKE301" s="400"/>
      <c r="IKF301" s="401"/>
      <c r="IKG301" s="400"/>
      <c r="IKH301" s="401"/>
      <c r="IKI301" s="400"/>
      <c r="IKJ301" s="401"/>
      <c r="IKK301" s="400"/>
      <c r="IKL301" s="401"/>
      <c r="IKM301" s="400"/>
      <c r="IKN301" s="401"/>
      <c r="IKO301" s="400"/>
      <c r="IKP301" s="401"/>
      <c r="IKQ301" s="400"/>
      <c r="IKR301" s="401"/>
      <c r="IKS301" s="400"/>
      <c r="IKT301" s="401"/>
      <c r="IKU301" s="400"/>
      <c r="IKV301" s="401"/>
      <c r="IKW301" s="400"/>
      <c r="IKX301" s="401"/>
      <c r="IKY301" s="400"/>
      <c r="IKZ301" s="401"/>
      <c r="ILA301" s="400"/>
      <c r="ILB301" s="401"/>
      <c r="ILC301" s="400"/>
      <c r="ILD301" s="401"/>
      <c r="ILE301" s="400"/>
      <c r="ILF301" s="401"/>
      <c r="ILG301" s="400"/>
      <c r="ILH301" s="401"/>
      <c r="ILI301" s="400"/>
      <c r="ILJ301" s="401"/>
      <c r="ILK301" s="400"/>
      <c r="ILL301" s="401"/>
      <c r="ILM301" s="400"/>
      <c r="ILN301" s="401"/>
      <c r="ILO301" s="400"/>
      <c r="ILP301" s="401"/>
      <c r="ILQ301" s="400"/>
      <c r="ILR301" s="401"/>
      <c r="ILS301" s="400"/>
      <c r="ILT301" s="401"/>
      <c r="ILU301" s="400"/>
      <c r="ILV301" s="401"/>
      <c r="ILW301" s="400"/>
      <c r="ILX301" s="401"/>
      <c r="ILY301" s="400"/>
      <c r="ILZ301" s="401"/>
      <c r="IMA301" s="400"/>
      <c r="IMB301" s="401"/>
      <c r="IMC301" s="400"/>
      <c r="IMD301" s="401"/>
      <c r="IME301" s="400"/>
      <c r="IMF301" s="401"/>
      <c r="IMG301" s="400"/>
      <c r="IMH301" s="401"/>
      <c r="IMI301" s="400"/>
      <c r="IMJ301" s="401"/>
      <c r="IMK301" s="400"/>
      <c r="IML301" s="401"/>
      <c r="IMM301" s="400"/>
      <c r="IMN301" s="401"/>
      <c r="IMO301" s="400"/>
      <c r="IMP301" s="401"/>
      <c r="IMQ301" s="400"/>
      <c r="IMR301" s="401"/>
      <c r="IMS301" s="400"/>
      <c r="IMT301" s="401"/>
      <c r="IMU301" s="400"/>
      <c r="IMV301" s="401"/>
      <c r="IMW301" s="400"/>
      <c r="IMX301" s="401"/>
      <c r="IMY301" s="400"/>
      <c r="IMZ301" s="401"/>
      <c r="INA301" s="400"/>
      <c r="INB301" s="401"/>
      <c r="INC301" s="400"/>
      <c r="IND301" s="401"/>
      <c r="INE301" s="400"/>
      <c r="INF301" s="401"/>
      <c r="ING301" s="400"/>
      <c r="INH301" s="401"/>
      <c r="INI301" s="400"/>
      <c r="INJ301" s="401"/>
      <c r="INK301" s="400"/>
      <c r="INL301" s="401"/>
      <c r="INM301" s="400"/>
      <c r="INN301" s="401"/>
      <c r="INO301" s="400"/>
      <c r="INP301" s="401"/>
      <c r="INQ301" s="400"/>
      <c r="INR301" s="401"/>
      <c r="INS301" s="400"/>
      <c r="INT301" s="401"/>
      <c r="INU301" s="400"/>
      <c r="INV301" s="401"/>
      <c r="INW301" s="400"/>
      <c r="INX301" s="401"/>
      <c r="INY301" s="400"/>
      <c r="INZ301" s="401"/>
      <c r="IOA301" s="400"/>
      <c r="IOB301" s="401"/>
      <c r="IOC301" s="400"/>
      <c r="IOD301" s="401"/>
      <c r="IOE301" s="400"/>
      <c r="IOF301" s="401"/>
      <c r="IOG301" s="400"/>
      <c r="IOH301" s="401"/>
      <c r="IOI301" s="400"/>
      <c r="IOJ301" s="401"/>
      <c r="IOK301" s="400"/>
      <c r="IOL301" s="401"/>
      <c r="IOM301" s="400"/>
      <c r="ION301" s="401"/>
      <c r="IOO301" s="400"/>
      <c r="IOP301" s="401"/>
      <c r="IOQ301" s="400"/>
      <c r="IOR301" s="401"/>
      <c r="IOS301" s="400"/>
      <c r="IOT301" s="401"/>
      <c r="IOU301" s="400"/>
      <c r="IOV301" s="401"/>
      <c r="IOW301" s="400"/>
      <c r="IOX301" s="401"/>
      <c r="IOY301" s="400"/>
      <c r="IOZ301" s="401"/>
      <c r="IPA301" s="400"/>
      <c r="IPB301" s="401"/>
      <c r="IPC301" s="400"/>
      <c r="IPD301" s="401"/>
      <c r="IPE301" s="400"/>
      <c r="IPF301" s="401"/>
      <c r="IPG301" s="400"/>
      <c r="IPH301" s="401"/>
      <c r="IPI301" s="400"/>
      <c r="IPJ301" s="401"/>
      <c r="IPK301" s="400"/>
      <c r="IPL301" s="401"/>
      <c r="IPM301" s="400"/>
      <c r="IPN301" s="401"/>
      <c r="IPO301" s="400"/>
      <c r="IPP301" s="401"/>
      <c r="IPQ301" s="400"/>
      <c r="IPR301" s="401"/>
      <c r="IPS301" s="400"/>
      <c r="IPT301" s="401"/>
      <c r="IPU301" s="400"/>
      <c r="IPV301" s="401"/>
      <c r="IPW301" s="400"/>
      <c r="IPX301" s="401"/>
      <c r="IPY301" s="400"/>
      <c r="IPZ301" s="401"/>
      <c r="IQA301" s="400"/>
      <c r="IQB301" s="401"/>
      <c r="IQC301" s="400"/>
      <c r="IQD301" s="401"/>
      <c r="IQE301" s="400"/>
      <c r="IQF301" s="401"/>
      <c r="IQG301" s="400"/>
      <c r="IQH301" s="401"/>
      <c r="IQI301" s="400"/>
      <c r="IQJ301" s="401"/>
      <c r="IQK301" s="400"/>
      <c r="IQL301" s="401"/>
      <c r="IQM301" s="400"/>
      <c r="IQN301" s="401"/>
      <c r="IQO301" s="400"/>
      <c r="IQP301" s="401"/>
      <c r="IQQ301" s="400"/>
      <c r="IQR301" s="401"/>
      <c r="IQS301" s="400"/>
      <c r="IQT301" s="401"/>
      <c r="IQU301" s="400"/>
      <c r="IQV301" s="401"/>
      <c r="IQW301" s="400"/>
      <c r="IQX301" s="401"/>
      <c r="IQY301" s="400"/>
      <c r="IQZ301" s="401"/>
      <c r="IRA301" s="400"/>
      <c r="IRB301" s="401"/>
      <c r="IRC301" s="400"/>
      <c r="IRD301" s="401"/>
      <c r="IRE301" s="400"/>
      <c r="IRF301" s="401"/>
      <c r="IRG301" s="400"/>
      <c r="IRH301" s="401"/>
      <c r="IRI301" s="400"/>
      <c r="IRJ301" s="401"/>
      <c r="IRK301" s="400"/>
      <c r="IRL301" s="401"/>
      <c r="IRM301" s="400"/>
      <c r="IRN301" s="401"/>
      <c r="IRO301" s="400"/>
      <c r="IRP301" s="401"/>
      <c r="IRQ301" s="400"/>
      <c r="IRR301" s="401"/>
      <c r="IRS301" s="400"/>
      <c r="IRT301" s="401"/>
      <c r="IRU301" s="400"/>
      <c r="IRV301" s="401"/>
      <c r="IRW301" s="400"/>
      <c r="IRX301" s="401"/>
      <c r="IRY301" s="400"/>
      <c r="IRZ301" s="401"/>
      <c r="ISA301" s="400"/>
      <c r="ISB301" s="401"/>
      <c r="ISC301" s="400"/>
      <c r="ISD301" s="401"/>
      <c r="ISE301" s="400"/>
      <c r="ISF301" s="401"/>
      <c r="ISG301" s="400"/>
      <c r="ISH301" s="401"/>
      <c r="ISI301" s="400"/>
      <c r="ISJ301" s="401"/>
      <c r="ISK301" s="400"/>
      <c r="ISL301" s="401"/>
      <c r="ISM301" s="400"/>
      <c r="ISN301" s="401"/>
      <c r="ISO301" s="400"/>
      <c r="ISP301" s="401"/>
      <c r="ISQ301" s="400"/>
      <c r="ISR301" s="401"/>
      <c r="ISS301" s="400"/>
      <c r="IST301" s="401"/>
      <c r="ISU301" s="400"/>
      <c r="ISV301" s="401"/>
      <c r="ISW301" s="400"/>
      <c r="ISX301" s="401"/>
      <c r="ISY301" s="400"/>
      <c r="ISZ301" s="401"/>
      <c r="ITA301" s="400"/>
      <c r="ITB301" s="401"/>
      <c r="ITC301" s="400"/>
      <c r="ITD301" s="401"/>
      <c r="ITE301" s="400"/>
      <c r="ITF301" s="401"/>
      <c r="ITG301" s="400"/>
      <c r="ITH301" s="401"/>
      <c r="ITI301" s="400"/>
      <c r="ITJ301" s="401"/>
      <c r="ITK301" s="400"/>
      <c r="ITL301" s="401"/>
      <c r="ITM301" s="400"/>
      <c r="ITN301" s="401"/>
      <c r="ITO301" s="400"/>
      <c r="ITP301" s="401"/>
      <c r="ITQ301" s="400"/>
      <c r="ITR301" s="401"/>
      <c r="ITS301" s="400"/>
      <c r="ITT301" s="401"/>
      <c r="ITU301" s="400"/>
      <c r="ITV301" s="401"/>
      <c r="ITW301" s="400"/>
      <c r="ITX301" s="401"/>
      <c r="ITY301" s="400"/>
      <c r="ITZ301" s="401"/>
      <c r="IUA301" s="400"/>
      <c r="IUB301" s="401"/>
      <c r="IUC301" s="400"/>
      <c r="IUD301" s="401"/>
      <c r="IUE301" s="400"/>
      <c r="IUF301" s="401"/>
      <c r="IUG301" s="400"/>
      <c r="IUH301" s="401"/>
      <c r="IUI301" s="400"/>
      <c r="IUJ301" s="401"/>
      <c r="IUK301" s="400"/>
      <c r="IUL301" s="401"/>
      <c r="IUM301" s="400"/>
      <c r="IUN301" s="401"/>
      <c r="IUO301" s="400"/>
      <c r="IUP301" s="401"/>
      <c r="IUQ301" s="400"/>
      <c r="IUR301" s="401"/>
      <c r="IUS301" s="400"/>
      <c r="IUT301" s="401"/>
      <c r="IUU301" s="400"/>
      <c r="IUV301" s="401"/>
      <c r="IUW301" s="400"/>
      <c r="IUX301" s="401"/>
      <c r="IUY301" s="400"/>
      <c r="IUZ301" s="401"/>
      <c r="IVA301" s="400"/>
      <c r="IVB301" s="401"/>
      <c r="IVC301" s="400"/>
      <c r="IVD301" s="401"/>
      <c r="IVE301" s="400"/>
      <c r="IVF301" s="401"/>
      <c r="IVG301" s="400"/>
      <c r="IVH301" s="401"/>
      <c r="IVI301" s="400"/>
      <c r="IVJ301" s="401"/>
      <c r="IVK301" s="400"/>
      <c r="IVL301" s="401"/>
      <c r="IVM301" s="400"/>
      <c r="IVN301" s="401"/>
      <c r="IVO301" s="400"/>
      <c r="IVP301" s="401"/>
      <c r="IVQ301" s="400"/>
      <c r="IVR301" s="401"/>
      <c r="IVS301" s="400"/>
      <c r="IVT301" s="401"/>
      <c r="IVU301" s="400"/>
      <c r="IVV301" s="401"/>
      <c r="IVW301" s="400"/>
      <c r="IVX301" s="401"/>
      <c r="IVY301" s="400"/>
      <c r="IVZ301" s="401"/>
      <c r="IWA301" s="400"/>
      <c r="IWB301" s="401"/>
      <c r="IWC301" s="400"/>
      <c r="IWD301" s="401"/>
      <c r="IWE301" s="400"/>
      <c r="IWF301" s="401"/>
      <c r="IWG301" s="400"/>
      <c r="IWH301" s="401"/>
      <c r="IWI301" s="400"/>
      <c r="IWJ301" s="401"/>
      <c r="IWK301" s="400"/>
      <c r="IWL301" s="401"/>
      <c r="IWM301" s="400"/>
      <c r="IWN301" s="401"/>
      <c r="IWO301" s="400"/>
      <c r="IWP301" s="401"/>
      <c r="IWQ301" s="400"/>
      <c r="IWR301" s="401"/>
      <c r="IWS301" s="400"/>
      <c r="IWT301" s="401"/>
      <c r="IWU301" s="400"/>
      <c r="IWV301" s="401"/>
      <c r="IWW301" s="400"/>
      <c r="IWX301" s="401"/>
      <c r="IWY301" s="400"/>
      <c r="IWZ301" s="401"/>
      <c r="IXA301" s="400"/>
      <c r="IXB301" s="401"/>
      <c r="IXC301" s="400"/>
      <c r="IXD301" s="401"/>
      <c r="IXE301" s="400"/>
      <c r="IXF301" s="401"/>
      <c r="IXG301" s="400"/>
      <c r="IXH301" s="401"/>
      <c r="IXI301" s="400"/>
      <c r="IXJ301" s="401"/>
      <c r="IXK301" s="400"/>
      <c r="IXL301" s="401"/>
      <c r="IXM301" s="400"/>
      <c r="IXN301" s="401"/>
      <c r="IXO301" s="400"/>
      <c r="IXP301" s="401"/>
      <c r="IXQ301" s="400"/>
      <c r="IXR301" s="401"/>
      <c r="IXS301" s="400"/>
      <c r="IXT301" s="401"/>
      <c r="IXU301" s="400"/>
      <c r="IXV301" s="401"/>
      <c r="IXW301" s="400"/>
      <c r="IXX301" s="401"/>
      <c r="IXY301" s="400"/>
      <c r="IXZ301" s="401"/>
      <c r="IYA301" s="400"/>
      <c r="IYB301" s="401"/>
      <c r="IYC301" s="400"/>
      <c r="IYD301" s="401"/>
      <c r="IYE301" s="400"/>
      <c r="IYF301" s="401"/>
      <c r="IYG301" s="400"/>
      <c r="IYH301" s="401"/>
      <c r="IYI301" s="400"/>
      <c r="IYJ301" s="401"/>
      <c r="IYK301" s="400"/>
      <c r="IYL301" s="401"/>
      <c r="IYM301" s="400"/>
      <c r="IYN301" s="401"/>
      <c r="IYO301" s="400"/>
      <c r="IYP301" s="401"/>
      <c r="IYQ301" s="400"/>
      <c r="IYR301" s="401"/>
      <c r="IYS301" s="400"/>
      <c r="IYT301" s="401"/>
      <c r="IYU301" s="400"/>
      <c r="IYV301" s="401"/>
      <c r="IYW301" s="400"/>
      <c r="IYX301" s="401"/>
      <c r="IYY301" s="400"/>
      <c r="IYZ301" s="401"/>
      <c r="IZA301" s="400"/>
      <c r="IZB301" s="401"/>
      <c r="IZC301" s="400"/>
      <c r="IZD301" s="401"/>
      <c r="IZE301" s="400"/>
      <c r="IZF301" s="401"/>
      <c r="IZG301" s="400"/>
      <c r="IZH301" s="401"/>
      <c r="IZI301" s="400"/>
      <c r="IZJ301" s="401"/>
      <c r="IZK301" s="400"/>
      <c r="IZL301" s="401"/>
      <c r="IZM301" s="400"/>
      <c r="IZN301" s="401"/>
      <c r="IZO301" s="400"/>
      <c r="IZP301" s="401"/>
      <c r="IZQ301" s="400"/>
      <c r="IZR301" s="401"/>
      <c r="IZS301" s="400"/>
      <c r="IZT301" s="401"/>
      <c r="IZU301" s="400"/>
      <c r="IZV301" s="401"/>
      <c r="IZW301" s="400"/>
      <c r="IZX301" s="401"/>
      <c r="IZY301" s="400"/>
      <c r="IZZ301" s="401"/>
      <c r="JAA301" s="400"/>
      <c r="JAB301" s="401"/>
      <c r="JAC301" s="400"/>
      <c r="JAD301" s="401"/>
      <c r="JAE301" s="400"/>
      <c r="JAF301" s="401"/>
      <c r="JAG301" s="400"/>
      <c r="JAH301" s="401"/>
      <c r="JAI301" s="400"/>
      <c r="JAJ301" s="401"/>
      <c r="JAK301" s="400"/>
      <c r="JAL301" s="401"/>
      <c r="JAM301" s="400"/>
      <c r="JAN301" s="401"/>
      <c r="JAO301" s="400"/>
      <c r="JAP301" s="401"/>
      <c r="JAQ301" s="400"/>
      <c r="JAR301" s="401"/>
      <c r="JAS301" s="400"/>
      <c r="JAT301" s="401"/>
      <c r="JAU301" s="400"/>
      <c r="JAV301" s="401"/>
      <c r="JAW301" s="400"/>
      <c r="JAX301" s="401"/>
      <c r="JAY301" s="400"/>
      <c r="JAZ301" s="401"/>
      <c r="JBA301" s="400"/>
      <c r="JBB301" s="401"/>
      <c r="JBC301" s="400"/>
      <c r="JBD301" s="401"/>
      <c r="JBE301" s="400"/>
      <c r="JBF301" s="401"/>
      <c r="JBG301" s="400"/>
      <c r="JBH301" s="401"/>
      <c r="JBI301" s="400"/>
      <c r="JBJ301" s="401"/>
      <c r="JBK301" s="400"/>
      <c r="JBL301" s="401"/>
      <c r="JBM301" s="400"/>
      <c r="JBN301" s="401"/>
      <c r="JBO301" s="400"/>
      <c r="JBP301" s="401"/>
      <c r="JBQ301" s="400"/>
      <c r="JBR301" s="401"/>
      <c r="JBS301" s="400"/>
      <c r="JBT301" s="401"/>
      <c r="JBU301" s="400"/>
      <c r="JBV301" s="401"/>
      <c r="JBW301" s="400"/>
      <c r="JBX301" s="401"/>
      <c r="JBY301" s="400"/>
      <c r="JBZ301" s="401"/>
      <c r="JCA301" s="400"/>
      <c r="JCB301" s="401"/>
      <c r="JCC301" s="400"/>
      <c r="JCD301" s="401"/>
      <c r="JCE301" s="400"/>
      <c r="JCF301" s="401"/>
      <c r="JCG301" s="400"/>
      <c r="JCH301" s="401"/>
      <c r="JCI301" s="400"/>
      <c r="JCJ301" s="401"/>
      <c r="JCK301" s="400"/>
      <c r="JCL301" s="401"/>
      <c r="JCM301" s="400"/>
      <c r="JCN301" s="401"/>
      <c r="JCO301" s="400"/>
      <c r="JCP301" s="401"/>
      <c r="JCQ301" s="400"/>
      <c r="JCR301" s="401"/>
      <c r="JCS301" s="400"/>
      <c r="JCT301" s="401"/>
      <c r="JCU301" s="400"/>
      <c r="JCV301" s="401"/>
      <c r="JCW301" s="400"/>
      <c r="JCX301" s="401"/>
      <c r="JCY301" s="400"/>
      <c r="JCZ301" s="401"/>
      <c r="JDA301" s="400"/>
      <c r="JDB301" s="401"/>
      <c r="JDC301" s="400"/>
      <c r="JDD301" s="401"/>
      <c r="JDE301" s="400"/>
      <c r="JDF301" s="401"/>
      <c r="JDG301" s="400"/>
      <c r="JDH301" s="401"/>
      <c r="JDI301" s="400"/>
      <c r="JDJ301" s="401"/>
      <c r="JDK301" s="400"/>
      <c r="JDL301" s="401"/>
      <c r="JDM301" s="400"/>
      <c r="JDN301" s="401"/>
      <c r="JDO301" s="400"/>
      <c r="JDP301" s="401"/>
      <c r="JDQ301" s="400"/>
      <c r="JDR301" s="401"/>
      <c r="JDS301" s="400"/>
      <c r="JDT301" s="401"/>
      <c r="JDU301" s="400"/>
      <c r="JDV301" s="401"/>
      <c r="JDW301" s="400"/>
      <c r="JDX301" s="401"/>
      <c r="JDY301" s="400"/>
      <c r="JDZ301" s="401"/>
      <c r="JEA301" s="400"/>
      <c r="JEB301" s="401"/>
      <c r="JEC301" s="400"/>
      <c r="JED301" s="401"/>
      <c r="JEE301" s="400"/>
      <c r="JEF301" s="401"/>
      <c r="JEG301" s="400"/>
      <c r="JEH301" s="401"/>
      <c r="JEI301" s="400"/>
      <c r="JEJ301" s="401"/>
      <c r="JEK301" s="400"/>
      <c r="JEL301" s="401"/>
      <c r="JEM301" s="400"/>
      <c r="JEN301" s="401"/>
      <c r="JEO301" s="400"/>
      <c r="JEP301" s="401"/>
      <c r="JEQ301" s="400"/>
      <c r="JER301" s="401"/>
      <c r="JES301" s="400"/>
      <c r="JET301" s="401"/>
      <c r="JEU301" s="400"/>
      <c r="JEV301" s="401"/>
      <c r="JEW301" s="400"/>
      <c r="JEX301" s="401"/>
      <c r="JEY301" s="400"/>
      <c r="JEZ301" s="401"/>
      <c r="JFA301" s="400"/>
      <c r="JFB301" s="401"/>
      <c r="JFC301" s="400"/>
      <c r="JFD301" s="401"/>
      <c r="JFE301" s="400"/>
      <c r="JFF301" s="401"/>
      <c r="JFG301" s="400"/>
      <c r="JFH301" s="401"/>
      <c r="JFI301" s="400"/>
      <c r="JFJ301" s="401"/>
      <c r="JFK301" s="400"/>
      <c r="JFL301" s="401"/>
      <c r="JFM301" s="400"/>
      <c r="JFN301" s="401"/>
      <c r="JFO301" s="400"/>
      <c r="JFP301" s="401"/>
      <c r="JFQ301" s="400"/>
      <c r="JFR301" s="401"/>
      <c r="JFS301" s="400"/>
      <c r="JFT301" s="401"/>
      <c r="JFU301" s="400"/>
      <c r="JFV301" s="401"/>
      <c r="JFW301" s="400"/>
      <c r="JFX301" s="401"/>
      <c r="JFY301" s="400"/>
      <c r="JFZ301" s="401"/>
      <c r="JGA301" s="400"/>
      <c r="JGB301" s="401"/>
      <c r="JGC301" s="400"/>
      <c r="JGD301" s="401"/>
      <c r="JGE301" s="400"/>
      <c r="JGF301" s="401"/>
      <c r="JGG301" s="400"/>
      <c r="JGH301" s="401"/>
      <c r="JGI301" s="400"/>
      <c r="JGJ301" s="401"/>
      <c r="JGK301" s="400"/>
      <c r="JGL301" s="401"/>
      <c r="JGM301" s="400"/>
      <c r="JGN301" s="401"/>
      <c r="JGO301" s="400"/>
      <c r="JGP301" s="401"/>
      <c r="JGQ301" s="400"/>
      <c r="JGR301" s="401"/>
      <c r="JGS301" s="400"/>
      <c r="JGT301" s="401"/>
      <c r="JGU301" s="400"/>
      <c r="JGV301" s="401"/>
      <c r="JGW301" s="400"/>
      <c r="JGX301" s="401"/>
      <c r="JGY301" s="400"/>
      <c r="JGZ301" s="401"/>
      <c r="JHA301" s="400"/>
      <c r="JHB301" s="401"/>
      <c r="JHC301" s="400"/>
      <c r="JHD301" s="401"/>
      <c r="JHE301" s="400"/>
      <c r="JHF301" s="401"/>
      <c r="JHG301" s="400"/>
      <c r="JHH301" s="401"/>
      <c r="JHI301" s="400"/>
      <c r="JHJ301" s="401"/>
      <c r="JHK301" s="400"/>
      <c r="JHL301" s="401"/>
      <c r="JHM301" s="400"/>
      <c r="JHN301" s="401"/>
      <c r="JHO301" s="400"/>
      <c r="JHP301" s="401"/>
      <c r="JHQ301" s="400"/>
      <c r="JHR301" s="401"/>
      <c r="JHS301" s="400"/>
      <c r="JHT301" s="401"/>
      <c r="JHU301" s="400"/>
      <c r="JHV301" s="401"/>
      <c r="JHW301" s="400"/>
      <c r="JHX301" s="401"/>
      <c r="JHY301" s="400"/>
      <c r="JHZ301" s="401"/>
      <c r="JIA301" s="400"/>
      <c r="JIB301" s="401"/>
      <c r="JIC301" s="400"/>
      <c r="JID301" s="401"/>
      <c r="JIE301" s="400"/>
      <c r="JIF301" s="401"/>
      <c r="JIG301" s="400"/>
      <c r="JIH301" s="401"/>
      <c r="JII301" s="400"/>
      <c r="JIJ301" s="401"/>
      <c r="JIK301" s="400"/>
      <c r="JIL301" s="401"/>
      <c r="JIM301" s="400"/>
      <c r="JIN301" s="401"/>
      <c r="JIO301" s="400"/>
      <c r="JIP301" s="401"/>
      <c r="JIQ301" s="400"/>
      <c r="JIR301" s="401"/>
      <c r="JIS301" s="400"/>
      <c r="JIT301" s="401"/>
      <c r="JIU301" s="400"/>
      <c r="JIV301" s="401"/>
      <c r="JIW301" s="400"/>
      <c r="JIX301" s="401"/>
      <c r="JIY301" s="400"/>
      <c r="JIZ301" s="401"/>
      <c r="JJA301" s="400"/>
      <c r="JJB301" s="401"/>
      <c r="JJC301" s="400"/>
      <c r="JJD301" s="401"/>
      <c r="JJE301" s="400"/>
      <c r="JJF301" s="401"/>
      <c r="JJG301" s="400"/>
      <c r="JJH301" s="401"/>
      <c r="JJI301" s="400"/>
      <c r="JJJ301" s="401"/>
      <c r="JJK301" s="400"/>
      <c r="JJL301" s="401"/>
      <c r="JJM301" s="400"/>
      <c r="JJN301" s="401"/>
      <c r="JJO301" s="400"/>
      <c r="JJP301" s="401"/>
      <c r="JJQ301" s="400"/>
      <c r="JJR301" s="401"/>
      <c r="JJS301" s="400"/>
      <c r="JJT301" s="401"/>
      <c r="JJU301" s="400"/>
      <c r="JJV301" s="401"/>
      <c r="JJW301" s="400"/>
      <c r="JJX301" s="401"/>
      <c r="JJY301" s="400"/>
      <c r="JJZ301" s="401"/>
      <c r="JKA301" s="400"/>
      <c r="JKB301" s="401"/>
      <c r="JKC301" s="400"/>
      <c r="JKD301" s="401"/>
      <c r="JKE301" s="400"/>
      <c r="JKF301" s="401"/>
      <c r="JKG301" s="400"/>
      <c r="JKH301" s="401"/>
      <c r="JKI301" s="400"/>
      <c r="JKJ301" s="401"/>
      <c r="JKK301" s="400"/>
      <c r="JKL301" s="401"/>
      <c r="JKM301" s="400"/>
      <c r="JKN301" s="401"/>
      <c r="JKO301" s="400"/>
      <c r="JKP301" s="401"/>
      <c r="JKQ301" s="400"/>
      <c r="JKR301" s="401"/>
      <c r="JKS301" s="400"/>
      <c r="JKT301" s="401"/>
      <c r="JKU301" s="400"/>
      <c r="JKV301" s="401"/>
      <c r="JKW301" s="400"/>
      <c r="JKX301" s="401"/>
      <c r="JKY301" s="400"/>
      <c r="JKZ301" s="401"/>
      <c r="JLA301" s="400"/>
      <c r="JLB301" s="401"/>
      <c r="JLC301" s="400"/>
      <c r="JLD301" s="401"/>
      <c r="JLE301" s="400"/>
      <c r="JLF301" s="401"/>
      <c r="JLG301" s="400"/>
      <c r="JLH301" s="401"/>
      <c r="JLI301" s="400"/>
      <c r="JLJ301" s="401"/>
      <c r="JLK301" s="400"/>
      <c r="JLL301" s="401"/>
      <c r="JLM301" s="400"/>
      <c r="JLN301" s="401"/>
      <c r="JLO301" s="400"/>
      <c r="JLP301" s="401"/>
      <c r="JLQ301" s="400"/>
      <c r="JLR301" s="401"/>
      <c r="JLS301" s="400"/>
      <c r="JLT301" s="401"/>
      <c r="JLU301" s="400"/>
      <c r="JLV301" s="401"/>
      <c r="JLW301" s="400"/>
      <c r="JLX301" s="401"/>
      <c r="JLY301" s="400"/>
      <c r="JLZ301" s="401"/>
      <c r="JMA301" s="400"/>
      <c r="JMB301" s="401"/>
      <c r="JMC301" s="400"/>
      <c r="JMD301" s="401"/>
      <c r="JME301" s="400"/>
      <c r="JMF301" s="401"/>
      <c r="JMG301" s="400"/>
      <c r="JMH301" s="401"/>
      <c r="JMI301" s="400"/>
      <c r="JMJ301" s="401"/>
      <c r="JMK301" s="400"/>
      <c r="JML301" s="401"/>
      <c r="JMM301" s="400"/>
      <c r="JMN301" s="401"/>
      <c r="JMO301" s="400"/>
      <c r="JMP301" s="401"/>
      <c r="JMQ301" s="400"/>
      <c r="JMR301" s="401"/>
      <c r="JMS301" s="400"/>
      <c r="JMT301" s="401"/>
      <c r="JMU301" s="400"/>
      <c r="JMV301" s="401"/>
      <c r="JMW301" s="400"/>
      <c r="JMX301" s="401"/>
      <c r="JMY301" s="400"/>
      <c r="JMZ301" s="401"/>
      <c r="JNA301" s="400"/>
      <c r="JNB301" s="401"/>
      <c r="JNC301" s="400"/>
      <c r="JND301" s="401"/>
      <c r="JNE301" s="400"/>
      <c r="JNF301" s="401"/>
      <c r="JNG301" s="400"/>
      <c r="JNH301" s="401"/>
      <c r="JNI301" s="400"/>
      <c r="JNJ301" s="401"/>
      <c r="JNK301" s="400"/>
      <c r="JNL301" s="401"/>
      <c r="JNM301" s="400"/>
      <c r="JNN301" s="401"/>
      <c r="JNO301" s="400"/>
      <c r="JNP301" s="401"/>
      <c r="JNQ301" s="400"/>
      <c r="JNR301" s="401"/>
      <c r="JNS301" s="400"/>
      <c r="JNT301" s="401"/>
      <c r="JNU301" s="400"/>
      <c r="JNV301" s="401"/>
      <c r="JNW301" s="400"/>
      <c r="JNX301" s="401"/>
      <c r="JNY301" s="400"/>
      <c r="JNZ301" s="401"/>
      <c r="JOA301" s="400"/>
      <c r="JOB301" s="401"/>
      <c r="JOC301" s="400"/>
      <c r="JOD301" s="401"/>
      <c r="JOE301" s="400"/>
      <c r="JOF301" s="401"/>
      <c r="JOG301" s="400"/>
      <c r="JOH301" s="401"/>
      <c r="JOI301" s="400"/>
      <c r="JOJ301" s="401"/>
      <c r="JOK301" s="400"/>
      <c r="JOL301" s="401"/>
      <c r="JOM301" s="400"/>
      <c r="JON301" s="401"/>
      <c r="JOO301" s="400"/>
      <c r="JOP301" s="401"/>
      <c r="JOQ301" s="400"/>
      <c r="JOR301" s="401"/>
      <c r="JOS301" s="400"/>
      <c r="JOT301" s="401"/>
      <c r="JOU301" s="400"/>
      <c r="JOV301" s="401"/>
      <c r="JOW301" s="400"/>
      <c r="JOX301" s="401"/>
      <c r="JOY301" s="400"/>
      <c r="JOZ301" s="401"/>
      <c r="JPA301" s="400"/>
      <c r="JPB301" s="401"/>
      <c r="JPC301" s="400"/>
      <c r="JPD301" s="401"/>
      <c r="JPE301" s="400"/>
      <c r="JPF301" s="401"/>
      <c r="JPG301" s="400"/>
      <c r="JPH301" s="401"/>
      <c r="JPI301" s="400"/>
      <c r="JPJ301" s="401"/>
      <c r="JPK301" s="400"/>
      <c r="JPL301" s="401"/>
      <c r="JPM301" s="400"/>
      <c r="JPN301" s="401"/>
      <c r="JPO301" s="400"/>
      <c r="JPP301" s="401"/>
      <c r="JPQ301" s="400"/>
      <c r="JPR301" s="401"/>
      <c r="JPS301" s="400"/>
      <c r="JPT301" s="401"/>
      <c r="JPU301" s="400"/>
      <c r="JPV301" s="401"/>
      <c r="JPW301" s="400"/>
      <c r="JPX301" s="401"/>
      <c r="JPY301" s="400"/>
      <c r="JPZ301" s="401"/>
      <c r="JQA301" s="400"/>
      <c r="JQB301" s="401"/>
      <c r="JQC301" s="400"/>
      <c r="JQD301" s="401"/>
      <c r="JQE301" s="400"/>
      <c r="JQF301" s="401"/>
      <c r="JQG301" s="400"/>
      <c r="JQH301" s="401"/>
      <c r="JQI301" s="400"/>
      <c r="JQJ301" s="401"/>
      <c r="JQK301" s="400"/>
      <c r="JQL301" s="401"/>
      <c r="JQM301" s="400"/>
      <c r="JQN301" s="401"/>
      <c r="JQO301" s="400"/>
      <c r="JQP301" s="401"/>
      <c r="JQQ301" s="400"/>
      <c r="JQR301" s="401"/>
      <c r="JQS301" s="400"/>
      <c r="JQT301" s="401"/>
      <c r="JQU301" s="400"/>
      <c r="JQV301" s="401"/>
      <c r="JQW301" s="400"/>
      <c r="JQX301" s="401"/>
      <c r="JQY301" s="400"/>
      <c r="JQZ301" s="401"/>
      <c r="JRA301" s="400"/>
      <c r="JRB301" s="401"/>
      <c r="JRC301" s="400"/>
      <c r="JRD301" s="401"/>
      <c r="JRE301" s="400"/>
      <c r="JRF301" s="401"/>
      <c r="JRG301" s="400"/>
      <c r="JRH301" s="401"/>
      <c r="JRI301" s="400"/>
      <c r="JRJ301" s="401"/>
      <c r="JRK301" s="400"/>
      <c r="JRL301" s="401"/>
      <c r="JRM301" s="400"/>
      <c r="JRN301" s="401"/>
      <c r="JRO301" s="400"/>
      <c r="JRP301" s="401"/>
      <c r="JRQ301" s="400"/>
      <c r="JRR301" s="401"/>
      <c r="JRS301" s="400"/>
      <c r="JRT301" s="401"/>
      <c r="JRU301" s="400"/>
      <c r="JRV301" s="401"/>
      <c r="JRW301" s="400"/>
      <c r="JRX301" s="401"/>
      <c r="JRY301" s="400"/>
      <c r="JRZ301" s="401"/>
      <c r="JSA301" s="400"/>
      <c r="JSB301" s="401"/>
      <c r="JSC301" s="400"/>
      <c r="JSD301" s="401"/>
      <c r="JSE301" s="400"/>
      <c r="JSF301" s="401"/>
      <c r="JSG301" s="400"/>
      <c r="JSH301" s="401"/>
      <c r="JSI301" s="400"/>
      <c r="JSJ301" s="401"/>
      <c r="JSK301" s="400"/>
      <c r="JSL301" s="401"/>
      <c r="JSM301" s="400"/>
      <c r="JSN301" s="401"/>
      <c r="JSO301" s="400"/>
      <c r="JSP301" s="401"/>
      <c r="JSQ301" s="400"/>
      <c r="JSR301" s="401"/>
      <c r="JSS301" s="400"/>
      <c r="JST301" s="401"/>
      <c r="JSU301" s="400"/>
      <c r="JSV301" s="401"/>
      <c r="JSW301" s="400"/>
      <c r="JSX301" s="401"/>
      <c r="JSY301" s="400"/>
      <c r="JSZ301" s="401"/>
      <c r="JTA301" s="400"/>
      <c r="JTB301" s="401"/>
      <c r="JTC301" s="400"/>
      <c r="JTD301" s="401"/>
      <c r="JTE301" s="400"/>
      <c r="JTF301" s="401"/>
      <c r="JTG301" s="400"/>
      <c r="JTH301" s="401"/>
      <c r="JTI301" s="400"/>
      <c r="JTJ301" s="401"/>
      <c r="JTK301" s="400"/>
      <c r="JTL301" s="401"/>
      <c r="JTM301" s="400"/>
      <c r="JTN301" s="401"/>
      <c r="JTO301" s="400"/>
      <c r="JTP301" s="401"/>
      <c r="JTQ301" s="400"/>
      <c r="JTR301" s="401"/>
      <c r="JTS301" s="400"/>
      <c r="JTT301" s="401"/>
      <c r="JTU301" s="400"/>
      <c r="JTV301" s="401"/>
      <c r="JTW301" s="400"/>
      <c r="JTX301" s="401"/>
      <c r="JTY301" s="400"/>
      <c r="JTZ301" s="401"/>
      <c r="JUA301" s="400"/>
      <c r="JUB301" s="401"/>
      <c r="JUC301" s="400"/>
      <c r="JUD301" s="401"/>
      <c r="JUE301" s="400"/>
      <c r="JUF301" s="401"/>
      <c r="JUG301" s="400"/>
      <c r="JUH301" s="401"/>
      <c r="JUI301" s="400"/>
      <c r="JUJ301" s="401"/>
      <c r="JUK301" s="400"/>
      <c r="JUL301" s="401"/>
      <c r="JUM301" s="400"/>
      <c r="JUN301" s="401"/>
      <c r="JUO301" s="400"/>
      <c r="JUP301" s="401"/>
      <c r="JUQ301" s="400"/>
      <c r="JUR301" s="401"/>
      <c r="JUS301" s="400"/>
      <c r="JUT301" s="401"/>
      <c r="JUU301" s="400"/>
      <c r="JUV301" s="401"/>
      <c r="JUW301" s="400"/>
      <c r="JUX301" s="401"/>
      <c r="JUY301" s="400"/>
      <c r="JUZ301" s="401"/>
      <c r="JVA301" s="400"/>
      <c r="JVB301" s="401"/>
      <c r="JVC301" s="400"/>
      <c r="JVD301" s="401"/>
      <c r="JVE301" s="400"/>
      <c r="JVF301" s="401"/>
      <c r="JVG301" s="400"/>
      <c r="JVH301" s="401"/>
      <c r="JVI301" s="400"/>
      <c r="JVJ301" s="401"/>
      <c r="JVK301" s="400"/>
      <c r="JVL301" s="401"/>
      <c r="JVM301" s="400"/>
      <c r="JVN301" s="401"/>
      <c r="JVO301" s="400"/>
      <c r="JVP301" s="401"/>
      <c r="JVQ301" s="400"/>
      <c r="JVR301" s="401"/>
      <c r="JVS301" s="400"/>
      <c r="JVT301" s="401"/>
      <c r="JVU301" s="400"/>
      <c r="JVV301" s="401"/>
      <c r="JVW301" s="400"/>
      <c r="JVX301" s="401"/>
      <c r="JVY301" s="400"/>
      <c r="JVZ301" s="401"/>
      <c r="JWA301" s="400"/>
      <c r="JWB301" s="401"/>
      <c r="JWC301" s="400"/>
      <c r="JWD301" s="401"/>
      <c r="JWE301" s="400"/>
      <c r="JWF301" s="401"/>
      <c r="JWG301" s="400"/>
      <c r="JWH301" s="401"/>
      <c r="JWI301" s="400"/>
      <c r="JWJ301" s="401"/>
      <c r="JWK301" s="400"/>
      <c r="JWL301" s="401"/>
      <c r="JWM301" s="400"/>
      <c r="JWN301" s="401"/>
      <c r="JWO301" s="400"/>
      <c r="JWP301" s="401"/>
      <c r="JWQ301" s="400"/>
      <c r="JWR301" s="401"/>
      <c r="JWS301" s="400"/>
      <c r="JWT301" s="401"/>
      <c r="JWU301" s="400"/>
      <c r="JWV301" s="401"/>
      <c r="JWW301" s="400"/>
      <c r="JWX301" s="401"/>
      <c r="JWY301" s="400"/>
      <c r="JWZ301" s="401"/>
      <c r="JXA301" s="400"/>
      <c r="JXB301" s="401"/>
      <c r="JXC301" s="400"/>
      <c r="JXD301" s="401"/>
      <c r="JXE301" s="400"/>
      <c r="JXF301" s="401"/>
      <c r="JXG301" s="400"/>
      <c r="JXH301" s="401"/>
      <c r="JXI301" s="400"/>
      <c r="JXJ301" s="401"/>
      <c r="JXK301" s="400"/>
      <c r="JXL301" s="401"/>
      <c r="JXM301" s="400"/>
      <c r="JXN301" s="401"/>
      <c r="JXO301" s="400"/>
      <c r="JXP301" s="401"/>
      <c r="JXQ301" s="400"/>
      <c r="JXR301" s="401"/>
      <c r="JXS301" s="400"/>
      <c r="JXT301" s="401"/>
      <c r="JXU301" s="400"/>
      <c r="JXV301" s="401"/>
      <c r="JXW301" s="400"/>
      <c r="JXX301" s="401"/>
      <c r="JXY301" s="400"/>
      <c r="JXZ301" s="401"/>
      <c r="JYA301" s="400"/>
      <c r="JYB301" s="401"/>
      <c r="JYC301" s="400"/>
      <c r="JYD301" s="401"/>
      <c r="JYE301" s="400"/>
      <c r="JYF301" s="401"/>
      <c r="JYG301" s="400"/>
      <c r="JYH301" s="401"/>
      <c r="JYI301" s="400"/>
      <c r="JYJ301" s="401"/>
      <c r="JYK301" s="400"/>
      <c r="JYL301" s="401"/>
      <c r="JYM301" s="400"/>
      <c r="JYN301" s="401"/>
      <c r="JYO301" s="400"/>
      <c r="JYP301" s="401"/>
      <c r="JYQ301" s="400"/>
      <c r="JYR301" s="401"/>
      <c r="JYS301" s="400"/>
      <c r="JYT301" s="401"/>
      <c r="JYU301" s="400"/>
      <c r="JYV301" s="401"/>
      <c r="JYW301" s="400"/>
      <c r="JYX301" s="401"/>
      <c r="JYY301" s="400"/>
      <c r="JYZ301" s="401"/>
      <c r="JZA301" s="400"/>
      <c r="JZB301" s="401"/>
      <c r="JZC301" s="400"/>
      <c r="JZD301" s="401"/>
      <c r="JZE301" s="400"/>
      <c r="JZF301" s="401"/>
      <c r="JZG301" s="400"/>
      <c r="JZH301" s="401"/>
      <c r="JZI301" s="400"/>
      <c r="JZJ301" s="401"/>
      <c r="JZK301" s="400"/>
      <c r="JZL301" s="401"/>
      <c r="JZM301" s="400"/>
      <c r="JZN301" s="401"/>
      <c r="JZO301" s="400"/>
      <c r="JZP301" s="401"/>
      <c r="JZQ301" s="400"/>
      <c r="JZR301" s="401"/>
      <c r="JZS301" s="400"/>
      <c r="JZT301" s="401"/>
      <c r="JZU301" s="400"/>
      <c r="JZV301" s="401"/>
      <c r="JZW301" s="400"/>
      <c r="JZX301" s="401"/>
      <c r="JZY301" s="400"/>
      <c r="JZZ301" s="401"/>
      <c r="KAA301" s="400"/>
      <c r="KAB301" s="401"/>
      <c r="KAC301" s="400"/>
      <c r="KAD301" s="401"/>
      <c r="KAE301" s="400"/>
      <c r="KAF301" s="401"/>
      <c r="KAG301" s="400"/>
      <c r="KAH301" s="401"/>
      <c r="KAI301" s="400"/>
      <c r="KAJ301" s="401"/>
      <c r="KAK301" s="400"/>
      <c r="KAL301" s="401"/>
      <c r="KAM301" s="400"/>
      <c r="KAN301" s="401"/>
      <c r="KAO301" s="400"/>
      <c r="KAP301" s="401"/>
      <c r="KAQ301" s="400"/>
      <c r="KAR301" s="401"/>
      <c r="KAS301" s="400"/>
      <c r="KAT301" s="401"/>
      <c r="KAU301" s="400"/>
      <c r="KAV301" s="401"/>
      <c r="KAW301" s="400"/>
      <c r="KAX301" s="401"/>
      <c r="KAY301" s="400"/>
      <c r="KAZ301" s="401"/>
      <c r="KBA301" s="400"/>
      <c r="KBB301" s="401"/>
      <c r="KBC301" s="400"/>
      <c r="KBD301" s="401"/>
      <c r="KBE301" s="400"/>
      <c r="KBF301" s="401"/>
      <c r="KBG301" s="400"/>
      <c r="KBH301" s="401"/>
      <c r="KBI301" s="400"/>
      <c r="KBJ301" s="401"/>
      <c r="KBK301" s="400"/>
      <c r="KBL301" s="401"/>
      <c r="KBM301" s="400"/>
      <c r="KBN301" s="401"/>
      <c r="KBO301" s="400"/>
      <c r="KBP301" s="401"/>
      <c r="KBQ301" s="400"/>
      <c r="KBR301" s="401"/>
      <c r="KBS301" s="400"/>
      <c r="KBT301" s="401"/>
      <c r="KBU301" s="400"/>
      <c r="KBV301" s="401"/>
      <c r="KBW301" s="400"/>
      <c r="KBX301" s="401"/>
      <c r="KBY301" s="400"/>
      <c r="KBZ301" s="401"/>
      <c r="KCA301" s="400"/>
      <c r="KCB301" s="401"/>
      <c r="KCC301" s="400"/>
      <c r="KCD301" s="401"/>
      <c r="KCE301" s="400"/>
      <c r="KCF301" s="401"/>
      <c r="KCG301" s="400"/>
      <c r="KCH301" s="401"/>
      <c r="KCI301" s="400"/>
      <c r="KCJ301" s="401"/>
      <c r="KCK301" s="400"/>
      <c r="KCL301" s="401"/>
      <c r="KCM301" s="400"/>
      <c r="KCN301" s="401"/>
      <c r="KCO301" s="400"/>
      <c r="KCP301" s="401"/>
      <c r="KCQ301" s="400"/>
      <c r="KCR301" s="401"/>
      <c r="KCS301" s="400"/>
      <c r="KCT301" s="401"/>
      <c r="KCU301" s="400"/>
      <c r="KCV301" s="401"/>
      <c r="KCW301" s="400"/>
      <c r="KCX301" s="401"/>
      <c r="KCY301" s="400"/>
      <c r="KCZ301" s="401"/>
      <c r="KDA301" s="400"/>
      <c r="KDB301" s="401"/>
      <c r="KDC301" s="400"/>
      <c r="KDD301" s="401"/>
      <c r="KDE301" s="400"/>
      <c r="KDF301" s="401"/>
      <c r="KDG301" s="400"/>
      <c r="KDH301" s="401"/>
      <c r="KDI301" s="400"/>
      <c r="KDJ301" s="401"/>
      <c r="KDK301" s="400"/>
      <c r="KDL301" s="401"/>
      <c r="KDM301" s="400"/>
      <c r="KDN301" s="401"/>
      <c r="KDO301" s="400"/>
      <c r="KDP301" s="401"/>
      <c r="KDQ301" s="400"/>
      <c r="KDR301" s="401"/>
      <c r="KDS301" s="400"/>
      <c r="KDT301" s="401"/>
      <c r="KDU301" s="400"/>
      <c r="KDV301" s="401"/>
      <c r="KDW301" s="400"/>
      <c r="KDX301" s="401"/>
      <c r="KDY301" s="400"/>
      <c r="KDZ301" s="401"/>
      <c r="KEA301" s="400"/>
      <c r="KEB301" s="401"/>
      <c r="KEC301" s="400"/>
      <c r="KED301" s="401"/>
      <c r="KEE301" s="400"/>
      <c r="KEF301" s="401"/>
      <c r="KEG301" s="400"/>
      <c r="KEH301" s="401"/>
      <c r="KEI301" s="400"/>
      <c r="KEJ301" s="401"/>
      <c r="KEK301" s="400"/>
      <c r="KEL301" s="401"/>
      <c r="KEM301" s="400"/>
      <c r="KEN301" s="401"/>
      <c r="KEO301" s="400"/>
      <c r="KEP301" s="401"/>
      <c r="KEQ301" s="400"/>
      <c r="KER301" s="401"/>
      <c r="KES301" s="400"/>
      <c r="KET301" s="401"/>
      <c r="KEU301" s="400"/>
      <c r="KEV301" s="401"/>
      <c r="KEW301" s="400"/>
      <c r="KEX301" s="401"/>
      <c r="KEY301" s="400"/>
      <c r="KEZ301" s="401"/>
      <c r="KFA301" s="400"/>
      <c r="KFB301" s="401"/>
      <c r="KFC301" s="400"/>
      <c r="KFD301" s="401"/>
      <c r="KFE301" s="400"/>
      <c r="KFF301" s="401"/>
      <c r="KFG301" s="400"/>
      <c r="KFH301" s="401"/>
      <c r="KFI301" s="400"/>
      <c r="KFJ301" s="401"/>
      <c r="KFK301" s="400"/>
      <c r="KFL301" s="401"/>
      <c r="KFM301" s="400"/>
      <c r="KFN301" s="401"/>
      <c r="KFO301" s="400"/>
      <c r="KFP301" s="401"/>
      <c r="KFQ301" s="400"/>
      <c r="KFR301" s="401"/>
      <c r="KFS301" s="400"/>
      <c r="KFT301" s="401"/>
      <c r="KFU301" s="400"/>
      <c r="KFV301" s="401"/>
      <c r="KFW301" s="400"/>
      <c r="KFX301" s="401"/>
      <c r="KFY301" s="400"/>
      <c r="KFZ301" s="401"/>
      <c r="KGA301" s="400"/>
      <c r="KGB301" s="401"/>
      <c r="KGC301" s="400"/>
      <c r="KGD301" s="401"/>
      <c r="KGE301" s="400"/>
      <c r="KGF301" s="401"/>
      <c r="KGG301" s="400"/>
      <c r="KGH301" s="401"/>
      <c r="KGI301" s="400"/>
      <c r="KGJ301" s="401"/>
      <c r="KGK301" s="400"/>
      <c r="KGL301" s="401"/>
      <c r="KGM301" s="400"/>
      <c r="KGN301" s="401"/>
      <c r="KGO301" s="400"/>
      <c r="KGP301" s="401"/>
      <c r="KGQ301" s="400"/>
      <c r="KGR301" s="401"/>
      <c r="KGS301" s="400"/>
      <c r="KGT301" s="401"/>
      <c r="KGU301" s="400"/>
      <c r="KGV301" s="401"/>
      <c r="KGW301" s="400"/>
      <c r="KGX301" s="401"/>
      <c r="KGY301" s="400"/>
      <c r="KGZ301" s="401"/>
      <c r="KHA301" s="400"/>
      <c r="KHB301" s="401"/>
      <c r="KHC301" s="400"/>
      <c r="KHD301" s="401"/>
      <c r="KHE301" s="400"/>
      <c r="KHF301" s="401"/>
      <c r="KHG301" s="400"/>
      <c r="KHH301" s="401"/>
      <c r="KHI301" s="400"/>
      <c r="KHJ301" s="401"/>
      <c r="KHK301" s="400"/>
      <c r="KHL301" s="401"/>
      <c r="KHM301" s="400"/>
      <c r="KHN301" s="401"/>
      <c r="KHO301" s="400"/>
      <c r="KHP301" s="401"/>
      <c r="KHQ301" s="400"/>
      <c r="KHR301" s="401"/>
      <c r="KHS301" s="400"/>
      <c r="KHT301" s="401"/>
      <c r="KHU301" s="400"/>
      <c r="KHV301" s="401"/>
      <c r="KHW301" s="400"/>
      <c r="KHX301" s="401"/>
      <c r="KHY301" s="400"/>
      <c r="KHZ301" s="401"/>
      <c r="KIA301" s="400"/>
      <c r="KIB301" s="401"/>
      <c r="KIC301" s="400"/>
      <c r="KID301" s="401"/>
      <c r="KIE301" s="400"/>
      <c r="KIF301" s="401"/>
      <c r="KIG301" s="400"/>
      <c r="KIH301" s="401"/>
      <c r="KII301" s="400"/>
      <c r="KIJ301" s="401"/>
      <c r="KIK301" s="400"/>
      <c r="KIL301" s="401"/>
      <c r="KIM301" s="400"/>
      <c r="KIN301" s="401"/>
      <c r="KIO301" s="400"/>
      <c r="KIP301" s="401"/>
      <c r="KIQ301" s="400"/>
      <c r="KIR301" s="401"/>
      <c r="KIS301" s="400"/>
      <c r="KIT301" s="401"/>
      <c r="KIU301" s="400"/>
      <c r="KIV301" s="401"/>
      <c r="KIW301" s="400"/>
      <c r="KIX301" s="401"/>
      <c r="KIY301" s="400"/>
      <c r="KIZ301" s="401"/>
      <c r="KJA301" s="400"/>
      <c r="KJB301" s="401"/>
      <c r="KJC301" s="400"/>
      <c r="KJD301" s="401"/>
      <c r="KJE301" s="400"/>
      <c r="KJF301" s="401"/>
      <c r="KJG301" s="400"/>
      <c r="KJH301" s="401"/>
      <c r="KJI301" s="400"/>
      <c r="KJJ301" s="401"/>
      <c r="KJK301" s="400"/>
      <c r="KJL301" s="401"/>
      <c r="KJM301" s="400"/>
      <c r="KJN301" s="401"/>
      <c r="KJO301" s="400"/>
      <c r="KJP301" s="401"/>
      <c r="KJQ301" s="400"/>
      <c r="KJR301" s="401"/>
      <c r="KJS301" s="400"/>
      <c r="KJT301" s="401"/>
      <c r="KJU301" s="400"/>
      <c r="KJV301" s="401"/>
      <c r="KJW301" s="400"/>
      <c r="KJX301" s="401"/>
      <c r="KJY301" s="400"/>
      <c r="KJZ301" s="401"/>
      <c r="KKA301" s="400"/>
      <c r="KKB301" s="401"/>
      <c r="KKC301" s="400"/>
      <c r="KKD301" s="401"/>
      <c r="KKE301" s="400"/>
      <c r="KKF301" s="401"/>
      <c r="KKG301" s="400"/>
      <c r="KKH301" s="401"/>
      <c r="KKI301" s="400"/>
      <c r="KKJ301" s="401"/>
      <c r="KKK301" s="400"/>
      <c r="KKL301" s="401"/>
      <c r="KKM301" s="400"/>
      <c r="KKN301" s="401"/>
      <c r="KKO301" s="400"/>
      <c r="KKP301" s="401"/>
      <c r="KKQ301" s="400"/>
      <c r="KKR301" s="401"/>
      <c r="KKS301" s="400"/>
      <c r="KKT301" s="401"/>
      <c r="KKU301" s="400"/>
      <c r="KKV301" s="401"/>
      <c r="KKW301" s="400"/>
      <c r="KKX301" s="401"/>
      <c r="KKY301" s="400"/>
      <c r="KKZ301" s="401"/>
      <c r="KLA301" s="400"/>
      <c r="KLB301" s="401"/>
      <c r="KLC301" s="400"/>
      <c r="KLD301" s="401"/>
      <c r="KLE301" s="400"/>
      <c r="KLF301" s="401"/>
      <c r="KLG301" s="400"/>
      <c r="KLH301" s="401"/>
      <c r="KLI301" s="400"/>
      <c r="KLJ301" s="401"/>
      <c r="KLK301" s="400"/>
      <c r="KLL301" s="401"/>
      <c r="KLM301" s="400"/>
      <c r="KLN301" s="401"/>
      <c r="KLO301" s="400"/>
      <c r="KLP301" s="401"/>
      <c r="KLQ301" s="400"/>
      <c r="KLR301" s="401"/>
      <c r="KLS301" s="400"/>
      <c r="KLT301" s="401"/>
      <c r="KLU301" s="400"/>
      <c r="KLV301" s="401"/>
      <c r="KLW301" s="400"/>
      <c r="KLX301" s="401"/>
      <c r="KLY301" s="400"/>
      <c r="KLZ301" s="401"/>
      <c r="KMA301" s="400"/>
      <c r="KMB301" s="401"/>
      <c r="KMC301" s="400"/>
      <c r="KMD301" s="401"/>
      <c r="KME301" s="400"/>
      <c r="KMF301" s="401"/>
      <c r="KMG301" s="400"/>
      <c r="KMH301" s="401"/>
      <c r="KMI301" s="400"/>
      <c r="KMJ301" s="401"/>
      <c r="KMK301" s="400"/>
      <c r="KML301" s="401"/>
      <c r="KMM301" s="400"/>
      <c r="KMN301" s="401"/>
      <c r="KMO301" s="400"/>
      <c r="KMP301" s="401"/>
      <c r="KMQ301" s="400"/>
      <c r="KMR301" s="401"/>
      <c r="KMS301" s="400"/>
      <c r="KMT301" s="401"/>
      <c r="KMU301" s="400"/>
      <c r="KMV301" s="401"/>
      <c r="KMW301" s="400"/>
      <c r="KMX301" s="401"/>
      <c r="KMY301" s="400"/>
      <c r="KMZ301" s="401"/>
      <c r="KNA301" s="400"/>
      <c r="KNB301" s="401"/>
      <c r="KNC301" s="400"/>
      <c r="KND301" s="401"/>
      <c r="KNE301" s="400"/>
      <c r="KNF301" s="401"/>
      <c r="KNG301" s="400"/>
      <c r="KNH301" s="401"/>
      <c r="KNI301" s="400"/>
      <c r="KNJ301" s="401"/>
      <c r="KNK301" s="400"/>
      <c r="KNL301" s="401"/>
      <c r="KNM301" s="400"/>
      <c r="KNN301" s="401"/>
      <c r="KNO301" s="400"/>
      <c r="KNP301" s="401"/>
      <c r="KNQ301" s="400"/>
      <c r="KNR301" s="401"/>
      <c r="KNS301" s="400"/>
      <c r="KNT301" s="401"/>
      <c r="KNU301" s="400"/>
      <c r="KNV301" s="401"/>
      <c r="KNW301" s="400"/>
      <c r="KNX301" s="401"/>
      <c r="KNY301" s="400"/>
      <c r="KNZ301" s="401"/>
      <c r="KOA301" s="400"/>
      <c r="KOB301" s="401"/>
      <c r="KOC301" s="400"/>
      <c r="KOD301" s="401"/>
      <c r="KOE301" s="400"/>
      <c r="KOF301" s="401"/>
      <c r="KOG301" s="400"/>
      <c r="KOH301" s="401"/>
      <c r="KOI301" s="400"/>
      <c r="KOJ301" s="401"/>
      <c r="KOK301" s="400"/>
      <c r="KOL301" s="401"/>
      <c r="KOM301" s="400"/>
      <c r="KON301" s="401"/>
      <c r="KOO301" s="400"/>
      <c r="KOP301" s="401"/>
      <c r="KOQ301" s="400"/>
      <c r="KOR301" s="401"/>
      <c r="KOS301" s="400"/>
      <c r="KOT301" s="401"/>
      <c r="KOU301" s="400"/>
      <c r="KOV301" s="401"/>
      <c r="KOW301" s="400"/>
      <c r="KOX301" s="401"/>
      <c r="KOY301" s="400"/>
      <c r="KOZ301" s="401"/>
      <c r="KPA301" s="400"/>
      <c r="KPB301" s="401"/>
      <c r="KPC301" s="400"/>
      <c r="KPD301" s="401"/>
      <c r="KPE301" s="400"/>
      <c r="KPF301" s="401"/>
      <c r="KPG301" s="400"/>
      <c r="KPH301" s="401"/>
      <c r="KPI301" s="400"/>
      <c r="KPJ301" s="401"/>
      <c r="KPK301" s="400"/>
      <c r="KPL301" s="401"/>
      <c r="KPM301" s="400"/>
      <c r="KPN301" s="401"/>
      <c r="KPO301" s="400"/>
      <c r="KPP301" s="401"/>
      <c r="KPQ301" s="400"/>
      <c r="KPR301" s="401"/>
      <c r="KPS301" s="400"/>
      <c r="KPT301" s="401"/>
      <c r="KPU301" s="400"/>
      <c r="KPV301" s="401"/>
      <c r="KPW301" s="400"/>
      <c r="KPX301" s="401"/>
      <c r="KPY301" s="400"/>
      <c r="KPZ301" s="401"/>
      <c r="KQA301" s="400"/>
      <c r="KQB301" s="401"/>
      <c r="KQC301" s="400"/>
      <c r="KQD301" s="401"/>
      <c r="KQE301" s="400"/>
      <c r="KQF301" s="401"/>
      <c r="KQG301" s="400"/>
      <c r="KQH301" s="401"/>
      <c r="KQI301" s="400"/>
      <c r="KQJ301" s="401"/>
      <c r="KQK301" s="400"/>
      <c r="KQL301" s="401"/>
      <c r="KQM301" s="400"/>
      <c r="KQN301" s="401"/>
      <c r="KQO301" s="400"/>
      <c r="KQP301" s="401"/>
      <c r="KQQ301" s="400"/>
      <c r="KQR301" s="401"/>
      <c r="KQS301" s="400"/>
      <c r="KQT301" s="401"/>
      <c r="KQU301" s="400"/>
      <c r="KQV301" s="401"/>
      <c r="KQW301" s="400"/>
      <c r="KQX301" s="401"/>
      <c r="KQY301" s="400"/>
      <c r="KQZ301" s="401"/>
      <c r="KRA301" s="400"/>
      <c r="KRB301" s="401"/>
      <c r="KRC301" s="400"/>
      <c r="KRD301" s="401"/>
      <c r="KRE301" s="400"/>
      <c r="KRF301" s="401"/>
      <c r="KRG301" s="400"/>
      <c r="KRH301" s="401"/>
      <c r="KRI301" s="400"/>
      <c r="KRJ301" s="401"/>
      <c r="KRK301" s="400"/>
      <c r="KRL301" s="401"/>
      <c r="KRM301" s="400"/>
      <c r="KRN301" s="401"/>
      <c r="KRO301" s="400"/>
      <c r="KRP301" s="401"/>
      <c r="KRQ301" s="400"/>
      <c r="KRR301" s="401"/>
      <c r="KRS301" s="400"/>
      <c r="KRT301" s="401"/>
      <c r="KRU301" s="400"/>
      <c r="KRV301" s="401"/>
      <c r="KRW301" s="400"/>
      <c r="KRX301" s="401"/>
      <c r="KRY301" s="400"/>
      <c r="KRZ301" s="401"/>
      <c r="KSA301" s="400"/>
      <c r="KSB301" s="401"/>
      <c r="KSC301" s="400"/>
      <c r="KSD301" s="401"/>
      <c r="KSE301" s="400"/>
      <c r="KSF301" s="401"/>
      <c r="KSG301" s="400"/>
      <c r="KSH301" s="401"/>
      <c r="KSI301" s="400"/>
      <c r="KSJ301" s="401"/>
      <c r="KSK301" s="400"/>
      <c r="KSL301" s="401"/>
      <c r="KSM301" s="400"/>
      <c r="KSN301" s="401"/>
      <c r="KSO301" s="400"/>
      <c r="KSP301" s="401"/>
      <c r="KSQ301" s="400"/>
      <c r="KSR301" s="401"/>
      <c r="KSS301" s="400"/>
      <c r="KST301" s="401"/>
      <c r="KSU301" s="400"/>
      <c r="KSV301" s="401"/>
      <c r="KSW301" s="400"/>
      <c r="KSX301" s="401"/>
      <c r="KSY301" s="400"/>
      <c r="KSZ301" s="401"/>
      <c r="KTA301" s="400"/>
      <c r="KTB301" s="401"/>
      <c r="KTC301" s="400"/>
      <c r="KTD301" s="401"/>
      <c r="KTE301" s="400"/>
      <c r="KTF301" s="401"/>
      <c r="KTG301" s="400"/>
      <c r="KTH301" s="401"/>
      <c r="KTI301" s="400"/>
      <c r="KTJ301" s="401"/>
      <c r="KTK301" s="400"/>
      <c r="KTL301" s="401"/>
      <c r="KTM301" s="400"/>
      <c r="KTN301" s="401"/>
      <c r="KTO301" s="400"/>
      <c r="KTP301" s="401"/>
      <c r="KTQ301" s="400"/>
      <c r="KTR301" s="401"/>
      <c r="KTS301" s="400"/>
      <c r="KTT301" s="401"/>
      <c r="KTU301" s="400"/>
      <c r="KTV301" s="401"/>
      <c r="KTW301" s="400"/>
      <c r="KTX301" s="401"/>
      <c r="KTY301" s="400"/>
      <c r="KTZ301" s="401"/>
      <c r="KUA301" s="400"/>
      <c r="KUB301" s="401"/>
      <c r="KUC301" s="400"/>
      <c r="KUD301" s="401"/>
      <c r="KUE301" s="400"/>
      <c r="KUF301" s="401"/>
      <c r="KUG301" s="400"/>
      <c r="KUH301" s="401"/>
      <c r="KUI301" s="400"/>
      <c r="KUJ301" s="401"/>
      <c r="KUK301" s="400"/>
      <c r="KUL301" s="401"/>
      <c r="KUM301" s="400"/>
      <c r="KUN301" s="401"/>
      <c r="KUO301" s="400"/>
      <c r="KUP301" s="401"/>
      <c r="KUQ301" s="400"/>
      <c r="KUR301" s="401"/>
      <c r="KUS301" s="400"/>
      <c r="KUT301" s="401"/>
      <c r="KUU301" s="400"/>
      <c r="KUV301" s="401"/>
      <c r="KUW301" s="400"/>
      <c r="KUX301" s="401"/>
      <c r="KUY301" s="400"/>
      <c r="KUZ301" s="401"/>
      <c r="KVA301" s="400"/>
      <c r="KVB301" s="401"/>
      <c r="KVC301" s="400"/>
      <c r="KVD301" s="401"/>
      <c r="KVE301" s="400"/>
      <c r="KVF301" s="401"/>
      <c r="KVG301" s="400"/>
      <c r="KVH301" s="401"/>
      <c r="KVI301" s="400"/>
      <c r="KVJ301" s="401"/>
      <c r="KVK301" s="400"/>
      <c r="KVL301" s="401"/>
      <c r="KVM301" s="400"/>
      <c r="KVN301" s="401"/>
      <c r="KVO301" s="400"/>
      <c r="KVP301" s="401"/>
      <c r="KVQ301" s="400"/>
      <c r="KVR301" s="401"/>
      <c r="KVS301" s="400"/>
      <c r="KVT301" s="401"/>
      <c r="KVU301" s="400"/>
      <c r="KVV301" s="401"/>
      <c r="KVW301" s="400"/>
      <c r="KVX301" s="401"/>
      <c r="KVY301" s="400"/>
      <c r="KVZ301" s="401"/>
      <c r="KWA301" s="400"/>
      <c r="KWB301" s="401"/>
      <c r="KWC301" s="400"/>
      <c r="KWD301" s="401"/>
      <c r="KWE301" s="400"/>
      <c r="KWF301" s="401"/>
      <c r="KWG301" s="400"/>
      <c r="KWH301" s="401"/>
      <c r="KWI301" s="400"/>
      <c r="KWJ301" s="401"/>
      <c r="KWK301" s="400"/>
      <c r="KWL301" s="401"/>
      <c r="KWM301" s="400"/>
      <c r="KWN301" s="401"/>
      <c r="KWO301" s="400"/>
      <c r="KWP301" s="401"/>
      <c r="KWQ301" s="400"/>
      <c r="KWR301" s="401"/>
      <c r="KWS301" s="400"/>
      <c r="KWT301" s="401"/>
      <c r="KWU301" s="400"/>
      <c r="KWV301" s="401"/>
      <c r="KWW301" s="400"/>
      <c r="KWX301" s="401"/>
      <c r="KWY301" s="400"/>
      <c r="KWZ301" s="401"/>
      <c r="KXA301" s="400"/>
      <c r="KXB301" s="401"/>
      <c r="KXC301" s="400"/>
      <c r="KXD301" s="401"/>
      <c r="KXE301" s="400"/>
      <c r="KXF301" s="401"/>
      <c r="KXG301" s="400"/>
      <c r="KXH301" s="401"/>
      <c r="KXI301" s="400"/>
      <c r="KXJ301" s="401"/>
      <c r="KXK301" s="400"/>
      <c r="KXL301" s="401"/>
      <c r="KXM301" s="400"/>
      <c r="KXN301" s="401"/>
      <c r="KXO301" s="400"/>
      <c r="KXP301" s="401"/>
      <c r="KXQ301" s="400"/>
      <c r="KXR301" s="401"/>
      <c r="KXS301" s="400"/>
      <c r="KXT301" s="401"/>
      <c r="KXU301" s="400"/>
      <c r="KXV301" s="401"/>
      <c r="KXW301" s="400"/>
      <c r="KXX301" s="401"/>
      <c r="KXY301" s="400"/>
      <c r="KXZ301" s="401"/>
      <c r="KYA301" s="400"/>
      <c r="KYB301" s="401"/>
      <c r="KYC301" s="400"/>
      <c r="KYD301" s="401"/>
      <c r="KYE301" s="400"/>
      <c r="KYF301" s="401"/>
      <c r="KYG301" s="400"/>
      <c r="KYH301" s="401"/>
      <c r="KYI301" s="400"/>
      <c r="KYJ301" s="401"/>
      <c r="KYK301" s="400"/>
      <c r="KYL301" s="401"/>
      <c r="KYM301" s="400"/>
      <c r="KYN301" s="401"/>
      <c r="KYO301" s="400"/>
      <c r="KYP301" s="401"/>
      <c r="KYQ301" s="400"/>
      <c r="KYR301" s="401"/>
      <c r="KYS301" s="400"/>
      <c r="KYT301" s="401"/>
      <c r="KYU301" s="400"/>
      <c r="KYV301" s="401"/>
      <c r="KYW301" s="400"/>
      <c r="KYX301" s="401"/>
      <c r="KYY301" s="400"/>
      <c r="KYZ301" s="401"/>
      <c r="KZA301" s="400"/>
      <c r="KZB301" s="401"/>
      <c r="KZC301" s="400"/>
      <c r="KZD301" s="401"/>
    </row>
    <row r="302" spans="1:8116" ht="24" hidden="1" customHeight="1" x14ac:dyDescent="0.4">
      <c r="A302" s="144" t="str">
        <f>"45."</f>
        <v>45.</v>
      </c>
      <c r="B302" s="144" t="str">
        <f>IF(入力情報!E559="",DBCS(TEXT(入力情報!E558,"0,000"))&amp;"yen　"&amp;入力情報!E565,DBCS(TEXT(入力情報!E558,"0,000"))&amp;"yen　"&amp;入力情報!E560&amp;DBCS(入力情報!E562)&amp;" "&amp;入力情報!E563)</f>
        <v>０，０００yen　</v>
      </c>
      <c r="J302" s="99"/>
    </row>
    <row r="303" spans="1:8116" ht="24" hidden="1" customHeight="1" x14ac:dyDescent="0.4">
      <c r="A303" s="403" t="str">
        <f>IF(入力情報!E556&lt;&gt;"","Member with Limited Liability Partner:　"&amp;入力情報!E556,"")</f>
        <v/>
      </c>
      <c r="B303" s="401"/>
      <c r="J303" s="99"/>
    </row>
    <row r="304" spans="1:8116" ht="24" hidden="1" customHeight="1" x14ac:dyDescent="0.4">
      <c r="A304" s="144" t="str">
        <f>"45."</f>
        <v>45.</v>
      </c>
      <c r="B304" s="144" t="str">
        <f>IF(入力情報!E559="","金"&amp;DBCS(TEXT(入力情報!E558,"0,000"))&amp;"円　"&amp;入力情報!E566,"金"&amp;DBCS(TEXT(入力情報!E558,"0,000"))&amp;"円　"&amp;入力情報!E561&amp;DBCS(入力情報!E562)&amp;" "&amp;入力情報!E564)</f>
        <v>金０，０００円　</v>
      </c>
      <c r="J304" s="99"/>
    </row>
    <row r="305" spans="1:10" ht="24" hidden="1" customHeight="1" x14ac:dyDescent="0.4">
      <c r="A305" s="400" t="str">
        <f>IF(入力情報!E557&lt;&gt;"","　　　　　　有限責任社員　"&amp;入力情報!E557,"")</f>
        <v/>
      </c>
      <c r="B305" s="401"/>
      <c r="J305" s="99"/>
    </row>
    <row r="306" spans="1:10" ht="24" hidden="1" customHeight="1" x14ac:dyDescent="0.4">
      <c r="A306" s="144" t="str">
        <f>"46."</f>
        <v>46.</v>
      </c>
      <c r="B306" s="144" t="str">
        <f>IF(入力情報!E571="",DBCS(TEXT(入力情報!E570,"0,000"))&amp;"yen　"&amp;入力情報!E577,DBCS(TEXT(入力情報!E570,"0,000"))&amp;"yen　"&amp;入力情報!E572&amp;DBCS(入力情報!E574)&amp;" "&amp;入力情報!E575)</f>
        <v>０，０００yen　</v>
      </c>
      <c r="J306" s="99"/>
    </row>
    <row r="307" spans="1:10" ht="24" hidden="1" customHeight="1" x14ac:dyDescent="0.4">
      <c r="A307" s="403" t="str">
        <f>IF(入力情報!E568&lt;&gt;"","Member with Limited Liability Partner:　"&amp;入力情報!E568,"")</f>
        <v/>
      </c>
      <c r="B307" s="401"/>
      <c r="J307" s="99"/>
    </row>
    <row r="308" spans="1:10" ht="24" hidden="1" customHeight="1" x14ac:dyDescent="0.4">
      <c r="A308" s="144" t="str">
        <f>"46."</f>
        <v>46.</v>
      </c>
      <c r="B308" s="144" t="str">
        <f>IF(入力情報!E571="","金"&amp;DBCS(TEXT(入力情報!E570,"0,000"))&amp;"円　"&amp;入力情報!E578,"金"&amp;DBCS(TEXT(入力情報!E570,"0,000"))&amp;"円　"&amp;入力情報!E573&amp;DBCS(入力情報!E574)&amp;" "&amp;入力情報!E576)</f>
        <v>金０，０００円　</v>
      </c>
      <c r="J308" s="99"/>
    </row>
    <row r="309" spans="1:10" ht="24" hidden="1" customHeight="1" x14ac:dyDescent="0.4">
      <c r="A309" s="400" t="str">
        <f>IF(入力情報!E569&lt;&gt;"","　　　　　　有限責任社員　"&amp;入力情報!E569,"")</f>
        <v/>
      </c>
      <c r="B309" s="401"/>
      <c r="J309" s="99"/>
    </row>
    <row r="310" spans="1:10" ht="24" hidden="1" customHeight="1" x14ac:dyDescent="0.4">
      <c r="A310" s="144" t="str">
        <f>"47."</f>
        <v>47.</v>
      </c>
      <c r="B310" s="144" t="str">
        <f>IF(入力情報!E583="",DBCS(TEXT(入力情報!E582,"0,000"))&amp;"yen　"&amp;入力情報!E589,DBCS(TEXT(入力情報!E582,"0,000"))&amp;"yen　"&amp;入力情報!E584&amp;DBCS(入力情報!E586)&amp;" "&amp;入力情報!E587)</f>
        <v>０，０００yen　</v>
      </c>
      <c r="J310" s="99"/>
    </row>
    <row r="311" spans="1:10" ht="24" hidden="1" customHeight="1" x14ac:dyDescent="0.4">
      <c r="A311" s="403" t="str">
        <f>IF(入力情報!E580&lt;&gt;"","Member with Limited Liability Partner:　"&amp;入力情報!E580,"")</f>
        <v/>
      </c>
      <c r="B311" s="401"/>
      <c r="J311" s="99"/>
    </row>
    <row r="312" spans="1:10" ht="24" hidden="1" customHeight="1" x14ac:dyDescent="0.4">
      <c r="A312" s="144" t="str">
        <f>"47."</f>
        <v>47.</v>
      </c>
      <c r="B312" s="144" t="str">
        <f>IF(入力情報!E583="","金"&amp;DBCS(TEXT(入力情報!E582,"0,000"))&amp;"円　"&amp;入力情報!E590,"金"&amp;DBCS(TEXT(入力情報!E582,"0,000"))&amp;"円　"&amp;入力情報!E585&amp;DBCS(入力情報!E586)&amp;" "&amp;入力情報!E588)</f>
        <v>金０，０００円　</v>
      </c>
      <c r="J312" s="99"/>
    </row>
    <row r="313" spans="1:10" ht="24" hidden="1" customHeight="1" x14ac:dyDescent="0.4">
      <c r="A313" s="400" t="str">
        <f>IF(入力情報!E581&lt;&gt;"","　　　　　　有限責任社員　"&amp;入力情報!E581,"")</f>
        <v/>
      </c>
      <c r="B313" s="401"/>
      <c r="J313" s="99"/>
    </row>
    <row r="314" spans="1:10" ht="24" hidden="1" customHeight="1" x14ac:dyDescent="0.4">
      <c r="A314" s="144" t="str">
        <f>"48."</f>
        <v>48.</v>
      </c>
      <c r="B314" s="144" t="str">
        <f>IF(入力情報!E595="",DBCS(TEXT(入力情報!E594,"0,000"))&amp;"yen　"&amp;入力情報!E601,DBCS(TEXT(入力情報!E594,"0,000"))&amp;"yen　"&amp;入力情報!E596&amp;DBCS(入力情報!E598)&amp;" "&amp;入力情報!E599)</f>
        <v>０，０００yen　</v>
      </c>
      <c r="J314" s="99"/>
    </row>
    <row r="315" spans="1:10" ht="24" hidden="1" customHeight="1" x14ac:dyDescent="0.4">
      <c r="A315" s="403" t="str">
        <f>IF(入力情報!E592&lt;&gt;"","Member with Limited Liability Partner:　"&amp;入力情報!E592,"")</f>
        <v/>
      </c>
      <c r="B315" s="401"/>
      <c r="J315" s="99"/>
    </row>
    <row r="316" spans="1:10" ht="24" hidden="1" customHeight="1" x14ac:dyDescent="0.4">
      <c r="A316" s="144" t="str">
        <f>"48."</f>
        <v>48.</v>
      </c>
      <c r="B316" s="144" t="str">
        <f>IF(入力情報!E595="","金"&amp;DBCS(TEXT(入力情報!E594,"0,000"))&amp;"円　"&amp;入力情報!E602,"金"&amp;DBCS(TEXT(入力情報!E594,"0,000"))&amp;"円　"&amp;入力情報!E597&amp;DBCS(入力情報!E598)&amp;" "&amp;入力情報!E600)</f>
        <v>金０，０００円　</v>
      </c>
      <c r="J316" s="99"/>
    </row>
    <row r="317" spans="1:10" ht="24" hidden="1" customHeight="1" x14ac:dyDescent="0.4">
      <c r="A317" s="400" t="str">
        <f>IF(入力情報!E593&lt;&gt;"","　　　　　　有限責任社員　"&amp;入力情報!E593,"")</f>
        <v/>
      </c>
      <c r="B317" s="401"/>
      <c r="J317" s="99"/>
    </row>
    <row r="318" spans="1:10" ht="24" hidden="1" customHeight="1" x14ac:dyDescent="0.4">
      <c r="A318" s="144" t="str">
        <f>"49."</f>
        <v>49.</v>
      </c>
      <c r="B318" s="144" t="str">
        <f>IF(入力情報!E607="",DBCS(TEXT(入力情報!E606,"0,000"))&amp;"yen　"&amp;入力情報!E613,DBCS(TEXT(入力情報!E606,"0,000"))&amp;"yen　"&amp;入力情報!E608&amp;DBCS(入力情報!E610)&amp;" "&amp;入力情報!E611)</f>
        <v>０，０００yen　</v>
      </c>
      <c r="J318" s="99"/>
    </row>
    <row r="319" spans="1:10" ht="24" hidden="1" customHeight="1" x14ac:dyDescent="0.4">
      <c r="A319" s="400" t="str">
        <f>IF(入力情報!E604&lt;&gt;"","Member with Limited Liability Partner:　"&amp;入力情報!E604,"")</f>
        <v/>
      </c>
      <c r="B319" s="402"/>
      <c r="J319" s="99"/>
    </row>
    <row r="320" spans="1:10" ht="24" hidden="1" customHeight="1" x14ac:dyDescent="0.4">
      <c r="A320" s="144" t="str">
        <f>"49."</f>
        <v>49.</v>
      </c>
      <c r="B320" s="144" t="str">
        <f>IF(入力情報!E607="","金"&amp;DBCS(TEXT(入力情報!E606,"0,000"))&amp;"円　"&amp;入力情報!E614,"金"&amp;DBCS(TEXT(入力情報!E606,"0,000"))&amp;"円　"&amp;入力情報!E609&amp;DBCS(入力情報!E610)&amp;" "&amp;入力情報!E612)</f>
        <v>金０，０００円　</v>
      </c>
      <c r="J320" s="99"/>
    </row>
    <row r="321" spans="1:10" ht="24" hidden="1" customHeight="1" x14ac:dyDescent="0.4">
      <c r="A321" s="400" t="str">
        <f>IF(入力情報!E605&lt;&gt;"","　　　　　　有限責任社員　"&amp;入力情報!E605,"")</f>
        <v/>
      </c>
      <c r="B321" s="401"/>
      <c r="J321" s="99"/>
    </row>
    <row r="322" spans="1:10" ht="24" hidden="1" customHeight="1" x14ac:dyDescent="0.4">
      <c r="A322" s="144" t="str">
        <f>"50."</f>
        <v>50.</v>
      </c>
      <c r="B322" s="144" t="str">
        <f>IF(入力情報!E619="",DBCS(TEXT(入力情報!E618,"0,000"))&amp;"yen　"&amp;入力情報!E625,DBCS(TEXT(入力情報!E618,"0,000"))&amp;"yen　"&amp;入力情報!E620&amp;DBCS(入力情報!E622)&amp;" "&amp;入力情報!E623)</f>
        <v>０，０００yen　</v>
      </c>
      <c r="J322" s="99"/>
    </row>
    <row r="323" spans="1:10" ht="24" hidden="1" customHeight="1" x14ac:dyDescent="0.4">
      <c r="A323" s="400" t="str">
        <f>IF(入力情報!E616&lt;&gt;"","Member with Limited Liability Partner:　"&amp;入力情報!E616,"")</f>
        <v/>
      </c>
      <c r="B323" s="402"/>
      <c r="J323" s="99"/>
    </row>
    <row r="324" spans="1:10" ht="24" hidden="1" customHeight="1" x14ac:dyDescent="0.4">
      <c r="A324" s="144" t="str">
        <f>"50."</f>
        <v>50.</v>
      </c>
      <c r="B324" s="144" t="str">
        <f>IF(入力情報!E619="","金"&amp;DBCS(TEXT(入力情報!E618,"0,000"))&amp;"円　"&amp;入力情報!E626,"金"&amp;DBCS(TEXT(入力情報!E618,"0,000"))&amp;"円　"&amp;入力情報!E621&amp;DBCS(入力情報!E622)&amp;" "&amp;入力情報!E624)</f>
        <v>金０，０００円　</v>
      </c>
      <c r="J324" s="99"/>
    </row>
    <row r="325" spans="1:10" ht="24" hidden="1" customHeight="1" x14ac:dyDescent="0.4">
      <c r="A325" s="400" t="str">
        <f>IF(入力情報!E617&lt;&gt;"","　　　　　　有限責任社員　"&amp;入力情報!E617,"")</f>
        <v/>
      </c>
      <c r="B325" s="401"/>
      <c r="J325" s="99"/>
    </row>
    <row r="326" spans="1:10" ht="24" customHeight="1" x14ac:dyDescent="0.4">
      <c r="A326" s="124"/>
      <c r="B326" s="121" t="str">
        <f>IF(入力情報!E112&lt;&gt;"",入力情報!E112,"")</f>
        <v/>
      </c>
      <c r="J326" s="99"/>
    </row>
    <row r="327" spans="1:10" ht="24" customHeight="1" x14ac:dyDescent="0.4">
      <c r="A327" s="405" t="s">
        <v>6670</v>
      </c>
      <c r="B327" s="406"/>
      <c r="J327" s="99"/>
    </row>
    <row r="328" spans="1:10" ht="58.5" customHeight="1" x14ac:dyDescent="0.4">
      <c r="A328" s="414" t="s">
        <v>6671</v>
      </c>
      <c r="B328" s="406"/>
      <c r="J328" s="99"/>
    </row>
    <row r="329" spans="1:10" ht="39.950000000000003" customHeight="1" x14ac:dyDescent="0.4">
      <c r="A329" s="414" t="s">
        <v>6672</v>
      </c>
      <c r="B329" s="415"/>
      <c r="J329" s="99"/>
    </row>
    <row r="330" spans="1:10" ht="24" customHeight="1" x14ac:dyDescent="0.4">
      <c r="A330" s="405" t="s">
        <v>6673</v>
      </c>
      <c r="B330" s="406"/>
      <c r="J330" s="99"/>
    </row>
    <row r="331" spans="1:10" ht="24" customHeight="1" x14ac:dyDescent="0.4">
      <c r="A331" s="407"/>
      <c r="B331" s="408"/>
      <c r="J331" s="99"/>
    </row>
    <row r="332" spans="1:10" ht="24" customHeight="1" x14ac:dyDescent="0.4">
      <c r="A332" s="405" t="s">
        <v>6674</v>
      </c>
      <c r="B332" s="406"/>
      <c r="J332" s="99"/>
    </row>
    <row r="333" spans="1:10" ht="48" customHeight="1" x14ac:dyDescent="0.4">
      <c r="A333" s="414" t="s">
        <v>6675</v>
      </c>
      <c r="B333" s="415"/>
      <c r="J333" s="99"/>
    </row>
    <row r="334" spans="1:10" ht="60" customHeight="1" x14ac:dyDescent="0.4">
      <c r="A334" s="414" t="s">
        <v>6676</v>
      </c>
      <c r="B334" s="415"/>
      <c r="J334" s="99"/>
    </row>
    <row r="335" spans="1:10" ht="24" customHeight="1" x14ac:dyDescent="0.4">
      <c r="A335" s="407"/>
      <c r="B335" s="408"/>
      <c r="J335" s="99"/>
    </row>
    <row r="336" spans="1:10" ht="24" customHeight="1" x14ac:dyDescent="0.4">
      <c r="A336" s="405" t="s">
        <v>6677</v>
      </c>
      <c r="B336" s="406"/>
      <c r="J336" s="99"/>
    </row>
    <row r="337" spans="1:10" ht="24" customHeight="1" x14ac:dyDescent="0.4">
      <c r="A337" s="407" t="s">
        <v>6678</v>
      </c>
      <c r="B337" s="408"/>
      <c r="J337" s="99"/>
    </row>
    <row r="338" spans="1:10" ht="24" customHeight="1" x14ac:dyDescent="0.4">
      <c r="A338" s="407" t="s">
        <v>6680</v>
      </c>
      <c r="B338" s="408"/>
      <c r="J338" s="99"/>
    </row>
    <row r="339" spans="1:10" ht="24" customHeight="1" x14ac:dyDescent="0.4">
      <c r="A339" s="124"/>
      <c r="B339" s="146" t="str">
        <f>IF(入力情報!E28&lt;&gt;"",入力情報!E28,"")</f>
        <v>Mary Smith</v>
      </c>
      <c r="J339" s="99"/>
    </row>
    <row r="340" spans="1:10" ht="24" customHeight="1" x14ac:dyDescent="0.4">
      <c r="A340" s="124"/>
      <c r="B340" s="146" t="str">
        <f>IF(入力情報!E29&lt;&gt;"",入力情報!E29,"")</f>
        <v xml:space="preserve">メアリー　スミス </v>
      </c>
      <c r="J340" s="99"/>
    </row>
    <row r="341" spans="1:10" ht="24" customHeight="1" x14ac:dyDescent="0.4">
      <c r="A341" s="124"/>
      <c r="B341" s="146" t="str">
        <f>IF(入力情報!E40&lt;&gt;"",入力情報!E40,"")</f>
        <v>Michael Smith</v>
      </c>
      <c r="J341" s="99"/>
    </row>
    <row r="342" spans="1:10" ht="24" customHeight="1" x14ac:dyDescent="0.4">
      <c r="A342" s="124"/>
      <c r="B342" s="146" t="str">
        <f>IF(入力情報!E41&lt;&gt;"",入力情報!E41,"")</f>
        <v>マイケル　スミス</v>
      </c>
      <c r="J342" s="99"/>
    </row>
    <row r="343" spans="1:10" ht="24" hidden="1" customHeight="1" x14ac:dyDescent="0.4">
      <c r="A343" s="124"/>
      <c r="B343" s="146" t="str">
        <f>IF(入力情報!E52&lt;&gt;"",入力情報!E52,"")</f>
        <v/>
      </c>
      <c r="J343" s="99"/>
    </row>
    <row r="344" spans="1:10" ht="24" hidden="1" customHeight="1" x14ac:dyDescent="0.4">
      <c r="A344" s="124"/>
      <c r="B344" s="146" t="str">
        <f>IF(入力情報!E53&lt;&gt;"",入力情報!E53,"")</f>
        <v/>
      </c>
      <c r="J344" s="99"/>
    </row>
    <row r="345" spans="1:10" ht="24" hidden="1" customHeight="1" x14ac:dyDescent="0.4">
      <c r="A345" s="124"/>
      <c r="B345" s="146" t="str">
        <f>IF(入力情報!E64&lt;&gt;"",入力情報!E64,"")</f>
        <v/>
      </c>
      <c r="J345" s="99"/>
    </row>
    <row r="346" spans="1:10" ht="24" hidden="1" customHeight="1" x14ac:dyDescent="0.4">
      <c r="A346" s="124"/>
      <c r="B346" s="146" t="str">
        <f>IF(入力情報!E65&lt;&gt;"",入力情報!E65,"")</f>
        <v/>
      </c>
      <c r="J346" s="99"/>
    </row>
    <row r="347" spans="1:10" ht="24" hidden="1" customHeight="1" x14ac:dyDescent="0.4">
      <c r="A347" s="124"/>
      <c r="B347" s="146" t="str">
        <f>IF(入力情報!E76&lt;&gt;"",入力情報!E76,"")</f>
        <v/>
      </c>
      <c r="J347" s="99"/>
    </row>
    <row r="348" spans="1:10" ht="24" hidden="1" customHeight="1" x14ac:dyDescent="0.4">
      <c r="A348" s="124"/>
      <c r="B348" s="146" t="str">
        <f>IF(入力情報!E77&lt;&gt;"",入力情報!E77,"")</f>
        <v/>
      </c>
      <c r="J348" s="99"/>
    </row>
    <row r="349" spans="1:10" ht="24" hidden="1" customHeight="1" x14ac:dyDescent="0.4">
      <c r="A349" s="124"/>
      <c r="B349" s="146" t="str">
        <f>IF(入力情報!E88&lt;&gt;"",入力情報!E88,"")</f>
        <v/>
      </c>
      <c r="J349" s="99"/>
    </row>
    <row r="350" spans="1:10" ht="24" hidden="1" customHeight="1" x14ac:dyDescent="0.4">
      <c r="A350" s="124"/>
      <c r="B350" s="146" t="str">
        <f>IF(入力情報!E89&lt;&gt;"",入力情報!E89,"")</f>
        <v/>
      </c>
      <c r="J350" s="99"/>
    </row>
    <row r="351" spans="1:10" ht="24" hidden="1" customHeight="1" x14ac:dyDescent="0.4">
      <c r="A351" s="124"/>
      <c r="B351" s="146" t="str">
        <f>IF(入力情報!E100&lt;&gt;"",入力情報!E100,"")</f>
        <v/>
      </c>
      <c r="J351" s="99"/>
    </row>
    <row r="352" spans="1:10" ht="24" hidden="1" customHeight="1" x14ac:dyDescent="0.4">
      <c r="A352" s="124"/>
      <c r="B352" s="146" t="str">
        <f>IF(入力情報!E101&lt;&gt;"",入力情報!E101,"")</f>
        <v/>
      </c>
      <c r="J352" s="99"/>
    </row>
    <row r="353" spans="1:10" ht="24" hidden="1" customHeight="1" x14ac:dyDescent="0.4">
      <c r="A353" s="124"/>
      <c r="B353" s="146" t="str">
        <f>IF(入力情報!E112&lt;&gt;"",入力情報!E112,"")</f>
        <v/>
      </c>
      <c r="J353" s="99"/>
    </row>
    <row r="354" spans="1:10" ht="24" hidden="1" customHeight="1" x14ac:dyDescent="0.4">
      <c r="A354" s="124"/>
      <c r="B354" s="146" t="str">
        <f>IF(入力情報!E113&lt;&gt;"",入力情報!E113,"")</f>
        <v/>
      </c>
      <c r="J354" s="99"/>
    </row>
    <row r="355" spans="1:10" ht="24" hidden="1" customHeight="1" x14ac:dyDescent="0.4">
      <c r="A355" s="124"/>
      <c r="B355" s="146" t="str">
        <f>IF(入力情報!E124&lt;&gt;"",入力情報!E124,"")</f>
        <v/>
      </c>
      <c r="J355" s="99"/>
    </row>
    <row r="356" spans="1:10" ht="24" hidden="1" customHeight="1" x14ac:dyDescent="0.4">
      <c r="A356" s="124"/>
      <c r="B356" s="146" t="str">
        <f>IF(入力情報!E125&lt;&gt;"",入力情報!E125,"")</f>
        <v/>
      </c>
      <c r="J356" s="99"/>
    </row>
    <row r="357" spans="1:10" ht="24" hidden="1" customHeight="1" x14ac:dyDescent="0.4">
      <c r="A357" s="124"/>
      <c r="B357" s="146" t="str">
        <f>IF(入力情報!E136&lt;&gt;"",入力情報!E136,"")</f>
        <v/>
      </c>
      <c r="J357" s="99"/>
    </row>
    <row r="358" spans="1:10" ht="24" hidden="1" customHeight="1" x14ac:dyDescent="0.4">
      <c r="A358" s="124"/>
      <c r="B358" s="146" t="str">
        <f>IF(入力情報!E137&lt;&gt;"",入力情報!E137,"")</f>
        <v/>
      </c>
      <c r="J358" s="99"/>
    </row>
    <row r="359" spans="1:10" ht="24" hidden="1" customHeight="1" x14ac:dyDescent="0.4">
      <c r="A359" s="124"/>
      <c r="B359" s="146" t="str">
        <f>IF(入力情報!E148&lt;&gt;"",入力情報!E148,"")</f>
        <v/>
      </c>
      <c r="J359" s="99"/>
    </row>
    <row r="360" spans="1:10" ht="24" hidden="1" customHeight="1" x14ac:dyDescent="0.4">
      <c r="A360" s="124"/>
      <c r="B360" s="146" t="str">
        <f>IF(入力情報!E149&lt;&gt;"",入力情報!E149,"")</f>
        <v/>
      </c>
      <c r="J360" s="99"/>
    </row>
    <row r="361" spans="1:10" ht="24" hidden="1" customHeight="1" x14ac:dyDescent="0.4">
      <c r="A361" s="124"/>
      <c r="B361" s="146" t="str">
        <f>IF(入力情報!E160&lt;&gt;"",入力情報!E160,"")</f>
        <v/>
      </c>
      <c r="J361" s="99"/>
    </row>
    <row r="362" spans="1:10" ht="24" hidden="1" customHeight="1" x14ac:dyDescent="0.4">
      <c r="A362" s="124"/>
      <c r="B362" s="146" t="str">
        <f>IF(入力情報!E161&lt;&gt;"",入力情報!E161,"")</f>
        <v/>
      </c>
      <c r="J362" s="99"/>
    </row>
    <row r="363" spans="1:10" ht="24" hidden="1" customHeight="1" x14ac:dyDescent="0.4">
      <c r="A363" s="124"/>
      <c r="B363" s="146" t="str">
        <f>IF(入力情報!E172&lt;&gt;"",入力情報!E172,"")</f>
        <v/>
      </c>
      <c r="J363" s="99"/>
    </row>
    <row r="364" spans="1:10" ht="24" hidden="1" customHeight="1" x14ac:dyDescent="0.4">
      <c r="A364" s="124"/>
      <c r="B364" s="146" t="str">
        <f>IF(入力情報!E173&lt;&gt;"",入力情報!E173,"")</f>
        <v/>
      </c>
      <c r="J364" s="99"/>
    </row>
    <row r="365" spans="1:10" ht="24" hidden="1" customHeight="1" x14ac:dyDescent="0.4">
      <c r="A365" s="124"/>
      <c r="B365" s="146" t="str">
        <f>IF(入力情報!E184&lt;&gt;"",入力情報!E184,"")</f>
        <v/>
      </c>
      <c r="J365" s="99"/>
    </row>
    <row r="366" spans="1:10" ht="24" hidden="1" customHeight="1" x14ac:dyDescent="0.4">
      <c r="A366" s="124"/>
      <c r="B366" s="146" t="str">
        <f>IF(入力情報!E185&lt;&gt;"",入力情報!E185,"")</f>
        <v/>
      </c>
      <c r="J366" s="99"/>
    </row>
    <row r="367" spans="1:10" ht="24" hidden="1" customHeight="1" x14ac:dyDescent="0.4">
      <c r="A367" s="124"/>
      <c r="B367" s="146" t="str">
        <f>IF(入力情報!E196&lt;&gt;"",入力情報!E196,"")</f>
        <v/>
      </c>
      <c r="J367" s="99"/>
    </row>
    <row r="368" spans="1:10" ht="24" hidden="1" customHeight="1" x14ac:dyDescent="0.4">
      <c r="A368" s="124"/>
      <c r="B368" s="146" t="str">
        <f>IF(入力情報!E197&lt;&gt;"",入力情報!E197,"")</f>
        <v/>
      </c>
      <c r="J368" s="99"/>
    </row>
    <row r="369" spans="1:10" ht="24" hidden="1" customHeight="1" x14ac:dyDescent="0.4">
      <c r="A369" s="124"/>
      <c r="B369" s="146" t="str">
        <f>IF(入力情報!E208&lt;&gt;"",入力情報!E208,"")</f>
        <v/>
      </c>
      <c r="J369" s="99"/>
    </row>
    <row r="370" spans="1:10" ht="24" hidden="1" customHeight="1" x14ac:dyDescent="0.4">
      <c r="A370" s="124"/>
      <c r="B370" s="146" t="str">
        <f>IF(入力情報!E209&lt;&gt;"",入力情報!E209,"")</f>
        <v/>
      </c>
      <c r="J370" s="99"/>
    </row>
    <row r="371" spans="1:10" ht="24" hidden="1" customHeight="1" x14ac:dyDescent="0.4">
      <c r="A371" s="124"/>
      <c r="B371" s="146" t="str">
        <f>IF(入力情報!E220&lt;&gt;"",入力情報!E220,"")</f>
        <v/>
      </c>
      <c r="J371" s="99"/>
    </row>
    <row r="372" spans="1:10" ht="24" hidden="1" customHeight="1" x14ac:dyDescent="0.4">
      <c r="A372" s="124"/>
      <c r="B372" s="146" t="str">
        <f>IF(入力情報!E221&lt;&gt;"",入力情報!E221,"")</f>
        <v/>
      </c>
      <c r="J372" s="99"/>
    </row>
    <row r="373" spans="1:10" ht="24" hidden="1" customHeight="1" x14ac:dyDescent="0.4">
      <c r="A373" s="124"/>
      <c r="B373" s="146" t="str">
        <f>IF(入力情報!E232&lt;&gt;"",入力情報!E232,"")</f>
        <v/>
      </c>
      <c r="J373" s="99"/>
    </row>
    <row r="374" spans="1:10" ht="24" hidden="1" customHeight="1" x14ac:dyDescent="0.4">
      <c r="A374" s="124"/>
      <c r="B374" s="146" t="str">
        <f>IF(入力情報!E233&lt;&gt;"",入力情報!E233,"")</f>
        <v/>
      </c>
      <c r="J374" s="99"/>
    </row>
    <row r="375" spans="1:10" ht="24" hidden="1" customHeight="1" x14ac:dyDescent="0.4">
      <c r="A375" s="124"/>
      <c r="B375" s="146" t="str">
        <f>IF(入力情報!E244&lt;&gt;"",入力情報!E244,"")</f>
        <v/>
      </c>
      <c r="J375" s="99"/>
    </row>
    <row r="376" spans="1:10" ht="24" hidden="1" customHeight="1" x14ac:dyDescent="0.4">
      <c r="A376" s="124"/>
      <c r="B376" s="146" t="str">
        <f>IF(入力情報!E245&lt;&gt;"",入力情報!E245,"")</f>
        <v/>
      </c>
      <c r="J376" s="99"/>
    </row>
    <row r="377" spans="1:10" ht="24" hidden="1" customHeight="1" x14ac:dyDescent="0.4">
      <c r="A377" s="124"/>
      <c r="B377" s="146" t="str">
        <f>IF(入力情報!E256&lt;&gt;"",入力情報!E256,"")</f>
        <v/>
      </c>
      <c r="J377" s="99"/>
    </row>
    <row r="378" spans="1:10" ht="24" hidden="1" customHeight="1" x14ac:dyDescent="0.4">
      <c r="A378" s="124"/>
      <c r="B378" s="146" t="str">
        <f>IF(入力情報!E257&lt;&gt;"",入力情報!E257,"")</f>
        <v/>
      </c>
      <c r="J378" s="99"/>
    </row>
    <row r="379" spans="1:10" ht="24" hidden="1" customHeight="1" x14ac:dyDescent="0.4">
      <c r="A379" s="124"/>
      <c r="B379" s="146" t="str">
        <f>IF(入力情報!E268&lt;&gt;"",入力情報!E268,"")</f>
        <v/>
      </c>
      <c r="J379" s="99"/>
    </row>
    <row r="380" spans="1:10" ht="24" hidden="1" customHeight="1" x14ac:dyDescent="0.4">
      <c r="A380" s="124"/>
      <c r="B380" s="146" t="str">
        <f>IF(入力情報!E269&lt;&gt;"",入力情報!E269,"")</f>
        <v/>
      </c>
      <c r="J380" s="99"/>
    </row>
    <row r="381" spans="1:10" ht="24" hidden="1" customHeight="1" x14ac:dyDescent="0.4">
      <c r="A381" s="124"/>
      <c r="B381" s="146" t="str">
        <f>IF(入力情報!E280&lt;&gt;"",入力情報!E280,"")</f>
        <v/>
      </c>
      <c r="J381" s="99"/>
    </row>
    <row r="382" spans="1:10" ht="24" hidden="1" customHeight="1" x14ac:dyDescent="0.4">
      <c r="A382" s="124"/>
      <c r="B382" s="146" t="str">
        <f>IF(入力情報!E281&lt;&gt;"",入力情報!E281,"")</f>
        <v/>
      </c>
      <c r="J382" s="99"/>
    </row>
    <row r="383" spans="1:10" ht="24" hidden="1" customHeight="1" x14ac:dyDescent="0.4">
      <c r="A383" s="124"/>
      <c r="B383" s="146" t="str">
        <f>IF(入力情報!E292&lt;&gt;"",入力情報!E292,"")</f>
        <v/>
      </c>
      <c r="J383" s="99"/>
    </row>
    <row r="384" spans="1:10" ht="24" hidden="1" customHeight="1" x14ac:dyDescent="0.4">
      <c r="A384" s="124"/>
      <c r="B384" s="146" t="str">
        <f>IF(入力情報!E293&lt;&gt;"",入力情報!E293,"")</f>
        <v/>
      </c>
      <c r="J384" s="99"/>
    </row>
    <row r="385" spans="1:10" ht="24" hidden="1" customHeight="1" x14ac:dyDescent="0.4">
      <c r="A385" s="124"/>
      <c r="B385" s="146" t="str">
        <f>IF(入力情報!E304&lt;&gt;"",入力情報!E304,"")</f>
        <v/>
      </c>
      <c r="J385" s="99"/>
    </row>
    <row r="386" spans="1:10" ht="24" hidden="1" customHeight="1" x14ac:dyDescent="0.4">
      <c r="A386" s="124"/>
      <c r="B386" s="146" t="str">
        <f>IF(入力情報!E305&lt;&gt;"",入力情報!E305,"")</f>
        <v/>
      </c>
      <c r="J386" s="99"/>
    </row>
    <row r="387" spans="1:10" ht="24" hidden="1" customHeight="1" x14ac:dyDescent="0.4">
      <c r="A387" s="124"/>
      <c r="B387" s="146" t="str">
        <f>IF(入力情報!E316&lt;&gt;"",入力情報!E316,"")</f>
        <v/>
      </c>
      <c r="J387" s="99"/>
    </row>
    <row r="388" spans="1:10" ht="24" hidden="1" customHeight="1" x14ac:dyDescent="0.4">
      <c r="A388" s="124"/>
      <c r="B388" s="146" t="str">
        <f>IF(入力情報!E317&lt;&gt;"",入力情報!E317,"")</f>
        <v/>
      </c>
      <c r="J388" s="99"/>
    </row>
    <row r="389" spans="1:10" ht="24" hidden="1" customHeight="1" x14ac:dyDescent="0.4">
      <c r="A389" s="124"/>
      <c r="B389" s="146" t="str">
        <f>IF(入力情報!E328&lt;&gt;"",入力情報!E328,"")</f>
        <v/>
      </c>
      <c r="J389" s="99"/>
    </row>
    <row r="390" spans="1:10" ht="24" hidden="1" customHeight="1" x14ac:dyDescent="0.4">
      <c r="A390" s="124"/>
      <c r="B390" s="146" t="str">
        <f>IF(入力情報!E329&lt;&gt;"",入力情報!E329,"")</f>
        <v/>
      </c>
      <c r="J390" s="99"/>
    </row>
    <row r="391" spans="1:10" ht="24" hidden="1" customHeight="1" x14ac:dyDescent="0.4">
      <c r="A391" s="124"/>
      <c r="B391" s="146" t="str">
        <f>IF(入力情報!E340&lt;&gt;"",入力情報!E340,"")</f>
        <v/>
      </c>
      <c r="J391" s="99"/>
    </row>
    <row r="392" spans="1:10" ht="24" hidden="1" customHeight="1" x14ac:dyDescent="0.4">
      <c r="A392" s="124"/>
      <c r="B392" s="146" t="str">
        <f>IF(入力情報!E341&lt;&gt;"",入力情報!E341,"")</f>
        <v/>
      </c>
      <c r="J392" s="99"/>
    </row>
    <row r="393" spans="1:10" ht="24" hidden="1" customHeight="1" x14ac:dyDescent="0.4">
      <c r="A393" s="124"/>
      <c r="B393" s="146" t="str">
        <f>IF(入力情報!E352&lt;&gt;"",入力情報!E352,"")</f>
        <v/>
      </c>
      <c r="J393" s="99"/>
    </row>
    <row r="394" spans="1:10" ht="24" hidden="1" customHeight="1" x14ac:dyDescent="0.4">
      <c r="A394" s="124"/>
      <c r="B394" s="146" t="str">
        <f>IF(入力情報!E353&lt;&gt;"",入力情報!E353,"")</f>
        <v/>
      </c>
      <c r="J394" s="99"/>
    </row>
    <row r="395" spans="1:10" ht="24" hidden="1" customHeight="1" x14ac:dyDescent="0.4">
      <c r="A395" s="124"/>
      <c r="B395" s="146" t="str">
        <f>IF(入力情報!E364&lt;&gt;"",入力情報!E364,"")</f>
        <v/>
      </c>
      <c r="J395" s="99"/>
    </row>
    <row r="396" spans="1:10" ht="24" hidden="1" customHeight="1" x14ac:dyDescent="0.4">
      <c r="A396" s="124"/>
      <c r="B396" s="146" t="str">
        <f>IF(入力情報!E365&lt;&gt;"",入力情報!E365,"")</f>
        <v/>
      </c>
      <c r="J396" s="99"/>
    </row>
    <row r="397" spans="1:10" ht="24" hidden="1" customHeight="1" x14ac:dyDescent="0.4">
      <c r="A397" s="124"/>
      <c r="B397" s="146" t="str">
        <f>IF(入力情報!E376&lt;&gt;"",入力情報!E376,"")</f>
        <v/>
      </c>
      <c r="J397" s="99"/>
    </row>
    <row r="398" spans="1:10" ht="24" hidden="1" customHeight="1" x14ac:dyDescent="0.4">
      <c r="A398" s="124"/>
      <c r="B398" s="146" t="str">
        <f>IF(入力情報!E377&lt;&gt;"",入力情報!E377,"")</f>
        <v/>
      </c>
      <c r="J398" s="99"/>
    </row>
    <row r="399" spans="1:10" ht="24" hidden="1" customHeight="1" x14ac:dyDescent="0.4">
      <c r="A399" s="124"/>
      <c r="B399" s="146" t="str">
        <f>IF(入力情報!E388&lt;&gt;"",入力情報!E388,"")</f>
        <v/>
      </c>
      <c r="J399" s="99"/>
    </row>
    <row r="400" spans="1:10" ht="24" hidden="1" customHeight="1" x14ac:dyDescent="0.4">
      <c r="A400" s="124"/>
      <c r="B400" s="146" t="str">
        <f>IF(入力情報!E389&lt;&gt;"",入力情報!E389,"")</f>
        <v/>
      </c>
      <c r="J400" s="99"/>
    </row>
    <row r="401" spans="1:10" ht="24" hidden="1" customHeight="1" x14ac:dyDescent="0.4">
      <c r="A401" s="124"/>
      <c r="B401" s="146" t="str">
        <f>IF(入力情報!E400&lt;&gt;"",入力情報!E400,"")</f>
        <v/>
      </c>
      <c r="J401" s="99"/>
    </row>
    <row r="402" spans="1:10" ht="24" hidden="1" customHeight="1" x14ac:dyDescent="0.4">
      <c r="A402" s="124"/>
      <c r="B402" s="146" t="str">
        <f>IF(入力情報!E401&lt;&gt;"",入力情報!E401,"")</f>
        <v/>
      </c>
      <c r="J402" s="99"/>
    </row>
    <row r="403" spans="1:10" ht="24" hidden="1" customHeight="1" x14ac:dyDescent="0.4">
      <c r="A403" s="124"/>
      <c r="B403" s="146" t="str">
        <f>IF(入力情報!E412&lt;&gt;"",入力情報!E412,"")</f>
        <v/>
      </c>
      <c r="J403" s="99"/>
    </row>
    <row r="404" spans="1:10" ht="24" hidden="1" customHeight="1" x14ac:dyDescent="0.4">
      <c r="A404" s="124"/>
      <c r="B404" s="146" t="str">
        <f>IF(入力情報!E413&lt;&gt;"",入力情報!E413,"")</f>
        <v/>
      </c>
      <c r="J404" s="99"/>
    </row>
    <row r="405" spans="1:10" ht="24" hidden="1" customHeight="1" x14ac:dyDescent="0.4">
      <c r="A405" s="124"/>
      <c r="B405" s="146" t="str">
        <f>IF(入力情報!E424&lt;&gt;"",入力情報!E424,"")</f>
        <v/>
      </c>
      <c r="J405" s="99"/>
    </row>
    <row r="406" spans="1:10" ht="24" hidden="1" customHeight="1" x14ac:dyDescent="0.4">
      <c r="A406" s="124"/>
      <c r="B406" s="146" t="str">
        <f>IF(入力情報!E425&lt;&gt;"",入力情報!E425,"")</f>
        <v/>
      </c>
      <c r="J406" s="99"/>
    </row>
    <row r="407" spans="1:10" ht="24" hidden="1" customHeight="1" x14ac:dyDescent="0.4">
      <c r="A407" s="124"/>
      <c r="B407" s="146" t="str">
        <f>IF(入力情報!E436&lt;&gt;"",入力情報!E436,"")</f>
        <v/>
      </c>
      <c r="J407" s="99"/>
    </row>
    <row r="408" spans="1:10" ht="24" hidden="1" customHeight="1" x14ac:dyDescent="0.4">
      <c r="A408" s="124"/>
      <c r="B408" s="146" t="str">
        <f>IF(入力情報!E437&lt;&gt;"",入力情報!E437,"")</f>
        <v/>
      </c>
      <c r="J408" s="99"/>
    </row>
    <row r="409" spans="1:10" ht="24" hidden="1" customHeight="1" x14ac:dyDescent="0.4">
      <c r="A409" s="124"/>
      <c r="B409" s="146" t="str">
        <f>IF(入力情報!E448&lt;&gt;"",入力情報!E448,"")</f>
        <v/>
      </c>
      <c r="J409" s="99"/>
    </row>
    <row r="410" spans="1:10" ht="24" hidden="1" customHeight="1" x14ac:dyDescent="0.4">
      <c r="A410" s="124"/>
      <c r="B410" s="146" t="str">
        <f>IF(入力情報!E449&lt;&gt;"",入力情報!E449,"")</f>
        <v/>
      </c>
      <c r="J410" s="99"/>
    </row>
    <row r="411" spans="1:10" ht="24" hidden="1" customHeight="1" x14ac:dyDescent="0.4">
      <c r="A411" s="124"/>
      <c r="B411" s="146" t="str">
        <f>IF(入力情報!E460&lt;&gt;"",入力情報!E460,"")</f>
        <v/>
      </c>
      <c r="J411" s="99"/>
    </row>
    <row r="412" spans="1:10" ht="24" hidden="1" customHeight="1" x14ac:dyDescent="0.4">
      <c r="A412" s="124"/>
      <c r="B412" s="146" t="str">
        <f>IF(入力情報!E461&lt;&gt;"",入力情報!E461,"")</f>
        <v/>
      </c>
      <c r="J412" s="99"/>
    </row>
    <row r="413" spans="1:10" ht="24" hidden="1" customHeight="1" x14ac:dyDescent="0.4">
      <c r="A413" s="124"/>
      <c r="B413" s="146" t="str">
        <f>IF(入力情報!E472&lt;&gt;"",入力情報!E472,"")</f>
        <v/>
      </c>
      <c r="J413" s="99"/>
    </row>
    <row r="414" spans="1:10" ht="24" hidden="1" customHeight="1" x14ac:dyDescent="0.4">
      <c r="A414" s="124"/>
      <c r="B414" s="146" t="str">
        <f>IF(入力情報!E473&lt;&gt;"",入力情報!E473,"")</f>
        <v/>
      </c>
      <c r="J414" s="99"/>
    </row>
    <row r="415" spans="1:10" ht="24" hidden="1" customHeight="1" x14ac:dyDescent="0.4">
      <c r="A415" s="124"/>
      <c r="B415" s="146" t="str">
        <f>IF(入力情報!E484&lt;&gt;"",入力情報!E484,"")</f>
        <v/>
      </c>
      <c r="J415" s="99"/>
    </row>
    <row r="416" spans="1:10" ht="24" hidden="1" customHeight="1" x14ac:dyDescent="0.4">
      <c r="A416" s="124"/>
      <c r="B416" s="146" t="str">
        <f>IF(入力情報!E485&lt;&gt;"",入力情報!E485,"")</f>
        <v/>
      </c>
      <c r="J416" s="99"/>
    </row>
    <row r="417" spans="1:10" ht="24" hidden="1" customHeight="1" x14ac:dyDescent="0.4">
      <c r="A417" s="124"/>
      <c r="B417" s="146" t="str">
        <f>IF(入力情報!E496&lt;&gt;"",入力情報!E496,"")</f>
        <v/>
      </c>
      <c r="J417" s="99"/>
    </row>
    <row r="418" spans="1:10" ht="24" hidden="1" customHeight="1" x14ac:dyDescent="0.4">
      <c r="A418" s="124"/>
      <c r="B418" s="146" t="str">
        <f>IF(入力情報!E497&lt;&gt;"",入力情報!E497,"")</f>
        <v/>
      </c>
      <c r="J418" s="99"/>
    </row>
    <row r="419" spans="1:10" ht="24" hidden="1" customHeight="1" x14ac:dyDescent="0.4">
      <c r="A419" s="124"/>
      <c r="B419" s="146" t="str">
        <f>IF(入力情報!E508&lt;&gt;"",入力情報!E508,"")</f>
        <v/>
      </c>
      <c r="J419" s="99"/>
    </row>
    <row r="420" spans="1:10" ht="24" hidden="1" customHeight="1" x14ac:dyDescent="0.4">
      <c r="A420" s="124"/>
      <c r="B420" s="146" t="str">
        <f>IF(入力情報!E509&lt;&gt;"",入力情報!E509,"")</f>
        <v/>
      </c>
      <c r="J420" s="99"/>
    </row>
    <row r="421" spans="1:10" ht="24" hidden="1" customHeight="1" x14ac:dyDescent="0.4">
      <c r="A421" s="124"/>
      <c r="B421" s="146" t="str">
        <f>IF(入力情報!E520&lt;&gt;"",入力情報!E520,"")</f>
        <v/>
      </c>
      <c r="J421" s="99"/>
    </row>
    <row r="422" spans="1:10" ht="24" hidden="1" customHeight="1" x14ac:dyDescent="0.4">
      <c r="A422" s="124"/>
      <c r="B422" s="146" t="str">
        <f>IF(入力情報!E521&lt;&gt;"",入力情報!E521,"")</f>
        <v/>
      </c>
      <c r="J422" s="99"/>
    </row>
    <row r="423" spans="1:10" ht="24" hidden="1" customHeight="1" x14ac:dyDescent="0.4">
      <c r="A423" s="124"/>
      <c r="B423" s="146" t="str">
        <f>IF(入力情報!E532&lt;&gt;"",入力情報!E532,"")</f>
        <v/>
      </c>
      <c r="J423" s="99"/>
    </row>
    <row r="424" spans="1:10" ht="24" hidden="1" customHeight="1" x14ac:dyDescent="0.4">
      <c r="A424" s="124"/>
      <c r="B424" s="146" t="str">
        <f>IF(入力情報!E533&lt;&gt;"",入力情報!E533,"")</f>
        <v/>
      </c>
      <c r="J424" s="99"/>
    </row>
    <row r="425" spans="1:10" ht="24" hidden="1" customHeight="1" x14ac:dyDescent="0.4">
      <c r="A425" s="124"/>
      <c r="B425" s="146" t="str">
        <f>IF(入力情報!E544&lt;&gt;"",入力情報!E544,"")</f>
        <v/>
      </c>
      <c r="J425" s="99"/>
    </row>
    <row r="426" spans="1:10" ht="24" hidden="1" customHeight="1" x14ac:dyDescent="0.4">
      <c r="A426" s="124"/>
      <c r="B426" s="146" t="str">
        <f>IF(入力情報!E545&lt;&gt;"",入力情報!E545,"")</f>
        <v/>
      </c>
      <c r="J426" s="99"/>
    </row>
    <row r="427" spans="1:10" ht="24" hidden="1" customHeight="1" x14ac:dyDescent="0.4">
      <c r="A427" s="124"/>
      <c r="B427" s="146" t="str">
        <f>IF(入力情報!E556&lt;&gt;"",入力情報!E556,"")</f>
        <v/>
      </c>
      <c r="J427" s="99"/>
    </row>
    <row r="428" spans="1:10" ht="24" hidden="1" customHeight="1" x14ac:dyDescent="0.4">
      <c r="A428" s="124"/>
      <c r="B428" s="146" t="str">
        <f>IF(入力情報!E557&lt;&gt;"",入力情報!E557,"")</f>
        <v/>
      </c>
      <c r="J428" s="99"/>
    </row>
    <row r="429" spans="1:10" ht="24" hidden="1" customHeight="1" x14ac:dyDescent="0.4">
      <c r="A429" s="124"/>
      <c r="B429" s="146" t="str">
        <f>IF(入力情報!E568&lt;&gt;"",入力情報!E568,"")</f>
        <v/>
      </c>
      <c r="J429" s="99"/>
    </row>
    <row r="430" spans="1:10" ht="24" hidden="1" customHeight="1" x14ac:dyDescent="0.4">
      <c r="A430" s="124"/>
      <c r="B430" s="146" t="str">
        <f>IF(入力情報!E569&lt;&gt;"",入力情報!E569,"")</f>
        <v/>
      </c>
      <c r="J430" s="99"/>
    </row>
    <row r="431" spans="1:10" ht="24" hidden="1" customHeight="1" x14ac:dyDescent="0.4">
      <c r="A431" s="124"/>
      <c r="B431" s="146" t="str">
        <f>IF(入力情報!E580&lt;&gt;"",入力情報!E580,"")</f>
        <v/>
      </c>
      <c r="J431" s="99"/>
    </row>
    <row r="432" spans="1:10" ht="24" hidden="1" customHeight="1" x14ac:dyDescent="0.4">
      <c r="A432" s="124"/>
      <c r="B432" s="146" t="str">
        <f>IF(入力情報!E581&lt;&gt;"",入力情報!E581,"")</f>
        <v/>
      </c>
      <c r="J432" s="99"/>
    </row>
    <row r="433" spans="1:10" ht="24" hidden="1" customHeight="1" x14ac:dyDescent="0.4">
      <c r="A433" s="124"/>
      <c r="B433" s="146" t="str">
        <f>IF(入力情報!E592&lt;&gt;"",入力情報!E592,"")</f>
        <v/>
      </c>
      <c r="J433" s="99"/>
    </row>
    <row r="434" spans="1:10" ht="24" hidden="1" customHeight="1" x14ac:dyDescent="0.4">
      <c r="A434" s="124"/>
      <c r="B434" s="146" t="str">
        <f>IF(入力情報!E593&lt;&gt;"",入力情報!E593,"")</f>
        <v/>
      </c>
      <c r="J434" s="99"/>
    </row>
    <row r="435" spans="1:10" ht="24" hidden="1" customHeight="1" x14ac:dyDescent="0.4">
      <c r="A435" s="124"/>
      <c r="B435" s="146" t="str">
        <f>IF(入力情報!E604&lt;&gt;"",入力情報!E604,"")</f>
        <v/>
      </c>
      <c r="J435" s="99"/>
    </row>
    <row r="436" spans="1:10" ht="24" hidden="1" customHeight="1" x14ac:dyDescent="0.4">
      <c r="A436" s="124"/>
      <c r="B436" s="146" t="str">
        <f>IF(入力情報!E605&lt;&gt;"",入力情報!E605,"")</f>
        <v/>
      </c>
      <c r="J436" s="99"/>
    </row>
    <row r="437" spans="1:10" ht="24" hidden="1" customHeight="1" x14ac:dyDescent="0.4">
      <c r="A437" s="124"/>
      <c r="B437" s="146" t="str">
        <f>IF(入力情報!E616&lt;&gt;"",入力情報!E616,"")</f>
        <v/>
      </c>
      <c r="J437" s="99"/>
    </row>
    <row r="438" spans="1:10" ht="24" hidden="1" customHeight="1" x14ac:dyDescent="0.4">
      <c r="A438" s="124"/>
      <c r="B438" s="146" t="str">
        <f>IF(入力情報!E617&lt;&gt;"",入力情報!E617,"")</f>
        <v/>
      </c>
      <c r="J438" s="99"/>
    </row>
    <row r="439" spans="1:10" ht="24" customHeight="1" x14ac:dyDescent="0.4">
      <c r="A439" s="407" t="s">
        <v>6679</v>
      </c>
      <c r="B439" s="408"/>
      <c r="J439" s="99"/>
    </row>
    <row r="440" spans="1:10" ht="24" customHeight="1" x14ac:dyDescent="0.4">
      <c r="A440" s="407" t="s">
        <v>6681</v>
      </c>
      <c r="B440" s="408"/>
      <c r="J440" s="99"/>
    </row>
    <row r="441" spans="1:10" ht="24" customHeight="1" x14ac:dyDescent="0.4">
      <c r="A441" s="124"/>
      <c r="B441" s="121"/>
      <c r="J441" s="99"/>
    </row>
    <row r="442" spans="1:10" ht="24" customHeight="1" x14ac:dyDescent="0.4">
      <c r="A442" s="407" t="s">
        <v>6682</v>
      </c>
      <c r="B442" s="408"/>
      <c r="J442" s="99"/>
    </row>
    <row r="443" spans="1:10" ht="24" customHeight="1" x14ac:dyDescent="0.4">
      <c r="A443" s="398" t="str">
        <f>"rticle 9 The representative member shall be "&amp;IF(入力情報!E12="",   ,入力情報!E12)</f>
        <v>rticle 9 The representative member shall be Mary Smith</v>
      </c>
      <c r="B443" s="399"/>
      <c r="J443" s="99"/>
    </row>
    <row r="444" spans="1:10" ht="24" customHeight="1" x14ac:dyDescent="0.4">
      <c r="A444" s="398" t="str">
        <f>"第９条　代表社員は　"&amp;IF(入力情報!E13="",   ,入力情報!E13)&amp;"　とする。"</f>
        <v>第９条　代表社員は　メアリー　スミス 　とする。</v>
      </c>
      <c r="B444" s="399"/>
      <c r="J444" s="99"/>
    </row>
    <row r="445" spans="1:10" ht="24" customHeight="1" x14ac:dyDescent="0.4">
      <c r="A445" s="124"/>
      <c r="B445" s="121"/>
      <c r="J445" s="99"/>
    </row>
    <row r="446" spans="1:10" ht="24" customHeight="1" x14ac:dyDescent="0.4">
      <c r="A446" s="407" t="s">
        <v>6683</v>
      </c>
      <c r="B446" s="408"/>
      <c r="J446" s="99"/>
    </row>
    <row r="447" spans="1:10" ht="39.950000000000003" customHeight="1" x14ac:dyDescent="0.4">
      <c r="A447" s="400" t="str">
        <f>"Article 10 The business year of the Company shall be from " &amp; IF(ISERROR(VLOOKUP(入力情報!E751,work!$AE:$AF,2,FALSE)),"", VLOOKUP(入力情報!E751,work!$AE:$AF,2,FALSE)) &amp; " 1 to the last day of " &amp; IF(ISERROR(VLOOKUP(入力情報!E752,work!$AE:$AF,2,FALSE)),"", VLOOKUP(入力情報!E752,work!$AE:$AF,2,FALSE)) &amp; " in the following year."</f>
        <v>Article 10 The business year of the Company shall be from April 1 to the last day of March in the following year.</v>
      </c>
      <c r="B447" s="402"/>
      <c r="J447" s="99"/>
    </row>
    <row r="448" spans="1:10" ht="24" customHeight="1" x14ac:dyDescent="0.4">
      <c r="A448" s="400" t="str">
        <f>"第 10 条 当会社の事業年度は、毎年" &amp; DBCS(入力情報!E751) &amp; "月１日から翌年" &amp; DBCS(入力情報!E752) &amp; "月末日までとする。"</f>
        <v>第 10 条 当会社の事業年度は、毎年４月１日から翌年３月末日までとする。</v>
      </c>
      <c r="B448" s="402"/>
      <c r="J448" s="99"/>
    </row>
    <row r="449" spans="1:10" ht="24" customHeight="1" x14ac:dyDescent="0.4">
      <c r="A449" s="124"/>
      <c r="B449" s="121"/>
      <c r="J449" s="99"/>
    </row>
    <row r="450" spans="1:10" ht="24" customHeight="1" x14ac:dyDescent="0.4">
      <c r="A450" s="409" t="s">
        <v>6684</v>
      </c>
      <c r="B450" s="410"/>
      <c r="J450" s="99"/>
    </row>
    <row r="451" spans="1:10" ht="39.950000000000003" customHeight="1" x14ac:dyDescent="0.4">
      <c r="A451" s="398" t="str">
        <f>"Article 11 The amount of capital of the Company shall be as follows; "&amp;IF(入力情報!E640="",,DBCS(TEXT(入力情報!E640,"0,000"))&amp;" yen")</f>
        <v>Article 11 The amount of capital of the Company shall be as follows; ３，０００，０００ yen</v>
      </c>
      <c r="B451" s="399"/>
      <c r="J451" s="99"/>
    </row>
    <row r="452" spans="1:10" ht="24" customHeight="1" x14ac:dyDescent="0.4">
      <c r="A452" s="407" t="s">
        <v>6685</v>
      </c>
      <c r="B452" s="408"/>
      <c r="J452" s="99"/>
    </row>
    <row r="453" spans="1:10" ht="24" customHeight="1" x14ac:dyDescent="0.4">
      <c r="A453" s="124"/>
      <c r="B453" s="146" t="str">
        <f>"　　　金"&amp;IF(入力情報!E640="",,DBCS(TEXT(入力情報!E640,"0,000"))&amp;"円")</f>
        <v>　　　金３，０００，０００円</v>
      </c>
      <c r="J453" s="99"/>
    </row>
    <row r="454" spans="1:10" ht="24" customHeight="1" x14ac:dyDescent="0.4">
      <c r="A454" s="124"/>
      <c r="B454" s="121"/>
      <c r="J454" s="99"/>
    </row>
    <row r="455" spans="1:10" ht="60" customHeight="1" x14ac:dyDescent="0.4">
      <c r="A455" s="404" t="str">
        <f>" above-stated, in order to establish　"&amp;IF(入力情報!E6="",   ,入力情報!E6)&amp;" Limited Liability Company, the articles of incorporation is prepared, and the members affix the name and seal（or signatures）below."</f>
        <v xml:space="preserve"> above-stated, in order to establish　SampleName Limited Liability Company, the articles of incorporation is prepared, and the members affix the name and seal（or signatures）below.</v>
      </c>
      <c r="B455" s="281"/>
      <c r="J455" s="99"/>
    </row>
    <row r="456" spans="1:10" ht="39.950000000000003" customHeight="1" x14ac:dyDescent="0.4">
      <c r="A456" s="404" t="str">
        <f>"　以上、"&amp;IF(入力情報!E7="",   ,入力情報!E7)&amp;"合同会社の設立のため、この定款を作成し、社員が次に記名押印(署名)する"</f>
        <v>　以上、サンプルネーム合同会社の設立のため、この定款を作成し、社員が次に記名押印(署名)する</v>
      </c>
      <c r="B456" s="281"/>
      <c r="J456" s="99"/>
    </row>
    <row r="457" spans="1:10" ht="24" customHeight="1" x14ac:dyDescent="0.4">
      <c r="A457" s="124"/>
      <c r="B457" s="121"/>
      <c r="J457" s="99"/>
    </row>
    <row r="458" spans="1:10" ht="24" customHeight="1" x14ac:dyDescent="0.4">
      <c r="A458" s="124"/>
      <c r="B458" s="121" t="str">
        <f>入力情報!E748&amp;" year, "&amp;入力情報!E749&amp;" month-"&amp;入力情報!E750&amp;" day"</f>
        <v>2024 year, 1 month-31 day</v>
      </c>
      <c r="J458" s="99"/>
    </row>
    <row r="459" spans="1:10" ht="24" customHeight="1" x14ac:dyDescent="0.4">
      <c r="A459" s="124"/>
      <c r="B459" s="121" t="str">
        <f>DBCS(入力情報!E748)&amp;"年"&amp;DBCS(入力情報!E749)&amp;"月"&amp;DBCS(入力情報!E750)&amp;"日"</f>
        <v>２０２４年１月３１日</v>
      </c>
      <c r="J459" s="99"/>
    </row>
    <row r="460" spans="1:10" ht="24" customHeight="1" x14ac:dyDescent="0.4">
      <c r="A460" s="124"/>
      <c r="B460" s="121"/>
      <c r="J460" s="99"/>
    </row>
    <row r="461" spans="1:10" ht="24" customHeight="1" x14ac:dyDescent="0.4">
      <c r="A461" s="124"/>
      <c r="B461" s="146" t="str">
        <f>"Member with Limited Liability: "&amp;IF(入力情報!E28&lt;&gt;"",入力情報!E28,"")&amp;" (Seal or signatures)"</f>
        <v>Member with Limited Liability: Mary Smith (Seal or signatures)</v>
      </c>
      <c r="J461" s="99"/>
    </row>
    <row r="462" spans="1:10" ht="24" customHeight="1" x14ac:dyDescent="0.4">
      <c r="A462" s="124"/>
      <c r="B462" s="146" t="str">
        <f>"有限責任社員　"&amp;IF(入力情報!E29&lt;&gt;"",入力情報!E29,"")</f>
        <v xml:space="preserve">有限責任社員　メアリー　スミス </v>
      </c>
      <c r="J462" s="99"/>
    </row>
    <row r="463" spans="1:10" ht="24" customHeight="1" x14ac:dyDescent="0.4">
      <c r="A463" s="124"/>
      <c r="B463" s="121"/>
      <c r="J463" s="99"/>
    </row>
    <row r="464" spans="1:10" ht="24" customHeight="1" x14ac:dyDescent="0.4">
      <c r="A464" s="124"/>
      <c r="B464" s="146" t="str">
        <f>"Member with Limited Liability: "&amp;IF(入力情報!E40&lt;&gt;"",入力情報!E40,"")&amp;" (Seal or signatures)"</f>
        <v>Member with Limited Liability: Michael Smith (Seal or signatures)</v>
      </c>
      <c r="J464" s="99"/>
    </row>
    <row r="465" spans="1:10" ht="24" customHeight="1" x14ac:dyDescent="0.4">
      <c r="A465" s="124"/>
      <c r="B465" s="146" t="str">
        <f>"有限責任社員　"&amp;IF(入力情報!E41&lt;&gt;"",入力情報!E41,"")</f>
        <v>有限責任社員　マイケル　スミス</v>
      </c>
      <c r="J465" s="99"/>
    </row>
    <row r="466" spans="1:10" ht="24" customHeight="1" x14ac:dyDescent="0.4">
      <c r="A466" s="124"/>
      <c r="B466" s="121"/>
      <c r="J466" s="99"/>
    </row>
    <row r="467" spans="1:10" ht="24" hidden="1" customHeight="1" x14ac:dyDescent="0.4">
      <c r="A467" s="124"/>
      <c r="B467" s="146" t="str">
        <f>"Member with Limited Liability: "&amp;IF(入力情報!E52&lt;&gt;"",入力情報!E52,"")&amp;" (Seal or signatures)"</f>
        <v>Member with Limited Liability:  (Seal or signatures)</v>
      </c>
      <c r="J467" s="99"/>
    </row>
    <row r="468" spans="1:10" ht="24" hidden="1" customHeight="1" x14ac:dyDescent="0.4">
      <c r="A468" s="124"/>
      <c r="B468" s="146" t="str">
        <f>"有限責任社員　"&amp;IF(入力情報!E53&lt;&gt;"",入力情報!E53,"")</f>
        <v>有限責任社員　</v>
      </c>
      <c r="J468" s="99"/>
    </row>
    <row r="469" spans="1:10" ht="24" hidden="1" customHeight="1" x14ac:dyDescent="0.4">
      <c r="A469" s="124"/>
      <c r="B469" s="121"/>
      <c r="J469" s="99"/>
    </row>
    <row r="470" spans="1:10" ht="24" hidden="1" customHeight="1" x14ac:dyDescent="0.4">
      <c r="A470" s="124"/>
      <c r="B470" s="146" t="str">
        <f>"Member with Limited Liability: "&amp;IF(入力情報!E64&lt;&gt;"",入力情報!E64,"")&amp;" (Seal or signatures)"</f>
        <v>Member with Limited Liability:  (Seal or signatures)</v>
      </c>
      <c r="J470" s="99"/>
    </row>
    <row r="471" spans="1:10" ht="24" hidden="1" customHeight="1" x14ac:dyDescent="0.4">
      <c r="A471" s="124"/>
      <c r="B471" s="146" t="str">
        <f>"有限責任社員　"&amp;IF(入力情報!E65&lt;&gt;"",入力情報!E65,"")</f>
        <v>有限責任社員　</v>
      </c>
      <c r="J471" s="99"/>
    </row>
    <row r="472" spans="1:10" ht="24" hidden="1" customHeight="1" x14ac:dyDescent="0.4">
      <c r="A472" s="124"/>
      <c r="B472" s="121"/>
      <c r="J472" s="99"/>
    </row>
    <row r="473" spans="1:10" ht="24" hidden="1" customHeight="1" x14ac:dyDescent="0.4">
      <c r="A473" s="124"/>
      <c r="B473" s="146" t="str">
        <f>"Member with Limited Liability: "&amp;IF(入力情報!E76&lt;&gt;"",入力情報!E76,"")&amp;" (Seal or signatures)"</f>
        <v>Member with Limited Liability:  (Seal or signatures)</v>
      </c>
      <c r="J473" s="99"/>
    </row>
    <row r="474" spans="1:10" ht="24" hidden="1" customHeight="1" x14ac:dyDescent="0.4">
      <c r="A474" s="124"/>
      <c r="B474" s="146" t="str">
        <f>"有限責任社員　"&amp;IF(入力情報!E77&lt;&gt;"",入力情報!E77,"")</f>
        <v>有限責任社員　</v>
      </c>
      <c r="J474" s="99"/>
    </row>
    <row r="475" spans="1:10" ht="24" hidden="1" customHeight="1" x14ac:dyDescent="0.4">
      <c r="A475" s="124"/>
      <c r="B475" s="121"/>
      <c r="J475" s="99"/>
    </row>
    <row r="476" spans="1:10" ht="24" hidden="1" customHeight="1" x14ac:dyDescent="0.4">
      <c r="A476" s="124"/>
      <c r="B476" s="146" t="str">
        <f>"Member with Limited Liability: "&amp;IF(入力情報!E88&lt;&gt;"",入力情報!E88,"")&amp;" (Seal or signatures)"</f>
        <v>Member with Limited Liability:  (Seal or signatures)</v>
      </c>
      <c r="J476" s="99"/>
    </row>
    <row r="477" spans="1:10" ht="24" hidden="1" customHeight="1" x14ac:dyDescent="0.4">
      <c r="A477" s="124"/>
      <c r="B477" s="146" t="str">
        <f>"有限責任社員　"&amp;IF(入力情報!E89&lt;&gt;"",入力情報!E89,"")</f>
        <v>有限責任社員　</v>
      </c>
      <c r="J477" s="99"/>
    </row>
    <row r="478" spans="1:10" ht="24" hidden="1" customHeight="1" x14ac:dyDescent="0.4">
      <c r="A478" s="124"/>
      <c r="B478" s="121"/>
      <c r="J478" s="99"/>
    </row>
    <row r="479" spans="1:10" ht="24" hidden="1" customHeight="1" x14ac:dyDescent="0.4">
      <c r="A479" s="124"/>
      <c r="B479" s="146" t="str">
        <f>"Member with Limited Liability: "&amp;IF(入力情報!E100&lt;&gt;"",入力情報!E100,"")&amp;" (Seal or signatures)"</f>
        <v>Member with Limited Liability:  (Seal or signatures)</v>
      </c>
      <c r="J479" s="99"/>
    </row>
    <row r="480" spans="1:10" ht="24" hidden="1" customHeight="1" x14ac:dyDescent="0.4">
      <c r="A480" s="124"/>
      <c r="B480" s="146" t="str">
        <f>"有限責任社員　"&amp;IF(入力情報!E101&lt;&gt;"",入力情報!E101,"")</f>
        <v>有限責任社員　</v>
      </c>
      <c r="J480" s="99"/>
    </row>
    <row r="481" spans="1:10" ht="24" hidden="1" customHeight="1" x14ac:dyDescent="0.4">
      <c r="A481" s="124"/>
      <c r="B481" s="121"/>
      <c r="J481" s="99"/>
    </row>
    <row r="482" spans="1:10" ht="24" hidden="1" customHeight="1" x14ac:dyDescent="0.4">
      <c r="A482" s="124"/>
      <c r="B482" s="146" t="str">
        <f>"Member with Limited Liability: "&amp;IF(入力情報!E112&lt;&gt;"",入力情報!E112,"")&amp;" (Seal or signatures)"</f>
        <v>Member with Limited Liability:  (Seal or signatures)</v>
      </c>
      <c r="J482" s="99"/>
    </row>
    <row r="483" spans="1:10" ht="24" hidden="1" customHeight="1" x14ac:dyDescent="0.4">
      <c r="A483" s="124"/>
      <c r="B483" s="146" t="str">
        <f>"有限責任社員　"&amp;IF(入力情報!E113&lt;&gt;"",入力情報!E113,"")</f>
        <v>有限責任社員　</v>
      </c>
      <c r="J483" s="99"/>
    </row>
    <row r="484" spans="1:10" ht="24" hidden="1" customHeight="1" x14ac:dyDescent="0.4">
      <c r="A484" s="124"/>
      <c r="B484" s="121"/>
      <c r="J484" s="99"/>
    </row>
    <row r="485" spans="1:10" ht="24" hidden="1" customHeight="1" x14ac:dyDescent="0.4">
      <c r="A485" s="124"/>
      <c r="B485" s="146" t="str">
        <f>"Member with Limited Liability: "&amp;IF(入力情報!E124&lt;&gt;"",入力情報!E124,"")&amp;" (Seal or signatures)"</f>
        <v>Member with Limited Liability:  (Seal or signatures)</v>
      </c>
      <c r="J485" s="99"/>
    </row>
    <row r="486" spans="1:10" ht="24" hidden="1" customHeight="1" x14ac:dyDescent="0.4">
      <c r="A486" s="124"/>
      <c r="B486" s="146" t="str">
        <f>"有限責任社員　"&amp;IF(入力情報!E125&lt;&gt;"",入力情報!E125,"")</f>
        <v>有限責任社員　</v>
      </c>
      <c r="J486" s="99"/>
    </row>
    <row r="487" spans="1:10" ht="24" hidden="1" customHeight="1" x14ac:dyDescent="0.4">
      <c r="A487" s="124"/>
      <c r="B487" s="121"/>
      <c r="J487" s="99"/>
    </row>
    <row r="488" spans="1:10" ht="24" hidden="1" customHeight="1" x14ac:dyDescent="0.4">
      <c r="A488" s="124"/>
      <c r="B488" s="146" t="str">
        <f>"Member with Limited Liability: "&amp;IF(入力情報!E136&lt;&gt;"",入力情報!E136,"")&amp;" (Seal or signatures)"</f>
        <v>Member with Limited Liability:  (Seal or signatures)</v>
      </c>
      <c r="J488" s="99"/>
    </row>
    <row r="489" spans="1:10" ht="24" hidden="1" customHeight="1" x14ac:dyDescent="0.4">
      <c r="A489" s="124"/>
      <c r="B489" s="146" t="str">
        <f>"有限責任社員　"&amp;IF(入力情報!E137&lt;&gt;"",入力情報!E137,"")</f>
        <v>有限責任社員　</v>
      </c>
      <c r="J489" s="99"/>
    </row>
    <row r="490" spans="1:10" ht="24" hidden="1" customHeight="1" x14ac:dyDescent="0.4">
      <c r="A490" s="124"/>
      <c r="B490" s="121"/>
      <c r="J490" s="99"/>
    </row>
    <row r="491" spans="1:10" ht="24" hidden="1" customHeight="1" x14ac:dyDescent="0.4">
      <c r="A491" s="124"/>
      <c r="B491" s="146" t="str">
        <f>"Member with Limited Liability: "&amp;IF(入力情報!E148&lt;&gt;"",入力情報!E148,"")&amp;" (Seal or signatures)"</f>
        <v>Member with Limited Liability:  (Seal or signatures)</v>
      </c>
      <c r="J491" s="99"/>
    </row>
    <row r="492" spans="1:10" ht="24" hidden="1" customHeight="1" x14ac:dyDescent="0.4">
      <c r="A492" s="124"/>
      <c r="B492" s="146" t="str">
        <f>"有限責任社員　"&amp;IF(入力情報!E149&lt;&gt;"",入力情報!E149,"")</f>
        <v>有限責任社員　</v>
      </c>
      <c r="J492" s="99"/>
    </row>
    <row r="493" spans="1:10" ht="24" hidden="1" customHeight="1" x14ac:dyDescent="0.4">
      <c r="A493" s="124"/>
      <c r="B493" s="121"/>
      <c r="J493" s="99"/>
    </row>
    <row r="494" spans="1:10" ht="24" hidden="1" customHeight="1" x14ac:dyDescent="0.4">
      <c r="A494" s="124"/>
      <c r="B494" s="146" t="str">
        <f>"Member with Limited Liability: "&amp;IF(入力情報!E160&lt;&gt;"",入力情報!E160,"")&amp;" (Seal or signatures)"</f>
        <v>Member with Limited Liability:  (Seal or signatures)</v>
      </c>
      <c r="J494" s="99"/>
    </row>
    <row r="495" spans="1:10" ht="24" hidden="1" customHeight="1" x14ac:dyDescent="0.4">
      <c r="A495" s="124"/>
      <c r="B495" s="146" t="str">
        <f>"有限責任社員　"&amp;IF(入力情報!E161&lt;&gt;"",入力情報!E161,"")</f>
        <v>有限責任社員　</v>
      </c>
      <c r="J495" s="99"/>
    </row>
    <row r="496" spans="1:10" ht="24" hidden="1" customHeight="1" x14ac:dyDescent="0.4">
      <c r="A496" s="124"/>
      <c r="B496" s="121"/>
      <c r="J496" s="99"/>
    </row>
    <row r="497" spans="1:10" ht="24" hidden="1" customHeight="1" x14ac:dyDescent="0.4">
      <c r="A497" s="124"/>
      <c r="B497" s="146" t="str">
        <f>"Member with Limited Liability: "&amp;IF(入力情報!E172&lt;&gt;"",入力情報!E172,"")&amp;" (Seal or signatures)"</f>
        <v>Member with Limited Liability:  (Seal or signatures)</v>
      </c>
      <c r="J497" s="99"/>
    </row>
    <row r="498" spans="1:10" ht="24" hidden="1" customHeight="1" x14ac:dyDescent="0.4">
      <c r="A498" s="124"/>
      <c r="B498" s="146" t="str">
        <f>"有限責任社員　"&amp;IF(入力情報!E173&lt;&gt;"",入力情報!E173,"")</f>
        <v>有限責任社員　</v>
      </c>
      <c r="J498" s="99"/>
    </row>
    <row r="499" spans="1:10" ht="24" hidden="1" customHeight="1" x14ac:dyDescent="0.4">
      <c r="A499" s="124"/>
      <c r="B499" s="121"/>
      <c r="J499" s="99"/>
    </row>
    <row r="500" spans="1:10" ht="24" hidden="1" customHeight="1" x14ac:dyDescent="0.4">
      <c r="A500" s="124"/>
      <c r="B500" s="146" t="str">
        <f>"Member with Limited Liability: "&amp;IF(入力情報!E184&lt;&gt;"",入力情報!E184,"")&amp;" (Seal or signatures)"</f>
        <v>Member with Limited Liability:  (Seal or signatures)</v>
      </c>
      <c r="J500" s="99"/>
    </row>
    <row r="501" spans="1:10" ht="24" hidden="1" customHeight="1" x14ac:dyDescent="0.4">
      <c r="A501" s="124"/>
      <c r="B501" s="146" t="str">
        <f>"有限責任社員　"&amp;IF(入力情報!E185&lt;&gt;"",入力情報!E185,"")</f>
        <v>有限責任社員　</v>
      </c>
      <c r="J501" s="99"/>
    </row>
    <row r="502" spans="1:10" ht="24" hidden="1" customHeight="1" x14ac:dyDescent="0.4">
      <c r="A502" s="124"/>
      <c r="B502" s="121"/>
      <c r="J502" s="99"/>
    </row>
    <row r="503" spans="1:10" ht="24" hidden="1" customHeight="1" x14ac:dyDescent="0.4">
      <c r="A503" s="124"/>
      <c r="B503" s="146" t="str">
        <f>"Member with Limited Liability: "&amp;IF(入力情報!E196&lt;&gt;"",入力情報!E196,"")&amp;" (Seal or signatures)"</f>
        <v>Member with Limited Liability:  (Seal or signatures)</v>
      </c>
      <c r="J503" s="99"/>
    </row>
    <row r="504" spans="1:10" ht="24" hidden="1" customHeight="1" x14ac:dyDescent="0.4">
      <c r="A504" s="124"/>
      <c r="B504" s="146" t="str">
        <f>"有限責任社員　"&amp;IF(入力情報!E197&lt;&gt;"",入力情報!E197,"")</f>
        <v>有限責任社員　</v>
      </c>
      <c r="J504" s="99"/>
    </row>
    <row r="505" spans="1:10" ht="24" hidden="1" customHeight="1" x14ac:dyDescent="0.4">
      <c r="A505" s="124"/>
      <c r="B505" s="121"/>
      <c r="J505" s="99"/>
    </row>
    <row r="506" spans="1:10" ht="24" hidden="1" customHeight="1" x14ac:dyDescent="0.4">
      <c r="A506" s="124"/>
      <c r="B506" s="146" t="str">
        <f>"Member with Limited Liability: "&amp;IF(入力情報!E208&lt;&gt;"",入力情報!E208,"")&amp;" (Seal or signatures)"</f>
        <v>Member with Limited Liability:  (Seal or signatures)</v>
      </c>
      <c r="J506" s="99"/>
    </row>
    <row r="507" spans="1:10" ht="24" hidden="1" customHeight="1" x14ac:dyDescent="0.4">
      <c r="A507" s="124"/>
      <c r="B507" s="146" t="str">
        <f>"有限責任社員　"&amp;IF(入力情報!E209&lt;&gt;"",入力情報!E209,"")</f>
        <v>有限責任社員　</v>
      </c>
      <c r="J507" s="99"/>
    </row>
    <row r="508" spans="1:10" ht="24" hidden="1" customHeight="1" x14ac:dyDescent="0.4">
      <c r="A508" s="124"/>
      <c r="B508" s="121"/>
      <c r="J508" s="99"/>
    </row>
    <row r="509" spans="1:10" ht="24" hidden="1" customHeight="1" x14ac:dyDescent="0.4">
      <c r="A509" s="124"/>
      <c r="B509" s="146" t="str">
        <f>"Member with Limited Liability: "&amp;IF(入力情報!E220&lt;&gt;"",入力情報!E220,"")&amp;" (Seal or signatures)"</f>
        <v>Member with Limited Liability:  (Seal or signatures)</v>
      </c>
      <c r="J509" s="99"/>
    </row>
    <row r="510" spans="1:10" ht="24" hidden="1" customHeight="1" x14ac:dyDescent="0.4">
      <c r="A510" s="124"/>
      <c r="B510" s="146" t="str">
        <f>"有限責任社員　"&amp;IF(入力情報!E221&lt;&gt;"",入力情報!E221,"")</f>
        <v>有限責任社員　</v>
      </c>
      <c r="J510" s="99"/>
    </row>
    <row r="511" spans="1:10" ht="24" hidden="1" customHeight="1" x14ac:dyDescent="0.4">
      <c r="A511" s="124"/>
      <c r="B511" s="121"/>
      <c r="J511" s="99"/>
    </row>
    <row r="512" spans="1:10" ht="24" hidden="1" customHeight="1" x14ac:dyDescent="0.4">
      <c r="A512" s="124"/>
      <c r="B512" s="146" t="str">
        <f>"Member with Limited Liability: "&amp;IF(入力情報!E232&lt;&gt;"",入力情報!E232,"")&amp;" (Seal or signatures)"</f>
        <v>Member with Limited Liability:  (Seal or signatures)</v>
      </c>
      <c r="J512" s="99"/>
    </row>
    <row r="513" spans="1:10" ht="24" hidden="1" customHeight="1" x14ac:dyDescent="0.4">
      <c r="A513" s="124"/>
      <c r="B513" s="146" t="str">
        <f>"有限責任社員　"&amp;IF(入力情報!E233&lt;&gt;"",入力情報!E233,"")</f>
        <v>有限責任社員　</v>
      </c>
      <c r="J513" s="99"/>
    </row>
    <row r="514" spans="1:10" ht="24" hidden="1" customHeight="1" x14ac:dyDescent="0.4">
      <c r="A514" s="124"/>
      <c r="B514" s="121"/>
      <c r="J514" s="99"/>
    </row>
    <row r="515" spans="1:10" ht="24" hidden="1" customHeight="1" x14ac:dyDescent="0.4">
      <c r="A515" s="124"/>
      <c r="B515" s="146" t="str">
        <f>"Member with Limited Liability: "&amp;IF(入力情報!E244&lt;&gt;"",入力情報!E244,"")&amp;" (Seal or signatures)"</f>
        <v>Member with Limited Liability:  (Seal or signatures)</v>
      </c>
      <c r="J515" s="99"/>
    </row>
    <row r="516" spans="1:10" ht="24" hidden="1" customHeight="1" x14ac:dyDescent="0.4">
      <c r="A516" s="124"/>
      <c r="B516" s="146" t="str">
        <f>"有限責任社員　"&amp;IF(入力情報!E245&lt;&gt;"",入力情報!E245,"")</f>
        <v>有限責任社員　</v>
      </c>
      <c r="J516" s="99"/>
    </row>
    <row r="517" spans="1:10" ht="24" hidden="1" customHeight="1" x14ac:dyDescent="0.4">
      <c r="A517" s="124"/>
      <c r="B517" s="121"/>
      <c r="J517" s="99"/>
    </row>
    <row r="518" spans="1:10" ht="24" hidden="1" customHeight="1" x14ac:dyDescent="0.4">
      <c r="A518" s="124"/>
      <c r="B518" s="146" t="str">
        <f>"Member with Limited Liability: "&amp;IF(入力情報!E256&lt;&gt;"",入力情報!E256,"")&amp;" (Seal or signatures)"</f>
        <v>Member with Limited Liability:  (Seal or signatures)</v>
      </c>
      <c r="J518" s="99"/>
    </row>
    <row r="519" spans="1:10" ht="24" hidden="1" customHeight="1" x14ac:dyDescent="0.4">
      <c r="A519" s="124"/>
      <c r="B519" s="146" t="str">
        <f>"有限責任社員　"&amp;IF(入力情報!E257&lt;&gt;"",入力情報!E257,"")</f>
        <v>有限責任社員　</v>
      </c>
      <c r="J519" s="99"/>
    </row>
    <row r="520" spans="1:10" ht="24" hidden="1" customHeight="1" x14ac:dyDescent="0.4">
      <c r="A520" s="124"/>
      <c r="B520" s="121"/>
      <c r="J520" s="99"/>
    </row>
    <row r="521" spans="1:10" ht="24" hidden="1" customHeight="1" x14ac:dyDescent="0.4">
      <c r="A521" s="124"/>
      <c r="B521" s="146" t="str">
        <f>"Member with Limited Liability: "&amp;IF(入力情報!E268&lt;&gt;"",入力情報!E268,"")&amp;" (Seal or signatures)"</f>
        <v>Member with Limited Liability:  (Seal or signatures)</v>
      </c>
      <c r="J521" s="99"/>
    </row>
    <row r="522" spans="1:10" ht="24" hidden="1" customHeight="1" x14ac:dyDescent="0.4">
      <c r="A522" s="124"/>
      <c r="B522" s="146" t="str">
        <f>"有限責任社員　"&amp;IF(入力情報!E269&lt;&gt;"",入力情報!E269,"")</f>
        <v>有限責任社員　</v>
      </c>
      <c r="J522" s="99"/>
    </row>
    <row r="523" spans="1:10" ht="24" hidden="1" customHeight="1" x14ac:dyDescent="0.4">
      <c r="A523" s="124"/>
      <c r="B523" s="121"/>
      <c r="J523" s="99"/>
    </row>
    <row r="524" spans="1:10" ht="24" hidden="1" customHeight="1" x14ac:dyDescent="0.4">
      <c r="A524" s="124"/>
      <c r="B524" s="146" t="str">
        <f>"Member with Limited Liability: "&amp;IF(入力情報!E280&lt;&gt;"",入力情報!E280,"")&amp;" (Seal or signatures)"</f>
        <v>Member with Limited Liability:  (Seal or signatures)</v>
      </c>
      <c r="J524" s="99"/>
    </row>
    <row r="525" spans="1:10" ht="24" hidden="1" customHeight="1" x14ac:dyDescent="0.4">
      <c r="A525" s="124"/>
      <c r="B525" s="146" t="str">
        <f>"有限責任社員　"&amp;IF(入力情報!E281&lt;&gt;"",入力情報!E281,"")</f>
        <v>有限責任社員　</v>
      </c>
      <c r="J525" s="99"/>
    </row>
    <row r="526" spans="1:10" ht="24" hidden="1" customHeight="1" x14ac:dyDescent="0.4">
      <c r="A526" s="124"/>
      <c r="B526" s="121"/>
      <c r="J526" s="99"/>
    </row>
    <row r="527" spans="1:10" ht="24" hidden="1" customHeight="1" x14ac:dyDescent="0.4">
      <c r="A527" s="124"/>
      <c r="B527" s="146" t="str">
        <f>"Member with Limited Liability: "&amp;IF(入力情報!E292&lt;&gt;"",入力情報!E292,"")&amp;" (Seal or signatures)"</f>
        <v>Member with Limited Liability:  (Seal or signatures)</v>
      </c>
      <c r="J527" s="99"/>
    </row>
    <row r="528" spans="1:10" ht="24" hidden="1" customHeight="1" x14ac:dyDescent="0.4">
      <c r="A528" s="124"/>
      <c r="B528" s="146" t="str">
        <f>"有限責任社員　"&amp;IF(入力情報!E293&lt;&gt;"",入力情報!E293,"")</f>
        <v>有限責任社員　</v>
      </c>
      <c r="J528" s="99"/>
    </row>
    <row r="529" spans="1:10" ht="22.5" hidden="1" customHeight="1" x14ac:dyDescent="0.4">
      <c r="A529" s="124"/>
      <c r="B529" s="121"/>
      <c r="J529" s="99">
        <f>A529</f>
        <v>0</v>
      </c>
    </row>
    <row r="530" spans="1:10" ht="24" hidden="1" customHeight="1" x14ac:dyDescent="0.4">
      <c r="A530" s="124"/>
      <c r="B530" s="146" t="str">
        <f>"Member with Limited Liability: "&amp;IF(入力情報!E304&lt;&gt;"",入力情報!E304,"")&amp;" (Seal or signatures)"</f>
        <v>Member with Limited Liability:  (Seal or signatures)</v>
      </c>
      <c r="J530" s="99"/>
    </row>
    <row r="531" spans="1:10" ht="24" hidden="1" customHeight="1" x14ac:dyDescent="0.4">
      <c r="A531" s="124"/>
      <c r="B531" s="146" t="str">
        <f>"有限責任社員　"&amp;IF(入力情報!E305&lt;&gt;"",入力情報!E305,"")</f>
        <v>有限責任社員　</v>
      </c>
      <c r="J531" s="99"/>
    </row>
    <row r="532" spans="1:10" ht="19.5" hidden="1" x14ac:dyDescent="0.4">
      <c r="A532" s="96"/>
      <c r="B532" s="96"/>
    </row>
    <row r="533" spans="1:10" ht="24" hidden="1" customHeight="1" x14ac:dyDescent="0.4">
      <c r="A533" s="124"/>
      <c r="B533" s="146" t="str">
        <f>"Member with Limited Liability: "&amp;IF(入力情報!E316&lt;&gt;"",入力情報!E316,"")&amp;" (Seal or signatures)"</f>
        <v>Member with Limited Liability:  (Seal or signatures)</v>
      </c>
      <c r="J533" s="99"/>
    </row>
    <row r="534" spans="1:10" ht="24" hidden="1" customHeight="1" x14ac:dyDescent="0.4">
      <c r="A534" s="124"/>
      <c r="B534" s="146" t="str">
        <f>"有限責任社員　"&amp;IF(入力情報!E317&lt;&gt;"",入力情報!E317,"")</f>
        <v>有限責任社員　</v>
      </c>
      <c r="J534" s="99"/>
    </row>
    <row r="535" spans="1:10" ht="19.5" hidden="1" x14ac:dyDescent="0.4">
      <c r="A535" s="96"/>
      <c r="B535" s="96"/>
    </row>
    <row r="536" spans="1:10" ht="24" hidden="1" customHeight="1" x14ac:dyDescent="0.4">
      <c r="A536" s="124"/>
      <c r="B536" s="146" t="str">
        <f>"Member with Limited Liability: "&amp;IF(入力情報!E328&lt;&gt;"",入力情報!E328,"")&amp;" (Seal or signatures)"</f>
        <v>Member with Limited Liability:  (Seal or signatures)</v>
      </c>
      <c r="J536" s="99"/>
    </row>
    <row r="537" spans="1:10" ht="24" hidden="1" customHeight="1" x14ac:dyDescent="0.4">
      <c r="A537" s="124"/>
      <c r="B537" s="146" t="str">
        <f>"有限責任社員　"&amp;IF(入力情報!E329&lt;&gt;"",入力情報!E329,"")</f>
        <v>有限責任社員　</v>
      </c>
      <c r="J537" s="99"/>
    </row>
    <row r="538" spans="1:10" ht="19.5" hidden="1" x14ac:dyDescent="0.4">
      <c r="A538" s="96"/>
      <c r="B538" s="96"/>
    </row>
    <row r="539" spans="1:10" ht="24" hidden="1" customHeight="1" x14ac:dyDescent="0.4">
      <c r="A539" s="124"/>
      <c r="B539" s="146" t="str">
        <f>"Member with Limited Liability: "&amp;IF(入力情報!E340&lt;&gt;"",入力情報!E340,"")&amp;" (Seal or signatures)"</f>
        <v>Member with Limited Liability:  (Seal or signatures)</v>
      </c>
      <c r="J539" s="99"/>
    </row>
    <row r="540" spans="1:10" ht="24" hidden="1" customHeight="1" x14ac:dyDescent="0.4">
      <c r="A540" s="124"/>
      <c r="B540" s="146" t="str">
        <f>"有限責任社員　"&amp;IF(入力情報!E341&lt;&gt;"",入力情報!E341,"")</f>
        <v>有限責任社員　</v>
      </c>
      <c r="J540" s="99"/>
    </row>
    <row r="541" spans="1:10" ht="19.5" hidden="1" x14ac:dyDescent="0.4">
      <c r="A541" s="124"/>
      <c r="B541" s="121"/>
    </row>
    <row r="542" spans="1:10" ht="24" hidden="1" customHeight="1" x14ac:dyDescent="0.4">
      <c r="A542" s="124"/>
      <c r="B542" s="146" t="str">
        <f>"Member with Limited Liability: "&amp;IF(入力情報!E352&lt;&gt;"",入力情報!E352,"")&amp;" (Seal or signatures)"</f>
        <v>Member with Limited Liability:  (Seal or signatures)</v>
      </c>
      <c r="J542" s="99"/>
    </row>
    <row r="543" spans="1:10" ht="24" hidden="1" customHeight="1" x14ac:dyDescent="0.4">
      <c r="A543" s="124"/>
      <c r="B543" s="146" t="str">
        <f>"有限責任社員　"&amp;IF(入力情報!E353&lt;&gt;"",入力情報!E353,"")</f>
        <v>有限責任社員　</v>
      </c>
      <c r="J543" s="99"/>
    </row>
    <row r="544" spans="1:10" ht="20.100000000000001" hidden="1" customHeight="1" x14ac:dyDescent="0.4">
      <c r="A544" s="124"/>
      <c r="B544" s="121"/>
    </row>
    <row r="545" spans="1:10" ht="24" hidden="1" customHeight="1" x14ac:dyDescent="0.4">
      <c r="A545" s="124"/>
      <c r="B545" s="146" t="str">
        <f>"Member with Limited Liability: "&amp;IF(入力情報!E364&lt;&gt;"",入力情報!E364,"")&amp;" (Seal or signatures)"</f>
        <v>Member with Limited Liability:  (Seal or signatures)</v>
      </c>
      <c r="J545" s="99"/>
    </row>
    <row r="546" spans="1:10" ht="24" hidden="1" customHeight="1" x14ac:dyDescent="0.4">
      <c r="A546" s="124"/>
      <c r="B546" s="146" t="str">
        <f>"有限責任社員　"&amp;IF(入力情報!E365&lt;&gt;"",入力情報!E365,"")</f>
        <v>有限責任社員　</v>
      </c>
      <c r="J546" s="99"/>
    </row>
    <row r="547" spans="1:10" ht="24" hidden="1" customHeight="1" x14ac:dyDescent="0.4">
      <c r="A547" s="124"/>
      <c r="B547" s="121"/>
    </row>
    <row r="548" spans="1:10" ht="24" hidden="1" customHeight="1" x14ac:dyDescent="0.4">
      <c r="A548" s="124"/>
      <c r="B548" s="146" t="str">
        <f>"Member with Limited Liability: "&amp;IF(入力情報!E376&lt;&gt;"",入力情報!E376,"")&amp;" (Seal or signatures)"</f>
        <v>Member with Limited Liability:  (Seal or signatures)</v>
      </c>
      <c r="J548" s="99"/>
    </row>
    <row r="549" spans="1:10" ht="24" hidden="1" customHeight="1" x14ac:dyDescent="0.4">
      <c r="A549" s="124"/>
      <c r="B549" s="146" t="str">
        <f>"有限責任社員　"&amp;IF(入力情報!E377&lt;&gt;"",入力情報!E377,"")</f>
        <v>有限責任社員　</v>
      </c>
      <c r="J549" s="99"/>
    </row>
    <row r="550" spans="1:10" ht="19.5" hidden="1" x14ac:dyDescent="0.4">
      <c r="A550" s="124"/>
      <c r="B550" s="121"/>
    </row>
    <row r="551" spans="1:10" ht="24" hidden="1" customHeight="1" x14ac:dyDescent="0.4">
      <c r="A551" s="124"/>
      <c r="B551" s="146" t="str">
        <f>"Member with Limited Liability: "&amp;IF(入力情報!E388&lt;&gt;"",入力情報!E388,"")&amp;" (Seal or signatures)"</f>
        <v>Member with Limited Liability:  (Seal or signatures)</v>
      </c>
      <c r="J551" s="99"/>
    </row>
    <row r="552" spans="1:10" ht="24" hidden="1" customHeight="1" x14ac:dyDescent="0.4">
      <c r="A552" s="124"/>
      <c r="B552" s="146" t="str">
        <f>"有限責任社員　"&amp;IF(入力情報!E389&lt;&gt;"",入力情報!E389,"")</f>
        <v>有限責任社員　</v>
      </c>
      <c r="J552" s="99"/>
    </row>
    <row r="553" spans="1:10" ht="19.5" hidden="1" x14ac:dyDescent="0.4">
      <c r="A553" s="124"/>
      <c r="B553" s="121"/>
    </row>
    <row r="554" spans="1:10" ht="24" hidden="1" customHeight="1" x14ac:dyDescent="0.4">
      <c r="A554" s="124"/>
      <c r="B554" s="146" t="str">
        <f>"Member with Limited Liability: "&amp;IF(入力情報!E400&lt;&gt;"",入力情報!E400,"")&amp;" (Seal or signatures)"</f>
        <v>Member with Limited Liability:  (Seal or signatures)</v>
      </c>
      <c r="J554" s="99"/>
    </row>
    <row r="555" spans="1:10" ht="24" hidden="1" customHeight="1" x14ac:dyDescent="0.4">
      <c r="A555" s="124"/>
      <c r="B555" s="146" t="str">
        <f>"有限責任社員　"&amp;IF(入力情報!E401&lt;&gt;"",入力情報!E401,"")</f>
        <v>有限責任社員　</v>
      </c>
      <c r="J555" s="99"/>
    </row>
    <row r="556" spans="1:10" ht="19.5" hidden="1" x14ac:dyDescent="0.4">
      <c r="A556" s="124"/>
      <c r="B556" s="121"/>
    </row>
    <row r="557" spans="1:10" ht="24" hidden="1" customHeight="1" x14ac:dyDescent="0.4">
      <c r="A557" s="124"/>
      <c r="B557" s="146" t="str">
        <f>"Member with Limited Liability: "&amp;IF(入力情報!E412&lt;&gt;"",入力情報!E412,"")&amp;" (Seal or signatures)"</f>
        <v>Member with Limited Liability:  (Seal or signatures)</v>
      </c>
      <c r="J557" s="99"/>
    </row>
    <row r="558" spans="1:10" ht="24" hidden="1" customHeight="1" x14ac:dyDescent="0.4">
      <c r="A558" s="124"/>
      <c r="B558" s="146" t="str">
        <f>"有限責任社員　"&amp;IF(入力情報!E413&lt;&gt;"",入力情報!E413,"")</f>
        <v>有限責任社員　</v>
      </c>
      <c r="J558" s="99"/>
    </row>
    <row r="559" spans="1:10" ht="24" hidden="1" customHeight="1" x14ac:dyDescent="0.4">
      <c r="A559" s="124"/>
      <c r="B559" s="121"/>
    </row>
    <row r="560" spans="1:10" ht="24" hidden="1" customHeight="1" x14ac:dyDescent="0.4">
      <c r="A560" s="124"/>
      <c r="B560" s="146" t="str">
        <f>"Member with Limited Liability: "&amp;IF(入力情報!E424&lt;&gt;"",入力情報!E424,"")&amp;" (Seal or signatures)"</f>
        <v>Member with Limited Liability:  (Seal or signatures)</v>
      </c>
      <c r="J560" s="99"/>
    </row>
    <row r="561" spans="1:10" ht="24" hidden="1" customHeight="1" x14ac:dyDescent="0.4">
      <c r="A561" s="124"/>
      <c r="B561" s="146" t="str">
        <f>"有限責任社員　"&amp;IF(入力情報!E425&lt;&gt;"",入力情報!E425,"")</f>
        <v>有限責任社員　</v>
      </c>
      <c r="J561" s="99"/>
    </row>
    <row r="562" spans="1:10" ht="19.5" hidden="1" x14ac:dyDescent="0.4">
      <c r="A562" s="124"/>
      <c r="B562" s="121"/>
    </row>
    <row r="563" spans="1:10" ht="24" hidden="1" customHeight="1" x14ac:dyDescent="0.4">
      <c r="A563" s="124"/>
      <c r="B563" s="146" t="str">
        <f>"Member with Limited Liability: "&amp;IF(入力情報!E436&lt;&gt;"",入力情報!E436,"")&amp;" (Seal or signatures)"</f>
        <v>Member with Limited Liability:  (Seal or signatures)</v>
      </c>
      <c r="J563" s="99"/>
    </row>
    <row r="564" spans="1:10" ht="24" hidden="1" customHeight="1" x14ac:dyDescent="0.4">
      <c r="A564" s="124"/>
      <c r="B564" s="146" t="str">
        <f>"有限責任社員　"&amp;IF(入力情報!E437&lt;&gt;"",入力情報!E437,"")</f>
        <v>有限責任社員　</v>
      </c>
      <c r="J564" s="99"/>
    </row>
    <row r="565" spans="1:10" ht="19.5" hidden="1" x14ac:dyDescent="0.4">
      <c r="A565" s="124"/>
      <c r="B565" s="121"/>
    </row>
    <row r="566" spans="1:10" ht="24" hidden="1" customHeight="1" x14ac:dyDescent="0.4">
      <c r="A566" s="124"/>
      <c r="B566" s="146" t="str">
        <f>"Member with Limited Liability: "&amp;IF(入力情報!E448&lt;&gt;"",入力情報!E448,"")&amp;" (Seal or signatures)"</f>
        <v>Member with Limited Liability:  (Seal or signatures)</v>
      </c>
      <c r="J566" s="99"/>
    </row>
    <row r="567" spans="1:10" ht="24" hidden="1" customHeight="1" x14ac:dyDescent="0.4">
      <c r="A567" s="124"/>
      <c r="B567" s="146" t="str">
        <f>"有限責任社員　"&amp;IF(入力情報!E449&lt;&gt;"",入力情報!E449,"")</f>
        <v>有限責任社員　</v>
      </c>
      <c r="J567" s="99"/>
    </row>
    <row r="568" spans="1:10" hidden="1" x14ac:dyDescent="0.4"/>
    <row r="569" spans="1:10" ht="24" hidden="1" customHeight="1" x14ac:dyDescent="0.4">
      <c r="A569" s="124"/>
      <c r="B569" s="146" t="str">
        <f>"Member with Limited Liability: "&amp;IF(入力情報!E460&lt;&gt;"",入力情報!E460,"")&amp;" (Seal or signatures)"</f>
        <v>Member with Limited Liability:  (Seal or signatures)</v>
      </c>
      <c r="J569" s="99"/>
    </row>
    <row r="570" spans="1:10" ht="24" hidden="1" customHeight="1" x14ac:dyDescent="0.4">
      <c r="A570" s="124"/>
      <c r="B570" s="146" t="str">
        <f>"有限責任社員　"&amp;IF(入力情報!E461&lt;&gt;"",入力情報!E461,"")</f>
        <v>有限責任社員　</v>
      </c>
      <c r="J570" s="99"/>
    </row>
    <row r="571" spans="1:10" hidden="1" x14ac:dyDescent="0.4"/>
    <row r="572" spans="1:10" ht="24" hidden="1" customHeight="1" x14ac:dyDescent="0.4">
      <c r="A572" s="124"/>
      <c r="B572" s="146" t="str">
        <f>"Member with Limited Liability: "&amp;IF(入力情報!E472&lt;&gt;"",入力情報!E472,"")&amp;" (Seal or signatures)"</f>
        <v>Member with Limited Liability:  (Seal or signatures)</v>
      </c>
      <c r="J572" s="99"/>
    </row>
    <row r="573" spans="1:10" ht="24" hidden="1" customHeight="1" x14ac:dyDescent="0.4">
      <c r="A573" s="124"/>
      <c r="B573" s="146" t="str">
        <f>"有限責任社員　"&amp;IF(入力情報!E473&lt;&gt;"",入力情報!E473,"")</f>
        <v>有限責任社員　</v>
      </c>
      <c r="J573" s="99"/>
    </row>
    <row r="574" spans="1:10" hidden="1" x14ac:dyDescent="0.4"/>
    <row r="575" spans="1:10" ht="24" hidden="1" customHeight="1" x14ac:dyDescent="0.4">
      <c r="A575" s="124"/>
      <c r="B575" s="146" t="str">
        <f>"Member with Limited Liability: "&amp;IF(入力情報!E484&lt;&gt;"",入力情報!E484,"")&amp;" (Seal or signatures)"</f>
        <v>Member with Limited Liability:  (Seal or signatures)</v>
      </c>
      <c r="J575" s="99"/>
    </row>
    <row r="576" spans="1:10" ht="24" hidden="1" customHeight="1" x14ac:dyDescent="0.4">
      <c r="A576" s="124"/>
      <c r="B576" s="146" t="str">
        <f>"有限責任社員　"&amp;IF(入力情報!E485&lt;&gt;"",入力情報!E485,"")</f>
        <v>有限責任社員　</v>
      </c>
      <c r="J576" s="99"/>
    </row>
    <row r="577" spans="1:10" hidden="1" x14ac:dyDescent="0.4"/>
    <row r="578" spans="1:10" ht="24" hidden="1" customHeight="1" x14ac:dyDescent="0.4">
      <c r="A578" s="124"/>
      <c r="B578" s="146" t="str">
        <f>"Member with Limited Liability: "&amp;IF(入力情報!E496&lt;&gt;"",入力情報!E496,"")&amp;" (Seal or signatures)"</f>
        <v>Member with Limited Liability:  (Seal or signatures)</v>
      </c>
      <c r="J578" s="99"/>
    </row>
    <row r="579" spans="1:10" ht="24" hidden="1" customHeight="1" x14ac:dyDescent="0.4">
      <c r="A579" s="124"/>
      <c r="B579" s="146" t="str">
        <f>"有限責任社員　"&amp;IF(入力情報!E497&lt;&gt;"",入力情報!E497,"")</f>
        <v>有限責任社員　</v>
      </c>
      <c r="J579" s="99"/>
    </row>
    <row r="580" spans="1:10" hidden="1" x14ac:dyDescent="0.4"/>
    <row r="581" spans="1:10" ht="24" hidden="1" customHeight="1" x14ac:dyDescent="0.4">
      <c r="A581" s="124"/>
      <c r="B581" s="146" t="str">
        <f>"Member with Limited Liability: "&amp;IF(入力情報!E508&lt;&gt;"",入力情報!E508,"")&amp;" (Seal or signatures)"</f>
        <v>Member with Limited Liability:  (Seal or signatures)</v>
      </c>
      <c r="J581" s="99"/>
    </row>
    <row r="582" spans="1:10" ht="24" hidden="1" customHeight="1" x14ac:dyDescent="0.4">
      <c r="A582" s="124"/>
      <c r="B582" s="146" t="str">
        <f>"有限責任社員　"&amp;IF(入力情報!E509&lt;&gt;"",入力情報!E509,"")</f>
        <v>有限責任社員　</v>
      </c>
      <c r="J582" s="99"/>
    </row>
    <row r="583" spans="1:10" hidden="1" x14ac:dyDescent="0.4"/>
    <row r="584" spans="1:10" ht="24" hidden="1" customHeight="1" x14ac:dyDescent="0.4">
      <c r="A584" s="124"/>
      <c r="B584" s="146" t="str">
        <f>"Member with Limited Liability: "&amp;IF(入力情報!E520&lt;&gt;"",入力情報!E520,"")&amp;" (Seal or signatures)"</f>
        <v>Member with Limited Liability:  (Seal or signatures)</v>
      </c>
      <c r="J584" s="99"/>
    </row>
    <row r="585" spans="1:10" ht="24" hidden="1" customHeight="1" x14ac:dyDescent="0.4">
      <c r="A585" s="124"/>
      <c r="B585" s="146" t="str">
        <f>"有限責任社員　"&amp;IF(入力情報!E521&lt;&gt;"",入力情報!E521,"")</f>
        <v>有限責任社員　</v>
      </c>
      <c r="J585" s="99"/>
    </row>
    <row r="586" spans="1:10" hidden="1" x14ac:dyDescent="0.4"/>
    <row r="587" spans="1:10" ht="24" hidden="1" customHeight="1" x14ac:dyDescent="0.4">
      <c r="A587" s="124"/>
      <c r="B587" s="146" t="str">
        <f>"Member with Limited Liability: "&amp;IF(入力情報!E532&lt;&gt;"",入力情報!E532,"")&amp;" (Seal or signatures)"</f>
        <v>Member with Limited Liability:  (Seal or signatures)</v>
      </c>
      <c r="J587" s="99"/>
    </row>
    <row r="588" spans="1:10" ht="24" hidden="1" customHeight="1" x14ac:dyDescent="0.4">
      <c r="A588" s="124"/>
      <c r="B588" s="146" t="str">
        <f>"有限責任社員　"&amp;IF(入力情報!E533&lt;&gt;"",入力情報!E533,"")</f>
        <v>有限責任社員　</v>
      </c>
      <c r="J588" s="99"/>
    </row>
    <row r="589" spans="1:10" hidden="1" x14ac:dyDescent="0.4"/>
    <row r="590" spans="1:10" ht="24" hidden="1" customHeight="1" x14ac:dyDescent="0.4">
      <c r="A590" s="124"/>
      <c r="B590" s="146" t="str">
        <f>"Member with Limited Liability: "&amp;IF(入力情報!E544&lt;&gt;"",入力情報!E544,"")&amp;" (Seal or signatures)"</f>
        <v>Member with Limited Liability:  (Seal or signatures)</v>
      </c>
      <c r="J590" s="99"/>
    </row>
    <row r="591" spans="1:10" ht="24" hidden="1" customHeight="1" x14ac:dyDescent="0.4">
      <c r="A591" s="124"/>
      <c r="B591" s="146" t="str">
        <f>"有限責任社員　"&amp;IF(入力情報!E545&lt;&gt;"",入力情報!E545,"")</f>
        <v>有限責任社員　</v>
      </c>
      <c r="J591" s="99"/>
    </row>
    <row r="592" spans="1:10" hidden="1" x14ac:dyDescent="0.4"/>
    <row r="593" spans="1:10" ht="24" hidden="1" customHeight="1" x14ac:dyDescent="0.4">
      <c r="A593" s="124"/>
      <c r="B593" s="146" t="str">
        <f>"Member with Limited Liability: "&amp;IF(入力情報!E556&lt;&gt;"",入力情報!E556,"")&amp;" (Seal or signatures)"</f>
        <v>Member with Limited Liability:  (Seal or signatures)</v>
      </c>
      <c r="J593" s="99"/>
    </row>
    <row r="594" spans="1:10" ht="24" hidden="1" customHeight="1" x14ac:dyDescent="0.4">
      <c r="A594" s="124"/>
      <c r="B594" s="146" t="str">
        <f>"有限責任社員　"&amp;IF(入力情報!E557&lt;&gt;"",入力情報!E557,"")</f>
        <v>有限責任社員　</v>
      </c>
      <c r="J594" s="99"/>
    </row>
    <row r="595" spans="1:10" hidden="1" x14ac:dyDescent="0.4"/>
    <row r="596" spans="1:10" ht="24" hidden="1" customHeight="1" x14ac:dyDescent="0.4">
      <c r="A596" s="124"/>
      <c r="B596" s="146" t="str">
        <f>"Member with Limited Liability: "&amp;IF(入力情報!E568&lt;&gt;"",入力情報!E568,"")&amp;" (Seal or signatures)"</f>
        <v>Member with Limited Liability:  (Seal or signatures)</v>
      </c>
      <c r="J596" s="99"/>
    </row>
    <row r="597" spans="1:10" ht="24" hidden="1" customHeight="1" x14ac:dyDescent="0.4">
      <c r="A597" s="124"/>
      <c r="B597" s="146" t="str">
        <f>"有限責任社員　"&amp;IF(入力情報!E569&lt;&gt;"",入力情報!E569,"")</f>
        <v>有限責任社員　</v>
      </c>
      <c r="J597" s="99"/>
    </row>
    <row r="598" spans="1:10" hidden="1" x14ac:dyDescent="0.4"/>
    <row r="599" spans="1:10" ht="24" hidden="1" customHeight="1" x14ac:dyDescent="0.4">
      <c r="A599" s="124"/>
      <c r="B599" s="146" t="str">
        <f>"Member with Limited Liability: "&amp;IF(入力情報!E580&lt;&gt;"",入力情報!E580,"")&amp;" (Seal or signatures)"</f>
        <v>Member with Limited Liability:  (Seal or signatures)</v>
      </c>
      <c r="J599" s="99"/>
    </row>
    <row r="600" spans="1:10" ht="24" hidden="1" customHeight="1" x14ac:dyDescent="0.4">
      <c r="A600" s="124"/>
      <c r="B600" s="146" t="str">
        <f>"有限責任社員　"&amp;IF(入力情報!E581&lt;&gt;"",入力情報!E581,"")</f>
        <v>有限責任社員　</v>
      </c>
      <c r="J600" s="99"/>
    </row>
    <row r="601" spans="1:10" hidden="1" x14ac:dyDescent="0.4"/>
    <row r="602" spans="1:10" ht="24" hidden="1" customHeight="1" x14ac:dyDescent="0.4">
      <c r="A602" s="124"/>
      <c r="B602" s="146" t="str">
        <f>"Member with Limited Liability: "&amp;IF(入力情報!E592&lt;&gt;"",入力情報!E592,"")&amp;" (Seal or signatures)"</f>
        <v>Member with Limited Liability:  (Seal or signatures)</v>
      </c>
      <c r="J602" s="99"/>
    </row>
    <row r="603" spans="1:10" ht="24" hidden="1" customHeight="1" x14ac:dyDescent="0.4">
      <c r="A603" s="124"/>
      <c r="B603" s="146" t="str">
        <f>"有限責任社員　"&amp;IF(入力情報!E593&lt;&gt;"",入力情報!E593,"")</f>
        <v>有限責任社員　</v>
      </c>
      <c r="J603" s="99"/>
    </row>
    <row r="604" spans="1:10" hidden="1" x14ac:dyDescent="0.4"/>
    <row r="605" spans="1:10" ht="24" hidden="1" customHeight="1" x14ac:dyDescent="0.4">
      <c r="A605" s="124"/>
      <c r="B605" s="146" t="str">
        <f>"Member with Limited Liability: "&amp;IF(入力情報!E604&lt;&gt;"",入力情報!E604,"")&amp;" (Seal or signatures)"</f>
        <v>Member with Limited Liability:  (Seal or signatures)</v>
      </c>
      <c r="J605" s="99"/>
    </row>
    <row r="606" spans="1:10" ht="24" hidden="1" customHeight="1" x14ac:dyDescent="0.4">
      <c r="A606" s="124"/>
      <c r="B606" s="146" t="str">
        <f>"有限責任社員　"&amp;IF(入力情報!E605&lt;&gt;"",入力情報!E605,"")</f>
        <v>有限責任社員　</v>
      </c>
      <c r="J606" s="99"/>
    </row>
    <row r="607" spans="1:10" hidden="1" x14ac:dyDescent="0.4"/>
    <row r="608" spans="1:10" ht="24" hidden="1" customHeight="1" x14ac:dyDescent="0.4">
      <c r="A608" s="124"/>
      <c r="B608" s="146" t="str">
        <f>"Member with Limited Liability: "&amp;IF(入力情報!E616&lt;&gt;"",入力情報!E616,"")&amp;" (Seal or signatures)"</f>
        <v>Member with Limited Liability:  (Seal or signatures)</v>
      </c>
      <c r="J608" s="99"/>
    </row>
    <row r="609" spans="1:10" ht="24" hidden="1" customHeight="1" x14ac:dyDescent="0.4">
      <c r="A609" s="124"/>
      <c r="B609" s="146" t="str">
        <f>"有限責任社員　"&amp;IF(入力情報!E617&lt;&gt;"",入力情報!E617,"")</f>
        <v>有限責任社員　</v>
      </c>
      <c r="J609" s="99"/>
    </row>
  </sheetData>
  <mergeCells count="4206">
    <mergeCell ref="A448:B448"/>
    <mergeCell ref="A450:B450"/>
    <mergeCell ref="A451:B451"/>
    <mergeCell ref="A452:B452"/>
    <mergeCell ref="A455:B455"/>
    <mergeCell ref="A456:B456"/>
    <mergeCell ref="A440:B440"/>
    <mergeCell ref="A442:B442"/>
    <mergeCell ref="A443:B443"/>
    <mergeCell ref="A444:B444"/>
    <mergeCell ref="A446:B446"/>
    <mergeCell ref="A447:B447"/>
    <mergeCell ref="A1:B1"/>
    <mergeCell ref="A2:B2"/>
    <mergeCell ref="A3:B3"/>
    <mergeCell ref="A163:B163"/>
    <mergeCell ref="A203:B203"/>
    <mergeCell ref="A207:B207"/>
    <mergeCell ref="A211:B211"/>
    <mergeCell ref="A215:B215"/>
    <mergeCell ref="A247:B247"/>
    <mergeCell ref="A439:B439"/>
    <mergeCell ref="A328:B328"/>
    <mergeCell ref="A329:B329"/>
    <mergeCell ref="A330:B330"/>
    <mergeCell ref="A331:B331"/>
    <mergeCell ref="A332:B332"/>
    <mergeCell ref="A333:B333"/>
    <mergeCell ref="A334:B334"/>
    <mergeCell ref="A335:B335"/>
    <mergeCell ref="A338:B338"/>
    <mergeCell ref="A187:B187"/>
    <mergeCell ref="A195:B195"/>
    <mergeCell ref="A199:B199"/>
    <mergeCell ref="A259:B259"/>
    <mergeCell ref="A219:B219"/>
    <mergeCell ref="A223:B223"/>
    <mergeCell ref="A227:B227"/>
    <mergeCell ref="A231:B231"/>
    <mergeCell ref="A235:B235"/>
    <mergeCell ref="A295:B295"/>
    <mergeCell ref="A299:B299"/>
    <mergeCell ref="A303:B303"/>
    <mergeCell ref="A307:B307"/>
    <mergeCell ref="A327:B327"/>
    <mergeCell ref="A336:B336"/>
    <mergeCell ref="A337:B337"/>
    <mergeCell ref="A118:B118"/>
    <mergeCell ref="A120:B120"/>
    <mergeCell ref="A122:B122"/>
    <mergeCell ref="A123:B123"/>
    <mergeCell ref="A301:B301"/>
    <mergeCell ref="A291:B291"/>
    <mergeCell ref="A251:B251"/>
    <mergeCell ref="A255:B255"/>
    <mergeCell ref="A311:B311"/>
    <mergeCell ref="A315:B315"/>
    <mergeCell ref="A161:B161"/>
    <mergeCell ref="A165:B165"/>
    <mergeCell ref="A169:B169"/>
    <mergeCell ref="A173:B173"/>
    <mergeCell ref="A177:B177"/>
    <mergeCell ref="A181:B181"/>
    <mergeCell ref="A185:B185"/>
    <mergeCell ref="A113:B113"/>
    <mergeCell ref="A114:B114"/>
    <mergeCell ref="A115:B115"/>
    <mergeCell ref="A116:B116"/>
    <mergeCell ref="A124:B124"/>
    <mergeCell ref="A10:B10"/>
    <mergeCell ref="A11:B11"/>
    <mergeCell ref="A4:B4"/>
    <mergeCell ref="A5:B5"/>
    <mergeCell ref="A6:B6"/>
    <mergeCell ref="A7:B7"/>
    <mergeCell ref="A8:B8"/>
    <mergeCell ref="A9:B9"/>
    <mergeCell ref="A117:B117"/>
    <mergeCell ref="A319:B319"/>
    <mergeCell ref="A239:B239"/>
    <mergeCell ref="A243:B243"/>
    <mergeCell ref="A263:B263"/>
    <mergeCell ref="A267:B267"/>
    <mergeCell ref="A271:B271"/>
    <mergeCell ref="A275:B275"/>
    <mergeCell ref="A279:B279"/>
    <mergeCell ref="A283:B283"/>
    <mergeCell ref="A287:B287"/>
    <mergeCell ref="A269:B269"/>
    <mergeCell ref="A273:B273"/>
    <mergeCell ref="A277:B277"/>
    <mergeCell ref="A281:B281"/>
    <mergeCell ref="A285:B285"/>
    <mergeCell ref="A289:B289"/>
    <mergeCell ref="A293:B293"/>
    <mergeCell ref="A297:B297"/>
    <mergeCell ref="A189:B189"/>
    <mergeCell ref="A193:B193"/>
    <mergeCell ref="A125:B125"/>
    <mergeCell ref="A129:B129"/>
    <mergeCell ref="A133:B133"/>
    <mergeCell ref="A137:B137"/>
    <mergeCell ref="A141:B141"/>
    <mergeCell ref="A145:B145"/>
    <mergeCell ref="A149:B149"/>
    <mergeCell ref="A153:B153"/>
    <mergeCell ref="A157:B157"/>
    <mergeCell ref="A127:B127"/>
    <mergeCell ref="A131:B131"/>
    <mergeCell ref="A135:B135"/>
    <mergeCell ref="A139:B139"/>
    <mergeCell ref="A143:B143"/>
    <mergeCell ref="A147:B147"/>
    <mergeCell ref="A151:B151"/>
    <mergeCell ref="A155:B155"/>
    <mergeCell ref="A159:B159"/>
    <mergeCell ref="A167:B167"/>
    <mergeCell ref="A171:B171"/>
    <mergeCell ref="A175:B175"/>
    <mergeCell ref="A179:B179"/>
    <mergeCell ref="A183:B183"/>
    <mergeCell ref="A191:B191"/>
    <mergeCell ref="A233:B233"/>
    <mergeCell ref="A237:B237"/>
    <mergeCell ref="A241:B241"/>
    <mergeCell ref="A245:B245"/>
    <mergeCell ref="A249:B249"/>
    <mergeCell ref="A253:B253"/>
    <mergeCell ref="A257:B257"/>
    <mergeCell ref="A261:B261"/>
    <mergeCell ref="A265:B265"/>
    <mergeCell ref="A197:B197"/>
    <mergeCell ref="A201:B201"/>
    <mergeCell ref="A205:B205"/>
    <mergeCell ref="A209:B209"/>
    <mergeCell ref="A213:B213"/>
    <mergeCell ref="A217:B217"/>
    <mergeCell ref="A221:B221"/>
    <mergeCell ref="A225:B225"/>
    <mergeCell ref="A229:B229"/>
    <mergeCell ref="U301:V301"/>
    <mergeCell ref="W301:X301"/>
    <mergeCell ref="Y301:Z301"/>
    <mergeCell ref="AA301:AB301"/>
    <mergeCell ref="AC301:AD301"/>
    <mergeCell ref="AE301:AF301"/>
    <mergeCell ref="AG301:AH301"/>
    <mergeCell ref="AI301:AJ301"/>
    <mergeCell ref="AK301:AL301"/>
    <mergeCell ref="C301:D301"/>
    <mergeCell ref="E301:F301"/>
    <mergeCell ref="G301:H301"/>
    <mergeCell ref="I301:J301"/>
    <mergeCell ref="K301:L301"/>
    <mergeCell ref="M301:N301"/>
    <mergeCell ref="O301:P301"/>
    <mergeCell ref="Q301:R301"/>
    <mergeCell ref="S301:T301"/>
    <mergeCell ref="BE301:BF301"/>
    <mergeCell ref="BG301:BH301"/>
    <mergeCell ref="BI301:BJ301"/>
    <mergeCell ref="BK301:BL301"/>
    <mergeCell ref="BM301:BN301"/>
    <mergeCell ref="BO301:BP301"/>
    <mergeCell ref="BQ301:BR301"/>
    <mergeCell ref="BS301:BT301"/>
    <mergeCell ref="BU301:BV301"/>
    <mergeCell ref="AM301:AN301"/>
    <mergeCell ref="AO301:AP301"/>
    <mergeCell ref="AQ301:AR301"/>
    <mergeCell ref="AS301:AT301"/>
    <mergeCell ref="AU301:AV301"/>
    <mergeCell ref="AW301:AX301"/>
    <mergeCell ref="AY301:AZ301"/>
    <mergeCell ref="BA301:BB301"/>
    <mergeCell ref="BC301:BD301"/>
    <mergeCell ref="CO301:CP301"/>
    <mergeCell ref="CQ301:CR301"/>
    <mergeCell ref="CS301:CT301"/>
    <mergeCell ref="CU301:CV301"/>
    <mergeCell ref="CW301:CX301"/>
    <mergeCell ref="CY301:CZ301"/>
    <mergeCell ref="DA301:DB301"/>
    <mergeCell ref="DC301:DD301"/>
    <mergeCell ref="DE301:DF301"/>
    <mergeCell ref="BW301:BX301"/>
    <mergeCell ref="BY301:BZ301"/>
    <mergeCell ref="CA301:CB301"/>
    <mergeCell ref="CC301:CD301"/>
    <mergeCell ref="CE301:CF301"/>
    <mergeCell ref="CG301:CH301"/>
    <mergeCell ref="CI301:CJ301"/>
    <mergeCell ref="CK301:CL301"/>
    <mergeCell ref="CM301:CN301"/>
    <mergeCell ref="DY301:DZ301"/>
    <mergeCell ref="EA301:EB301"/>
    <mergeCell ref="EC301:ED301"/>
    <mergeCell ref="EE301:EF301"/>
    <mergeCell ref="EG301:EH301"/>
    <mergeCell ref="EI301:EJ301"/>
    <mergeCell ref="EK301:EL301"/>
    <mergeCell ref="EM301:EN301"/>
    <mergeCell ref="EO301:EP301"/>
    <mergeCell ref="DG301:DH301"/>
    <mergeCell ref="DI301:DJ301"/>
    <mergeCell ref="DK301:DL301"/>
    <mergeCell ref="DM301:DN301"/>
    <mergeCell ref="DO301:DP301"/>
    <mergeCell ref="DQ301:DR301"/>
    <mergeCell ref="DS301:DT301"/>
    <mergeCell ref="DU301:DV301"/>
    <mergeCell ref="DW301:DX301"/>
    <mergeCell ref="FI301:FJ301"/>
    <mergeCell ref="FK301:FL301"/>
    <mergeCell ref="FM301:FN301"/>
    <mergeCell ref="FO301:FP301"/>
    <mergeCell ref="FQ301:FR301"/>
    <mergeCell ref="FS301:FT301"/>
    <mergeCell ref="FU301:FV301"/>
    <mergeCell ref="FW301:FX301"/>
    <mergeCell ref="FY301:FZ301"/>
    <mergeCell ref="EQ301:ER301"/>
    <mergeCell ref="ES301:ET301"/>
    <mergeCell ref="EU301:EV301"/>
    <mergeCell ref="EW301:EX301"/>
    <mergeCell ref="EY301:EZ301"/>
    <mergeCell ref="FA301:FB301"/>
    <mergeCell ref="FC301:FD301"/>
    <mergeCell ref="FE301:FF301"/>
    <mergeCell ref="FG301:FH301"/>
    <mergeCell ref="GS301:GT301"/>
    <mergeCell ref="GU301:GV301"/>
    <mergeCell ref="GW301:GX301"/>
    <mergeCell ref="GY301:GZ301"/>
    <mergeCell ref="HA301:HB301"/>
    <mergeCell ref="HC301:HD301"/>
    <mergeCell ref="HE301:HF301"/>
    <mergeCell ref="HG301:HH301"/>
    <mergeCell ref="HI301:HJ301"/>
    <mergeCell ref="GA301:GB301"/>
    <mergeCell ref="GC301:GD301"/>
    <mergeCell ref="GE301:GF301"/>
    <mergeCell ref="GG301:GH301"/>
    <mergeCell ref="GI301:GJ301"/>
    <mergeCell ref="GK301:GL301"/>
    <mergeCell ref="GM301:GN301"/>
    <mergeCell ref="GO301:GP301"/>
    <mergeCell ref="GQ301:GR301"/>
    <mergeCell ref="IC301:ID301"/>
    <mergeCell ref="IE301:IF301"/>
    <mergeCell ref="IG301:IH301"/>
    <mergeCell ref="II301:IJ301"/>
    <mergeCell ref="IK301:IL301"/>
    <mergeCell ref="IM301:IN301"/>
    <mergeCell ref="IO301:IP301"/>
    <mergeCell ref="IQ301:IR301"/>
    <mergeCell ref="IS301:IT301"/>
    <mergeCell ref="HK301:HL301"/>
    <mergeCell ref="HM301:HN301"/>
    <mergeCell ref="HO301:HP301"/>
    <mergeCell ref="HQ301:HR301"/>
    <mergeCell ref="HS301:HT301"/>
    <mergeCell ref="HU301:HV301"/>
    <mergeCell ref="HW301:HX301"/>
    <mergeCell ref="HY301:HZ301"/>
    <mergeCell ref="IA301:IB301"/>
    <mergeCell ref="JM301:JN301"/>
    <mergeCell ref="JO301:JP301"/>
    <mergeCell ref="JQ301:JR301"/>
    <mergeCell ref="JS301:JT301"/>
    <mergeCell ref="JU301:JV301"/>
    <mergeCell ref="JW301:JX301"/>
    <mergeCell ref="JY301:JZ301"/>
    <mergeCell ref="KA301:KB301"/>
    <mergeCell ref="KC301:KD301"/>
    <mergeCell ref="IU301:IV301"/>
    <mergeCell ref="IW301:IX301"/>
    <mergeCell ref="IY301:IZ301"/>
    <mergeCell ref="JA301:JB301"/>
    <mergeCell ref="JC301:JD301"/>
    <mergeCell ref="JE301:JF301"/>
    <mergeCell ref="JG301:JH301"/>
    <mergeCell ref="JI301:JJ301"/>
    <mergeCell ref="JK301:JL301"/>
    <mergeCell ref="KW301:KX301"/>
    <mergeCell ref="KY301:KZ301"/>
    <mergeCell ref="LA301:LB301"/>
    <mergeCell ref="LC301:LD301"/>
    <mergeCell ref="LE301:LF301"/>
    <mergeCell ref="LG301:LH301"/>
    <mergeCell ref="LI301:LJ301"/>
    <mergeCell ref="LK301:LL301"/>
    <mergeCell ref="LM301:LN301"/>
    <mergeCell ref="KE301:KF301"/>
    <mergeCell ref="KG301:KH301"/>
    <mergeCell ref="KI301:KJ301"/>
    <mergeCell ref="KK301:KL301"/>
    <mergeCell ref="KM301:KN301"/>
    <mergeCell ref="KO301:KP301"/>
    <mergeCell ref="KQ301:KR301"/>
    <mergeCell ref="KS301:KT301"/>
    <mergeCell ref="KU301:KV301"/>
    <mergeCell ref="MG301:MH301"/>
    <mergeCell ref="MI301:MJ301"/>
    <mergeCell ref="MK301:ML301"/>
    <mergeCell ref="MM301:MN301"/>
    <mergeCell ref="MO301:MP301"/>
    <mergeCell ref="MQ301:MR301"/>
    <mergeCell ref="MS301:MT301"/>
    <mergeCell ref="MU301:MV301"/>
    <mergeCell ref="MW301:MX301"/>
    <mergeCell ref="LO301:LP301"/>
    <mergeCell ref="LQ301:LR301"/>
    <mergeCell ref="LS301:LT301"/>
    <mergeCell ref="LU301:LV301"/>
    <mergeCell ref="LW301:LX301"/>
    <mergeCell ref="LY301:LZ301"/>
    <mergeCell ref="MA301:MB301"/>
    <mergeCell ref="MC301:MD301"/>
    <mergeCell ref="ME301:MF301"/>
    <mergeCell ref="NQ301:NR301"/>
    <mergeCell ref="NS301:NT301"/>
    <mergeCell ref="NU301:NV301"/>
    <mergeCell ref="NW301:NX301"/>
    <mergeCell ref="NY301:NZ301"/>
    <mergeCell ref="OA301:OB301"/>
    <mergeCell ref="OC301:OD301"/>
    <mergeCell ref="OE301:OF301"/>
    <mergeCell ref="OG301:OH301"/>
    <mergeCell ref="MY301:MZ301"/>
    <mergeCell ref="NA301:NB301"/>
    <mergeCell ref="NC301:ND301"/>
    <mergeCell ref="NE301:NF301"/>
    <mergeCell ref="NG301:NH301"/>
    <mergeCell ref="NI301:NJ301"/>
    <mergeCell ref="NK301:NL301"/>
    <mergeCell ref="NM301:NN301"/>
    <mergeCell ref="NO301:NP301"/>
    <mergeCell ref="PA301:PB301"/>
    <mergeCell ref="PC301:PD301"/>
    <mergeCell ref="PE301:PF301"/>
    <mergeCell ref="PG301:PH301"/>
    <mergeCell ref="PI301:PJ301"/>
    <mergeCell ref="PK301:PL301"/>
    <mergeCell ref="PM301:PN301"/>
    <mergeCell ref="PO301:PP301"/>
    <mergeCell ref="PQ301:PR301"/>
    <mergeCell ref="OI301:OJ301"/>
    <mergeCell ref="OK301:OL301"/>
    <mergeCell ref="OM301:ON301"/>
    <mergeCell ref="OO301:OP301"/>
    <mergeCell ref="OQ301:OR301"/>
    <mergeCell ref="OS301:OT301"/>
    <mergeCell ref="OU301:OV301"/>
    <mergeCell ref="OW301:OX301"/>
    <mergeCell ref="OY301:OZ301"/>
    <mergeCell ref="QK301:QL301"/>
    <mergeCell ref="QM301:QN301"/>
    <mergeCell ref="QO301:QP301"/>
    <mergeCell ref="QQ301:QR301"/>
    <mergeCell ref="QS301:QT301"/>
    <mergeCell ref="QU301:QV301"/>
    <mergeCell ref="QW301:QX301"/>
    <mergeCell ref="QY301:QZ301"/>
    <mergeCell ref="RA301:RB301"/>
    <mergeCell ref="PS301:PT301"/>
    <mergeCell ref="PU301:PV301"/>
    <mergeCell ref="PW301:PX301"/>
    <mergeCell ref="PY301:PZ301"/>
    <mergeCell ref="QA301:QB301"/>
    <mergeCell ref="QC301:QD301"/>
    <mergeCell ref="QE301:QF301"/>
    <mergeCell ref="QG301:QH301"/>
    <mergeCell ref="QI301:QJ301"/>
    <mergeCell ref="RU301:RV301"/>
    <mergeCell ref="RW301:RX301"/>
    <mergeCell ref="RY301:RZ301"/>
    <mergeCell ref="SA301:SB301"/>
    <mergeCell ref="SC301:SD301"/>
    <mergeCell ref="SE301:SF301"/>
    <mergeCell ref="SG301:SH301"/>
    <mergeCell ref="SI301:SJ301"/>
    <mergeCell ref="SK301:SL301"/>
    <mergeCell ref="RC301:RD301"/>
    <mergeCell ref="RE301:RF301"/>
    <mergeCell ref="RG301:RH301"/>
    <mergeCell ref="RI301:RJ301"/>
    <mergeCell ref="RK301:RL301"/>
    <mergeCell ref="RM301:RN301"/>
    <mergeCell ref="RO301:RP301"/>
    <mergeCell ref="RQ301:RR301"/>
    <mergeCell ref="RS301:RT301"/>
    <mergeCell ref="TE301:TF301"/>
    <mergeCell ref="TG301:TH301"/>
    <mergeCell ref="TI301:TJ301"/>
    <mergeCell ref="TK301:TL301"/>
    <mergeCell ref="TM301:TN301"/>
    <mergeCell ref="TO301:TP301"/>
    <mergeCell ref="TQ301:TR301"/>
    <mergeCell ref="TS301:TT301"/>
    <mergeCell ref="TU301:TV301"/>
    <mergeCell ref="SM301:SN301"/>
    <mergeCell ref="SO301:SP301"/>
    <mergeCell ref="SQ301:SR301"/>
    <mergeCell ref="SS301:ST301"/>
    <mergeCell ref="SU301:SV301"/>
    <mergeCell ref="SW301:SX301"/>
    <mergeCell ref="SY301:SZ301"/>
    <mergeCell ref="TA301:TB301"/>
    <mergeCell ref="TC301:TD301"/>
    <mergeCell ref="UO301:UP301"/>
    <mergeCell ref="UQ301:UR301"/>
    <mergeCell ref="US301:UT301"/>
    <mergeCell ref="UU301:UV301"/>
    <mergeCell ref="UW301:UX301"/>
    <mergeCell ref="UY301:UZ301"/>
    <mergeCell ref="VA301:VB301"/>
    <mergeCell ref="VC301:VD301"/>
    <mergeCell ref="VE301:VF301"/>
    <mergeCell ref="TW301:TX301"/>
    <mergeCell ref="TY301:TZ301"/>
    <mergeCell ref="UA301:UB301"/>
    <mergeCell ref="UC301:UD301"/>
    <mergeCell ref="UE301:UF301"/>
    <mergeCell ref="UG301:UH301"/>
    <mergeCell ref="UI301:UJ301"/>
    <mergeCell ref="UK301:UL301"/>
    <mergeCell ref="UM301:UN301"/>
    <mergeCell ref="VY301:VZ301"/>
    <mergeCell ref="WA301:WB301"/>
    <mergeCell ref="WC301:WD301"/>
    <mergeCell ref="WE301:WF301"/>
    <mergeCell ref="WG301:WH301"/>
    <mergeCell ref="WI301:WJ301"/>
    <mergeCell ref="WK301:WL301"/>
    <mergeCell ref="WM301:WN301"/>
    <mergeCell ref="WO301:WP301"/>
    <mergeCell ref="VG301:VH301"/>
    <mergeCell ref="VI301:VJ301"/>
    <mergeCell ref="VK301:VL301"/>
    <mergeCell ref="VM301:VN301"/>
    <mergeCell ref="VO301:VP301"/>
    <mergeCell ref="VQ301:VR301"/>
    <mergeCell ref="VS301:VT301"/>
    <mergeCell ref="VU301:VV301"/>
    <mergeCell ref="VW301:VX301"/>
    <mergeCell ref="XI301:XJ301"/>
    <mergeCell ref="XK301:XL301"/>
    <mergeCell ref="XM301:XN301"/>
    <mergeCell ref="XO301:XP301"/>
    <mergeCell ref="XQ301:XR301"/>
    <mergeCell ref="XS301:XT301"/>
    <mergeCell ref="XU301:XV301"/>
    <mergeCell ref="XW301:XX301"/>
    <mergeCell ref="XY301:XZ301"/>
    <mergeCell ref="WQ301:WR301"/>
    <mergeCell ref="WS301:WT301"/>
    <mergeCell ref="WU301:WV301"/>
    <mergeCell ref="WW301:WX301"/>
    <mergeCell ref="WY301:WZ301"/>
    <mergeCell ref="XA301:XB301"/>
    <mergeCell ref="XC301:XD301"/>
    <mergeCell ref="XE301:XF301"/>
    <mergeCell ref="XG301:XH301"/>
    <mergeCell ref="YS301:YT301"/>
    <mergeCell ref="YU301:YV301"/>
    <mergeCell ref="YW301:YX301"/>
    <mergeCell ref="YY301:YZ301"/>
    <mergeCell ref="ZA301:ZB301"/>
    <mergeCell ref="ZC301:ZD301"/>
    <mergeCell ref="ZE301:ZF301"/>
    <mergeCell ref="ZG301:ZH301"/>
    <mergeCell ref="ZI301:ZJ301"/>
    <mergeCell ref="YA301:YB301"/>
    <mergeCell ref="YC301:YD301"/>
    <mergeCell ref="YE301:YF301"/>
    <mergeCell ref="YG301:YH301"/>
    <mergeCell ref="YI301:YJ301"/>
    <mergeCell ref="YK301:YL301"/>
    <mergeCell ref="YM301:YN301"/>
    <mergeCell ref="YO301:YP301"/>
    <mergeCell ref="YQ301:YR301"/>
    <mergeCell ref="AAC301:AAD301"/>
    <mergeCell ref="AAE301:AAF301"/>
    <mergeCell ref="AAG301:AAH301"/>
    <mergeCell ref="AAI301:AAJ301"/>
    <mergeCell ref="AAK301:AAL301"/>
    <mergeCell ref="AAM301:AAN301"/>
    <mergeCell ref="AAO301:AAP301"/>
    <mergeCell ref="AAQ301:AAR301"/>
    <mergeCell ref="AAS301:AAT301"/>
    <mergeCell ref="ZK301:ZL301"/>
    <mergeCell ref="ZM301:ZN301"/>
    <mergeCell ref="ZO301:ZP301"/>
    <mergeCell ref="ZQ301:ZR301"/>
    <mergeCell ref="ZS301:ZT301"/>
    <mergeCell ref="ZU301:ZV301"/>
    <mergeCell ref="ZW301:ZX301"/>
    <mergeCell ref="ZY301:ZZ301"/>
    <mergeCell ref="AAA301:AAB301"/>
    <mergeCell ref="ABM301:ABN301"/>
    <mergeCell ref="ABO301:ABP301"/>
    <mergeCell ref="ABQ301:ABR301"/>
    <mergeCell ref="ABS301:ABT301"/>
    <mergeCell ref="ABU301:ABV301"/>
    <mergeCell ref="ABW301:ABX301"/>
    <mergeCell ref="ABY301:ABZ301"/>
    <mergeCell ref="ACA301:ACB301"/>
    <mergeCell ref="ACC301:ACD301"/>
    <mergeCell ref="AAU301:AAV301"/>
    <mergeCell ref="AAW301:AAX301"/>
    <mergeCell ref="AAY301:AAZ301"/>
    <mergeCell ref="ABA301:ABB301"/>
    <mergeCell ref="ABC301:ABD301"/>
    <mergeCell ref="ABE301:ABF301"/>
    <mergeCell ref="ABG301:ABH301"/>
    <mergeCell ref="ABI301:ABJ301"/>
    <mergeCell ref="ABK301:ABL301"/>
    <mergeCell ref="ACW301:ACX301"/>
    <mergeCell ref="ACY301:ACZ301"/>
    <mergeCell ref="ADA301:ADB301"/>
    <mergeCell ref="ADC301:ADD301"/>
    <mergeCell ref="ADE301:ADF301"/>
    <mergeCell ref="ADG301:ADH301"/>
    <mergeCell ref="ADI301:ADJ301"/>
    <mergeCell ref="ADK301:ADL301"/>
    <mergeCell ref="ADM301:ADN301"/>
    <mergeCell ref="ACE301:ACF301"/>
    <mergeCell ref="ACG301:ACH301"/>
    <mergeCell ref="ACI301:ACJ301"/>
    <mergeCell ref="ACK301:ACL301"/>
    <mergeCell ref="ACM301:ACN301"/>
    <mergeCell ref="ACO301:ACP301"/>
    <mergeCell ref="ACQ301:ACR301"/>
    <mergeCell ref="ACS301:ACT301"/>
    <mergeCell ref="ACU301:ACV301"/>
    <mergeCell ref="AEG301:AEH301"/>
    <mergeCell ref="AEI301:AEJ301"/>
    <mergeCell ref="AEK301:AEL301"/>
    <mergeCell ref="AEM301:AEN301"/>
    <mergeCell ref="AEO301:AEP301"/>
    <mergeCell ref="AEQ301:AER301"/>
    <mergeCell ref="AES301:AET301"/>
    <mergeCell ref="AEU301:AEV301"/>
    <mergeCell ref="AEW301:AEX301"/>
    <mergeCell ref="ADO301:ADP301"/>
    <mergeCell ref="ADQ301:ADR301"/>
    <mergeCell ref="ADS301:ADT301"/>
    <mergeCell ref="ADU301:ADV301"/>
    <mergeCell ref="ADW301:ADX301"/>
    <mergeCell ref="ADY301:ADZ301"/>
    <mergeCell ref="AEA301:AEB301"/>
    <mergeCell ref="AEC301:AED301"/>
    <mergeCell ref="AEE301:AEF301"/>
    <mergeCell ref="AFQ301:AFR301"/>
    <mergeCell ref="AFS301:AFT301"/>
    <mergeCell ref="AFU301:AFV301"/>
    <mergeCell ref="AFW301:AFX301"/>
    <mergeCell ref="AFY301:AFZ301"/>
    <mergeCell ref="AGA301:AGB301"/>
    <mergeCell ref="AGC301:AGD301"/>
    <mergeCell ref="AGE301:AGF301"/>
    <mergeCell ref="AGG301:AGH301"/>
    <mergeCell ref="AEY301:AEZ301"/>
    <mergeCell ref="AFA301:AFB301"/>
    <mergeCell ref="AFC301:AFD301"/>
    <mergeCell ref="AFE301:AFF301"/>
    <mergeCell ref="AFG301:AFH301"/>
    <mergeCell ref="AFI301:AFJ301"/>
    <mergeCell ref="AFK301:AFL301"/>
    <mergeCell ref="AFM301:AFN301"/>
    <mergeCell ref="AFO301:AFP301"/>
    <mergeCell ref="AHA301:AHB301"/>
    <mergeCell ref="AHC301:AHD301"/>
    <mergeCell ref="AHE301:AHF301"/>
    <mergeCell ref="AHG301:AHH301"/>
    <mergeCell ref="AHI301:AHJ301"/>
    <mergeCell ref="AHK301:AHL301"/>
    <mergeCell ref="AHM301:AHN301"/>
    <mergeCell ref="AHO301:AHP301"/>
    <mergeCell ref="AHQ301:AHR301"/>
    <mergeCell ref="AGI301:AGJ301"/>
    <mergeCell ref="AGK301:AGL301"/>
    <mergeCell ref="AGM301:AGN301"/>
    <mergeCell ref="AGO301:AGP301"/>
    <mergeCell ref="AGQ301:AGR301"/>
    <mergeCell ref="AGS301:AGT301"/>
    <mergeCell ref="AGU301:AGV301"/>
    <mergeCell ref="AGW301:AGX301"/>
    <mergeCell ref="AGY301:AGZ301"/>
    <mergeCell ref="AIK301:AIL301"/>
    <mergeCell ref="AIM301:AIN301"/>
    <mergeCell ref="AIO301:AIP301"/>
    <mergeCell ref="AIQ301:AIR301"/>
    <mergeCell ref="AIS301:AIT301"/>
    <mergeCell ref="AIU301:AIV301"/>
    <mergeCell ref="AIW301:AIX301"/>
    <mergeCell ref="AIY301:AIZ301"/>
    <mergeCell ref="AJA301:AJB301"/>
    <mergeCell ref="AHS301:AHT301"/>
    <mergeCell ref="AHU301:AHV301"/>
    <mergeCell ref="AHW301:AHX301"/>
    <mergeCell ref="AHY301:AHZ301"/>
    <mergeCell ref="AIA301:AIB301"/>
    <mergeCell ref="AIC301:AID301"/>
    <mergeCell ref="AIE301:AIF301"/>
    <mergeCell ref="AIG301:AIH301"/>
    <mergeCell ref="AII301:AIJ301"/>
    <mergeCell ref="AJU301:AJV301"/>
    <mergeCell ref="AJW301:AJX301"/>
    <mergeCell ref="AJY301:AJZ301"/>
    <mergeCell ref="AKA301:AKB301"/>
    <mergeCell ref="AKC301:AKD301"/>
    <mergeCell ref="AKE301:AKF301"/>
    <mergeCell ref="AKG301:AKH301"/>
    <mergeCell ref="AKI301:AKJ301"/>
    <mergeCell ref="AKK301:AKL301"/>
    <mergeCell ref="AJC301:AJD301"/>
    <mergeCell ref="AJE301:AJF301"/>
    <mergeCell ref="AJG301:AJH301"/>
    <mergeCell ref="AJI301:AJJ301"/>
    <mergeCell ref="AJK301:AJL301"/>
    <mergeCell ref="AJM301:AJN301"/>
    <mergeCell ref="AJO301:AJP301"/>
    <mergeCell ref="AJQ301:AJR301"/>
    <mergeCell ref="AJS301:AJT301"/>
    <mergeCell ref="ALE301:ALF301"/>
    <mergeCell ref="ALG301:ALH301"/>
    <mergeCell ref="ALI301:ALJ301"/>
    <mergeCell ref="ALK301:ALL301"/>
    <mergeCell ref="ALM301:ALN301"/>
    <mergeCell ref="ALO301:ALP301"/>
    <mergeCell ref="ALQ301:ALR301"/>
    <mergeCell ref="ALS301:ALT301"/>
    <mergeCell ref="ALU301:ALV301"/>
    <mergeCell ref="AKM301:AKN301"/>
    <mergeCell ref="AKO301:AKP301"/>
    <mergeCell ref="AKQ301:AKR301"/>
    <mergeCell ref="AKS301:AKT301"/>
    <mergeCell ref="AKU301:AKV301"/>
    <mergeCell ref="AKW301:AKX301"/>
    <mergeCell ref="AKY301:AKZ301"/>
    <mergeCell ref="ALA301:ALB301"/>
    <mergeCell ref="ALC301:ALD301"/>
    <mergeCell ref="AMO301:AMP301"/>
    <mergeCell ref="AMQ301:AMR301"/>
    <mergeCell ref="AMS301:AMT301"/>
    <mergeCell ref="AMU301:AMV301"/>
    <mergeCell ref="AMW301:AMX301"/>
    <mergeCell ref="AMY301:AMZ301"/>
    <mergeCell ref="ANA301:ANB301"/>
    <mergeCell ref="ANC301:AND301"/>
    <mergeCell ref="ANE301:ANF301"/>
    <mergeCell ref="ALW301:ALX301"/>
    <mergeCell ref="ALY301:ALZ301"/>
    <mergeCell ref="AMA301:AMB301"/>
    <mergeCell ref="AMC301:AMD301"/>
    <mergeCell ref="AME301:AMF301"/>
    <mergeCell ref="AMG301:AMH301"/>
    <mergeCell ref="AMI301:AMJ301"/>
    <mergeCell ref="AMK301:AML301"/>
    <mergeCell ref="AMM301:AMN301"/>
    <mergeCell ref="ANY301:ANZ301"/>
    <mergeCell ref="AOA301:AOB301"/>
    <mergeCell ref="AOC301:AOD301"/>
    <mergeCell ref="AOE301:AOF301"/>
    <mergeCell ref="AOG301:AOH301"/>
    <mergeCell ref="AOI301:AOJ301"/>
    <mergeCell ref="AOK301:AOL301"/>
    <mergeCell ref="AOM301:AON301"/>
    <mergeCell ref="AOO301:AOP301"/>
    <mergeCell ref="ANG301:ANH301"/>
    <mergeCell ref="ANI301:ANJ301"/>
    <mergeCell ref="ANK301:ANL301"/>
    <mergeCell ref="ANM301:ANN301"/>
    <mergeCell ref="ANO301:ANP301"/>
    <mergeCell ref="ANQ301:ANR301"/>
    <mergeCell ref="ANS301:ANT301"/>
    <mergeCell ref="ANU301:ANV301"/>
    <mergeCell ref="ANW301:ANX301"/>
    <mergeCell ref="API301:APJ301"/>
    <mergeCell ref="APK301:APL301"/>
    <mergeCell ref="APM301:APN301"/>
    <mergeCell ref="APO301:APP301"/>
    <mergeCell ref="APQ301:APR301"/>
    <mergeCell ref="APS301:APT301"/>
    <mergeCell ref="APU301:APV301"/>
    <mergeCell ref="APW301:APX301"/>
    <mergeCell ref="APY301:APZ301"/>
    <mergeCell ref="AOQ301:AOR301"/>
    <mergeCell ref="AOS301:AOT301"/>
    <mergeCell ref="AOU301:AOV301"/>
    <mergeCell ref="AOW301:AOX301"/>
    <mergeCell ref="AOY301:AOZ301"/>
    <mergeCell ref="APA301:APB301"/>
    <mergeCell ref="APC301:APD301"/>
    <mergeCell ref="APE301:APF301"/>
    <mergeCell ref="APG301:APH301"/>
    <mergeCell ref="AQS301:AQT301"/>
    <mergeCell ref="AQU301:AQV301"/>
    <mergeCell ref="AQW301:AQX301"/>
    <mergeCell ref="AQY301:AQZ301"/>
    <mergeCell ref="ARA301:ARB301"/>
    <mergeCell ref="ARC301:ARD301"/>
    <mergeCell ref="ARE301:ARF301"/>
    <mergeCell ref="ARG301:ARH301"/>
    <mergeCell ref="ARI301:ARJ301"/>
    <mergeCell ref="AQA301:AQB301"/>
    <mergeCell ref="AQC301:AQD301"/>
    <mergeCell ref="AQE301:AQF301"/>
    <mergeCell ref="AQG301:AQH301"/>
    <mergeCell ref="AQI301:AQJ301"/>
    <mergeCell ref="AQK301:AQL301"/>
    <mergeCell ref="AQM301:AQN301"/>
    <mergeCell ref="AQO301:AQP301"/>
    <mergeCell ref="AQQ301:AQR301"/>
    <mergeCell ref="ASC301:ASD301"/>
    <mergeCell ref="ASE301:ASF301"/>
    <mergeCell ref="ASG301:ASH301"/>
    <mergeCell ref="ASI301:ASJ301"/>
    <mergeCell ref="ASK301:ASL301"/>
    <mergeCell ref="ASM301:ASN301"/>
    <mergeCell ref="ASO301:ASP301"/>
    <mergeCell ref="ASQ301:ASR301"/>
    <mergeCell ref="ASS301:AST301"/>
    <mergeCell ref="ARK301:ARL301"/>
    <mergeCell ref="ARM301:ARN301"/>
    <mergeCell ref="ARO301:ARP301"/>
    <mergeCell ref="ARQ301:ARR301"/>
    <mergeCell ref="ARS301:ART301"/>
    <mergeCell ref="ARU301:ARV301"/>
    <mergeCell ref="ARW301:ARX301"/>
    <mergeCell ref="ARY301:ARZ301"/>
    <mergeCell ref="ASA301:ASB301"/>
    <mergeCell ref="ATM301:ATN301"/>
    <mergeCell ref="ATO301:ATP301"/>
    <mergeCell ref="ATQ301:ATR301"/>
    <mergeCell ref="ATS301:ATT301"/>
    <mergeCell ref="ATU301:ATV301"/>
    <mergeCell ref="ATW301:ATX301"/>
    <mergeCell ref="ATY301:ATZ301"/>
    <mergeCell ref="AUA301:AUB301"/>
    <mergeCell ref="AUC301:AUD301"/>
    <mergeCell ref="ASU301:ASV301"/>
    <mergeCell ref="ASW301:ASX301"/>
    <mergeCell ref="ASY301:ASZ301"/>
    <mergeCell ref="ATA301:ATB301"/>
    <mergeCell ref="ATC301:ATD301"/>
    <mergeCell ref="ATE301:ATF301"/>
    <mergeCell ref="ATG301:ATH301"/>
    <mergeCell ref="ATI301:ATJ301"/>
    <mergeCell ref="ATK301:ATL301"/>
    <mergeCell ref="AUW301:AUX301"/>
    <mergeCell ref="AUY301:AUZ301"/>
    <mergeCell ref="AVA301:AVB301"/>
    <mergeCell ref="AVC301:AVD301"/>
    <mergeCell ref="AVE301:AVF301"/>
    <mergeCell ref="AVG301:AVH301"/>
    <mergeCell ref="AVI301:AVJ301"/>
    <mergeCell ref="AVK301:AVL301"/>
    <mergeCell ref="AVM301:AVN301"/>
    <mergeCell ref="AUE301:AUF301"/>
    <mergeCell ref="AUG301:AUH301"/>
    <mergeCell ref="AUI301:AUJ301"/>
    <mergeCell ref="AUK301:AUL301"/>
    <mergeCell ref="AUM301:AUN301"/>
    <mergeCell ref="AUO301:AUP301"/>
    <mergeCell ref="AUQ301:AUR301"/>
    <mergeCell ref="AUS301:AUT301"/>
    <mergeCell ref="AUU301:AUV301"/>
    <mergeCell ref="AWG301:AWH301"/>
    <mergeCell ref="AWI301:AWJ301"/>
    <mergeCell ref="AWK301:AWL301"/>
    <mergeCell ref="AWM301:AWN301"/>
    <mergeCell ref="AWO301:AWP301"/>
    <mergeCell ref="AWQ301:AWR301"/>
    <mergeCell ref="AWS301:AWT301"/>
    <mergeCell ref="AWU301:AWV301"/>
    <mergeCell ref="AWW301:AWX301"/>
    <mergeCell ref="AVO301:AVP301"/>
    <mergeCell ref="AVQ301:AVR301"/>
    <mergeCell ref="AVS301:AVT301"/>
    <mergeCell ref="AVU301:AVV301"/>
    <mergeCell ref="AVW301:AVX301"/>
    <mergeCell ref="AVY301:AVZ301"/>
    <mergeCell ref="AWA301:AWB301"/>
    <mergeCell ref="AWC301:AWD301"/>
    <mergeCell ref="AWE301:AWF301"/>
    <mergeCell ref="AXQ301:AXR301"/>
    <mergeCell ref="AXS301:AXT301"/>
    <mergeCell ref="AXU301:AXV301"/>
    <mergeCell ref="AXW301:AXX301"/>
    <mergeCell ref="AXY301:AXZ301"/>
    <mergeCell ref="AYA301:AYB301"/>
    <mergeCell ref="AYC301:AYD301"/>
    <mergeCell ref="AYE301:AYF301"/>
    <mergeCell ref="AYG301:AYH301"/>
    <mergeCell ref="AWY301:AWZ301"/>
    <mergeCell ref="AXA301:AXB301"/>
    <mergeCell ref="AXC301:AXD301"/>
    <mergeCell ref="AXE301:AXF301"/>
    <mergeCell ref="AXG301:AXH301"/>
    <mergeCell ref="AXI301:AXJ301"/>
    <mergeCell ref="AXK301:AXL301"/>
    <mergeCell ref="AXM301:AXN301"/>
    <mergeCell ref="AXO301:AXP301"/>
    <mergeCell ref="AZA301:AZB301"/>
    <mergeCell ref="AZC301:AZD301"/>
    <mergeCell ref="AZE301:AZF301"/>
    <mergeCell ref="AZG301:AZH301"/>
    <mergeCell ref="AZI301:AZJ301"/>
    <mergeCell ref="AZK301:AZL301"/>
    <mergeCell ref="AZM301:AZN301"/>
    <mergeCell ref="AZO301:AZP301"/>
    <mergeCell ref="AZQ301:AZR301"/>
    <mergeCell ref="AYI301:AYJ301"/>
    <mergeCell ref="AYK301:AYL301"/>
    <mergeCell ref="AYM301:AYN301"/>
    <mergeCell ref="AYO301:AYP301"/>
    <mergeCell ref="AYQ301:AYR301"/>
    <mergeCell ref="AYS301:AYT301"/>
    <mergeCell ref="AYU301:AYV301"/>
    <mergeCell ref="AYW301:AYX301"/>
    <mergeCell ref="AYY301:AYZ301"/>
    <mergeCell ref="BAK301:BAL301"/>
    <mergeCell ref="BAM301:BAN301"/>
    <mergeCell ref="BAO301:BAP301"/>
    <mergeCell ref="BAQ301:BAR301"/>
    <mergeCell ref="BAS301:BAT301"/>
    <mergeCell ref="BAU301:BAV301"/>
    <mergeCell ref="BAW301:BAX301"/>
    <mergeCell ref="BAY301:BAZ301"/>
    <mergeCell ref="BBA301:BBB301"/>
    <mergeCell ref="AZS301:AZT301"/>
    <mergeCell ref="AZU301:AZV301"/>
    <mergeCell ref="AZW301:AZX301"/>
    <mergeCell ref="AZY301:AZZ301"/>
    <mergeCell ref="BAA301:BAB301"/>
    <mergeCell ref="BAC301:BAD301"/>
    <mergeCell ref="BAE301:BAF301"/>
    <mergeCell ref="BAG301:BAH301"/>
    <mergeCell ref="BAI301:BAJ301"/>
    <mergeCell ref="BBU301:BBV301"/>
    <mergeCell ref="BBW301:BBX301"/>
    <mergeCell ref="BBY301:BBZ301"/>
    <mergeCell ref="BCA301:BCB301"/>
    <mergeCell ref="BCC301:BCD301"/>
    <mergeCell ref="BCE301:BCF301"/>
    <mergeCell ref="BCG301:BCH301"/>
    <mergeCell ref="BCI301:BCJ301"/>
    <mergeCell ref="BCK301:BCL301"/>
    <mergeCell ref="BBC301:BBD301"/>
    <mergeCell ref="BBE301:BBF301"/>
    <mergeCell ref="BBG301:BBH301"/>
    <mergeCell ref="BBI301:BBJ301"/>
    <mergeCell ref="BBK301:BBL301"/>
    <mergeCell ref="BBM301:BBN301"/>
    <mergeCell ref="BBO301:BBP301"/>
    <mergeCell ref="BBQ301:BBR301"/>
    <mergeCell ref="BBS301:BBT301"/>
    <mergeCell ref="BDE301:BDF301"/>
    <mergeCell ref="BDG301:BDH301"/>
    <mergeCell ref="BDI301:BDJ301"/>
    <mergeCell ref="BDK301:BDL301"/>
    <mergeCell ref="BDM301:BDN301"/>
    <mergeCell ref="BDO301:BDP301"/>
    <mergeCell ref="BDQ301:BDR301"/>
    <mergeCell ref="BDS301:BDT301"/>
    <mergeCell ref="BDU301:BDV301"/>
    <mergeCell ref="BCM301:BCN301"/>
    <mergeCell ref="BCO301:BCP301"/>
    <mergeCell ref="BCQ301:BCR301"/>
    <mergeCell ref="BCS301:BCT301"/>
    <mergeCell ref="BCU301:BCV301"/>
    <mergeCell ref="BCW301:BCX301"/>
    <mergeCell ref="BCY301:BCZ301"/>
    <mergeCell ref="BDA301:BDB301"/>
    <mergeCell ref="BDC301:BDD301"/>
    <mergeCell ref="BEO301:BEP301"/>
    <mergeCell ref="BEQ301:BER301"/>
    <mergeCell ref="BES301:BET301"/>
    <mergeCell ref="BEU301:BEV301"/>
    <mergeCell ref="BEW301:BEX301"/>
    <mergeCell ref="BEY301:BEZ301"/>
    <mergeCell ref="BFA301:BFB301"/>
    <mergeCell ref="BFC301:BFD301"/>
    <mergeCell ref="BFE301:BFF301"/>
    <mergeCell ref="BDW301:BDX301"/>
    <mergeCell ref="BDY301:BDZ301"/>
    <mergeCell ref="BEA301:BEB301"/>
    <mergeCell ref="BEC301:BED301"/>
    <mergeCell ref="BEE301:BEF301"/>
    <mergeCell ref="BEG301:BEH301"/>
    <mergeCell ref="BEI301:BEJ301"/>
    <mergeCell ref="BEK301:BEL301"/>
    <mergeCell ref="BEM301:BEN301"/>
    <mergeCell ref="BFY301:BFZ301"/>
    <mergeCell ref="BGA301:BGB301"/>
    <mergeCell ref="BGC301:BGD301"/>
    <mergeCell ref="BGE301:BGF301"/>
    <mergeCell ref="BGG301:BGH301"/>
    <mergeCell ref="BGI301:BGJ301"/>
    <mergeCell ref="BGK301:BGL301"/>
    <mergeCell ref="BGM301:BGN301"/>
    <mergeCell ref="BGO301:BGP301"/>
    <mergeCell ref="BFG301:BFH301"/>
    <mergeCell ref="BFI301:BFJ301"/>
    <mergeCell ref="BFK301:BFL301"/>
    <mergeCell ref="BFM301:BFN301"/>
    <mergeCell ref="BFO301:BFP301"/>
    <mergeCell ref="BFQ301:BFR301"/>
    <mergeCell ref="BFS301:BFT301"/>
    <mergeCell ref="BFU301:BFV301"/>
    <mergeCell ref="BFW301:BFX301"/>
    <mergeCell ref="BHI301:BHJ301"/>
    <mergeCell ref="BHK301:BHL301"/>
    <mergeCell ref="BHM301:BHN301"/>
    <mergeCell ref="BHO301:BHP301"/>
    <mergeCell ref="BHQ301:BHR301"/>
    <mergeCell ref="BHS301:BHT301"/>
    <mergeCell ref="BHU301:BHV301"/>
    <mergeCell ref="BHW301:BHX301"/>
    <mergeCell ref="BHY301:BHZ301"/>
    <mergeCell ref="BGQ301:BGR301"/>
    <mergeCell ref="BGS301:BGT301"/>
    <mergeCell ref="BGU301:BGV301"/>
    <mergeCell ref="BGW301:BGX301"/>
    <mergeCell ref="BGY301:BGZ301"/>
    <mergeCell ref="BHA301:BHB301"/>
    <mergeCell ref="BHC301:BHD301"/>
    <mergeCell ref="BHE301:BHF301"/>
    <mergeCell ref="BHG301:BHH301"/>
    <mergeCell ref="BIS301:BIT301"/>
    <mergeCell ref="BIU301:BIV301"/>
    <mergeCell ref="BIW301:BIX301"/>
    <mergeCell ref="BIY301:BIZ301"/>
    <mergeCell ref="BJA301:BJB301"/>
    <mergeCell ref="BJC301:BJD301"/>
    <mergeCell ref="BJE301:BJF301"/>
    <mergeCell ref="BJG301:BJH301"/>
    <mergeCell ref="BJI301:BJJ301"/>
    <mergeCell ref="BIA301:BIB301"/>
    <mergeCell ref="BIC301:BID301"/>
    <mergeCell ref="BIE301:BIF301"/>
    <mergeCell ref="BIG301:BIH301"/>
    <mergeCell ref="BII301:BIJ301"/>
    <mergeCell ref="BIK301:BIL301"/>
    <mergeCell ref="BIM301:BIN301"/>
    <mergeCell ref="BIO301:BIP301"/>
    <mergeCell ref="BIQ301:BIR301"/>
    <mergeCell ref="BKC301:BKD301"/>
    <mergeCell ref="BKE301:BKF301"/>
    <mergeCell ref="BKG301:BKH301"/>
    <mergeCell ref="BKI301:BKJ301"/>
    <mergeCell ref="BKK301:BKL301"/>
    <mergeCell ref="BKM301:BKN301"/>
    <mergeCell ref="BKO301:BKP301"/>
    <mergeCell ref="BKQ301:BKR301"/>
    <mergeCell ref="BKS301:BKT301"/>
    <mergeCell ref="BJK301:BJL301"/>
    <mergeCell ref="BJM301:BJN301"/>
    <mergeCell ref="BJO301:BJP301"/>
    <mergeCell ref="BJQ301:BJR301"/>
    <mergeCell ref="BJS301:BJT301"/>
    <mergeCell ref="BJU301:BJV301"/>
    <mergeCell ref="BJW301:BJX301"/>
    <mergeCell ref="BJY301:BJZ301"/>
    <mergeCell ref="BKA301:BKB301"/>
    <mergeCell ref="BLM301:BLN301"/>
    <mergeCell ref="BLO301:BLP301"/>
    <mergeCell ref="BLQ301:BLR301"/>
    <mergeCell ref="BLS301:BLT301"/>
    <mergeCell ref="BLU301:BLV301"/>
    <mergeCell ref="BLW301:BLX301"/>
    <mergeCell ref="BLY301:BLZ301"/>
    <mergeCell ref="BMA301:BMB301"/>
    <mergeCell ref="BMC301:BMD301"/>
    <mergeCell ref="BKU301:BKV301"/>
    <mergeCell ref="BKW301:BKX301"/>
    <mergeCell ref="BKY301:BKZ301"/>
    <mergeCell ref="BLA301:BLB301"/>
    <mergeCell ref="BLC301:BLD301"/>
    <mergeCell ref="BLE301:BLF301"/>
    <mergeCell ref="BLG301:BLH301"/>
    <mergeCell ref="BLI301:BLJ301"/>
    <mergeCell ref="BLK301:BLL301"/>
    <mergeCell ref="BMW301:BMX301"/>
    <mergeCell ref="BMY301:BMZ301"/>
    <mergeCell ref="BNA301:BNB301"/>
    <mergeCell ref="BNC301:BND301"/>
    <mergeCell ref="BNE301:BNF301"/>
    <mergeCell ref="BNG301:BNH301"/>
    <mergeCell ref="BNI301:BNJ301"/>
    <mergeCell ref="BNK301:BNL301"/>
    <mergeCell ref="BNM301:BNN301"/>
    <mergeCell ref="BME301:BMF301"/>
    <mergeCell ref="BMG301:BMH301"/>
    <mergeCell ref="BMI301:BMJ301"/>
    <mergeCell ref="BMK301:BML301"/>
    <mergeCell ref="BMM301:BMN301"/>
    <mergeCell ref="BMO301:BMP301"/>
    <mergeCell ref="BMQ301:BMR301"/>
    <mergeCell ref="BMS301:BMT301"/>
    <mergeCell ref="BMU301:BMV301"/>
    <mergeCell ref="BOG301:BOH301"/>
    <mergeCell ref="BOI301:BOJ301"/>
    <mergeCell ref="BOK301:BOL301"/>
    <mergeCell ref="BOM301:BON301"/>
    <mergeCell ref="BOO301:BOP301"/>
    <mergeCell ref="BOQ301:BOR301"/>
    <mergeCell ref="BOS301:BOT301"/>
    <mergeCell ref="BOU301:BOV301"/>
    <mergeCell ref="BOW301:BOX301"/>
    <mergeCell ref="BNO301:BNP301"/>
    <mergeCell ref="BNQ301:BNR301"/>
    <mergeCell ref="BNS301:BNT301"/>
    <mergeCell ref="BNU301:BNV301"/>
    <mergeCell ref="BNW301:BNX301"/>
    <mergeCell ref="BNY301:BNZ301"/>
    <mergeCell ref="BOA301:BOB301"/>
    <mergeCell ref="BOC301:BOD301"/>
    <mergeCell ref="BOE301:BOF301"/>
    <mergeCell ref="BPQ301:BPR301"/>
    <mergeCell ref="BPS301:BPT301"/>
    <mergeCell ref="BPU301:BPV301"/>
    <mergeCell ref="BPW301:BPX301"/>
    <mergeCell ref="BPY301:BPZ301"/>
    <mergeCell ref="BQA301:BQB301"/>
    <mergeCell ref="BQC301:BQD301"/>
    <mergeCell ref="BQE301:BQF301"/>
    <mergeCell ref="BQG301:BQH301"/>
    <mergeCell ref="BOY301:BOZ301"/>
    <mergeCell ref="BPA301:BPB301"/>
    <mergeCell ref="BPC301:BPD301"/>
    <mergeCell ref="BPE301:BPF301"/>
    <mergeCell ref="BPG301:BPH301"/>
    <mergeCell ref="BPI301:BPJ301"/>
    <mergeCell ref="BPK301:BPL301"/>
    <mergeCell ref="BPM301:BPN301"/>
    <mergeCell ref="BPO301:BPP301"/>
    <mergeCell ref="BRA301:BRB301"/>
    <mergeCell ref="BRC301:BRD301"/>
    <mergeCell ref="BRE301:BRF301"/>
    <mergeCell ref="BRG301:BRH301"/>
    <mergeCell ref="BRI301:BRJ301"/>
    <mergeCell ref="BRK301:BRL301"/>
    <mergeCell ref="BRM301:BRN301"/>
    <mergeCell ref="BRO301:BRP301"/>
    <mergeCell ref="BRQ301:BRR301"/>
    <mergeCell ref="BQI301:BQJ301"/>
    <mergeCell ref="BQK301:BQL301"/>
    <mergeCell ref="BQM301:BQN301"/>
    <mergeCell ref="BQO301:BQP301"/>
    <mergeCell ref="BQQ301:BQR301"/>
    <mergeCell ref="BQS301:BQT301"/>
    <mergeCell ref="BQU301:BQV301"/>
    <mergeCell ref="BQW301:BQX301"/>
    <mergeCell ref="BQY301:BQZ301"/>
    <mergeCell ref="BSK301:BSL301"/>
    <mergeCell ref="BSM301:BSN301"/>
    <mergeCell ref="BSO301:BSP301"/>
    <mergeCell ref="BSQ301:BSR301"/>
    <mergeCell ref="BSS301:BST301"/>
    <mergeCell ref="BSU301:BSV301"/>
    <mergeCell ref="BSW301:BSX301"/>
    <mergeCell ref="BSY301:BSZ301"/>
    <mergeCell ref="BTA301:BTB301"/>
    <mergeCell ref="BRS301:BRT301"/>
    <mergeCell ref="BRU301:BRV301"/>
    <mergeCell ref="BRW301:BRX301"/>
    <mergeCell ref="BRY301:BRZ301"/>
    <mergeCell ref="BSA301:BSB301"/>
    <mergeCell ref="BSC301:BSD301"/>
    <mergeCell ref="BSE301:BSF301"/>
    <mergeCell ref="BSG301:BSH301"/>
    <mergeCell ref="BSI301:BSJ301"/>
    <mergeCell ref="BTU301:BTV301"/>
    <mergeCell ref="BTW301:BTX301"/>
    <mergeCell ref="BTY301:BTZ301"/>
    <mergeCell ref="BUA301:BUB301"/>
    <mergeCell ref="BUC301:BUD301"/>
    <mergeCell ref="BUE301:BUF301"/>
    <mergeCell ref="BUG301:BUH301"/>
    <mergeCell ref="BUI301:BUJ301"/>
    <mergeCell ref="BUK301:BUL301"/>
    <mergeCell ref="BTC301:BTD301"/>
    <mergeCell ref="BTE301:BTF301"/>
    <mergeCell ref="BTG301:BTH301"/>
    <mergeCell ref="BTI301:BTJ301"/>
    <mergeCell ref="BTK301:BTL301"/>
    <mergeCell ref="BTM301:BTN301"/>
    <mergeCell ref="BTO301:BTP301"/>
    <mergeCell ref="BTQ301:BTR301"/>
    <mergeCell ref="BTS301:BTT301"/>
    <mergeCell ref="BVE301:BVF301"/>
    <mergeCell ref="BVG301:BVH301"/>
    <mergeCell ref="BVI301:BVJ301"/>
    <mergeCell ref="BVK301:BVL301"/>
    <mergeCell ref="BVM301:BVN301"/>
    <mergeCell ref="BVO301:BVP301"/>
    <mergeCell ref="BVQ301:BVR301"/>
    <mergeCell ref="BVS301:BVT301"/>
    <mergeCell ref="BVU301:BVV301"/>
    <mergeCell ref="BUM301:BUN301"/>
    <mergeCell ref="BUO301:BUP301"/>
    <mergeCell ref="BUQ301:BUR301"/>
    <mergeCell ref="BUS301:BUT301"/>
    <mergeCell ref="BUU301:BUV301"/>
    <mergeCell ref="BUW301:BUX301"/>
    <mergeCell ref="BUY301:BUZ301"/>
    <mergeCell ref="BVA301:BVB301"/>
    <mergeCell ref="BVC301:BVD301"/>
    <mergeCell ref="BWO301:BWP301"/>
    <mergeCell ref="BWQ301:BWR301"/>
    <mergeCell ref="BWS301:BWT301"/>
    <mergeCell ref="BWU301:BWV301"/>
    <mergeCell ref="BWW301:BWX301"/>
    <mergeCell ref="BWY301:BWZ301"/>
    <mergeCell ref="BXA301:BXB301"/>
    <mergeCell ref="BXC301:BXD301"/>
    <mergeCell ref="BXE301:BXF301"/>
    <mergeCell ref="BVW301:BVX301"/>
    <mergeCell ref="BVY301:BVZ301"/>
    <mergeCell ref="BWA301:BWB301"/>
    <mergeCell ref="BWC301:BWD301"/>
    <mergeCell ref="BWE301:BWF301"/>
    <mergeCell ref="BWG301:BWH301"/>
    <mergeCell ref="BWI301:BWJ301"/>
    <mergeCell ref="BWK301:BWL301"/>
    <mergeCell ref="BWM301:BWN301"/>
    <mergeCell ref="BXY301:BXZ301"/>
    <mergeCell ref="BYA301:BYB301"/>
    <mergeCell ref="BYC301:BYD301"/>
    <mergeCell ref="BYE301:BYF301"/>
    <mergeCell ref="BYG301:BYH301"/>
    <mergeCell ref="BYI301:BYJ301"/>
    <mergeCell ref="BYK301:BYL301"/>
    <mergeCell ref="BYM301:BYN301"/>
    <mergeCell ref="BYO301:BYP301"/>
    <mergeCell ref="BXG301:BXH301"/>
    <mergeCell ref="BXI301:BXJ301"/>
    <mergeCell ref="BXK301:BXL301"/>
    <mergeCell ref="BXM301:BXN301"/>
    <mergeCell ref="BXO301:BXP301"/>
    <mergeCell ref="BXQ301:BXR301"/>
    <mergeCell ref="BXS301:BXT301"/>
    <mergeCell ref="BXU301:BXV301"/>
    <mergeCell ref="BXW301:BXX301"/>
    <mergeCell ref="BZI301:BZJ301"/>
    <mergeCell ref="BZK301:BZL301"/>
    <mergeCell ref="BZM301:BZN301"/>
    <mergeCell ref="BZO301:BZP301"/>
    <mergeCell ref="BZQ301:BZR301"/>
    <mergeCell ref="BZS301:BZT301"/>
    <mergeCell ref="BZU301:BZV301"/>
    <mergeCell ref="BZW301:BZX301"/>
    <mergeCell ref="BZY301:BZZ301"/>
    <mergeCell ref="BYQ301:BYR301"/>
    <mergeCell ref="BYS301:BYT301"/>
    <mergeCell ref="BYU301:BYV301"/>
    <mergeCell ref="BYW301:BYX301"/>
    <mergeCell ref="BYY301:BYZ301"/>
    <mergeCell ref="BZA301:BZB301"/>
    <mergeCell ref="BZC301:BZD301"/>
    <mergeCell ref="BZE301:BZF301"/>
    <mergeCell ref="BZG301:BZH301"/>
    <mergeCell ref="CAS301:CAT301"/>
    <mergeCell ref="CAU301:CAV301"/>
    <mergeCell ref="CAW301:CAX301"/>
    <mergeCell ref="CAY301:CAZ301"/>
    <mergeCell ref="CBA301:CBB301"/>
    <mergeCell ref="CBC301:CBD301"/>
    <mergeCell ref="CBE301:CBF301"/>
    <mergeCell ref="CBG301:CBH301"/>
    <mergeCell ref="CBI301:CBJ301"/>
    <mergeCell ref="CAA301:CAB301"/>
    <mergeCell ref="CAC301:CAD301"/>
    <mergeCell ref="CAE301:CAF301"/>
    <mergeCell ref="CAG301:CAH301"/>
    <mergeCell ref="CAI301:CAJ301"/>
    <mergeCell ref="CAK301:CAL301"/>
    <mergeCell ref="CAM301:CAN301"/>
    <mergeCell ref="CAO301:CAP301"/>
    <mergeCell ref="CAQ301:CAR301"/>
    <mergeCell ref="CCC301:CCD301"/>
    <mergeCell ref="CCE301:CCF301"/>
    <mergeCell ref="CCG301:CCH301"/>
    <mergeCell ref="CCI301:CCJ301"/>
    <mergeCell ref="CCK301:CCL301"/>
    <mergeCell ref="CCM301:CCN301"/>
    <mergeCell ref="CCO301:CCP301"/>
    <mergeCell ref="CCQ301:CCR301"/>
    <mergeCell ref="CCS301:CCT301"/>
    <mergeCell ref="CBK301:CBL301"/>
    <mergeCell ref="CBM301:CBN301"/>
    <mergeCell ref="CBO301:CBP301"/>
    <mergeCell ref="CBQ301:CBR301"/>
    <mergeCell ref="CBS301:CBT301"/>
    <mergeCell ref="CBU301:CBV301"/>
    <mergeCell ref="CBW301:CBX301"/>
    <mergeCell ref="CBY301:CBZ301"/>
    <mergeCell ref="CCA301:CCB301"/>
    <mergeCell ref="CDM301:CDN301"/>
    <mergeCell ref="CDO301:CDP301"/>
    <mergeCell ref="CDQ301:CDR301"/>
    <mergeCell ref="CDS301:CDT301"/>
    <mergeCell ref="CDU301:CDV301"/>
    <mergeCell ref="CDW301:CDX301"/>
    <mergeCell ref="CDY301:CDZ301"/>
    <mergeCell ref="CEA301:CEB301"/>
    <mergeCell ref="CEC301:CED301"/>
    <mergeCell ref="CCU301:CCV301"/>
    <mergeCell ref="CCW301:CCX301"/>
    <mergeCell ref="CCY301:CCZ301"/>
    <mergeCell ref="CDA301:CDB301"/>
    <mergeCell ref="CDC301:CDD301"/>
    <mergeCell ref="CDE301:CDF301"/>
    <mergeCell ref="CDG301:CDH301"/>
    <mergeCell ref="CDI301:CDJ301"/>
    <mergeCell ref="CDK301:CDL301"/>
    <mergeCell ref="CEW301:CEX301"/>
    <mergeCell ref="CEY301:CEZ301"/>
    <mergeCell ref="CFA301:CFB301"/>
    <mergeCell ref="CFC301:CFD301"/>
    <mergeCell ref="CFE301:CFF301"/>
    <mergeCell ref="CFG301:CFH301"/>
    <mergeCell ref="CFI301:CFJ301"/>
    <mergeCell ref="CFK301:CFL301"/>
    <mergeCell ref="CFM301:CFN301"/>
    <mergeCell ref="CEE301:CEF301"/>
    <mergeCell ref="CEG301:CEH301"/>
    <mergeCell ref="CEI301:CEJ301"/>
    <mergeCell ref="CEK301:CEL301"/>
    <mergeCell ref="CEM301:CEN301"/>
    <mergeCell ref="CEO301:CEP301"/>
    <mergeCell ref="CEQ301:CER301"/>
    <mergeCell ref="CES301:CET301"/>
    <mergeCell ref="CEU301:CEV301"/>
    <mergeCell ref="CGG301:CGH301"/>
    <mergeCell ref="CGI301:CGJ301"/>
    <mergeCell ref="CGK301:CGL301"/>
    <mergeCell ref="CGM301:CGN301"/>
    <mergeCell ref="CGO301:CGP301"/>
    <mergeCell ref="CGQ301:CGR301"/>
    <mergeCell ref="CGS301:CGT301"/>
    <mergeCell ref="CGU301:CGV301"/>
    <mergeCell ref="CGW301:CGX301"/>
    <mergeCell ref="CFO301:CFP301"/>
    <mergeCell ref="CFQ301:CFR301"/>
    <mergeCell ref="CFS301:CFT301"/>
    <mergeCell ref="CFU301:CFV301"/>
    <mergeCell ref="CFW301:CFX301"/>
    <mergeCell ref="CFY301:CFZ301"/>
    <mergeCell ref="CGA301:CGB301"/>
    <mergeCell ref="CGC301:CGD301"/>
    <mergeCell ref="CGE301:CGF301"/>
    <mergeCell ref="CHQ301:CHR301"/>
    <mergeCell ref="CHS301:CHT301"/>
    <mergeCell ref="CHU301:CHV301"/>
    <mergeCell ref="CHW301:CHX301"/>
    <mergeCell ref="CHY301:CHZ301"/>
    <mergeCell ref="CIA301:CIB301"/>
    <mergeCell ref="CIC301:CID301"/>
    <mergeCell ref="CIE301:CIF301"/>
    <mergeCell ref="CIG301:CIH301"/>
    <mergeCell ref="CGY301:CGZ301"/>
    <mergeCell ref="CHA301:CHB301"/>
    <mergeCell ref="CHC301:CHD301"/>
    <mergeCell ref="CHE301:CHF301"/>
    <mergeCell ref="CHG301:CHH301"/>
    <mergeCell ref="CHI301:CHJ301"/>
    <mergeCell ref="CHK301:CHL301"/>
    <mergeCell ref="CHM301:CHN301"/>
    <mergeCell ref="CHO301:CHP301"/>
    <mergeCell ref="CJA301:CJB301"/>
    <mergeCell ref="CJC301:CJD301"/>
    <mergeCell ref="CJE301:CJF301"/>
    <mergeCell ref="CJG301:CJH301"/>
    <mergeCell ref="CJI301:CJJ301"/>
    <mergeCell ref="CJK301:CJL301"/>
    <mergeCell ref="CJM301:CJN301"/>
    <mergeCell ref="CJO301:CJP301"/>
    <mergeCell ref="CJQ301:CJR301"/>
    <mergeCell ref="CII301:CIJ301"/>
    <mergeCell ref="CIK301:CIL301"/>
    <mergeCell ref="CIM301:CIN301"/>
    <mergeCell ref="CIO301:CIP301"/>
    <mergeCell ref="CIQ301:CIR301"/>
    <mergeCell ref="CIS301:CIT301"/>
    <mergeCell ref="CIU301:CIV301"/>
    <mergeCell ref="CIW301:CIX301"/>
    <mergeCell ref="CIY301:CIZ301"/>
    <mergeCell ref="CKK301:CKL301"/>
    <mergeCell ref="CKM301:CKN301"/>
    <mergeCell ref="CKO301:CKP301"/>
    <mergeCell ref="CKQ301:CKR301"/>
    <mergeCell ref="CKS301:CKT301"/>
    <mergeCell ref="CKU301:CKV301"/>
    <mergeCell ref="CKW301:CKX301"/>
    <mergeCell ref="CKY301:CKZ301"/>
    <mergeCell ref="CLA301:CLB301"/>
    <mergeCell ref="CJS301:CJT301"/>
    <mergeCell ref="CJU301:CJV301"/>
    <mergeCell ref="CJW301:CJX301"/>
    <mergeCell ref="CJY301:CJZ301"/>
    <mergeCell ref="CKA301:CKB301"/>
    <mergeCell ref="CKC301:CKD301"/>
    <mergeCell ref="CKE301:CKF301"/>
    <mergeCell ref="CKG301:CKH301"/>
    <mergeCell ref="CKI301:CKJ301"/>
    <mergeCell ref="CLU301:CLV301"/>
    <mergeCell ref="CLW301:CLX301"/>
    <mergeCell ref="CLY301:CLZ301"/>
    <mergeCell ref="CMA301:CMB301"/>
    <mergeCell ref="CMC301:CMD301"/>
    <mergeCell ref="CME301:CMF301"/>
    <mergeCell ref="CMG301:CMH301"/>
    <mergeCell ref="CMI301:CMJ301"/>
    <mergeCell ref="CMK301:CML301"/>
    <mergeCell ref="CLC301:CLD301"/>
    <mergeCell ref="CLE301:CLF301"/>
    <mergeCell ref="CLG301:CLH301"/>
    <mergeCell ref="CLI301:CLJ301"/>
    <mergeCell ref="CLK301:CLL301"/>
    <mergeCell ref="CLM301:CLN301"/>
    <mergeCell ref="CLO301:CLP301"/>
    <mergeCell ref="CLQ301:CLR301"/>
    <mergeCell ref="CLS301:CLT301"/>
    <mergeCell ref="CNE301:CNF301"/>
    <mergeCell ref="CNG301:CNH301"/>
    <mergeCell ref="CNI301:CNJ301"/>
    <mergeCell ref="CNK301:CNL301"/>
    <mergeCell ref="CNM301:CNN301"/>
    <mergeCell ref="CNO301:CNP301"/>
    <mergeCell ref="CNQ301:CNR301"/>
    <mergeCell ref="CNS301:CNT301"/>
    <mergeCell ref="CNU301:CNV301"/>
    <mergeCell ref="CMM301:CMN301"/>
    <mergeCell ref="CMO301:CMP301"/>
    <mergeCell ref="CMQ301:CMR301"/>
    <mergeCell ref="CMS301:CMT301"/>
    <mergeCell ref="CMU301:CMV301"/>
    <mergeCell ref="CMW301:CMX301"/>
    <mergeCell ref="CMY301:CMZ301"/>
    <mergeCell ref="CNA301:CNB301"/>
    <mergeCell ref="CNC301:CND301"/>
    <mergeCell ref="COO301:COP301"/>
    <mergeCell ref="COQ301:COR301"/>
    <mergeCell ref="COS301:COT301"/>
    <mergeCell ref="COU301:COV301"/>
    <mergeCell ref="COW301:COX301"/>
    <mergeCell ref="COY301:COZ301"/>
    <mergeCell ref="CPA301:CPB301"/>
    <mergeCell ref="CPC301:CPD301"/>
    <mergeCell ref="CPE301:CPF301"/>
    <mergeCell ref="CNW301:CNX301"/>
    <mergeCell ref="CNY301:CNZ301"/>
    <mergeCell ref="COA301:COB301"/>
    <mergeCell ref="COC301:COD301"/>
    <mergeCell ref="COE301:COF301"/>
    <mergeCell ref="COG301:COH301"/>
    <mergeCell ref="COI301:COJ301"/>
    <mergeCell ref="COK301:COL301"/>
    <mergeCell ref="COM301:CON301"/>
    <mergeCell ref="CPY301:CPZ301"/>
    <mergeCell ref="CQA301:CQB301"/>
    <mergeCell ref="CQC301:CQD301"/>
    <mergeCell ref="CQE301:CQF301"/>
    <mergeCell ref="CQG301:CQH301"/>
    <mergeCell ref="CQI301:CQJ301"/>
    <mergeCell ref="CQK301:CQL301"/>
    <mergeCell ref="CQM301:CQN301"/>
    <mergeCell ref="CQO301:CQP301"/>
    <mergeCell ref="CPG301:CPH301"/>
    <mergeCell ref="CPI301:CPJ301"/>
    <mergeCell ref="CPK301:CPL301"/>
    <mergeCell ref="CPM301:CPN301"/>
    <mergeCell ref="CPO301:CPP301"/>
    <mergeCell ref="CPQ301:CPR301"/>
    <mergeCell ref="CPS301:CPT301"/>
    <mergeCell ref="CPU301:CPV301"/>
    <mergeCell ref="CPW301:CPX301"/>
    <mergeCell ref="CRI301:CRJ301"/>
    <mergeCell ref="CRK301:CRL301"/>
    <mergeCell ref="CRM301:CRN301"/>
    <mergeCell ref="CRO301:CRP301"/>
    <mergeCell ref="CRQ301:CRR301"/>
    <mergeCell ref="CRS301:CRT301"/>
    <mergeCell ref="CRU301:CRV301"/>
    <mergeCell ref="CRW301:CRX301"/>
    <mergeCell ref="CRY301:CRZ301"/>
    <mergeCell ref="CQQ301:CQR301"/>
    <mergeCell ref="CQS301:CQT301"/>
    <mergeCell ref="CQU301:CQV301"/>
    <mergeCell ref="CQW301:CQX301"/>
    <mergeCell ref="CQY301:CQZ301"/>
    <mergeCell ref="CRA301:CRB301"/>
    <mergeCell ref="CRC301:CRD301"/>
    <mergeCell ref="CRE301:CRF301"/>
    <mergeCell ref="CRG301:CRH301"/>
    <mergeCell ref="CSS301:CST301"/>
    <mergeCell ref="CSU301:CSV301"/>
    <mergeCell ref="CSW301:CSX301"/>
    <mergeCell ref="CSY301:CSZ301"/>
    <mergeCell ref="CTA301:CTB301"/>
    <mergeCell ref="CTC301:CTD301"/>
    <mergeCell ref="CTE301:CTF301"/>
    <mergeCell ref="CTG301:CTH301"/>
    <mergeCell ref="CTI301:CTJ301"/>
    <mergeCell ref="CSA301:CSB301"/>
    <mergeCell ref="CSC301:CSD301"/>
    <mergeCell ref="CSE301:CSF301"/>
    <mergeCell ref="CSG301:CSH301"/>
    <mergeCell ref="CSI301:CSJ301"/>
    <mergeCell ref="CSK301:CSL301"/>
    <mergeCell ref="CSM301:CSN301"/>
    <mergeCell ref="CSO301:CSP301"/>
    <mergeCell ref="CSQ301:CSR301"/>
    <mergeCell ref="CUC301:CUD301"/>
    <mergeCell ref="CUE301:CUF301"/>
    <mergeCell ref="CUG301:CUH301"/>
    <mergeCell ref="CUI301:CUJ301"/>
    <mergeCell ref="CUK301:CUL301"/>
    <mergeCell ref="CUM301:CUN301"/>
    <mergeCell ref="CUO301:CUP301"/>
    <mergeCell ref="CUQ301:CUR301"/>
    <mergeCell ref="CUS301:CUT301"/>
    <mergeCell ref="CTK301:CTL301"/>
    <mergeCell ref="CTM301:CTN301"/>
    <mergeCell ref="CTO301:CTP301"/>
    <mergeCell ref="CTQ301:CTR301"/>
    <mergeCell ref="CTS301:CTT301"/>
    <mergeCell ref="CTU301:CTV301"/>
    <mergeCell ref="CTW301:CTX301"/>
    <mergeCell ref="CTY301:CTZ301"/>
    <mergeCell ref="CUA301:CUB301"/>
    <mergeCell ref="CVM301:CVN301"/>
    <mergeCell ref="CVO301:CVP301"/>
    <mergeCell ref="CVQ301:CVR301"/>
    <mergeCell ref="CVS301:CVT301"/>
    <mergeCell ref="CVU301:CVV301"/>
    <mergeCell ref="CVW301:CVX301"/>
    <mergeCell ref="CVY301:CVZ301"/>
    <mergeCell ref="CWA301:CWB301"/>
    <mergeCell ref="CWC301:CWD301"/>
    <mergeCell ref="CUU301:CUV301"/>
    <mergeCell ref="CUW301:CUX301"/>
    <mergeCell ref="CUY301:CUZ301"/>
    <mergeCell ref="CVA301:CVB301"/>
    <mergeCell ref="CVC301:CVD301"/>
    <mergeCell ref="CVE301:CVF301"/>
    <mergeCell ref="CVG301:CVH301"/>
    <mergeCell ref="CVI301:CVJ301"/>
    <mergeCell ref="CVK301:CVL301"/>
    <mergeCell ref="CWW301:CWX301"/>
    <mergeCell ref="CWY301:CWZ301"/>
    <mergeCell ref="CXA301:CXB301"/>
    <mergeCell ref="CXC301:CXD301"/>
    <mergeCell ref="CXE301:CXF301"/>
    <mergeCell ref="CXG301:CXH301"/>
    <mergeCell ref="CXI301:CXJ301"/>
    <mergeCell ref="CXK301:CXL301"/>
    <mergeCell ref="CXM301:CXN301"/>
    <mergeCell ref="CWE301:CWF301"/>
    <mergeCell ref="CWG301:CWH301"/>
    <mergeCell ref="CWI301:CWJ301"/>
    <mergeCell ref="CWK301:CWL301"/>
    <mergeCell ref="CWM301:CWN301"/>
    <mergeCell ref="CWO301:CWP301"/>
    <mergeCell ref="CWQ301:CWR301"/>
    <mergeCell ref="CWS301:CWT301"/>
    <mergeCell ref="CWU301:CWV301"/>
    <mergeCell ref="CYG301:CYH301"/>
    <mergeCell ref="CYI301:CYJ301"/>
    <mergeCell ref="CYK301:CYL301"/>
    <mergeCell ref="CYM301:CYN301"/>
    <mergeCell ref="CYO301:CYP301"/>
    <mergeCell ref="CYQ301:CYR301"/>
    <mergeCell ref="CYS301:CYT301"/>
    <mergeCell ref="CYU301:CYV301"/>
    <mergeCell ref="CYW301:CYX301"/>
    <mergeCell ref="CXO301:CXP301"/>
    <mergeCell ref="CXQ301:CXR301"/>
    <mergeCell ref="CXS301:CXT301"/>
    <mergeCell ref="CXU301:CXV301"/>
    <mergeCell ref="CXW301:CXX301"/>
    <mergeCell ref="CXY301:CXZ301"/>
    <mergeCell ref="CYA301:CYB301"/>
    <mergeCell ref="CYC301:CYD301"/>
    <mergeCell ref="CYE301:CYF301"/>
    <mergeCell ref="CZQ301:CZR301"/>
    <mergeCell ref="CZS301:CZT301"/>
    <mergeCell ref="CZU301:CZV301"/>
    <mergeCell ref="CZW301:CZX301"/>
    <mergeCell ref="CZY301:CZZ301"/>
    <mergeCell ref="DAA301:DAB301"/>
    <mergeCell ref="DAC301:DAD301"/>
    <mergeCell ref="DAE301:DAF301"/>
    <mergeCell ref="DAG301:DAH301"/>
    <mergeCell ref="CYY301:CYZ301"/>
    <mergeCell ref="CZA301:CZB301"/>
    <mergeCell ref="CZC301:CZD301"/>
    <mergeCell ref="CZE301:CZF301"/>
    <mergeCell ref="CZG301:CZH301"/>
    <mergeCell ref="CZI301:CZJ301"/>
    <mergeCell ref="CZK301:CZL301"/>
    <mergeCell ref="CZM301:CZN301"/>
    <mergeCell ref="CZO301:CZP301"/>
    <mergeCell ref="DBA301:DBB301"/>
    <mergeCell ref="DBC301:DBD301"/>
    <mergeCell ref="DBE301:DBF301"/>
    <mergeCell ref="DBG301:DBH301"/>
    <mergeCell ref="DBI301:DBJ301"/>
    <mergeCell ref="DBK301:DBL301"/>
    <mergeCell ref="DBM301:DBN301"/>
    <mergeCell ref="DBO301:DBP301"/>
    <mergeCell ref="DBQ301:DBR301"/>
    <mergeCell ref="DAI301:DAJ301"/>
    <mergeCell ref="DAK301:DAL301"/>
    <mergeCell ref="DAM301:DAN301"/>
    <mergeCell ref="DAO301:DAP301"/>
    <mergeCell ref="DAQ301:DAR301"/>
    <mergeCell ref="DAS301:DAT301"/>
    <mergeCell ref="DAU301:DAV301"/>
    <mergeCell ref="DAW301:DAX301"/>
    <mergeCell ref="DAY301:DAZ301"/>
    <mergeCell ref="DCK301:DCL301"/>
    <mergeCell ref="DCM301:DCN301"/>
    <mergeCell ref="DCO301:DCP301"/>
    <mergeCell ref="DCQ301:DCR301"/>
    <mergeCell ref="DCS301:DCT301"/>
    <mergeCell ref="DCU301:DCV301"/>
    <mergeCell ref="DCW301:DCX301"/>
    <mergeCell ref="DCY301:DCZ301"/>
    <mergeCell ref="DDA301:DDB301"/>
    <mergeCell ref="DBS301:DBT301"/>
    <mergeCell ref="DBU301:DBV301"/>
    <mergeCell ref="DBW301:DBX301"/>
    <mergeCell ref="DBY301:DBZ301"/>
    <mergeCell ref="DCA301:DCB301"/>
    <mergeCell ref="DCC301:DCD301"/>
    <mergeCell ref="DCE301:DCF301"/>
    <mergeCell ref="DCG301:DCH301"/>
    <mergeCell ref="DCI301:DCJ301"/>
    <mergeCell ref="DDU301:DDV301"/>
    <mergeCell ref="DDW301:DDX301"/>
    <mergeCell ref="DDY301:DDZ301"/>
    <mergeCell ref="DEA301:DEB301"/>
    <mergeCell ref="DEC301:DED301"/>
    <mergeCell ref="DEE301:DEF301"/>
    <mergeCell ref="DEG301:DEH301"/>
    <mergeCell ref="DEI301:DEJ301"/>
    <mergeCell ref="DEK301:DEL301"/>
    <mergeCell ref="DDC301:DDD301"/>
    <mergeCell ref="DDE301:DDF301"/>
    <mergeCell ref="DDG301:DDH301"/>
    <mergeCell ref="DDI301:DDJ301"/>
    <mergeCell ref="DDK301:DDL301"/>
    <mergeCell ref="DDM301:DDN301"/>
    <mergeCell ref="DDO301:DDP301"/>
    <mergeCell ref="DDQ301:DDR301"/>
    <mergeCell ref="DDS301:DDT301"/>
    <mergeCell ref="DFE301:DFF301"/>
    <mergeCell ref="DFG301:DFH301"/>
    <mergeCell ref="DFI301:DFJ301"/>
    <mergeCell ref="DFK301:DFL301"/>
    <mergeCell ref="DFM301:DFN301"/>
    <mergeCell ref="DFO301:DFP301"/>
    <mergeCell ref="DFQ301:DFR301"/>
    <mergeCell ref="DFS301:DFT301"/>
    <mergeCell ref="DFU301:DFV301"/>
    <mergeCell ref="DEM301:DEN301"/>
    <mergeCell ref="DEO301:DEP301"/>
    <mergeCell ref="DEQ301:DER301"/>
    <mergeCell ref="DES301:DET301"/>
    <mergeCell ref="DEU301:DEV301"/>
    <mergeCell ref="DEW301:DEX301"/>
    <mergeCell ref="DEY301:DEZ301"/>
    <mergeCell ref="DFA301:DFB301"/>
    <mergeCell ref="DFC301:DFD301"/>
    <mergeCell ref="DGO301:DGP301"/>
    <mergeCell ref="DGQ301:DGR301"/>
    <mergeCell ref="DGS301:DGT301"/>
    <mergeCell ref="DGU301:DGV301"/>
    <mergeCell ref="DGW301:DGX301"/>
    <mergeCell ref="DGY301:DGZ301"/>
    <mergeCell ref="DHA301:DHB301"/>
    <mergeCell ref="DHC301:DHD301"/>
    <mergeCell ref="DHE301:DHF301"/>
    <mergeCell ref="DFW301:DFX301"/>
    <mergeCell ref="DFY301:DFZ301"/>
    <mergeCell ref="DGA301:DGB301"/>
    <mergeCell ref="DGC301:DGD301"/>
    <mergeCell ref="DGE301:DGF301"/>
    <mergeCell ref="DGG301:DGH301"/>
    <mergeCell ref="DGI301:DGJ301"/>
    <mergeCell ref="DGK301:DGL301"/>
    <mergeCell ref="DGM301:DGN301"/>
    <mergeCell ref="DHY301:DHZ301"/>
    <mergeCell ref="DIA301:DIB301"/>
    <mergeCell ref="DIC301:DID301"/>
    <mergeCell ref="DIE301:DIF301"/>
    <mergeCell ref="DIG301:DIH301"/>
    <mergeCell ref="DII301:DIJ301"/>
    <mergeCell ref="DIK301:DIL301"/>
    <mergeCell ref="DIM301:DIN301"/>
    <mergeCell ref="DIO301:DIP301"/>
    <mergeCell ref="DHG301:DHH301"/>
    <mergeCell ref="DHI301:DHJ301"/>
    <mergeCell ref="DHK301:DHL301"/>
    <mergeCell ref="DHM301:DHN301"/>
    <mergeCell ref="DHO301:DHP301"/>
    <mergeCell ref="DHQ301:DHR301"/>
    <mergeCell ref="DHS301:DHT301"/>
    <mergeCell ref="DHU301:DHV301"/>
    <mergeCell ref="DHW301:DHX301"/>
    <mergeCell ref="DJI301:DJJ301"/>
    <mergeCell ref="DJK301:DJL301"/>
    <mergeCell ref="DJM301:DJN301"/>
    <mergeCell ref="DJO301:DJP301"/>
    <mergeCell ref="DJQ301:DJR301"/>
    <mergeCell ref="DJS301:DJT301"/>
    <mergeCell ref="DJU301:DJV301"/>
    <mergeCell ref="DJW301:DJX301"/>
    <mergeCell ref="DJY301:DJZ301"/>
    <mergeCell ref="DIQ301:DIR301"/>
    <mergeCell ref="DIS301:DIT301"/>
    <mergeCell ref="DIU301:DIV301"/>
    <mergeCell ref="DIW301:DIX301"/>
    <mergeCell ref="DIY301:DIZ301"/>
    <mergeCell ref="DJA301:DJB301"/>
    <mergeCell ref="DJC301:DJD301"/>
    <mergeCell ref="DJE301:DJF301"/>
    <mergeCell ref="DJG301:DJH301"/>
    <mergeCell ref="DKS301:DKT301"/>
    <mergeCell ref="DKU301:DKV301"/>
    <mergeCell ref="DKW301:DKX301"/>
    <mergeCell ref="DKY301:DKZ301"/>
    <mergeCell ref="DLA301:DLB301"/>
    <mergeCell ref="DLC301:DLD301"/>
    <mergeCell ref="DLE301:DLF301"/>
    <mergeCell ref="DLG301:DLH301"/>
    <mergeCell ref="DLI301:DLJ301"/>
    <mergeCell ref="DKA301:DKB301"/>
    <mergeCell ref="DKC301:DKD301"/>
    <mergeCell ref="DKE301:DKF301"/>
    <mergeCell ref="DKG301:DKH301"/>
    <mergeCell ref="DKI301:DKJ301"/>
    <mergeCell ref="DKK301:DKL301"/>
    <mergeCell ref="DKM301:DKN301"/>
    <mergeCell ref="DKO301:DKP301"/>
    <mergeCell ref="DKQ301:DKR301"/>
    <mergeCell ref="DMC301:DMD301"/>
    <mergeCell ref="DME301:DMF301"/>
    <mergeCell ref="DMG301:DMH301"/>
    <mergeCell ref="DMI301:DMJ301"/>
    <mergeCell ref="DMK301:DML301"/>
    <mergeCell ref="DMM301:DMN301"/>
    <mergeCell ref="DMO301:DMP301"/>
    <mergeCell ref="DMQ301:DMR301"/>
    <mergeCell ref="DMS301:DMT301"/>
    <mergeCell ref="DLK301:DLL301"/>
    <mergeCell ref="DLM301:DLN301"/>
    <mergeCell ref="DLO301:DLP301"/>
    <mergeCell ref="DLQ301:DLR301"/>
    <mergeCell ref="DLS301:DLT301"/>
    <mergeCell ref="DLU301:DLV301"/>
    <mergeCell ref="DLW301:DLX301"/>
    <mergeCell ref="DLY301:DLZ301"/>
    <mergeCell ref="DMA301:DMB301"/>
    <mergeCell ref="DNM301:DNN301"/>
    <mergeCell ref="DNO301:DNP301"/>
    <mergeCell ref="DNQ301:DNR301"/>
    <mergeCell ref="DNS301:DNT301"/>
    <mergeCell ref="DNU301:DNV301"/>
    <mergeCell ref="DNW301:DNX301"/>
    <mergeCell ref="DNY301:DNZ301"/>
    <mergeCell ref="DOA301:DOB301"/>
    <mergeCell ref="DOC301:DOD301"/>
    <mergeCell ref="DMU301:DMV301"/>
    <mergeCell ref="DMW301:DMX301"/>
    <mergeCell ref="DMY301:DMZ301"/>
    <mergeCell ref="DNA301:DNB301"/>
    <mergeCell ref="DNC301:DND301"/>
    <mergeCell ref="DNE301:DNF301"/>
    <mergeCell ref="DNG301:DNH301"/>
    <mergeCell ref="DNI301:DNJ301"/>
    <mergeCell ref="DNK301:DNL301"/>
    <mergeCell ref="DOW301:DOX301"/>
    <mergeCell ref="DOY301:DOZ301"/>
    <mergeCell ref="DPA301:DPB301"/>
    <mergeCell ref="DPC301:DPD301"/>
    <mergeCell ref="DPE301:DPF301"/>
    <mergeCell ref="DPG301:DPH301"/>
    <mergeCell ref="DPI301:DPJ301"/>
    <mergeCell ref="DPK301:DPL301"/>
    <mergeCell ref="DPM301:DPN301"/>
    <mergeCell ref="DOE301:DOF301"/>
    <mergeCell ref="DOG301:DOH301"/>
    <mergeCell ref="DOI301:DOJ301"/>
    <mergeCell ref="DOK301:DOL301"/>
    <mergeCell ref="DOM301:DON301"/>
    <mergeCell ref="DOO301:DOP301"/>
    <mergeCell ref="DOQ301:DOR301"/>
    <mergeCell ref="DOS301:DOT301"/>
    <mergeCell ref="DOU301:DOV301"/>
    <mergeCell ref="DQG301:DQH301"/>
    <mergeCell ref="DQI301:DQJ301"/>
    <mergeCell ref="DQK301:DQL301"/>
    <mergeCell ref="DQM301:DQN301"/>
    <mergeCell ref="DQO301:DQP301"/>
    <mergeCell ref="DQQ301:DQR301"/>
    <mergeCell ref="DQS301:DQT301"/>
    <mergeCell ref="DQU301:DQV301"/>
    <mergeCell ref="DQW301:DQX301"/>
    <mergeCell ref="DPO301:DPP301"/>
    <mergeCell ref="DPQ301:DPR301"/>
    <mergeCell ref="DPS301:DPT301"/>
    <mergeCell ref="DPU301:DPV301"/>
    <mergeCell ref="DPW301:DPX301"/>
    <mergeCell ref="DPY301:DPZ301"/>
    <mergeCell ref="DQA301:DQB301"/>
    <mergeCell ref="DQC301:DQD301"/>
    <mergeCell ref="DQE301:DQF301"/>
    <mergeCell ref="DRQ301:DRR301"/>
    <mergeCell ref="DRS301:DRT301"/>
    <mergeCell ref="DRU301:DRV301"/>
    <mergeCell ref="DRW301:DRX301"/>
    <mergeCell ref="DRY301:DRZ301"/>
    <mergeCell ref="DSA301:DSB301"/>
    <mergeCell ref="DSC301:DSD301"/>
    <mergeCell ref="DSE301:DSF301"/>
    <mergeCell ref="DSG301:DSH301"/>
    <mergeCell ref="DQY301:DQZ301"/>
    <mergeCell ref="DRA301:DRB301"/>
    <mergeCell ref="DRC301:DRD301"/>
    <mergeCell ref="DRE301:DRF301"/>
    <mergeCell ref="DRG301:DRH301"/>
    <mergeCell ref="DRI301:DRJ301"/>
    <mergeCell ref="DRK301:DRL301"/>
    <mergeCell ref="DRM301:DRN301"/>
    <mergeCell ref="DRO301:DRP301"/>
    <mergeCell ref="DTA301:DTB301"/>
    <mergeCell ref="DTC301:DTD301"/>
    <mergeCell ref="DTE301:DTF301"/>
    <mergeCell ref="DTG301:DTH301"/>
    <mergeCell ref="DTI301:DTJ301"/>
    <mergeCell ref="DTK301:DTL301"/>
    <mergeCell ref="DTM301:DTN301"/>
    <mergeCell ref="DTO301:DTP301"/>
    <mergeCell ref="DTQ301:DTR301"/>
    <mergeCell ref="DSI301:DSJ301"/>
    <mergeCell ref="DSK301:DSL301"/>
    <mergeCell ref="DSM301:DSN301"/>
    <mergeCell ref="DSO301:DSP301"/>
    <mergeCell ref="DSQ301:DSR301"/>
    <mergeCell ref="DSS301:DST301"/>
    <mergeCell ref="DSU301:DSV301"/>
    <mergeCell ref="DSW301:DSX301"/>
    <mergeCell ref="DSY301:DSZ301"/>
    <mergeCell ref="DUK301:DUL301"/>
    <mergeCell ref="DUM301:DUN301"/>
    <mergeCell ref="DUO301:DUP301"/>
    <mergeCell ref="DUQ301:DUR301"/>
    <mergeCell ref="DUS301:DUT301"/>
    <mergeCell ref="DUU301:DUV301"/>
    <mergeCell ref="DUW301:DUX301"/>
    <mergeCell ref="DUY301:DUZ301"/>
    <mergeCell ref="DVA301:DVB301"/>
    <mergeCell ref="DTS301:DTT301"/>
    <mergeCell ref="DTU301:DTV301"/>
    <mergeCell ref="DTW301:DTX301"/>
    <mergeCell ref="DTY301:DTZ301"/>
    <mergeCell ref="DUA301:DUB301"/>
    <mergeCell ref="DUC301:DUD301"/>
    <mergeCell ref="DUE301:DUF301"/>
    <mergeCell ref="DUG301:DUH301"/>
    <mergeCell ref="DUI301:DUJ301"/>
    <mergeCell ref="DVU301:DVV301"/>
    <mergeCell ref="DVW301:DVX301"/>
    <mergeCell ref="DVY301:DVZ301"/>
    <mergeCell ref="DWA301:DWB301"/>
    <mergeCell ref="DWC301:DWD301"/>
    <mergeCell ref="DWE301:DWF301"/>
    <mergeCell ref="DWG301:DWH301"/>
    <mergeCell ref="DWI301:DWJ301"/>
    <mergeCell ref="DWK301:DWL301"/>
    <mergeCell ref="DVC301:DVD301"/>
    <mergeCell ref="DVE301:DVF301"/>
    <mergeCell ref="DVG301:DVH301"/>
    <mergeCell ref="DVI301:DVJ301"/>
    <mergeCell ref="DVK301:DVL301"/>
    <mergeCell ref="DVM301:DVN301"/>
    <mergeCell ref="DVO301:DVP301"/>
    <mergeCell ref="DVQ301:DVR301"/>
    <mergeCell ref="DVS301:DVT301"/>
    <mergeCell ref="DXE301:DXF301"/>
    <mergeCell ref="DXG301:DXH301"/>
    <mergeCell ref="DXI301:DXJ301"/>
    <mergeCell ref="DXK301:DXL301"/>
    <mergeCell ref="DXM301:DXN301"/>
    <mergeCell ref="DXO301:DXP301"/>
    <mergeCell ref="DXQ301:DXR301"/>
    <mergeCell ref="DXS301:DXT301"/>
    <mergeCell ref="DXU301:DXV301"/>
    <mergeCell ref="DWM301:DWN301"/>
    <mergeCell ref="DWO301:DWP301"/>
    <mergeCell ref="DWQ301:DWR301"/>
    <mergeCell ref="DWS301:DWT301"/>
    <mergeCell ref="DWU301:DWV301"/>
    <mergeCell ref="DWW301:DWX301"/>
    <mergeCell ref="DWY301:DWZ301"/>
    <mergeCell ref="DXA301:DXB301"/>
    <mergeCell ref="DXC301:DXD301"/>
    <mergeCell ref="DYO301:DYP301"/>
    <mergeCell ref="DYQ301:DYR301"/>
    <mergeCell ref="DYS301:DYT301"/>
    <mergeCell ref="DYU301:DYV301"/>
    <mergeCell ref="DYW301:DYX301"/>
    <mergeCell ref="DYY301:DYZ301"/>
    <mergeCell ref="DZA301:DZB301"/>
    <mergeCell ref="DZC301:DZD301"/>
    <mergeCell ref="DZE301:DZF301"/>
    <mergeCell ref="DXW301:DXX301"/>
    <mergeCell ref="DXY301:DXZ301"/>
    <mergeCell ref="DYA301:DYB301"/>
    <mergeCell ref="DYC301:DYD301"/>
    <mergeCell ref="DYE301:DYF301"/>
    <mergeCell ref="DYG301:DYH301"/>
    <mergeCell ref="DYI301:DYJ301"/>
    <mergeCell ref="DYK301:DYL301"/>
    <mergeCell ref="DYM301:DYN301"/>
    <mergeCell ref="DZY301:DZZ301"/>
    <mergeCell ref="EAA301:EAB301"/>
    <mergeCell ref="EAC301:EAD301"/>
    <mergeCell ref="EAE301:EAF301"/>
    <mergeCell ref="EAG301:EAH301"/>
    <mergeCell ref="EAI301:EAJ301"/>
    <mergeCell ref="EAK301:EAL301"/>
    <mergeCell ref="EAM301:EAN301"/>
    <mergeCell ref="EAO301:EAP301"/>
    <mergeCell ref="DZG301:DZH301"/>
    <mergeCell ref="DZI301:DZJ301"/>
    <mergeCell ref="DZK301:DZL301"/>
    <mergeCell ref="DZM301:DZN301"/>
    <mergeCell ref="DZO301:DZP301"/>
    <mergeCell ref="DZQ301:DZR301"/>
    <mergeCell ref="DZS301:DZT301"/>
    <mergeCell ref="DZU301:DZV301"/>
    <mergeCell ref="DZW301:DZX301"/>
    <mergeCell ref="EBI301:EBJ301"/>
    <mergeCell ref="EBK301:EBL301"/>
    <mergeCell ref="EBM301:EBN301"/>
    <mergeCell ref="EBO301:EBP301"/>
    <mergeCell ref="EBQ301:EBR301"/>
    <mergeCell ref="EBS301:EBT301"/>
    <mergeCell ref="EBU301:EBV301"/>
    <mergeCell ref="EBW301:EBX301"/>
    <mergeCell ref="EBY301:EBZ301"/>
    <mergeCell ref="EAQ301:EAR301"/>
    <mergeCell ref="EAS301:EAT301"/>
    <mergeCell ref="EAU301:EAV301"/>
    <mergeCell ref="EAW301:EAX301"/>
    <mergeCell ref="EAY301:EAZ301"/>
    <mergeCell ref="EBA301:EBB301"/>
    <mergeCell ref="EBC301:EBD301"/>
    <mergeCell ref="EBE301:EBF301"/>
    <mergeCell ref="EBG301:EBH301"/>
    <mergeCell ref="ECS301:ECT301"/>
    <mergeCell ref="ECU301:ECV301"/>
    <mergeCell ref="ECW301:ECX301"/>
    <mergeCell ref="ECY301:ECZ301"/>
    <mergeCell ref="EDA301:EDB301"/>
    <mergeCell ref="EDC301:EDD301"/>
    <mergeCell ref="EDE301:EDF301"/>
    <mergeCell ref="EDG301:EDH301"/>
    <mergeCell ref="EDI301:EDJ301"/>
    <mergeCell ref="ECA301:ECB301"/>
    <mergeCell ref="ECC301:ECD301"/>
    <mergeCell ref="ECE301:ECF301"/>
    <mergeCell ref="ECG301:ECH301"/>
    <mergeCell ref="ECI301:ECJ301"/>
    <mergeCell ref="ECK301:ECL301"/>
    <mergeCell ref="ECM301:ECN301"/>
    <mergeCell ref="ECO301:ECP301"/>
    <mergeCell ref="ECQ301:ECR301"/>
    <mergeCell ref="EEC301:EED301"/>
    <mergeCell ref="EEE301:EEF301"/>
    <mergeCell ref="EEG301:EEH301"/>
    <mergeCell ref="EEI301:EEJ301"/>
    <mergeCell ref="EEK301:EEL301"/>
    <mergeCell ref="EEM301:EEN301"/>
    <mergeCell ref="EEO301:EEP301"/>
    <mergeCell ref="EEQ301:EER301"/>
    <mergeCell ref="EES301:EET301"/>
    <mergeCell ref="EDK301:EDL301"/>
    <mergeCell ref="EDM301:EDN301"/>
    <mergeCell ref="EDO301:EDP301"/>
    <mergeCell ref="EDQ301:EDR301"/>
    <mergeCell ref="EDS301:EDT301"/>
    <mergeCell ref="EDU301:EDV301"/>
    <mergeCell ref="EDW301:EDX301"/>
    <mergeCell ref="EDY301:EDZ301"/>
    <mergeCell ref="EEA301:EEB301"/>
    <mergeCell ref="EFM301:EFN301"/>
    <mergeCell ref="EFO301:EFP301"/>
    <mergeCell ref="EFQ301:EFR301"/>
    <mergeCell ref="EFS301:EFT301"/>
    <mergeCell ref="EFU301:EFV301"/>
    <mergeCell ref="EFW301:EFX301"/>
    <mergeCell ref="EFY301:EFZ301"/>
    <mergeCell ref="EGA301:EGB301"/>
    <mergeCell ref="EGC301:EGD301"/>
    <mergeCell ref="EEU301:EEV301"/>
    <mergeCell ref="EEW301:EEX301"/>
    <mergeCell ref="EEY301:EEZ301"/>
    <mergeCell ref="EFA301:EFB301"/>
    <mergeCell ref="EFC301:EFD301"/>
    <mergeCell ref="EFE301:EFF301"/>
    <mergeCell ref="EFG301:EFH301"/>
    <mergeCell ref="EFI301:EFJ301"/>
    <mergeCell ref="EFK301:EFL301"/>
    <mergeCell ref="EGW301:EGX301"/>
    <mergeCell ref="EGY301:EGZ301"/>
    <mergeCell ref="EHA301:EHB301"/>
    <mergeCell ref="EHC301:EHD301"/>
    <mergeCell ref="EHE301:EHF301"/>
    <mergeCell ref="EHG301:EHH301"/>
    <mergeCell ref="EHI301:EHJ301"/>
    <mergeCell ref="EHK301:EHL301"/>
    <mergeCell ref="EHM301:EHN301"/>
    <mergeCell ref="EGE301:EGF301"/>
    <mergeCell ref="EGG301:EGH301"/>
    <mergeCell ref="EGI301:EGJ301"/>
    <mergeCell ref="EGK301:EGL301"/>
    <mergeCell ref="EGM301:EGN301"/>
    <mergeCell ref="EGO301:EGP301"/>
    <mergeCell ref="EGQ301:EGR301"/>
    <mergeCell ref="EGS301:EGT301"/>
    <mergeCell ref="EGU301:EGV301"/>
    <mergeCell ref="EIG301:EIH301"/>
    <mergeCell ref="EII301:EIJ301"/>
    <mergeCell ref="EIK301:EIL301"/>
    <mergeCell ref="EIM301:EIN301"/>
    <mergeCell ref="EIO301:EIP301"/>
    <mergeCell ref="EIQ301:EIR301"/>
    <mergeCell ref="EIS301:EIT301"/>
    <mergeCell ref="EIU301:EIV301"/>
    <mergeCell ref="EIW301:EIX301"/>
    <mergeCell ref="EHO301:EHP301"/>
    <mergeCell ref="EHQ301:EHR301"/>
    <mergeCell ref="EHS301:EHT301"/>
    <mergeCell ref="EHU301:EHV301"/>
    <mergeCell ref="EHW301:EHX301"/>
    <mergeCell ref="EHY301:EHZ301"/>
    <mergeCell ref="EIA301:EIB301"/>
    <mergeCell ref="EIC301:EID301"/>
    <mergeCell ref="EIE301:EIF301"/>
    <mergeCell ref="EJQ301:EJR301"/>
    <mergeCell ref="EJS301:EJT301"/>
    <mergeCell ref="EJU301:EJV301"/>
    <mergeCell ref="EJW301:EJX301"/>
    <mergeCell ref="EJY301:EJZ301"/>
    <mergeCell ref="EKA301:EKB301"/>
    <mergeCell ref="EKC301:EKD301"/>
    <mergeCell ref="EKE301:EKF301"/>
    <mergeCell ref="EKG301:EKH301"/>
    <mergeCell ref="EIY301:EIZ301"/>
    <mergeCell ref="EJA301:EJB301"/>
    <mergeCell ref="EJC301:EJD301"/>
    <mergeCell ref="EJE301:EJF301"/>
    <mergeCell ref="EJG301:EJH301"/>
    <mergeCell ref="EJI301:EJJ301"/>
    <mergeCell ref="EJK301:EJL301"/>
    <mergeCell ref="EJM301:EJN301"/>
    <mergeCell ref="EJO301:EJP301"/>
    <mergeCell ref="ELA301:ELB301"/>
    <mergeCell ref="ELC301:ELD301"/>
    <mergeCell ref="ELE301:ELF301"/>
    <mergeCell ref="ELG301:ELH301"/>
    <mergeCell ref="ELI301:ELJ301"/>
    <mergeCell ref="ELK301:ELL301"/>
    <mergeCell ref="ELM301:ELN301"/>
    <mergeCell ref="ELO301:ELP301"/>
    <mergeCell ref="ELQ301:ELR301"/>
    <mergeCell ref="EKI301:EKJ301"/>
    <mergeCell ref="EKK301:EKL301"/>
    <mergeCell ref="EKM301:EKN301"/>
    <mergeCell ref="EKO301:EKP301"/>
    <mergeCell ref="EKQ301:EKR301"/>
    <mergeCell ref="EKS301:EKT301"/>
    <mergeCell ref="EKU301:EKV301"/>
    <mergeCell ref="EKW301:EKX301"/>
    <mergeCell ref="EKY301:EKZ301"/>
    <mergeCell ref="EMK301:EML301"/>
    <mergeCell ref="EMM301:EMN301"/>
    <mergeCell ref="EMO301:EMP301"/>
    <mergeCell ref="EMQ301:EMR301"/>
    <mergeCell ref="EMS301:EMT301"/>
    <mergeCell ref="EMU301:EMV301"/>
    <mergeCell ref="EMW301:EMX301"/>
    <mergeCell ref="EMY301:EMZ301"/>
    <mergeCell ref="ENA301:ENB301"/>
    <mergeCell ref="ELS301:ELT301"/>
    <mergeCell ref="ELU301:ELV301"/>
    <mergeCell ref="ELW301:ELX301"/>
    <mergeCell ref="ELY301:ELZ301"/>
    <mergeCell ref="EMA301:EMB301"/>
    <mergeCell ref="EMC301:EMD301"/>
    <mergeCell ref="EME301:EMF301"/>
    <mergeCell ref="EMG301:EMH301"/>
    <mergeCell ref="EMI301:EMJ301"/>
    <mergeCell ref="ENU301:ENV301"/>
    <mergeCell ref="ENW301:ENX301"/>
    <mergeCell ref="ENY301:ENZ301"/>
    <mergeCell ref="EOA301:EOB301"/>
    <mergeCell ref="EOC301:EOD301"/>
    <mergeCell ref="EOE301:EOF301"/>
    <mergeCell ref="EOG301:EOH301"/>
    <mergeCell ref="EOI301:EOJ301"/>
    <mergeCell ref="EOK301:EOL301"/>
    <mergeCell ref="ENC301:END301"/>
    <mergeCell ref="ENE301:ENF301"/>
    <mergeCell ref="ENG301:ENH301"/>
    <mergeCell ref="ENI301:ENJ301"/>
    <mergeCell ref="ENK301:ENL301"/>
    <mergeCell ref="ENM301:ENN301"/>
    <mergeCell ref="ENO301:ENP301"/>
    <mergeCell ref="ENQ301:ENR301"/>
    <mergeCell ref="ENS301:ENT301"/>
    <mergeCell ref="EPE301:EPF301"/>
    <mergeCell ref="EPG301:EPH301"/>
    <mergeCell ref="EPI301:EPJ301"/>
    <mergeCell ref="EPK301:EPL301"/>
    <mergeCell ref="EPM301:EPN301"/>
    <mergeCell ref="EPO301:EPP301"/>
    <mergeCell ref="EPQ301:EPR301"/>
    <mergeCell ref="EPS301:EPT301"/>
    <mergeCell ref="EPU301:EPV301"/>
    <mergeCell ref="EOM301:EON301"/>
    <mergeCell ref="EOO301:EOP301"/>
    <mergeCell ref="EOQ301:EOR301"/>
    <mergeCell ref="EOS301:EOT301"/>
    <mergeCell ref="EOU301:EOV301"/>
    <mergeCell ref="EOW301:EOX301"/>
    <mergeCell ref="EOY301:EOZ301"/>
    <mergeCell ref="EPA301:EPB301"/>
    <mergeCell ref="EPC301:EPD301"/>
    <mergeCell ref="EQO301:EQP301"/>
    <mergeCell ref="EQQ301:EQR301"/>
    <mergeCell ref="EQS301:EQT301"/>
    <mergeCell ref="EQU301:EQV301"/>
    <mergeCell ref="EQW301:EQX301"/>
    <mergeCell ref="EQY301:EQZ301"/>
    <mergeCell ref="ERA301:ERB301"/>
    <mergeCell ref="ERC301:ERD301"/>
    <mergeCell ref="ERE301:ERF301"/>
    <mergeCell ref="EPW301:EPX301"/>
    <mergeCell ref="EPY301:EPZ301"/>
    <mergeCell ref="EQA301:EQB301"/>
    <mergeCell ref="EQC301:EQD301"/>
    <mergeCell ref="EQE301:EQF301"/>
    <mergeCell ref="EQG301:EQH301"/>
    <mergeCell ref="EQI301:EQJ301"/>
    <mergeCell ref="EQK301:EQL301"/>
    <mergeCell ref="EQM301:EQN301"/>
    <mergeCell ref="ERY301:ERZ301"/>
    <mergeCell ref="ESA301:ESB301"/>
    <mergeCell ref="ESC301:ESD301"/>
    <mergeCell ref="ESE301:ESF301"/>
    <mergeCell ref="ESG301:ESH301"/>
    <mergeCell ref="ESI301:ESJ301"/>
    <mergeCell ref="ESK301:ESL301"/>
    <mergeCell ref="ESM301:ESN301"/>
    <mergeCell ref="ESO301:ESP301"/>
    <mergeCell ref="ERG301:ERH301"/>
    <mergeCell ref="ERI301:ERJ301"/>
    <mergeCell ref="ERK301:ERL301"/>
    <mergeCell ref="ERM301:ERN301"/>
    <mergeCell ref="ERO301:ERP301"/>
    <mergeCell ref="ERQ301:ERR301"/>
    <mergeCell ref="ERS301:ERT301"/>
    <mergeCell ref="ERU301:ERV301"/>
    <mergeCell ref="ERW301:ERX301"/>
    <mergeCell ref="ETI301:ETJ301"/>
    <mergeCell ref="ETK301:ETL301"/>
    <mergeCell ref="ETM301:ETN301"/>
    <mergeCell ref="ETO301:ETP301"/>
    <mergeCell ref="ETQ301:ETR301"/>
    <mergeCell ref="ETS301:ETT301"/>
    <mergeCell ref="ETU301:ETV301"/>
    <mergeCell ref="ETW301:ETX301"/>
    <mergeCell ref="ETY301:ETZ301"/>
    <mergeCell ref="ESQ301:ESR301"/>
    <mergeCell ref="ESS301:EST301"/>
    <mergeCell ref="ESU301:ESV301"/>
    <mergeCell ref="ESW301:ESX301"/>
    <mergeCell ref="ESY301:ESZ301"/>
    <mergeCell ref="ETA301:ETB301"/>
    <mergeCell ref="ETC301:ETD301"/>
    <mergeCell ref="ETE301:ETF301"/>
    <mergeCell ref="ETG301:ETH301"/>
    <mergeCell ref="EUS301:EUT301"/>
    <mergeCell ref="EUU301:EUV301"/>
    <mergeCell ref="EUW301:EUX301"/>
    <mergeCell ref="EUY301:EUZ301"/>
    <mergeCell ref="EVA301:EVB301"/>
    <mergeCell ref="EVC301:EVD301"/>
    <mergeCell ref="EVE301:EVF301"/>
    <mergeCell ref="EVG301:EVH301"/>
    <mergeCell ref="EVI301:EVJ301"/>
    <mergeCell ref="EUA301:EUB301"/>
    <mergeCell ref="EUC301:EUD301"/>
    <mergeCell ref="EUE301:EUF301"/>
    <mergeCell ref="EUG301:EUH301"/>
    <mergeCell ref="EUI301:EUJ301"/>
    <mergeCell ref="EUK301:EUL301"/>
    <mergeCell ref="EUM301:EUN301"/>
    <mergeCell ref="EUO301:EUP301"/>
    <mergeCell ref="EUQ301:EUR301"/>
    <mergeCell ref="EWC301:EWD301"/>
    <mergeCell ref="EWE301:EWF301"/>
    <mergeCell ref="EWG301:EWH301"/>
    <mergeCell ref="EWI301:EWJ301"/>
    <mergeCell ref="EWK301:EWL301"/>
    <mergeCell ref="EWM301:EWN301"/>
    <mergeCell ref="EWO301:EWP301"/>
    <mergeCell ref="EWQ301:EWR301"/>
    <mergeCell ref="EWS301:EWT301"/>
    <mergeCell ref="EVK301:EVL301"/>
    <mergeCell ref="EVM301:EVN301"/>
    <mergeCell ref="EVO301:EVP301"/>
    <mergeCell ref="EVQ301:EVR301"/>
    <mergeCell ref="EVS301:EVT301"/>
    <mergeCell ref="EVU301:EVV301"/>
    <mergeCell ref="EVW301:EVX301"/>
    <mergeCell ref="EVY301:EVZ301"/>
    <mergeCell ref="EWA301:EWB301"/>
    <mergeCell ref="EXM301:EXN301"/>
    <mergeCell ref="EXO301:EXP301"/>
    <mergeCell ref="EXQ301:EXR301"/>
    <mergeCell ref="EXS301:EXT301"/>
    <mergeCell ref="EXU301:EXV301"/>
    <mergeCell ref="EXW301:EXX301"/>
    <mergeCell ref="EXY301:EXZ301"/>
    <mergeCell ref="EYA301:EYB301"/>
    <mergeCell ref="EYC301:EYD301"/>
    <mergeCell ref="EWU301:EWV301"/>
    <mergeCell ref="EWW301:EWX301"/>
    <mergeCell ref="EWY301:EWZ301"/>
    <mergeCell ref="EXA301:EXB301"/>
    <mergeCell ref="EXC301:EXD301"/>
    <mergeCell ref="EXE301:EXF301"/>
    <mergeCell ref="EXG301:EXH301"/>
    <mergeCell ref="EXI301:EXJ301"/>
    <mergeCell ref="EXK301:EXL301"/>
    <mergeCell ref="EYW301:EYX301"/>
    <mergeCell ref="EYY301:EYZ301"/>
    <mergeCell ref="EZA301:EZB301"/>
    <mergeCell ref="EZC301:EZD301"/>
    <mergeCell ref="EZE301:EZF301"/>
    <mergeCell ref="EZG301:EZH301"/>
    <mergeCell ref="EZI301:EZJ301"/>
    <mergeCell ref="EZK301:EZL301"/>
    <mergeCell ref="EZM301:EZN301"/>
    <mergeCell ref="EYE301:EYF301"/>
    <mergeCell ref="EYG301:EYH301"/>
    <mergeCell ref="EYI301:EYJ301"/>
    <mergeCell ref="EYK301:EYL301"/>
    <mergeCell ref="EYM301:EYN301"/>
    <mergeCell ref="EYO301:EYP301"/>
    <mergeCell ref="EYQ301:EYR301"/>
    <mergeCell ref="EYS301:EYT301"/>
    <mergeCell ref="EYU301:EYV301"/>
    <mergeCell ref="FAG301:FAH301"/>
    <mergeCell ref="FAI301:FAJ301"/>
    <mergeCell ref="FAK301:FAL301"/>
    <mergeCell ref="FAM301:FAN301"/>
    <mergeCell ref="FAO301:FAP301"/>
    <mergeCell ref="FAQ301:FAR301"/>
    <mergeCell ref="FAS301:FAT301"/>
    <mergeCell ref="FAU301:FAV301"/>
    <mergeCell ref="FAW301:FAX301"/>
    <mergeCell ref="EZO301:EZP301"/>
    <mergeCell ref="EZQ301:EZR301"/>
    <mergeCell ref="EZS301:EZT301"/>
    <mergeCell ref="EZU301:EZV301"/>
    <mergeCell ref="EZW301:EZX301"/>
    <mergeCell ref="EZY301:EZZ301"/>
    <mergeCell ref="FAA301:FAB301"/>
    <mergeCell ref="FAC301:FAD301"/>
    <mergeCell ref="FAE301:FAF301"/>
    <mergeCell ref="FBQ301:FBR301"/>
    <mergeCell ref="FBS301:FBT301"/>
    <mergeCell ref="FBU301:FBV301"/>
    <mergeCell ref="FBW301:FBX301"/>
    <mergeCell ref="FBY301:FBZ301"/>
    <mergeCell ref="FCA301:FCB301"/>
    <mergeCell ref="FCC301:FCD301"/>
    <mergeCell ref="FCE301:FCF301"/>
    <mergeCell ref="FCG301:FCH301"/>
    <mergeCell ref="FAY301:FAZ301"/>
    <mergeCell ref="FBA301:FBB301"/>
    <mergeCell ref="FBC301:FBD301"/>
    <mergeCell ref="FBE301:FBF301"/>
    <mergeCell ref="FBG301:FBH301"/>
    <mergeCell ref="FBI301:FBJ301"/>
    <mergeCell ref="FBK301:FBL301"/>
    <mergeCell ref="FBM301:FBN301"/>
    <mergeCell ref="FBO301:FBP301"/>
    <mergeCell ref="FDA301:FDB301"/>
    <mergeCell ref="FDC301:FDD301"/>
    <mergeCell ref="FDE301:FDF301"/>
    <mergeCell ref="FDG301:FDH301"/>
    <mergeCell ref="FDI301:FDJ301"/>
    <mergeCell ref="FDK301:FDL301"/>
    <mergeCell ref="FDM301:FDN301"/>
    <mergeCell ref="FDO301:FDP301"/>
    <mergeCell ref="FDQ301:FDR301"/>
    <mergeCell ref="FCI301:FCJ301"/>
    <mergeCell ref="FCK301:FCL301"/>
    <mergeCell ref="FCM301:FCN301"/>
    <mergeCell ref="FCO301:FCP301"/>
    <mergeCell ref="FCQ301:FCR301"/>
    <mergeCell ref="FCS301:FCT301"/>
    <mergeCell ref="FCU301:FCV301"/>
    <mergeCell ref="FCW301:FCX301"/>
    <mergeCell ref="FCY301:FCZ301"/>
    <mergeCell ref="FEK301:FEL301"/>
    <mergeCell ref="FEM301:FEN301"/>
    <mergeCell ref="FEO301:FEP301"/>
    <mergeCell ref="FEQ301:FER301"/>
    <mergeCell ref="FES301:FET301"/>
    <mergeCell ref="FEU301:FEV301"/>
    <mergeCell ref="FEW301:FEX301"/>
    <mergeCell ref="FEY301:FEZ301"/>
    <mergeCell ref="FFA301:FFB301"/>
    <mergeCell ref="FDS301:FDT301"/>
    <mergeCell ref="FDU301:FDV301"/>
    <mergeCell ref="FDW301:FDX301"/>
    <mergeCell ref="FDY301:FDZ301"/>
    <mergeCell ref="FEA301:FEB301"/>
    <mergeCell ref="FEC301:FED301"/>
    <mergeCell ref="FEE301:FEF301"/>
    <mergeCell ref="FEG301:FEH301"/>
    <mergeCell ref="FEI301:FEJ301"/>
    <mergeCell ref="FFU301:FFV301"/>
    <mergeCell ref="FFW301:FFX301"/>
    <mergeCell ref="FFY301:FFZ301"/>
    <mergeCell ref="FGA301:FGB301"/>
    <mergeCell ref="FGC301:FGD301"/>
    <mergeCell ref="FGE301:FGF301"/>
    <mergeCell ref="FGG301:FGH301"/>
    <mergeCell ref="FGI301:FGJ301"/>
    <mergeCell ref="FGK301:FGL301"/>
    <mergeCell ref="FFC301:FFD301"/>
    <mergeCell ref="FFE301:FFF301"/>
    <mergeCell ref="FFG301:FFH301"/>
    <mergeCell ref="FFI301:FFJ301"/>
    <mergeCell ref="FFK301:FFL301"/>
    <mergeCell ref="FFM301:FFN301"/>
    <mergeCell ref="FFO301:FFP301"/>
    <mergeCell ref="FFQ301:FFR301"/>
    <mergeCell ref="FFS301:FFT301"/>
    <mergeCell ref="FHE301:FHF301"/>
    <mergeCell ref="FHG301:FHH301"/>
    <mergeCell ref="FHI301:FHJ301"/>
    <mergeCell ref="FHK301:FHL301"/>
    <mergeCell ref="FHM301:FHN301"/>
    <mergeCell ref="FHO301:FHP301"/>
    <mergeCell ref="FHQ301:FHR301"/>
    <mergeCell ref="FHS301:FHT301"/>
    <mergeCell ref="FHU301:FHV301"/>
    <mergeCell ref="FGM301:FGN301"/>
    <mergeCell ref="FGO301:FGP301"/>
    <mergeCell ref="FGQ301:FGR301"/>
    <mergeCell ref="FGS301:FGT301"/>
    <mergeCell ref="FGU301:FGV301"/>
    <mergeCell ref="FGW301:FGX301"/>
    <mergeCell ref="FGY301:FGZ301"/>
    <mergeCell ref="FHA301:FHB301"/>
    <mergeCell ref="FHC301:FHD301"/>
    <mergeCell ref="FIO301:FIP301"/>
    <mergeCell ref="FIQ301:FIR301"/>
    <mergeCell ref="FIS301:FIT301"/>
    <mergeCell ref="FIU301:FIV301"/>
    <mergeCell ref="FIW301:FIX301"/>
    <mergeCell ref="FIY301:FIZ301"/>
    <mergeCell ref="FJA301:FJB301"/>
    <mergeCell ref="FJC301:FJD301"/>
    <mergeCell ref="FJE301:FJF301"/>
    <mergeCell ref="FHW301:FHX301"/>
    <mergeCell ref="FHY301:FHZ301"/>
    <mergeCell ref="FIA301:FIB301"/>
    <mergeCell ref="FIC301:FID301"/>
    <mergeCell ref="FIE301:FIF301"/>
    <mergeCell ref="FIG301:FIH301"/>
    <mergeCell ref="FII301:FIJ301"/>
    <mergeCell ref="FIK301:FIL301"/>
    <mergeCell ref="FIM301:FIN301"/>
    <mergeCell ref="FJY301:FJZ301"/>
    <mergeCell ref="FKA301:FKB301"/>
    <mergeCell ref="FKC301:FKD301"/>
    <mergeCell ref="FKE301:FKF301"/>
    <mergeCell ref="FKG301:FKH301"/>
    <mergeCell ref="FKI301:FKJ301"/>
    <mergeCell ref="FKK301:FKL301"/>
    <mergeCell ref="FKM301:FKN301"/>
    <mergeCell ref="FKO301:FKP301"/>
    <mergeCell ref="FJG301:FJH301"/>
    <mergeCell ref="FJI301:FJJ301"/>
    <mergeCell ref="FJK301:FJL301"/>
    <mergeCell ref="FJM301:FJN301"/>
    <mergeCell ref="FJO301:FJP301"/>
    <mergeCell ref="FJQ301:FJR301"/>
    <mergeCell ref="FJS301:FJT301"/>
    <mergeCell ref="FJU301:FJV301"/>
    <mergeCell ref="FJW301:FJX301"/>
    <mergeCell ref="FLI301:FLJ301"/>
    <mergeCell ref="FLK301:FLL301"/>
    <mergeCell ref="FLM301:FLN301"/>
    <mergeCell ref="FLO301:FLP301"/>
    <mergeCell ref="FLQ301:FLR301"/>
    <mergeCell ref="FLS301:FLT301"/>
    <mergeCell ref="FLU301:FLV301"/>
    <mergeCell ref="FLW301:FLX301"/>
    <mergeCell ref="FLY301:FLZ301"/>
    <mergeCell ref="FKQ301:FKR301"/>
    <mergeCell ref="FKS301:FKT301"/>
    <mergeCell ref="FKU301:FKV301"/>
    <mergeCell ref="FKW301:FKX301"/>
    <mergeCell ref="FKY301:FKZ301"/>
    <mergeCell ref="FLA301:FLB301"/>
    <mergeCell ref="FLC301:FLD301"/>
    <mergeCell ref="FLE301:FLF301"/>
    <mergeCell ref="FLG301:FLH301"/>
    <mergeCell ref="FMS301:FMT301"/>
    <mergeCell ref="FMU301:FMV301"/>
    <mergeCell ref="FMW301:FMX301"/>
    <mergeCell ref="FMY301:FMZ301"/>
    <mergeCell ref="FNA301:FNB301"/>
    <mergeCell ref="FNC301:FND301"/>
    <mergeCell ref="FNE301:FNF301"/>
    <mergeCell ref="FNG301:FNH301"/>
    <mergeCell ref="FNI301:FNJ301"/>
    <mergeCell ref="FMA301:FMB301"/>
    <mergeCell ref="FMC301:FMD301"/>
    <mergeCell ref="FME301:FMF301"/>
    <mergeCell ref="FMG301:FMH301"/>
    <mergeCell ref="FMI301:FMJ301"/>
    <mergeCell ref="FMK301:FML301"/>
    <mergeCell ref="FMM301:FMN301"/>
    <mergeCell ref="FMO301:FMP301"/>
    <mergeCell ref="FMQ301:FMR301"/>
    <mergeCell ref="FOC301:FOD301"/>
    <mergeCell ref="FOE301:FOF301"/>
    <mergeCell ref="FOG301:FOH301"/>
    <mergeCell ref="FOI301:FOJ301"/>
    <mergeCell ref="FOK301:FOL301"/>
    <mergeCell ref="FOM301:FON301"/>
    <mergeCell ref="FOO301:FOP301"/>
    <mergeCell ref="FOQ301:FOR301"/>
    <mergeCell ref="FOS301:FOT301"/>
    <mergeCell ref="FNK301:FNL301"/>
    <mergeCell ref="FNM301:FNN301"/>
    <mergeCell ref="FNO301:FNP301"/>
    <mergeCell ref="FNQ301:FNR301"/>
    <mergeCell ref="FNS301:FNT301"/>
    <mergeCell ref="FNU301:FNV301"/>
    <mergeCell ref="FNW301:FNX301"/>
    <mergeCell ref="FNY301:FNZ301"/>
    <mergeCell ref="FOA301:FOB301"/>
    <mergeCell ref="FPM301:FPN301"/>
    <mergeCell ref="FPO301:FPP301"/>
    <mergeCell ref="FPQ301:FPR301"/>
    <mergeCell ref="FPS301:FPT301"/>
    <mergeCell ref="FPU301:FPV301"/>
    <mergeCell ref="FPW301:FPX301"/>
    <mergeCell ref="FPY301:FPZ301"/>
    <mergeCell ref="FQA301:FQB301"/>
    <mergeCell ref="FQC301:FQD301"/>
    <mergeCell ref="FOU301:FOV301"/>
    <mergeCell ref="FOW301:FOX301"/>
    <mergeCell ref="FOY301:FOZ301"/>
    <mergeCell ref="FPA301:FPB301"/>
    <mergeCell ref="FPC301:FPD301"/>
    <mergeCell ref="FPE301:FPF301"/>
    <mergeCell ref="FPG301:FPH301"/>
    <mergeCell ref="FPI301:FPJ301"/>
    <mergeCell ref="FPK301:FPL301"/>
    <mergeCell ref="FQW301:FQX301"/>
    <mergeCell ref="FQY301:FQZ301"/>
    <mergeCell ref="FRA301:FRB301"/>
    <mergeCell ref="FRC301:FRD301"/>
    <mergeCell ref="FRE301:FRF301"/>
    <mergeCell ref="FRG301:FRH301"/>
    <mergeCell ref="FRI301:FRJ301"/>
    <mergeCell ref="FRK301:FRL301"/>
    <mergeCell ref="FRM301:FRN301"/>
    <mergeCell ref="FQE301:FQF301"/>
    <mergeCell ref="FQG301:FQH301"/>
    <mergeCell ref="FQI301:FQJ301"/>
    <mergeCell ref="FQK301:FQL301"/>
    <mergeCell ref="FQM301:FQN301"/>
    <mergeCell ref="FQO301:FQP301"/>
    <mergeCell ref="FQQ301:FQR301"/>
    <mergeCell ref="FQS301:FQT301"/>
    <mergeCell ref="FQU301:FQV301"/>
    <mergeCell ref="FSG301:FSH301"/>
    <mergeCell ref="FSI301:FSJ301"/>
    <mergeCell ref="FSK301:FSL301"/>
    <mergeCell ref="FSM301:FSN301"/>
    <mergeCell ref="FSO301:FSP301"/>
    <mergeCell ref="FSQ301:FSR301"/>
    <mergeCell ref="FSS301:FST301"/>
    <mergeCell ref="FSU301:FSV301"/>
    <mergeCell ref="FSW301:FSX301"/>
    <mergeCell ref="FRO301:FRP301"/>
    <mergeCell ref="FRQ301:FRR301"/>
    <mergeCell ref="FRS301:FRT301"/>
    <mergeCell ref="FRU301:FRV301"/>
    <mergeCell ref="FRW301:FRX301"/>
    <mergeCell ref="FRY301:FRZ301"/>
    <mergeCell ref="FSA301:FSB301"/>
    <mergeCell ref="FSC301:FSD301"/>
    <mergeCell ref="FSE301:FSF301"/>
    <mergeCell ref="FTQ301:FTR301"/>
    <mergeCell ref="FTS301:FTT301"/>
    <mergeCell ref="FTU301:FTV301"/>
    <mergeCell ref="FTW301:FTX301"/>
    <mergeCell ref="FTY301:FTZ301"/>
    <mergeCell ref="FUA301:FUB301"/>
    <mergeCell ref="FUC301:FUD301"/>
    <mergeCell ref="FUE301:FUF301"/>
    <mergeCell ref="FUG301:FUH301"/>
    <mergeCell ref="FSY301:FSZ301"/>
    <mergeCell ref="FTA301:FTB301"/>
    <mergeCell ref="FTC301:FTD301"/>
    <mergeCell ref="FTE301:FTF301"/>
    <mergeCell ref="FTG301:FTH301"/>
    <mergeCell ref="FTI301:FTJ301"/>
    <mergeCell ref="FTK301:FTL301"/>
    <mergeCell ref="FTM301:FTN301"/>
    <mergeCell ref="FTO301:FTP301"/>
    <mergeCell ref="FVA301:FVB301"/>
    <mergeCell ref="FVC301:FVD301"/>
    <mergeCell ref="FVE301:FVF301"/>
    <mergeCell ref="FVG301:FVH301"/>
    <mergeCell ref="FVI301:FVJ301"/>
    <mergeCell ref="FVK301:FVL301"/>
    <mergeCell ref="FVM301:FVN301"/>
    <mergeCell ref="FVO301:FVP301"/>
    <mergeCell ref="FVQ301:FVR301"/>
    <mergeCell ref="FUI301:FUJ301"/>
    <mergeCell ref="FUK301:FUL301"/>
    <mergeCell ref="FUM301:FUN301"/>
    <mergeCell ref="FUO301:FUP301"/>
    <mergeCell ref="FUQ301:FUR301"/>
    <mergeCell ref="FUS301:FUT301"/>
    <mergeCell ref="FUU301:FUV301"/>
    <mergeCell ref="FUW301:FUX301"/>
    <mergeCell ref="FUY301:FUZ301"/>
    <mergeCell ref="FWK301:FWL301"/>
    <mergeCell ref="FWM301:FWN301"/>
    <mergeCell ref="FWO301:FWP301"/>
    <mergeCell ref="FWQ301:FWR301"/>
    <mergeCell ref="FWS301:FWT301"/>
    <mergeCell ref="FWU301:FWV301"/>
    <mergeCell ref="FWW301:FWX301"/>
    <mergeCell ref="FWY301:FWZ301"/>
    <mergeCell ref="FXA301:FXB301"/>
    <mergeCell ref="FVS301:FVT301"/>
    <mergeCell ref="FVU301:FVV301"/>
    <mergeCell ref="FVW301:FVX301"/>
    <mergeCell ref="FVY301:FVZ301"/>
    <mergeCell ref="FWA301:FWB301"/>
    <mergeCell ref="FWC301:FWD301"/>
    <mergeCell ref="FWE301:FWF301"/>
    <mergeCell ref="FWG301:FWH301"/>
    <mergeCell ref="FWI301:FWJ301"/>
    <mergeCell ref="FXU301:FXV301"/>
    <mergeCell ref="FXW301:FXX301"/>
    <mergeCell ref="FXY301:FXZ301"/>
    <mergeCell ref="FYA301:FYB301"/>
    <mergeCell ref="FYC301:FYD301"/>
    <mergeCell ref="FYE301:FYF301"/>
    <mergeCell ref="FYG301:FYH301"/>
    <mergeCell ref="FYI301:FYJ301"/>
    <mergeCell ref="FYK301:FYL301"/>
    <mergeCell ref="FXC301:FXD301"/>
    <mergeCell ref="FXE301:FXF301"/>
    <mergeCell ref="FXG301:FXH301"/>
    <mergeCell ref="FXI301:FXJ301"/>
    <mergeCell ref="FXK301:FXL301"/>
    <mergeCell ref="FXM301:FXN301"/>
    <mergeCell ref="FXO301:FXP301"/>
    <mergeCell ref="FXQ301:FXR301"/>
    <mergeCell ref="FXS301:FXT301"/>
    <mergeCell ref="FZE301:FZF301"/>
    <mergeCell ref="FZG301:FZH301"/>
    <mergeCell ref="FZI301:FZJ301"/>
    <mergeCell ref="FZK301:FZL301"/>
    <mergeCell ref="FZM301:FZN301"/>
    <mergeCell ref="FZO301:FZP301"/>
    <mergeCell ref="FZQ301:FZR301"/>
    <mergeCell ref="FZS301:FZT301"/>
    <mergeCell ref="FZU301:FZV301"/>
    <mergeCell ref="FYM301:FYN301"/>
    <mergeCell ref="FYO301:FYP301"/>
    <mergeCell ref="FYQ301:FYR301"/>
    <mergeCell ref="FYS301:FYT301"/>
    <mergeCell ref="FYU301:FYV301"/>
    <mergeCell ref="FYW301:FYX301"/>
    <mergeCell ref="FYY301:FYZ301"/>
    <mergeCell ref="FZA301:FZB301"/>
    <mergeCell ref="FZC301:FZD301"/>
    <mergeCell ref="GAO301:GAP301"/>
    <mergeCell ref="GAQ301:GAR301"/>
    <mergeCell ref="GAS301:GAT301"/>
    <mergeCell ref="GAU301:GAV301"/>
    <mergeCell ref="GAW301:GAX301"/>
    <mergeCell ref="GAY301:GAZ301"/>
    <mergeCell ref="GBA301:GBB301"/>
    <mergeCell ref="GBC301:GBD301"/>
    <mergeCell ref="GBE301:GBF301"/>
    <mergeCell ref="FZW301:FZX301"/>
    <mergeCell ref="FZY301:FZZ301"/>
    <mergeCell ref="GAA301:GAB301"/>
    <mergeCell ref="GAC301:GAD301"/>
    <mergeCell ref="GAE301:GAF301"/>
    <mergeCell ref="GAG301:GAH301"/>
    <mergeCell ref="GAI301:GAJ301"/>
    <mergeCell ref="GAK301:GAL301"/>
    <mergeCell ref="GAM301:GAN301"/>
    <mergeCell ref="GBY301:GBZ301"/>
    <mergeCell ref="GCA301:GCB301"/>
    <mergeCell ref="GCC301:GCD301"/>
    <mergeCell ref="GCE301:GCF301"/>
    <mergeCell ref="GCG301:GCH301"/>
    <mergeCell ref="GCI301:GCJ301"/>
    <mergeCell ref="GCK301:GCL301"/>
    <mergeCell ref="GCM301:GCN301"/>
    <mergeCell ref="GCO301:GCP301"/>
    <mergeCell ref="GBG301:GBH301"/>
    <mergeCell ref="GBI301:GBJ301"/>
    <mergeCell ref="GBK301:GBL301"/>
    <mergeCell ref="GBM301:GBN301"/>
    <mergeCell ref="GBO301:GBP301"/>
    <mergeCell ref="GBQ301:GBR301"/>
    <mergeCell ref="GBS301:GBT301"/>
    <mergeCell ref="GBU301:GBV301"/>
    <mergeCell ref="GBW301:GBX301"/>
    <mergeCell ref="GDI301:GDJ301"/>
    <mergeCell ref="GDK301:GDL301"/>
    <mergeCell ref="GDM301:GDN301"/>
    <mergeCell ref="GDO301:GDP301"/>
    <mergeCell ref="GDQ301:GDR301"/>
    <mergeCell ref="GDS301:GDT301"/>
    <mergeCell ref="GDU301:GDV301"/>
    <mergeCell ref="GDW301:GDX301"/>
    <mergeCell ref="GDY301:GDZ301"/>
    <mergeCell ref="GCQ301:GCR301"/>
    <mergeCell ref="GCS301:GCT301"/>
    <mergeCell ref="GCU301:GCV301"/>
    <mergeCell ref="GCW301:GCX301"/>
    <mergeCell ref="GCY301:GCZ301"/>
    <mergeCell ref="GDA301:GDB301"/>
    <mergeCell ref="GDC301:GDD301"/>
    <mergeCell ref="GDE301:GDF301"/>
    <mergeCell ref="GDG301:GDH301"/>
    <mergeCell ref="GES301:GET301"/>
    <mergeCell ref="GEU301:GEV301"/>
    <mergeCell ref="GEW301:GEX301"/>
    <mergeCell ref="GEY301:GEZ301"/>
    <mergeCell ref="GFA301:GFB301"/>
    <mergeCell ref="GFC301:GFD301"/>
    <mergeCell ref="GFE301:GFF301"/>
    <mergeCell ref="GFG301:GFH301"/>
    <mergeCell ref="GFI301:GFJ301"/>
    <mergeCell ref="GEA301:GEB301"/>
    <mergeCell ref="GEC301:GED301"/>
    <mergeCell ref="GEE301:GEF301"/>
    <mergeCell ref="GEG301:GEH301"/>
    <mergeCell ref="GEI301:GEJ301"/>
    <mergeCell ref="GEK301:GEL301"/>
    <mergeCell ref="GEM301:GEN301"/>
    <mergeCell ref="GEO301:GEP301"/>
    <mergeCell ref="GEQ301:GER301"/>
    <mergeCell ref="GGC301:GGD301"/>
    <mergeCell ref="GGE301:GGF301"/>
    <mergeCell ref="GGG301:GGH301"/>
    <mergeCell ref="GGI301:GGJ301"/>
    <mergeCell ref="GGK301:GGL301"/>
    <mergeCell ref="GGM301:GGN301"/>
    <mergeCell ref="GGO301:GGP301"/>
    <mergeCell ref="GGQ301:GGR301"/>
    <mergeCell ref="GGS301:GGT301"/>
    <mergeCell ref="GFK301:GFL301"/>
    <mergeCell ref="GFM301:GFN301"/>
    <mergeCell ref="GFO301:GFP301"/>
    <mergeCell ref="GFQ301:GFR301"/>
    <mergeCell ref="GFS301:GFT301"/>
    <mergeCell ref="GFU301:GFV301"/>
    <mergeCell ref="GFW301:GFX301"/>
    <mergeCell ref="GFY301:GFZ301"/>
    <mergeCell ref="GGA301:GGB301"/>
    <mergeCell ref="GHM301:GHN301"/>
    <mergeCell ref="GHO301:GHP301"/>
    <mergeCell ref="GHQ301:GHR301"/>
    <mergeCell ref="GHS301:GHT301"/>
    <mergeCell ref="GHU301:GHV301"/>
    <mergeCell ref="GHW301:GHX301"/>
    <mergeCell ref="GHY301:GHZ301"/>
    <mergeCell ref="GIA301:GIB301"/>
    <mergeCell ref="GIC301:GID301"/>
    <mergeCell ref="GGU301:GGV301"/>
    <mergeCell ref="GGW301:GGX301"/>
    <mergeCell ref="GGY301:GGZ301"/>
    <mergeCell ref="GHA301:GHB301"/>
    <mergeCell ref="GHC301:GHD301"/>
    <mergeCell ref="GHE301:GHF301"/>
    <mergeCell ref="GHG301:GHH301"/>
    <mergeCell ref="GHI301:GHJ301"/>
    <mergeCell ref="GHK301:GHL301"/>
    <mergeCell ref="GIW301:GIX301"/>
    <mergeCell ref="GIY301:GIZ301"/>
    <mergeCell ref="GJA301:GJB301"/>
    <mergeCell ref="GJC301:GJD301"/>
    <mergeCell ref="GJE301:GJF301"/>
    <mergeCell ref="GJG301:GJH301"/>
    <mergeCell ref="GJI301:GJJ301"/>
    <mergeCell ref="GJK301:GJL301"/>
    <mergeCell ref="GJM301:GJN301"/>
    <mergeCell ref="GIE301:GIF301"/>
    <mergeCell ref="GIG301:GIH301"/>
    <mergeCell ref="GII301:GIJ301"/>
    <mergeCell ref="GIK301:GIL301"/>
    <mergeCell ref="GIM301:GIN301"/>
    <mergeCell ref="GIO301:GIP301"/>
    <mergeCell ref="GIQ301:GIR301"/>
    <mergeCell ref="GIS301:GIT301"/>
    <mergeCell ref="GIU301:GIV301"/>
    <mergeCell ref="GKG301:GKH301"/>
    <mergeCell ref="GKI301:GKJ301"/>
    <mergeCell ref="GKK301:GKL301"/>
    <mergeCell ref="GKM301:GKN301"/>
    <mergeCell ref="GKO301:GKP301"/>
    <mergeCell ref="GKQ301:GKR301"/>
    <mergeCell ref="GKS301:GKT301"/>
    <mergeCell ref="GKU301:GKV301"/>
    <mergeCell ref="GKW301:GKX301"/>
    <mergeCell ref="GJO301:GJP301"/>
    <mergeCell ref="GJQ301:GJR301"/>
    <mergeCell ref="GJS301:GJT301"/>
    <mergeCell ref="GJU301:GJV301"/>
    <mergeCell ref="GJW301:GJX301"/>
    <mergeCell ref="GJY301:GJZ301"/>
    <mergeCell ref="GKA301:GKB301"/>
    <mergeCell ref="GKC301:GKD301"/>
    <mergeCell ref="GKE301:GKF301"/>
    <mergeCell ref="GLQ301:GLR301"/>
    <mergeCell ref="GLS301:GLT301"/>
    <mergeCell ref="GLU301:GLV301"/>
    <mergeCell ref="GLW301:GLX301"/>
    <mergeCell ref="GLY301:GLZ301"/>
    <mergeCell ref="GMA301:GMB301"/>
    <mergeCell ref="GMC301:GMD301"/>
    <mergeCell ref="GME301:GMF301"/>
    <mergeCell ref="GMG301:GMH301"/>
    <mergeCell ref="GKY301:GKZ301"/>
    <mergeCell ref="GLA301:GLB301"/>
    <mergeCell ref="GLC301:GLD301"/>
    <mergeCell ref="GLE301:GLF301"/>
    <mergeCell ref="GLG301:GLH301"/>
    <mergeCell ref="GLI301:GLJ301"/>
    <mergeCell ref="GLK301:GLL301"/>
    <mergeCell ref="GLM301:GLN301"/>
    <mergeCell ref="GLO301:GLP301"/>
    <mergeCell ref="GNA301:GNB301"/>
    <mergeCell ref="GNC301:GND301"/>
    <mergeCell ref="GNE301:GNF301"/>
    <mergeCell ref="GNG301:GNH301"/>
    <mergeCell ref="GNI301:GNJ301"/>
    <mergeCell ref="GNK301:GNL301"/>
    <mergeCell ref="GNM301:GNN301"/>
    <mergeCell ref="GNO301:GNP301"/>
    <mergeCell ref="GNQ301:GNR301"/>
    <mergeCell ref="GMI301:GMJ301"/>
    <mergeCell ref="GMK301:GML301"/>
    <mergeCell ref="GMM301:GMN301"/>
    <mergeCell ref="GMO301:GMP301"/>
    <mergeCell ref="GMQ301:GMR301"/>
    <mergeCell ref="GMS301:GMT301"/>
    <mergeCell ref="GMU301:GMV301"/>
    <mergeCell ref="GMW301:GMX301"/>
    <mergeCell ref="GMY301:GMZ301"/>
    <mergeCell ref="GOK301:GOL301"/>
    <mergeCell ref="GOM301:GON301"/>
    <mergeCell ref="GOO301:GOP301"/>
    <mergeCell ref="GOQ301:GOR301"/>
    <mergeCell ref="GOS301:GOT301"/>
    <mergeCell ref="GOU301:GOV301"/>
    <mergeCell ref="GOW301:GOX301"/>
    <mergeCell ref="GOY301:GOZ301"/>
    <mergeCell ref="GPA301:GPB301"/>
    <mergeCell ref="GNS301:GNT301"/>
    <mergeCell ref="GNU301:GNV301"/>
    <mergeCell ref="GNW301:GNX301"/>
    <mergeCell ref="GNY301:GNZ301"/>
    <mergeCell ref="GOA301:GOB301"/>
    <mergeCell ref="GOC301:GOD301"/>
    <mergeCell ref="GOE301:GOF301"/>
    <mergeCell ref="GOG301:GOH301"/>
    <mergeCell ref="GOI301:GOJ301"/>
    <mergeCell ref="GPU301:GPV301"/>
    <mergeCell ref="GPW301:GPX301"/>
    <mergeCell ref="GPY301:GPZ301"/>
    <mergeCell ref="GQA301:GQB301"/>
    <mergeCell ref="GQC301:GQD301"/>
    <mergeCell ref="GQE301:GQF301"/>
    <mergeCell ref="GQG301:GQH301"/>
    <mergeCell ref="GQI301:GQJ301"/>
    <mergeCell ref="GQK301:GQL301"/>
    <mergeCell ref="GPC301:GPD301"/>
    <mergeCell ref="GPE301:GPF301"/>
    <mergeCell ref="GPG301:GPH301"/>
    <mergeCell ref="GPI301:GPJ301"/>
    <mergeCell ref="GPK301:GPL301"/>
    <mergeCell ref="GPM301:GPN301"/>
    <mergeCell ref="GPO301:GPP301"/>
    <mergeCell ref="GPQ301:GPR301"/>
    <mergeCell ref="GPS301:GPT301"/>
    <mergeCell ref="GRE301:GRF301"/>
    <mergeCell ref="GRG301:GRH301"/>
    <mergeCell ref="GRI301:GRJ301"/>
    <mergeCell ref="GRK301:GRL301"/>
    <mergeCell ref="GRM301:GRN301"/>
    <mergeCell ref="GRO301:GRP301"/>
    <mergeCell ref="GRQ301:GRR301"/>
    <mergeCell ref="GRS301:GRT301"/>
    <mergeCell ref="GRU301:GRV301"/>
    <mergeCell ref="GQM301:GQN301"/>
    <mergeCell ref="GQO301:GQP301"/>
    <mergeCell ref="GQQ301:GQR301"/>
    <mergeCell ref="GQS301:GQT301"/>
    <mergeCell ref="GQU301:GQV301"/>
    <mergeCell ref="GQW301:GQX301"/>
    <mergeCell ref="GQY301:GQZ301"/>
    <mergeCell ref="GRA301:GRB301"/>
    <mergeCell ref="GRC301:GRD301"/>
    <mergeCell ref="GSO301:GSP301"/>
    <mergeCell ref="GSQ301:GSR301"/>
    <mergeCell ref="GSS301:GST301"/>
    <mergeCell ref="GSU301:GSV301"/>
    <mergeCell ref="GSW301:GSX301"/>
    <mergeCell ref="GSY301:GSZ301"/>
    <mergeCell ref="GTA301:GTB301"/>
    <mergeCell ref="GTC301:GTD301"/>
    <mergeCell ref="GTE301:GTF301"/>
    <mergeCell ref="GRW301:GRX301"/>
    <mergeCell ref="GRY301:GRZ301"/>
    <mergeCell ref="GSA301:GSB301"/>
    <mergeCell ref="GSC301:GSD301"/>
    <mergeCell ref="GSE301:GSF301"/>
    <mergeCell ref="GSG301:GSH301"/>
    <mergeCell ref="GSI301:GSJ301"/>
    <mergeCell ref="GSK301:GSL301"/>
    <mergeCell ref="GSM301:GSN301"/>
    <mergeCell ref="GTY301:GTZ301"/>
    <mergeCell ref="GUA301:GUB301"/>
    <mergeCell ref="GUC301:GUD301"/>
    <mergeCell ref="GUE301:GUF301"/>
    <mergeCell ref="GUG301:GUH301"/>
    <mergeCell ref="GUI301:GUJ301"/>
    <mergeCell ref="GUK301:GUL301"/>
    <mergeCell ref="GUM301:GUN301"/>
    <mergeCell ref="GUO301:GUP301"/>
    <mergeCell ref="GTG301:GTH301"/>
    <mergeCell ref="GTI301:GTJ301"/>
    <mergeCell ref="GTK301:GTL301"/>
    <mergeCell ref="GTM301:GTN301"/>
    <mergeCell ref="GTO301:GTP301"/>
    <mergeCell ref="GTQ301:GTR301"/>
    <mergeCell ref="GTS301:GTT301"/>
    <mergeCell ref="GTU301:GTV301"/>
    <mergeCell ref="GTW301:GTX301"/>
    <mergeCell ref="GVI301:GVJ301"/>
    <mergeCell ref="GVK301:GVL301"/>
    <mergeCell ref="GVM301:GVN301"/>
    <mergeCell ref="GVO301:GVP301"/>
    <mergeCell ref="GVQ301:GVR301"/>
    <mergeCell ref="GVS301:GVT301"/>
    <mergeCell ref="GVU301:GVV301"/>
    <mergeCell ref="GVW301:GVX301"/>
    <mergeCell ref="GVY301:GVZ301"/>
    <mergeCell ref="GUQ301:GUR301"/>
    <mergeCell ref="GUS301:GUT301"/>
    <mergeCell ref="GUU301:GUV301"/>
    <mergeCell ref="GUW301:GUX301"/>
    <mergeCell ref="GUY301:GUZ301"/>
    <mergeCell ref="GVA301:GVB301"/>
    <mergeCell ref="GVC301:GVD301"/>
    <mergeCell ref="GVE301:GVF301"/>
    <mergeCell ref="GVG301:GVH301"/>
    <mergeCell ref="GWS301:GWT301"/>
    <mergeCell ref="GWU301:GWV301"/>
    <mergeCell ref="GWW301:GWX301"/>
    <mergeCell ref="GWY301:GWZ301"/>
    <mergeCell ref="GXA301:GXB301"/>
    <mergeCell ref="GXC301:GXD301"/>
    <mergeCell ref="GXE301:GXF301"/>
    <mergeCell ref="GXG301:GXH301"/>
    <mergeCell ref="GXI301:GXJ301"/>
    <mergeCell ref="GWA301:GWB301"/>
    <mergeCell ref="GWC301:GWD301"/>
    <mergeCell ref="GWE301:GWF301"/>
    <mergeCell ref="GWG301:GWH301"/>
    <mergeCell ref="GWI301:GWJ301"/>
    <mergeCell ref="GWK301:GWL301"/>
    <mergeCell ref="GWM301:GWN301"/>
    <mergeCell ref="GWO301:GWP301"/>
    <mergeCell ref="GWQ301:GWR301"/>
    <mergeCell ref="GYC301:GYD301"/>
    <mergeCell ref="GYE301:GYF301"/>
    <mergeCell ref="GYG301:GYH301"/>
    <mergeCell ref="GYI301:GYJ301"/>
    <mergeCell ref="GYK301:GYL301"/>
    <mergeCell ref="GYM301:GYN301"/>
    <mergeCell ref="GYO301:GYP301"/>
    <mergeCell ref="GYQ301:GYR301"/>
    <mergeCell ref="GYS301:GYT301"/>
    <mergeCell ref="GXK301:GXL301"/>
    <mergeCell ref="GXM301:GXN301"/>
    <mergeCell ref="GXO301:GXP301"/>
    <mergeCell ref="GXQ301:GXR301"/>
    <mergeCell ref="GXS301:GXT301"/>
    <mergeCell ref="GXU301:GXV301"/>
    <mergeCell ref="GXW301:GXX301"/>
    <mergeCell ref="GXY301:GXZ301"/>
    <mergeCell ref="GYA301:GYB301"/>
    <mergeCell ref="GZM301:GZN301"/>
    <mergeCell ref="GZO301:GZP301"/>
    <mergeCell ref="GZQ301:GZR301"/>
    <mergeCell ref="GZS301:GZT301"/>
    <mergeCell ref="GZU301:GZV301"/>
    <mergeCell ref="GZW301:GZX301"/>
    <mergeCell ref="GZY301:GZZ301"/>
    <mergeCell ref="HAA301:HAB301"/>
    <mergeCell ref="HAC301:HAD301"/>
    <mergeCell ref="GYU301:GYV301"/>
    <mergeCell ref="GYW301:GYX301"/>
    <mergeCell ref="GYY301:GYZ301"/>
    <mergeCell ref="GZA301:GZB301"/>
    <mergeCell ref="GZC301:GZD301"/>
    <mergeCell ref="GZE301:GZF301"/>
    <mergeCell ref="GZG301:GZH301"/>
    <mergeCell ref="GZI301:GZJ301"/>
    <mergeCell ref="GZK301:GZL301"/>
    <mergeCell ref="HAW301:HAX301"/>
    <mergeCell ref="HAY301:HAZ301"/>
    <mergeCell ref="HBA301:HBB301"/>
    <mergeCell ref="HBC301:HBD301"/>
    <mergeCell ref="HBE301:HBF301"/>
    <mergeCell ref="HBG301:HBH301"/>
    <mergeCell ref="HBI301:HBJ301"/>
    <mergeCell ref="HBK301:HBL301"/>
    <mergeCell ref="HBM301:HBN301"/>
    <mergeCell ref="HAE301:HAF301"/>
    <mergeCell ref="HAG301:HAH301"/>
    <mergeCell ref="HAI301:HAJ301"/>
    <mergeCell ref="HAK301:HAL301"/>
    <mergeCell ref="HAM301:HAN301"/>
    <mergeCell ref="HAO301:HAP301"/>
    <mergeCell ref="HAQ301:HAR301"/>
    <mergeCell ref="HAS301:HAT301"/>
    <mergeCell ref="HAU301:HAV301"/>
    <mergeCell ref="HCG301:HCH301"/>
    <mergeCell ref="HCI301:HCJ301"/>
    <mergeCell ref="HCK301:HCL301"/>
    <mergeCell ref="HCM301:HCN301"/>
    <mergeCell ref="HCO301:HCP301"/>
    <mergeCell ref="HCQ301:HCR301"/>
    <mergeCell ref="HCS301:HCT301"/>
    <mergeCell ref="HCU301:HCV301"/>
    <mergeCell ref="HCW301:HCX301"/>
    <mergeCell ref="HBO301:HBP301"/>
    <mergeCell ref="HBQ301:HBR301"/>
    <mergeCell ref="HBS301:HBT301"/>
    <mergeCell ref="HBU301:HBV301"/>
    <mergeCell ref="HBW301:HBX301"/>
    <mergeCell ref="HBY301:HBZ301"/>
    <mergeCell ref="HCA301:HCB301"/>
    <mergeCell ref="HCC301:HCD301"/>
    <mergeCell ref="HCE301:HCF301"/>
    <mergeCell ref="HDQ301:HDR301"/>
    <mergeCell ref="HDS301:HDT301"/>
    <mergeCell ref="HDU301:HDV301"/>
    <mergeCell ref="HDW301:HDX301"/>
    <mergeCell ref="HDY301:HDZ301"/>
    <mergeCell ref="HEA301:HEB301"/>
    <mergeCell ref="HEC301:HED301"/>
    <mergeCell ref="HEE301:HEF301"/>
    <mergeCell ref="HEG301:HEH301"/>
    <mergeCell ref="HCY301:HCZ301"/>
    <mergeCell ref="HDA301:HDB301"/>
    <mergeCell ref="HDC301:HDD301"/>
    <mergeCell ref="HDE301:HDF301"/>
    <mergeCell ref="HDG301:HDH301"/>
    <mergeCell ref="HDI301:HDJ301"/>
    <mergeCell ref="HDK301:HDL301"/>
    <mergeCell ref="HDM301:HDN301"/>
    <mergeCell ref="HDO301:HDP301"/>
    <mergeCell ref="HFA301:HFB301"/>
    <mergeCell ref="HFC301:HFD301"/>
    <mergeCell ref="HFE301:HFF301"/>
    <mergeCell ref="HFG301:HFH301"/>
    <mergeCell ref="HFI301:HFJ301"/>
    <mergeCell ref="HFK301:HFL301"/>
    <mergeCell ref="HFM301:HFN301"/>
    <mergeCell ref="HFO301:HFP301"/>
    <mergeCell ref="HFQ301:HFR301"/>
    <mergeCell ref="HEI301:HEJ301"/>
    <mergeCell ref="HEK301:HEL301"/>
    <mergeCell ref="HEM301:HEN301"/>
    <mergeCell ref="HEO301:HEP301"/>
    <mergeCell ref="HEQ301:HER301"/>
    <mergeCell ref="HES301:HET301"/>
    <mergeCell ref="HEU301:HEV301"/>
    <mergeCell ref="HEW301:HEX301"/>
    <mergeCell ref="HEY301:HEZ301"/>
    <mergeCell ref="HGK301:HGL301"/>
    <mergeCell ref="HGM301:HGN301"/>
    <mergeCell ref="HGO301:HGP301"/>
    <mergeCell ref="HGQ301:HGR301"/>
    <mergeCell ref="HGS301:HGT301"/>
    <mergeCell ref="HGU301:HGV301"/>
    <mergeCell ref="HGW301:HGX301"/>
    <mergeCell ref="HGY301:HGZ301"/>
    <mergeCell ref="HHA301:HHB301"/>
    <mergeCell ref="HFS301:HFT301"/>
    <mergeCell ref="HFU301:HFV301"/>
    <mergeCell ref="HFW301:HFX301"/>
    <mergeCell ref="HFY301:HFZ301"/>
    <mergeCell ref="HGA301:HGB301"/>
    <mergeCell ref="HGC301:HGD301"/>
    <mergeCell ref="HGE301:HGF301"/>
    <mergeCell ref="HGG301:HGH301"/>
    <mergeCell ref="HGI301:HGJ301"/>
    <mergeCell ref="HHU301:HHV301"/>
    <mergeCell ref="HHW301:HHX301"/>
    <mergeCell ref="HHY301:HHZ301"/>
    <mergeCell ref="HIA301:HIB301"/>
    <mergeCell ref="HIC301:HID301"/>
    <mergeCell ref="HIE301:HIF301"/>
    <mergeCell ref="HIG301:HIH301"/>
    <mergeCell ref="HII301:HIJ301"/>
    <mergeCell ref="HIK301:HIL301"/>
    <mergeCell ref="HHC301:HHD301"/>
    <mergeCell ref="HHE301:HHF301"/>
    <mergeCell ref="HHG301:HHH301"/>
    <mergeCell ref="HHI301:HHJ301"/>
    <mergeCell ref="HHK301:HHL301"/>
    <mergeCell ref="HHM301:HHN301"/>
    <mergeCell ref="HHO301:HHP301"/>
    <mergeCell ref="HHQ301:HHR301"/>
    <mergeCell ref="HHS301:HHT301"/>
    <mergeCell ref="HJE301:HJF301"/>
    <mergeCell ref="HJG301:HJH301"/>
    <mergeCell ref="HJI301:HJJ301"/>
    <mergeCell ref="HJK301:HJL301"/>
    <mergeCell ref="HJM301:HJN301"/>
    <mergeCell ref="HJO301:HJP301"/>
    <mergeCell ref="HJQ301:HJR301"/>
    <mergeCell ref="HJS301:HJT301"/>
    <mergeCell ref="HJU301:HJV301"/>
    <mergeCell ref="HIM301:HIN301"/>
    <mergeCell ref="HIO301:HIP301"/>
    <mergeCell ref="HIQ301:HIR301"/>
    <mergeCell ref="HIS301:HIT301"/>
    <mergeCell ref="HIU301:HIV301"/>
    <mergeCell ref="HIW301:HIX301"/>
    <mergeCell ref="HIY301:HIZ301"/>
    <mergeCell ref="HJA301:HJB301"/>
    <mergeCell ref="HJC301:HJD301"/>
    <mergeCell ref="HKO301:HKP301"/>
    <mergeCell ref="HKQ301:HKR301"/>
    <mergeCell ref="HKS301:HKT301"/>
    <mergeCell ref="HKU301:HKV301"/>
    <mergeCell ref="HKW301:HKX301"/>
    <mergeCell ref="HKY301:HKZ301"/>
    <mergeCell ref="HLA301:HLB301"/>
    <mergeCell ref="HLC301:HLD301"/>
    <mergeCell ref="HLE301:HLF301"/>
    <mergeCell ref="HJW301:HJX301"/>
    <mergeCell ref="HJY301:HJZ301"/>
    <mergeCell ref="HKA301:HKB301"/>
    <mergeCell ref="HKC301:HKD301"/>
    <mergeCell ref="HKE301:HKF301"/>
    <mergeCell ref="HKG301:HKH301"/>
    <mergeCell ref="HKI301:HKJ301"/>
    <mergeCell ref="HKK301:HKL301"/>
    <mergeCell ref="HKM301:HKN301"/>
    <mergeCell ref="HLY301:HLZ301"/>
    <mergeCell ref="HMA301:HMB301"/>
    <mergeCell ref="HMC301:HMD301"/>
    <mergeCell ref="HME301:HMF301"/>
    <mergeCell ref="HMG301:HMH301"/>
    <mergeCell ref="HMI301:HMJ301"/>
    <mergeCell ref="HMK301:HML301"/>
    <mergeCell ref="HMM301:HMN301"/>
    <mergeCell ref="HMO301:HMP301"/>
    <mergeCell ref="HLG301:HLH301"/>
    <mergeCell ref="HLI301:HLJ301"/>
    <mergeCell ref="HLK301:HLL301"/>
    <mergeCell ref="HLM301:HLN301"/>
    <mergeCell ref="HLO301:HLP301"/>
    <mergeCell ref="HLQ301:HLR301"/>
    <mergeCell ref="HLS301:HLT301"/>
    <mergeCell ref="HLU301:HLV301"/>
    <mergeCell ref="HLW301:HLX301"/>
    <mergeCell ref="HNI301:HNJ301"/>
    <mergeCell ref="HNK301:HNL301"/>
    <mergeCell ref="HNM301:HNN301"/>
    <mergeCell ref="HNO301:HNP301"/>
    <mergeCell ref="HNQ301:HNR301"/>
    <mergeCell ref="HNS301:HNT301"/>
    <mergeCell ref="HNU301:HNV301"/>
    <mergeCell ref="HNW301:HNX301"/>
    <mergeCell ref="HNY301:HNZ301"/>
    <mergeCell ref="HMQ301:HMR301"/>
    <mergeCell ref="HMS301:HMT301"/>
    <mergeCell ref="HMU301:HMV301"/>
    <mergeCell ref="HMW301:HMX301"/>
    <mergeCell ref="HMY301:HMZ301"/>
    <mergeCell ref="HNA301:HNB301"/>
    <mergeCell ref="HNC301:HND301"/>
    <mergeCell ref="HNE301:HNF301"/>
    <mergeCell ref="HNG301:HNH301"/>
    <mergeCell ref="HOS301:HOT301"/>
    <mergeCell ref="HOU301:HOV301"/>
    <mergeCell ref="HOW301:HOX301"/>
    <mergeCell ref="HOY301:HOZ301"/>
    <mergeCell ref="HPA301:HPB301"/>
    <mergeCell ref="HPC301:HPD301"/>
    <mergeCell ref="HPE301:HPF301"/>
    <mergeCell ref="HPG301:HPH301"/>
    <mergeCell ref="HPI301:HPJ301"/>
    <mergeCell ref="HOA301:HOB301"/>
    <mergeCell ref="HOC301:HOD301"/>
    <mergeCell ref="HOE301:HOF301"/>
    <mergeCell ref="HOG301:HOH301"/>
    <mergeCell ref="HOI301:HOJ301"/>
    <mergeCell ref="HOK301:HOL301"/>
    <mergeCell ref="HOM301:HON301"/>
    <mergeCell ref="HOO301:HOP301"/>
    <mergeCell ref="HOQ301:HOR301"/>
    <mergeCell ref="HQC301:HQD301"/>
    <mergeCell ref="HQE301:HQF301"/>
    <mergeCell ref="HQG301:HQH301"/>
    <mergeCell ref="HQI301:HQJ301"/>
    <mergeCell ref="HQK301:HQL301"/>
    <mergeCell ref="HQM301:HQN301"/>
    <mergeCell ref="HQO301:HQP301"/>
    <mergeCell ref="HQQ301:HQR301"/>
    <mergeCell ref="HQS301:HQT301"/>
    <mergeCell ref="HPK301:HPL301"/>
    <mergeCell ref="HPM301:HPN301"/>
    <mergeCell ref="HPO301:HPP301"/>
    <mergeCell ref="HPQ301:HPR301"/>
    <mergeCell ref="HPS301:HPT301"/>
    <mergeCell ref="HPU301:HPV301"/>
    <mergeCell ref="HPW301:HPX301"/>
    <mergeCell ref="HPY301:HPZ301"/>
    <mergeCell ref="HQA301:HQB301"/>
    <mergeCell ref="HRM301:HRN301"/>
    <mergeCell ref="HRO301:HRP301"/>
    <mergeCell ref="HRQ301:HRR301"/>
    <mergeCell ref="HRS301:HRT301"/>
    <mergeCell ref="HRU301:HRV301"/>
    <mergeCell ref="HRW301:HRX301"/>
    <mergeCell ref="HRY301:HRZ301"/>
    <mergeCell ref="HSA301:HSB301"/>
    <mergeCell ref="HSC301:HSD301"/>
    <mergeCell ref="HQU301:HQV301"/>
    <mergeCell ref="HQW301:HQX301"/>
    <mergeCell ref="HQY301:HQZ301"/>
    <mergeCell ref="HRA301:HRB301"/>
    <mergeCell ref="HRC301:HRD301"/>
    <mergeCell ref="HRE301:HRF301"/>
    <mergeCell ref="HRG301:HRH301"/>
    <mergeCell ref="HRI301:HRJ301"/>
    <mergeCell ref="HRK301:HRL301"/>
    <mergeCell ref="HSW301:HSX301"/>
    <mergeCell ref="HSY301:HSZ301"/>
    <mergeCell ref="HTA301:HTB301"/>
    <mergeCell ref="HTC301:HTD301"/>
    <mergeCell ref="HTE301:HTF301"/>
    <mergeCell ref="HTG301:HTH301"/>
    <mergeCell ref="HTI301:HTJ301"/>
    <mergeCell ref="HTK301:HTL301"/>
    <mergeCell ref="HTM301:HTN301"/>
    <mergeCell ref="HSE301:HSF301"/>
    <mergeCell ref="HSG301:HSH301"/>
    <mergeCell ref="HSI301:HSJ301"/>
    <mergeCell ref="HSK301:HSL301"/>
    <mergeCell ref="HSM301:HSN301"/>
    <mergeCell ref="HSO301:HSP301"/>
    <mergeCell ref="HSQ301:HSR301"/>
    <mergeCell ref="HSS301:HST301"/>
    <mergeCell ref="HSU301:HSV301"/>
    <mergeCell ref="HUG301:HUH301"/>
    <mergeCell ref="HUI301:HUJ301"/>
    <mergeCell ref="HUK301:HUL301"/>
    <mergeCell ref="HUM301:HUN301"/>
    <mergeCell ref="HUO301:HUP301"/>
    <mergeCell ref="HUQ301:HUR301"/>
    <mergeCell ref="HUS301:HUT301"/>
    <mergeCell ref="HUU301:HUV301"/>
    <mergeCell ref="HUW301:HUX301"/>
    <mergeCell ref="HTO301:HTP301"/>
    <mergeCell ref="HTQ301:HTR301"/>
    <mergeCell ref="HTS301:HTT301"/>
    <mergeCell ref="HTU301:HTV301"/>
    <mergeCell ref="HTW301:HTX301"/>
    <mergeCell ref="HTY301:HTZ301"/>
    <mergeCell ref="HUA301:HUB301"/>
    <mergeCell ref="HUC301:HUD301"/>
    <mergeCell ref="HUE301:HUF301"/>
    <mergeCell ref="HVQ301:HVR301"/>
    <mergeCell ref="HVS301:HVT301"/>
    <mergeCell ref="HVU301:HVV301"/>
    <mergeCell ref="HVW301:HVX301"/>
    <mergeCell ref="HVY301:HVZ301"/>
    <mergeCell ref="HWA301:HWB301"/>
    <mergeCell ref="HWC301:HWD301"/>
    <mergeCell ref="HWE301:HWF301"/>
    <mergeCell ref="HWG301:HWH301"/>
    <mergeCell ref="HUY301:HUZ301"/>
    <mergeCell ref="HVA301:HVB301"/>
    <mergeCell ref="HVC301:HVD301"/>
    <mergeCell ref="HVE301:HVF301"/>
    <mergeCell ref="HVG301:HVH301"/>
    <mergeCell ref="HVI301:HVJ301"/>
    <mergeCell ref="HVK301:HVL301"/>
    <mergeCell ref="HVM301:HVN301"/>
    <mergeCell ref="HVO301:HVP301"/>
    <mergeCell ref="HXA301:HXB301"/>
    <mergeCell ref="HXC301:HXD301"/>
    <mergeCell ref="HXE301:HXF301"/>
    <mergeCell ref="HXG301:HXH301"/>
    <mergeCell ref="HXI301:HXJ301"/>
    <mergeCell ref="HXK301:HXL301"/>
    <mergeCell ref="HXM301:HXN301"/>
    <mergeCell ref="HXO301:HXP301"/>
    <mergeCell ref="HXQ301:HXR301"/>
    <mergeCell ref="HWI301:HWJ301"/>
    <mergeCell ref="HWK301:HWL301"/>
    <mergeCell ref="HWM301:HWN301"/>
    <mergeCell ref="HWO301:HWP301"/>
    <mergeCell ref="HWQ301:HWR301"/>
    <mergeCell ref="HWS301:HWT301"/>
    <mergeCell ref="HWU301:HWV301"/>
    <mergeCell ref="HWW301:HWX301"/>
    <mergeCell ref="HWY301:HWZ301"/>
    <mergeCell ref="HYK301:HYL301"/>
    <mergeCell ref="HYM301:HYN301"/>
    <mergeCell ref="HYO301:HYP301"/>
    <mergeCell ref="HYQ301:HYR301"/>
    <mergeCell ref="HYS301:HYT301"/>
    <mergeCell ref="HYU301:HYV301"/>
    <mergeCell ref="HYW301:HYX301"/>
    <mergeCell ref="HYY301:HYZ301"/>
    <mergeCell ref="HZA301:HZB301"/>
    <mergeCell ref="HXS301:HXT301"/>
    <mergeCell ref="HXU301:HXV301"/>
    <mergeCell ref="HXW301:HXX301"/>
    <mergeCell ref="HXY301:HXZ301"/>
    <mergeCell ref="HYA301:HYB301"/>
    <mergeCell ref="HYC301:HYD301"/>
    <mergeCell ref="HYE301:HYF301"/>
    <mergeCell ref="HYG301:HYH301"/>
    <mergeCell ref="HYI301:HYJ301"/>
    <mergeCell ref="HZU301:HZV301"/>
    <mergeCell ref="HZW301:HZX301"/>
    <mergeCell ref="HZY301:HZZ301"/>
    <mergeCell ref="IAA301:IAB301"/>
    <mergeCell ref="IAC301:IAD301"/>
    <mergeCell ref="IAE301:IAF301"/>
    <mergeCell ref="IAG301:IAH301"/>
    <mergeCell ref="IAI301:IAJ301"/>
    <mergeCell ref="IAK301:IAL301"/>
    <mergeCell ref="HZC301:HZD301"/>
    <mergeCell ref="HZE301:HZF301"/>
    <mergeCell ref="HZG301:HZH301"/>
    <mergeCell ref="HZI301:HZJ301"/>
    <mergeCell ref="HZK301:HZL301"/>
    <mergeCell ref="HZM301:HZN301"/>
    <mergeCell ref="HZO301:HZP301"/>
    <mergeCell ref="HZQ301:HZR301"/>
    <mergeCell ref="HZS301:HZT301"/>
    <mergeCell ref="IBE301:IBF301"/>
    <mergeCell ref="IBG301:IBH301"/>
    <mergeCell ref="IBI301:IBJ301"/>
    <mergeCell ref="IBK301:IBL301"/>
    <mergeCell ref="IBM301:IBN301"/>
    <mergeCell ref="IBO301:IBP301"/>
    <mergeCell ref="IBQ301:IBR301"/>
    <mergeCell ref="IBS301:IBT301"/>
    <mergeCell ref="IBU301:IBV301"/>
    <mergeCell ref="IAM301:IAN301"/>
    <mergeCell ref="IAO301:IAP301"/>
    <mergeCell ref="IAQ301:IAR301"/>
    <mergeCell ref="IAS301:IAT301"/>
    <mergeCell ref="IAU301:IAV301"/>
    <mergeCell ref="IAW301:IAX301"/>
    <mergeCell ref="IAY301:IAZ301"/>
    <mergeCell ref="IBA301:IBB301"/>
    <mergeCell ref="IBC301:IBD301"/>
    <mergeCell ref="ICO301:ICP301"/>
    <mergeCell ref="ICQ301:ICR301"/>
    <mergeCell ref="ICS301:ICT301"/>
    <mergeCell ref="ICU301:ICV301"/>
    <mergeCell ref="ICW301:ICX301"/>
    <mergeCell ref="ICY301:ICZ301"/>
    <mergeCell ref="IDA301:IDB301"/>
    <mergeCell ref="IDC301:IDD301"/>
    <mergeCell ref="IDE301:IDF301"/>
    <mergeCell ref="IBW301:IBX301"/>
    <mergeCell ref="IBY301:IBZ301"/>
    <mergeCell ref="ICA301:ICB301"/>
    <mergeCell ref="ICC301:ICD301"/>
    <mergeCell ref="ICE301:ICF301"/>
    <mergeCell ref="ICG301:ICH301"/>
    <mergeCell ref="ICI301:ICJ301"/>
    <mergeCell ref="ICK301:ICL301"/>
    <mergeCell ref="ICM301:ICN301"/>
    <mergeCell ref="IDY301:IDZ301"/>
    <mergeCell ref="IEA301:IEB301"/>
    <mergeCell ref="IEC301:IED301"/>
    <mergeCell ref="IEE301:IEF301"/>
    <mergeCell ref="IEG301:IEH301"/>
    <mergeCell ref="IEI301:IEJ301"/>
    <mergeCell ref="IEK301:IEL301"/>
    <mergeCell ref="IEM301:IEN301"/>
    <mergeCell ref="IEO301:IEP301"/>
    <mergeCell ref="IDG301:IDH301"/>
    <mergeCell ref="IDI301:IDJ301"/>
    <mergeCell ref="IDK301:IDL301"/>
    <mergeCell ref="IDM301:IDN301"/>
    <mergeCell ref="IDO301:IDP301"/>
    <mergeCell ref="IDQ301:IDR301"/>
    <mergeCell ref="IDS301:IDT301"/>
    <mergeCell ref="IDU301:IDV301"/>
    <mergeCell ref="IDW301:IDX301"/>
    <mergeCell ref="IFI301:IFJ301"/>
    <mergeCell ref="IFK301:IFL301"/>
    <mergeCell ref="IFM301:IFN301"/>
    <mergeCell ref="IFO301:IFP301"/>
    <mergeCell ref="IFQ301:IFR301"/>
    <mergeCell ref="IFS301:IFT301"/>
    <mergeCell ref="IFU301:IFV301"/>
    <mergeCell ref="IFW301:IFX301"/>
    <mergeCell ref="IFY301:IFZ301"/>
    <mergeCell ref="IEQ301:IER301"/>
    <mergeCell ref="IES301:IET301"/>
    <mergeCell ref="IEU301:IEV301"/>
    <mergeCell ref="IEW301:IEX301"/>
    <mergeCell ref="IEY301:IEZ301"/>
    <mergeCell ref="IFA301:IFB301"/>
    <mergeCell ref="IFC301:IFD301"/>
    <mergeCell ref="IFE301:IFF301"/>
    <mergeCell ref="IFG301:IFH301"/>
    <mergeCell ref="IGS301:IGT301"/>
    <mergeCell ref="IGU301:IGV301"/>
    <mergeCell ref="IGW301:IGX301"/>
    <mergeCell ref="IGY301:IGZ301"/>
    <mergeCell ref="IHA301:IHB301"/>
    <mergeCell ref="IHC301:IHD301"/>
    <mergeCell ref="IHE301:IHF301"/>
    <mergeCell ref="IHG301:IHH301"/>
    <mergeCell ref="IHI301:IHJ301"/>
    <mergeCell ref="IGA301:IGB301"/>
    <mergeCell ref="IGC301:IGD301"/>
    <mergeCell ref="IGE301:IGF301"/>
    <mergeCell ref="IGG301:IGH301"/>
    <mergeCell ref="IGI301:IGJ301"/>
    <mergeCell ref="IGK301:IGL301"/>
    <mergeCell ref="IGM301:IGN301"/>
    <mergeCell ref="IGO301:IGP301"/>
    <mergeCell ref="IGQ301:IGR301"/>
    <mergeCell ref="IIC301:IID301"/>
    <mergeCell ref="IIE301:IIF301"/>
    <mergeCell ref="IIG301:IIH301"/>
    <mergeCell ref="III301:IIJ301"/>
    <mergeCell ref="IIK301:IIL301"/>
    <mergeCell ref="IIM301:IIN301"/>
    <mergeCell ref="IIO301:IIP301"/>
    <mergeCell ref="IIQ301:IIR301"/>
    <mergeCell ref="IIS301:IIT301"/>
    <mergeCell ref="IHK301:IHL301"/>
    <mergeCell ref="IHM301:IHN301"/>
    <mergeCell ref="IHO301:IHP301"/>
    <mergeCell ref="IHQ301:IHR301"/>
    <mergeCell ref="IHS301:IHT301"/>
    <mergeCell ref="IHU301:IHV301"/>
    <mergeCell ref="IHW301:IHX301"/>
    <mergeCell ref="IHY301:IHZ301"/>
    <mergeCell ref="IIA301:IIB301"/>
    <mergeCell ref="IJM301:IJN301"/>
    <mergeCell ref="IJO301:IJP301"/>
    <mergeCell ref="IJQ301:IJR301"/>
    <mergeCell ref="IJS301:IJT301"/>
    <mergeCell ref="IJU301:IJV301"/>
    <mergeCell ref="IJW301:IJX301"/>
    <mergeCell ref="IJY301:IJZ301"/>
    <mergeCell ref="IKA301:IKB301"/>
    <mergeCell ref="IKC301:IKD301"/>
    <mergeCell ref="IIU301:IIV301"/>
    <mergeCell ref="IIW301:IIX301"/>
    <mergeCell ref="IIY301:IIZ301"/>
    <mergeCell ref="IJA301:IJB301"/>
    <mergeCell ref="IJC301:IJD301"/>
    <mergeCell ref="IJE301:IJF301"/>
    <mergeCell ref="IJG301:IJH301"/>
    <mergeCell ref="IJI301:IJJ301"/>
    <mergeCell ref="IJK301:IJL301"/>
    <mergeCell ref="IKW301:IKX301"/>
    <mergeCell ref="IKY301:IKZ301"/>
    <mergeCell ref="ILA301:ILB301"/>
    <mergeCell ref="ILC301:ILD301"/>
    <mergeCell ref="ILE301:ILF301"/>
    <mergeCell ref="ILG301:ILH301"/>
    <mergeCell ref="ILI301:ILJ301"/>
    <mergeCell ref="ILK301:ILL301"/>
    <mergeCell ref="ILM301:ILN301"/>
    <mergeCell ref="IKE301:IKF301"/>
    <mergeCell ref="IKG301:IKH301"/>
    <mergeCell ref="IKI301:IKJ301"/>
    <mergeCell ref="IKK301:IKL301"/>
    <mergeCell ref="IKM301:IKN301"/>
    <mergeCell ref="IKO301:IKP301"/>
    <mergeCell ref="IKQ301:IKR301"/>
    <mergeCell ref="IKS301:IKT301"/>
    <mergeCell ref="IKU301:IKV301"/>
    <mergeCell ref="IMG301:IMH301"/>
    <mergeCell ref="IMI301:IMJ301"/>
    <mergeCell ref="IMK301:IML301"/>
    <mergeCell ref="IMM301:IMN301"/>
    <mergeCell ref="IMO301:IMP301"/>
    <mergeCell ref="IMQ301:IMR301"/>
    <mergeCell ref="IMS301:IMT301"/>
    <mergeCell ref="IMU301:IMV301"/>
    <mergeCell ref="IMW301:IMX301"/>
    <mergeCell ref="ILO301:ILP301"/>
    <mergeCell ref="ILQ301:ILR301"/>
    <mergeCell ref="ILS301:ILT301"/>
    <mergeCell ref="ILU301:ILV301"/>
    <mergeCell ref="ILW301:ILX301"/>
    <mergeCell ref="ILY301:ILZ301"/>
    <mergeCell ref="IMA301:IMB301"/>
    <mergeCell ref="IMC301:IMD301"/>
    <mergeCell ref="IME301:IMF301"/>
    <mergeCell ref="INQ301:INR301"/>
    <mergeCell ref="INS301:INT301"/>
    <mergeCell ref="INU301:INV301"/>
    <mergeCell ref="INW301:INX301"/>
    <mergeCell ref="INY301:INZ301"/>
    <mergeCell ref="IOA301:IOB301"/>
    <mergeCell ref="IOC301:IOD301"/>
    <mergeCell ref="IOE301:IOF301"/>
    <mergeCell ref="IOG301:IOH301"/>
    <mergeCell ref="IMY301:IMZ301"/>
    <mergeCell ref="INA301:INB301"/>
    <mergeCell ref="INC301:IND301"/>
    <mergeCell ref="INE301:INF301"/>
    <mergeCell ref="ING301:INH301"/>
    <mergeCell ref="INI301:INJ301"/>
    <mergeCell ref="INK301:INL301"/>
    <mergeCell ref="INM301:INN301"/>
    <mergeCell ref="INO301:INP301"/>
    <mergeCell ref="IPA301:IPB301"/>
    <mergeCell ref="IPC301:IPD301"/>
    <mergeCell ref="IPE301:IPF301"/>
    <mergeCell ref="IPG301:IPH301"/>
    <mergeCell ref="IPI301:IPJ301"/>
    <mergeCell ref="IPK301:IPL301"/>
    <mergeCell ref="IPM301:IPN301"/>
    <mergeCell ref="IPO301:IPP301"/>
    <mergeCell ref="IPQ301:IPR301"/>
    <mergeCell ref="IOI301:IOJ301"/>
    <mergeCell ref="IOK301:IOL301"/>
    <mergeCell ref="IOM301:ION301"/>
    <mergeCell ref="IOO301:IOP301"/>
    <mergeCell ref="IOQ301:IOR301"/>
    <mergeCell ref="IOS301:IOT301"/>
    <mergeCell ref="IOU301:IOV301"/>
    <mergeCell ref="IOW301:IOX301"/>
    <mergeCell ref="IOY301:IOZ301"/>
    <mergeCell ref="IQK301:IQL301"/>
    <mergeCell ref="IQM301:IQN301"/>
    <mergeCell ref="IQO301:IQP301"/>
    <mergeCell ref="IQQ301:IQR301"/>
    <mergeCell ref="IQS301:IQT301"/>
    <mergeCell ref="IQU301:IQV301"/>
    <mergeCell ref="IQW301:IQX301"/>
    <mergeCell ref="IQY301:IQZ301"/>
    <mergeCell ref="IRA301:IRB301"/>
    <mergeCell ref="IPS301:IPT301"/>
    <mergeCell ref="IPU301:IPV301"/>
    <mergeCell ref="IPW301:IPX301"/>
    <mergeCell ref="IPY301:IPZ301"/>
    <mergeCell ref="IQA301:IQB301"/>
    <mergeCell ref="IQC301:IQD301"/>
    <mergeCell ref="IQE301:IQF301"/>
    <mergeCell ref="IQG301:IQH301"/>
    <mergeCell ref="IQI301:IQJ301"/>
    <mergeCell ref="IRU301:IRV301"/>
    <mergeCell ref="IRW301:IRX301"/>
    <mergeCell ref="IRY301:IRZ301"/>
    <mergeCell ref="ISA301:ISB301"/>
    <mergeCell ref="ISC301:ISD301"/>
    <mergeCell ref="ISE301:ISF301"/>
    <mergeCell ref="ISG301:ISH301"/>
    <mergeCell ref="ISI301:ISJ301"/>
    <mergeCell ref="ISK301:ISL301"/>
    <mergeCell ref="IRC301:IRD301"/>
    <mergeCell ref="IRE301:IRF301"/>
    <mergeCell ref="IRG301:IRH301"/>
    <mergeCell ref="IRI301:IRJ301"/>
    <mergeCell ref="IRK301:IRL301"/>
    <mergeCell ref="IRM301:IRN301"/>
    <mergeCell ref="IRO301:IRP301"/>
    <mergeCell ref="IRQ301:IRR301"/>
    <mergeCell ref="IRS301:IRT301"/>
    <mergeCell ref="ITE301:ITF301"/>
    <mergeCell ref="ITG301:ITH301"/>
    <mergeCell ref="ITI301:ITJ301"/>
    <mergeCell ref="ITK301:ITL301"/>
    <mergeCell ref="ITM301:ITN301"/>
    <mergeCell ref="ITO301:ITP301"/>
    <mergeCell ref="ITQ301:ITR301"/>
    <mergeCell ref="ITS301:ITT301"/>
    <mergeCell ref="ITU301:ITV301"/>
    <mergeCell ref="ISM301:ISN301"/>
    <mergeCell ref="ISO301:ISP301"/>
    <mergeCell ref="ISQ301:ISR301"/>
    <mergeCell ref="ISS301:IST301"/>
    <mergeCell ref="ISU301:ISV301"/>
    <mergeCell ref="ISW301:ISX301"/>
    <mergeCell ref="ISY301:ISZ301"/>
    <mergeCell ref="ITA301:ITB301"/>
    <mergeCell ref="ITC301:ITD301"/>
    <mergeCell ref="IUO301:IUP301"/>
    <mergeCell ref="IUQ301:IUR301"/>
    <mergeCell ref="IUS301:IUT301"/>
    <mergeCell ref="IUU301:IUV301"/>
    <mergeCell ref="IUW301:IUX301"/>
    <mergeCell ref="IUY301:IUZ301"/>
    <mergeCell ref="IVA301:IVB301"/>
    <mergeCell ref="IVC301:IVD301"/>
    <mergeCell ref="IVE301:IVF301"/>
    <mergeCell ref="ITW301:ITX301"/>
    <mergeCell ref="ITY301:ITZ301"/>
    <mergeCell ref="IUA301:IUB301"/>
    <mergeCell ref="IUC301:IUD301"/>
    <mergeCell ref="IUE301:IUF301"/>
    <mergeCell ref="IUG301:IUH301"/>
    <mergeCell ref="IUI301:IUJ301"/>
    <mergeCell ref="IUK301:IUL301"/>
    <mergeCell ref="IUM301:IUN301"/>
    <mergeCell ref="IVY301:IVZ301"/>
    <mergeCell ref="IWA301:IWB301"/>
    <mergeCell ref="IWC301:IWD301"/>
    <mergeCell ref="IWE301:IWF301"/>
    <mergeCell ref="IWG301:IWH301"/>
    <mergeCell ref="IWI301:IWJ301"/>
    <mergeCell ref="IWK301:IWL301"/>
    <mergeCell ref="IWM301:IWN301"/>
    <mergeCell ref="IWO301:IWP301"/>
    <mergeCell ref="IVG301:IVH301"/>
    <mergeCell ref="IVI301:IVJ301"/>
    <mergeCell ref="IVK301:IVL301"/>
    <mergeCell ref="IVM301:IVN301"/>
    <mergeCell ref="IVO301:IVP301"/>
    <mergeCell ref="IVQ301:IVR301"/>
    <mergeCell ref="IVS301:IVT301"/>
    <mergeCell ref="IVU301:IVV301"/>
    <mergeCell ref="IVW301:IVX301"/>
    <mergeCell ref="IXI301:IXJ301"/>
    <mergeCell ref="IXK301:IXL301"/>
    <mergeCell ref="IXM301:IXN301"/>
    <mergeCell ref="IXO301:IXP301"/>
    <mergeCell ref="IXQ301:IXR301"/>
    <mergeCell ref="IXS301:IXT301"/>
    <mergeCell ref="IXU301:IXV301"/>
    <mergeCell ref="IXW301:IXX301"/>
    <mergeCell ref="IXY301:IXZ301"/>
    <mergeCell ref="IWQ301:IWR301"/>
    <mergeCell ref="IWS301:IWT301"/>
    <mergeCell ref="IWU301:IWV301"/>
    <mergeCell ref="IWW301:IWX301"/>
    <mergeCell ref="IWY301:IWZ301"/>
    <mergeCell ref="IXA301:IXB301"/>
    <mergeCell ref="IXC301:IXD301"/>
    <mergeCell ref="IXE301:IXF301"/>
    <mergeCell ref="IXG301:IXH301"/>
    <mergeCell ref="IYS301:IYT301"/>
    <mergeCell ref="IYU301:IYV301"/>
    <mergeCell ref="IYW301:IYX301"/>
    <mergeCell ref="IYY301:IYZ301"/>
    <mergeCell ref="IZA301:IZB301"/>
    <mergeCell ref="IZC301:IZD301"/>
    <mergeCell ref="IZE301:IZF301"/>
    <mergeCell ref="IZG301:IZH301"/>
    <mergeCell ref="IZI301:IZJ301"/>
    <mergeCell ref="IYA301:IYB301"/>
    <mergeCell ref="IYC301:IYD301"/>
    <mergeCell ref="IYE301:IYF301"/>
    <mergeCell ref="IYG301:IYH301"/>
    <mergeCell ref="IYI301:IYJ301"/>
    <mergeCell ref="IYK301:IYL301"/>
    <mergeCell ref="IYM301:IYN301"/>
    <mergeCell ref="IYO301:IYP301"/>
    <mergeCell ref="IYQ301:IYR301"/>
    <mergeCell ref="JAC301:JAD301"/>
    <mergeCell ref="JAE301:JAF301"/>
    <mergeCell ref="JAG301:JAH301"/>
    <mergeCell ref="JAI301:JAJ301"/>
    <mergeCell ref="JAK301:JAL301"/>
    <mergeCell ref="JAM301:JAN301"/>
    <mergeCell ref="JAO301:JAP301"/>
    <mergeCell ref="JAQ301:JAR301"/>
    <mergeCell ref="JAS301:JAT301"/>
    <mergeCell ref="IZK301:IZL301"/>
    <mergeCell ref="IZM301:IZN301"/>
    <mergeCell ref="IZO301:IZP301"/>
    <mergeCell ref="IZQ301:IZR301"/>
    <mergeCell ref="IZS301:IZT301"/>
    <mergeCell ref="IZU301:IZV301"/>
    <mergeCell ref="IZW301:IZX301"/>
    <mergeCell ref="IZY301:IZZ301"/>
    <mergeCell ref="JAA301:JAB301"/>
    <mergeCell ref="JBM301:JBN301"/>
    <mergeCell ref="JBO301:JBP301"/>
    <mergeCell ref="JBQ301:JBR301"/>
    <mergeCell ref="JBS301:JBT301"/>
    <mergeCell ref="JBU301:JBV301"/>
    <mergeCell ref="JBW301:JBX301"/>
    <mergeCell ref="JBY301:JBZ301"/>
    <mergeCell ref="JCA301:JCB301"/>
    <mergeCell ref="JCC301:JCD301"/>
    <mergeCell ref="JAU301:JAV301"/>
    <mergeCell ref="JAW301:JAX301"/>
    <mergeCell ref="JAY301:JAZ301"/>
    <mergeCell ref="JBA301:JBB301"/>
    <mergeCell ref="JBC301:JBD301"/>
    <mergeCell ref="JBE301:JBF301"/>
    <mergeCell ref="JBG301:JBH301"/>
    <mergeCell ref="JBI301:JBJ301"/>
    <mergeCell ref="JBK301:JBL301"/>
    <mergeCell ref="JCW301:JCX301"/>
    <mergeCell ref="JCY301:JCZ301"/>
    <mergeCell ref="JDA301:JDB301"/>
    <mergeCell ref="JDC301:JDD301"/>
    <mergeCell ref="JDE301:JDF301"/>
    <mergeCell ref="JDG301:JDH301"/>
    <mergeCell ref="JDI301:JDJ301"/>
    <mergeCell ref="JDK301:JDL301"/>
    <mergeCell ref="JDM301:JDN301"/>
    <mergeCell ref="JCE301:JCF301"/>
    <mergeCell ref="JCG301:JCH301"/>
    <mergeCell ref="JCI301:JCJ301"/>
    <mergeCell ref="JCK301:JCL301"/>
    <mergeCell ref="JCM301:JCN301"/>
    <mergeCell ref="JCO301:JCP301"/>
    <mergeCell ref="JCQ301:JCR301"/>
    <mergeCell ref="JCS301:JCT301"/>
    <mergeCell ref="JCU301:JCV301"/>
    <mergeCell ref="JEG301:JEH301"/>
    <mergeCell ref="JEI301:JEJ301"/>
    <mergeCell ref="JEK301:JEL301"/>
    <mergeCell ref="JEM301:JEN301"/>
    <mergeCell ref="JEO301:JEP301"/>
    <mergeCell ref="JEQ301:JER301"/>
    <mergeCell ref="JES301:JET301"/>
    <mergeCell ref="JEU301:JEV301"/>
    <mergeCell ref="JEW301:JEX301"/>
    <mergeCell ref="JDO301:JDP301"/>
    <mergeCell ref="JDQ301:JDR301"/>
    <mergeCell ref="JDS301:JDT301"/>
    <mergeCell ref="JDU301:JDV301"/>
    <mergeCell ref="JDW301:JDX301"/>
    <mergeCell ref="JDY301:JDZ301"/>
    <mergeCell ref="JEA301:JEB301"/>
    <mergeCell ref="JEC301:JED301"/>
    <mergeCell ref="JEE301:JEF301"/>
    <mergeCell ref="JFQ301:JFR301"/>
    <mergeCell ref="JFS301:JFT301"/>
    <mergeCell ref="JFU301:JFV301"/>
    <mergeCell ref="JFW301:JFX301"/>
    <mergeCell ref="JFY301:JFZ301"/>
    <mergeCell ref="JGA301:JGB301"/>
    <mergeCell ref="JGC301:JGD301"/>
    <mergeCell ref="JGE301:JGF301"/>
    <mergeCell ref="JGG301:JGH301"/>
    <mergeCell ref="JEY301:JEZ301"/>
    <mergeCell ref="JFA301:JFB301"/>
    <mergeCell ref="JFC301:JFD301"/>
    <mergeCell ref="JFE301:JFF301"/>
    <mergeCell ref="JFG301:JFH301"/>
    <mergeCell ref="JFI301:JFJ301"/>
    <mergeCell ref="JFK301:JFL301"/>
    <mergeCell ref="JFM301:JFN301"/>
    <mergeCell ref="JFO301:JFP301"/>
    <mergeCell ref="JHA301:JHB301"/>
    <mergeCell ref="JHC301:JHD301"/>
    <mergeCell ref="JHE301:JHF301"/>
    <mergeCell ref="JHG301:JHH301"/>
    <mergeCell ref="JHI301:JHJ301"/>
    <mergeCell ref="JHK301:JHL301"/>
    <mergeCell ref="JHM301:JHN301"/>
    <mergeCell ref="JHO301:JHP301"/>
    <mergeCell ref="JHQ301:JHR301"/>
    <mergeCell ref="JGI301:JGJ301"/>
    <mergeCell ref="JGK301:JGL301"/>
    <mergeCell ref="JGM301:JGN301"/>
    <mergeCell ref="JGO301:JGP301"/>
    <mergeCell ref="JGQ301:JGR301"/>
    <mergeCell ref="JGS301:JGT301"/>
    <mergeCell ref="JGU301:JGV301"/>
    <mergeCell ref="JGW301:JGX301"/>
    <mergeCell ref="JGY301:JGZ301"/>
    <mergeCell ref="JIK301:JIL301"/>
    <mergeCell ref="JIM301:JIN301"/>
    <mergeCell ref="JIO301:JIP301"/>
    <mergeCell ref="JIQ301:JIR301"/>
    <mergeCell ref="JIS301:JIT301"/>
    <mergeCell ref="JIU301:JIV301"/>
    <mergeCell ref="JIW301:JIX301"/>
    <mergeCell ref="JIY301:JIZ301"/>
    <mergeCell ref="JJA301:JJB301"/>
    <mergeCell ref="JHS301:JHT301"/>
    <mergeCell ref="JHU301:JHV301"/>
    <mergeCell ref="JHW301:JHX301"/>
    <mergeCell ref="JHY301:JHZ301"/>
    <mergeCell ref="JIA301:JIB301"/>
    <mergeCell ref="JIC301:JID301"/>
    <mergeCell ref="JIE301:JIF301"/>
    <mergeCell ref="JIG301:JIH301"/>
    <mergeCell ref="JII301:JIJ301"/>
    <mergeCell ref="JJU301:JJV301"/>
    <mergeCell ref="JJW301:JJX301"/>
    <mergeCell ref="JJY301:JJZ301"/>
    <mergeCell ref="JKA301:JKB301"/>
    <mergeCell ref="JKC301:JKD301"/>
    <mergeCell ref="JKE301:JKF301"/>
    <mergeCell ref="JKG301:JKH301"/>
    <mergeCell ref="JKI301:JKJ301"/>
    <mergeCell ref="JKK301:JKL301"/>
    <mergeCell ref="JJC301:JJD301"/>
    <mergeCell ref="JJE301:JJF301"/>
    <mergeCell ref="JJG301:JJH301"/>
    <mergeCell ref="JJI301:JJJ301"/>
    <mergeCell ref="JJK301:JJL301"/>
    <mergeCell ref="JJM301:JJN301"/>
    <mergeCell ref="JJO301:JJP301"/>
    <mergeCell ref="JJQ301:JJR301"/>
    <mergeCell ref="JJS301:JJT301"/>
    <mergeCell ref="JLE301:JLF301"/>
    <mergeCell ref="JLG301:JLH301"/>
    <mergeCell ref="JLI301:JLJ301"/>
    <mergeCell ref="JLK301:JLL301"/>
    <mergeCell ref="JLM301:JLN301"/>
    <mergeCell ref="JLO301:JLP301"/>
    <mergeCell ref="JLQ301:JLR301"/>
    <mergeCell ref="JLS301:JLT301"/>
    <mergeCell ref="JLU301:JLV301"/>
    <mergeCell ref="JKM301:JKN301"/>
    <mergeCell ref="JKO301:JKP301"/>
    <mergeCell ref="JKQ301:JKR301"/>
    <mergeCell ref="JKS301:JKT301"/>
    <mergeCell ref="JKU301:JKV301"/>
    <mergeCell ref="JKW301:JKX301"/>
    <mergeCell ref="JKY301:JKZ301"/>
    <mergeCell ref="JLA301:JLB301"/>
    <mergeCell ref="JLC301:JLD301"/>
    <mergeCell ref="JMO301:JMP301"/>
    <mergeCell ref="JMQ301:JMR301"/>
    <mergeCell ref="JMS301:JMT301"/>
    <mergeCell ref="JMU301:JMV301"/>
    <mergeCell ref="JMW301:JMX301"/>
    <mergeCell ref="JMY301:JMZ301"/>
    <mergeCell ref="JNA301:JNB301"/>
    <mergeCell ref="JNC301:JND301"/>
    <mergeCell ref="JNE301:JNF301"/>
    <mergeCell ref="JLW301:JLX301"/>
    <mergeCell ref="JLY301:JLZ301"/>
    <mergeCell ref="JMA301:JMB301"/>
    <mergeCell ref="JMC301:JMD301"/>
    <mergeCell ref="JME301:JMF301"/>
    <mergeCell ref="JMG301:JMH301"/>
    <mergeCell ref="JMI301:JMJ301"/>
    <mergeCell ref="JMK301:JML301"/>
    <mergeCell ref="JMM301:JMN301"/>
    <mergeCell ref="JNY301:JNZ301"/>
    <mergeCell ref="JOA301:JOB301"/>
    <mergeCell ref="JOC301:JOD301"/>
    <mergeCell ref="JOE301:JOF301"/>
    <mergeCell ref="JOG301:JOH301"/>
    <mergeCell ref="JOI301:JOJ301"/>
    <mergeCell ref="JOK301:JOL301"/>
    <mergeCell ref="JOM301:JON301"/>
    <mergeCell ref="JOO301:JOP301"/>
    <mergeCell ref="JNG301:JNH301"/>
    <mergeCell ref="JNI301:JNJ301"/>
    <mergeCell ref="JNK301:JNL301"/>
    <mergeCell ref="JNM301:JNN301"/>
    <mergeCell ref="JNO301:JNP301"/>
    <mergeCell ref="JNQ301:JNR301"/>
    <mergeCell ref="JNS301:JNT301"/>
    <mergeCell ref="JNU301:JNV301"/>
    <mergeCell ref="JNW301:JNX301"/>
    <mergeCell ref="JPI301:JPJ301"/>
    <mergeCell ref="JPK301:JPL301"/>
    <mergeCell ref="JPM301:JPN301"/>
    <mergeCell ref="JPO301:JPP301"/>
    <mergeCell ref="JPQ301:JPR301"/>
    <mergeCell ref="JPS301:JPT301"/>
    <mergeCell ref="JPU301:JPV301"/>
    <mergeCell ref="JPW301:JPX301"/>
    <mergeCell ref="JPY301:JPZ301"/>
    <mergeCell ref="JOQ301:JOR301"/>
    <mergeCell ref="JOS301:JOT301"/>
    <mergeCell ref="JOU301:JOV301"/>
    <mergeCell ref="JOW301:JOX301"/>
    <mergeCell ref="JOY301:JOZ301"/>
    <mergeCell ref="JPA301:JPB301"/>
    <mergeCell ref="JPC301:JPD301"/>
    <mergeCell ref="JPE301:JPF301"/>
    <mergeCell ref="JPG301:JPH301"/>
    <mergeCell ref="JQS301:JQT301"/>
    <mergeCell ref="JQU301:JQV301"/>
    <mergeCell ref="JQW301:JQX301"/>
    <mergeCell ref="JQY301:JQZ301"/>
    <mergeCell ref="JRA301:JRB301"/>
    <mergeCell ref="JRC301:JRD301"/>
    <mergeCell ref="JRE301:JRF301"/>
    <mergeCell ref="JRG301:JRH301"/>
    <mergeCell ref="JRI301:JRJ301"/>
    <mergeCell ref="JQA301:JQB301"/>
    <mergeCell ref="JQC301:JQD301"/>
    <mergeCell ref="JQE301:JQF301"/>
    <mergeCell ref="JQG301:JQH301"/>
    <mergeCell ref="JQI301:JQJ301"/>
    <mergeCell ref="JQK301:JQL301"/>
    <mergeCell ref="JQM301:JQN301"/>
    <mergeCell ref="JQO301:JQP301"/>
    <mergeCell ref="JQQ301:JQR301"/>
    <mergeCell ref="JSC301:JSD301"/>
    <mergeCell ref="JSE301:JSF301"/>
    <mergeCell ref="JSG301:JSH301"/>
    <mergeCell ref="JSI301:JSJ301"/>
    <mergeCell ref="JSK301:JSL301"/>
    <mergeCell ref="JSM301:JSN301"/>
    <mergeCell ref="JSO301:JSP301"/>
    <mergeCell ref="JSQ301:JSR301"/>
    <mergeCell ref="JSS301:JST301"/>
    <mergeCell ref="JRK301:JRL301"/>
    <mergeCell ref="JRM301:JRN301"/>
    <mergeCell ref="JRO301:JRP301"/>
    <mergeCell ref="JRQ301:JRR301"/>
    <mergeCell ref="JRS301:JRT301"/>
    <mergeCell ref="JRU301:JRV301"/>
    <mergeCell ref="JRW301:JRX301"/>
    <mergeCell ref="JRY301:JRZ301"/>
    <mergeCell ref="JSA301:JSB301"/>
    <mergeCell ref="JTM301:JTN301"/>
    <mergeCell ref="JTO301:JTP301"/>
    <mergeCell ref="JTQ301:JTR301"/>
    <mergeCell ref="JTS301:JTT301"/>
    <mergeCell ref="JTU301:JTV301"/>
    <mergeCell ref="JTW301:JTX301"/>
    <mergeCell ref="JTY301:JTZ301"/>
    <mergeCell ref="JUA301:JUB301"/>
    <mergeCell ref="JUC301:JUD301"/>
    <mergeCell ref="JSU301:JSV301"/>
    <mergeCell ref="JSW301:JSX301"/>
    <mergeCell ref="JSY301:JSZ301"/>
    <mergeCell ref="JTA301:JTB301"/>
    <mergeCell ref="JTC301:JTD301"/>
    <mergeCell ref="JTE301:JTF301"/>
    <mergeCell ref="JTG301:JTH301"/>
    <mergeCell ref="JTI301:JTJ301"/>
    <mergeCell ref="JTK301:JTL301"/>
    <mergeCell ref="JUW301:JUX301"/>
    <mergeCell ref="JUY301:JUZ301"/>
    <mergeCell ref="JVA301:JVB301"/>
    <mergeCell ref="JVC301:JVD301"/>
    <mergeCell ref="JVE301:JVF301"/>
    <mergeCell ref="JVG301:JVH301"/>
    <mergeCell ref="JVI301:JVJ301"/>
    <mergeCell ref="JVK301:JVL301"/>
    <mergeCell ref="JVM301:JVN301"/>
    <mergeCell ref="JUE301:JUF301"/>
    <mergeCell ref="JUG301:JUH301"/>
    <mergeCell ref="JUI301:JUJ301"/>
    <mergeCell ref="JUK301:JUL301"/>
    <mergeCell ref="JUM301:JUN301"/>
    <mergeCell ref="JUO301:JUP301"/>
    <mergeCell ref="JUQ301:JUR301"/>
    <mergeCell ref="JUS301:JUT301"/>
    <mergeCell ref="JUU301:JUV301"/>
    <mergeCell ref="JWG301:JWH301"/>
    <mergeCell ref="JWI301:JWJ301"/>
    <mergeCell ref="JWK301:JWL301"/>
    <mergeCell ref="JWM301:JWN301"/>
    <mergeCell ref="JWO301:JWP301"/>
    <mergeCell ref="JWQ301:JWR301"/>
    <mergeCell ref="JWS301:JWT301"/>
    <mergeCell ref="JWU301:JWV301"/>
    <mergeCell ref="JWW301:JWX301"/>
    <mergeCell ref="JVO301:JVP301"/>
    <mergeCell ref="JVQ301:JVR301"/>
    <mergeCell ref="JVS301:JVT301"/>
    <mergeCell ref="JVU301:JVV301"/>
    <mergeCell ref="JVW301:JVX301"/>
    <mergeCell ref="JVY301:JVZ301"/>
    <mergeCell ref="JWA301:JWB301"/>
    <mergeCell ref="JWC301:JWD301"/>
    <mergeCell ref="JWE301:JWF301"/>
    <mergeCell ref="JXQ301:JXR301"/>
    <mergeCell ref="JXS301:JXT301"/>
    <mergeCell ref="JXU301:JXV301"/>
    <mergeCell ref="JXW301:JXX301"/>
    <mergeCell ref="JXY301:JXZ301"/>
    <mergeCell ref="JYA301:JYB301"/>
    <mergeCell ref="JYC301:JYD301"/>
    <mergeCell ref="JYE301:JYF301"/>
    <mergeCell ref="JYG301:JYH301"/>
    <mergeCell ref="JWY301:JWZ301"/>
    <mergeCell ref="JXA301:JXB301"/>
    <mergeCell ref="JXC301:JXD301"/>
    <mergeCell ref="JXE301:JXF301"/>
    <mergeCell ref="JXG301:JXH301"/>
    <mergeCell ref="JXI301:JXJ301"/>
    <mergeCell ref="JXK301:JXL301"/>
    <mergeCell ref="JXM301:JXN301"/>
    <mergeCell ref="JXO301:JXP301"/>
    <mergeCell ref="JZA301:JZB301"/>
    <mergeCell ref="JZC301:JZD301"/>
    <mergeCell ref="JZE301:JZF301"/>
    <mergeCell ref="JZG301:JZH301"/>
    <mergeCell ref="JZI301:JZJ301"/>
    <mergeCell ref="JZK301:JZL301"/>
    <mergeCell ref="JZM301:JZN301"/>
    <mergeCell ref="JZO301:JZP301"/>
    <mergeCell ref="JZQ301:JZR301"/>
    <mergeCell ref="JYI301:JYJ301"/>
    <mergeCell ref="JYK301:JYL301"/>
    <mergeCell ref="JYM301:JYN301"/>
    <mergeCell ref="JYO301:JYP301"/>
    <mergeCell ref="JYQ301:JYR301"/>
    <mergeCell ref="JYS301:JYT301"/>
    <mergeCell ref="JYU301:JYV301"/>
    <mergeCell ref="JYW301:JYX301"/>
    <mergeCell ref="JYY301:JYZ301"/>
    <mergeCell ref="KAK301:KAL301"/>
    <mergeCell ref="KAM301:KAN301"/>
    <mergeCell ref="KAO301:KAP301"/>
    <mergeCell ref="KAQ301:KAR301"/>
    <mergeCell ref="KAS301:KAT301"/>
    <mergeCell ref="KAU301:KAV301"/>
    <mergeCell ref="KAW301:KAX301"/>
    <mergeCell ref="KAY301:KAZ301"/>
    <mergeCell ref="KBA301:KBB301"/>
    <mergeCell ref="JZS301:JZT301"/>
    <mergeCell ref="JZU301:JZV301"/>
    <mergeCell ref="JZW301:JZX301"/>
    <mergeCell ref="JZY301:JZZ301"/>
    <mergeCell ref="KAA301:KAB301"/>
    <mergeCell ref="KAC301:KAD301"/>
    <mergeCell ref="KAE301:KAF301"/>
    <mergeCell ref="KAG301:KAH301"/>
    <mergeCell ref="KAI301:KAJ301"/>
    <mergeCell ref="KBU301:KBV301"/>
    <mergeCell ref="KBW301:KBX301"/>
    <mergeCell ref="KBY301:KBZ301"/>
    <mergeCell ref="KCA301:KCB301"/>
    <mergeCell ref="KCC301:KCD301"/>
    <mergeCell ref="KCE301:KCF301"/>
    <mergeCell ref="KCG301:KCH301"/>
    <mergeCell ref="KCI301:KCJ301"/>
    <mergeCell ref="KCK301:KCL301"/>
    <mergeCell ref="KBC301:KBD301"/>
    <mergeCell ref="KBE301:KBF301"/>
    <mergeCell ref="KBG301:KBH301"/>
    <mergeCell ref="KBI301:KBJ301"/>
    <mergeCell ref="KBK301:KBL301"/>
    <mergeCell ref="KBM301:KBN301"/>
    <mergeCell ref="KBO301:KBP301"/>
    <mergeCell ref="KBQ301:KBR301"/>
    <mergeCell ref="KBS301:KBT301"/>
    <mergeCell ref="KDE301:KDF301"/>
    <mergeCell ref="KDG301:KDH301"/>
    <mergeCell ref="KDI301:KDJ301"/>
    <mergeCell ref="KDK301:KDL301"/>
    <mergeCell ref="KDM301:KDN301"/>
    <mergeCell ref="KDO301:KDP301"/>
    <mergeCell ref="KDQ301:KDR301"/>
    <mergeCell ref="KDS301:KDT301"/>
    <mergeCell ref="KDU301:KDV301"/>
    <mergeCell ref="KCM301:KCN301"/>
    <mergeCell ref="KCO301:KCP301"/>
    <mergeCell ref="KCQ301:KCR301"/>
    <mergeCell ref="KCS301:KCT301"/>
    <mergeCell ref="KCU301:KCV301"/>
    <mergeCell ref="KCW301:KCX301"/>
    <mergeCell ref="KCY301:KCZ301"/>
    <mergeCell ref="KDA301:KDB301"/>
    <mergeCell ref="KDC301:KDD301"/>
    <mergeCell ref="KEO301:KEP301"/>
    <mergeCell ref="KEQ301:KER301"/>
    <mergeCell ref="KES301:KET301"/>
    <mergeCell ref="KEU301:KEV301"/>
    <mergeCell ref="KEW301:KEX301"/>
    <mergeCell ref="KEY301:KEZ301"/>
    <mergeCell ref="KFA301:KFB301"/>
    <mergeCell ref="KFC301:KFD301"/>
    <mergeCell ref="KFE301:KFF301"/>
    <mergeCell ref="KDW301:KDX301"/>
    <mergeCell ref="KDY301:KDZ301"/>
    <mergeCell ref="KEA301:KEB301"/>
    <mergeCell ref="KEC301:KED301"/>
    <mergeCell ref="KEE301:KEF301"/>
    <mergeCell ref="KEG301:KEH301"/>
    <mergeCell ref="KEI301:KEJ301"/>
    <mergeCell ref="KEK301:KEL301"/>
    <mergeCell ref="KEM301:KEN301"/>
    <mergeCell ref="KFY301:KFZ301"/>
    <mergeCell ref="KGA301:KGB301"/>
    <mergeCell ref="KGC301:KGD301"/>
    <mergeCell ref="KGE301:KGF301"/>
    <mergeCell ref="KGG301:KGH301"/>
    <mergeCell ref="KGI301:KGJ301"/>
    <mergeCell ref="KGK301:KGL301"/>
    <mergeCell ref="KGM301:KGN301"/>
    <mergeCell ref="KGO301:KGP301"/>
    <mergeCell ref="KFG301:KFH301"/>
    <mergeCell ref="KFI301:KFJ301"/>
    <mergeCell ref="KFK301:KFL301"/>
    <mergeCell ref="KFM301:KFN301"/>
    <mergeCell ref="KFO301:KFP301"/>
    <mergeCell ref="KFQ301:KFR301"/>
    <mergeCell ref="KFS301:KFT301"/>
    <mergeCell ref="KFU301:KFV301"/>
    <mergeCell ref="KFW301:KFX301"/>
    <mergeCell ref="KHI301:KHJ301"/>
    <mergeCell ref="KHK301:KHL301"/>
    <mergeCell ref="KHM301:KHN301"/>
    <mergeCell ref="KHO301:KHP301"/>
    <mergeCell ref="KHQ301:KHR301"/>
    <mergeCell ref="KHS301:KHT301"/>
    <mergeCell ref="KHU301:KHV301"/>
    <mergeCell ref="KHW301:KHX301"/>
    <mergeCell ref="KHY301:KHZ301"/>
    <mergeCell ref="KGQ301:KGR301"/>
    <mergeCell ref="KGS301:KGT301"/>
    <mergeCell ref="KGU301:KGV301"/>
    <mergeCell ref="KGW301:KGX301"/>
    <mergeCell ref="KGY301:KGZ301"/>
    <mergeCell ref="KHA301:KHB301"/>
    <mergeCell ref="KHC301:KHD301"/>
    <mergeCell ref="KHE301:KHF301"/>
    <mergeCell ref="KHG301:KHH301"/>
    <mergeCell ref="KIS301:KIT301"/>
    <mergeCell ref="KIU301:KIV301"/>
    <mergeCell ref="KIW301:KIX301"/>
    <mergeCell ref="KIY301:KIZ301"/>
    <mergeCell ref="KJA301:KJB301"/>
    <mergeCell ref="KJC301:KJD301"/>
    <mergeCell ref="KJE301:KJF301"/>
    <mergeCell ref="KJG301:KJH301"/>
    <mergeCell ref="KJI301:KJJ301"/>
    <mergeCell ref="KIA301:KIB301"/>
    <mergeCell ref="KIC301:KID301"/>
    <mergeCell ref="KIE301:KIF301"/>
    <mergeCell ref="KIG301:KIH301"/>
    <mergeCell ref="KII301:KIJ301"/>
    <mergeCell ref="KIK301:KIL301"/>
    <mergeCell ref="KIM301:KIN301"/>
    <mergeCell ref="KIO301:KIP301"/>
    <mergeCell ref="KIQ301:KIR301"/>
    <mergeCell ref="KKC301:KKD301"/>
    <mergeCell ref="KKE301:KKF301"/>
    <mergeCell ref="KKG301:KKH301"/>
    <mergeCell ref="KKI301:KKJ301"/>
    <mergeCell ref="KKK301:KKL301"/>
    <mergeCell ref="KKM301:KKN301"/>
    <mergeCell ref="KKO301:KKP301"/>
    <mergeCell ref="KKQ301:KKR301"/>
    <mergeCell ref="KKS301:KKT301"/>
    <mergeCell ref="KJK301:KJL301"/>
    <mergeCell ref="KJM301:KJN301"/>
    <mergeCell ref="KJO301:KJP301"/>
    <mergeCell ref="KJQ301:KJR301"/>
    <mergeCell ref="KJS301:KJT301"/>
    <mergeCell ref="KJU301:KJV301"/>
    <mergeCell ref="KJW301:KJX301"/>
    <mergeCell ref="KJY301:KJZ301"/>
    <mergeCell ref="KKA301:KKB301"/>
    <mergeCell ref="KLM301:KLN301"/>
    <mergeCell ref="KLO301:KLP301"/>
    <mergeCell ref="KLQ301:KLR301"/>
    <mergeCell ref="KLS301:KLT301"/>
    <mergeCell ref="KLU301:KLV301"/>
    <mergeCell ref="KLW301:KLX301"/>
    <mergeCell ref="KLY301:KLZ301"/>
    <mergeCell ref="KMA301:KMB301"/>
    <mergeCell ref="KMC301:KMD301"/>
    <mergeCell ref="KKU301:KKV301"/>
    <mergeCell ref="KKW301:KKX301"/>
    <mergeCell ref="KKY301:KKZ301"/>
    <mergeCell ref="KLA301:KLB301"/>
    <mergeCell ref="KLC301:KLD301"/>
    <mergeCell ref="KLE301:KLF301"/>
    <mergeCell ref="KLG301:KLH301"/>
    <mergeCell ref="KLI301:KLJ301"/>
    <mergeCell ref="KLK301:KLL301"/>
    <mergeCell ref="KMW301:KMX301"/>
    <mergeCell ref="KMY301:KMZ301"/>
    <mergeCell ref="KNA301:KNB301"/>
    <mergeCell ref="KNC301:KND301"/>
    <mergeCell ref="KNE301:KNF301"/>
    <mergeCell ref="KNG301:KNH301"/>
    <mergeCell ref="KNI301:KNJ301"/>
    <mergeCell ref="KNK301:KNL301"/>
    <mergeCell ref="KNM301:KNN301"/>
    <mergeCell ref="KME301:KMF301"/>
    <mergeCell ref="KMG301:KMH301"/>
    <mergeCell ref="KMI301:KMJ301"/>
    <mergeCell ref="KMK301:KML301"/>
    <mergeCell ref="KMM301:KMN301"/>
    <mergeCell ref="KMO301:KMP301"/>
    <mergeCell ref="KMQ301:KMR301"/>
    <mergeCell ref="KMS301:KMT301"/>
    <mergeCell ref="KMU301:KMV301"/>
    <mergeCell ref="KOG301:KOH301"/>
    <mergeCell ref="KOI301:KOJ301"/>
    <mergeCell ref="KOK301:KOL301"/>
    <mergeCell ref="KOM301:KON301"/>
    <mergeCell ref="KOO301:KOP301"/>
    <mergeCell ref="KOQ301:KOR301"/>
    <mergeCell ref="KOS301:KOT301"/>
    <mergeCell ref="KOU301:KOV301"/>
    <mergeCell ref="KOW301:KOX301"/>
    <mergeCell ref="KNO301:KNP301"/>
    <mergeCell ref="KNQ301:KNR301"/>
    <mergeCell ref="KNS301:KNT301"/>
    <mergeCell ref="KNU301:KNV301"/>
    <mergeCell ref="KNW301:KNX301"/>
    <mergeCell ref="KNY301:KNZ301"/>
    <mergeCell ref="KOA301:KOB301"/>
    <mergeCell ref="KOC301:KOD301"/>
    <mergeCell ref="KOE301:KOF301"/>
    <mergeCell ref="KPQ301:KPR301"/>
    <mergeCell ref="KPS301:KPT301"/>
    <mergeCell ref="KPU301:KPV301"/>
    <mergeCell ref="KPW301:KPX301"/>
    <mergeCell ref="KPY301:KPZ301"/>
    <mergeCell ref="KQA301:KQB301"/>
    <mergeCell ref="KQC301:KQD301"/>
    <mergeCell ref="KQE301:KQF301"/>
    <mergeCell ref="KQG301:KQH301"/>
    <mergeCell ref="KOY301:KOZ301"/>
    <mergeCell ref="KPA301:KPB301"/>
    <mergeCell ref="KPC301:KPD301"/>
    <mergeCell ref="KPE301:KPF301"/>
    <mergeCell ref="KPG301:KPH301"/>
    <mergeCell ref="KPI301:KPJ301"/>
    <mergeCell ref="KPK301:KPL301"/>
    <mergeCell ref="KPM301:KPN301"/>
    <mergeCell ref="KPO301:KPP301"/>
    <mergeCell ref="KRA301:KRB301"/>
    <mergeCell ref="KRC301:KRD301"/>
    <mergeCell ref="KRE301:KRF301"/>
    <mergeCell ref="KRG301:KRH301"/>
    <mergeCell ref="KRI301:KRJ301"/>
    <mergeCell ref="KRK301:KRL301"/>
    <mergeCell ref="KRM301:KRN301"/>
    <mergeCell ref="KRO301:KRP301"/>
    <mergeCell ref="KRQ301:KRR301"/>
    <mergeCell ref="KQI301:KQJ301"/>
    <mergeCell ref="KQK301:KQL301"/>
    <mergeCell ref="KQM301:KQN301"/>
    <mergeCell ref="KQO301:KQP301"/>
    <mergeCell ref="KQQ301:KQR301"/>
    <mergeCell ref="KQS301:KQT301"/>
    <mergeCell ref="KQU301:KQV301"/>
    <mergeCell ref="KQW301:KQX301"/>
    <mergeCell ref="KQY301:KQZ301"/>
    <mergeCell ref="KSK301:KSL301"/>
    <mergeCell ref="KSM301:KSN301"/>
    <mergeCell ref="KSO301:KSP301"/>
    <mergeCell ref="KSQ301:KSR301"/>
    <mergeCell ref="KSS301:KST301"/>
    <mergeCell ref="KSU301:KSV301"/>
    <mergeCell ref="KSW301:KSX301"/>
    <mergeCell ref="KSY301:KSZ301"/>
    <mergeCell ref="KTA301:KTB301"/>
    <mergeCell ref="KRS301:KRT301"/>
    <mergeCell ref="KRU301:KRV301"/>
    <mergeCell ref="KRW301:KRX301"/>
    <mergeCell ref="KRY301:KRZ301"/>
    <mergeCell ref="KSA301:KSB301"/>
    <mergeCell ref="KSC301:KSD301"/>
    <mergeCell ref="KSE301:KSF301"/>
    <mergeCell ref="KSG301:KSH301"/>
    <mergeCell ref="KSI301:KSJ301"/>
    <mergeCell ref="KTU301:KTV301"/>
    <mergeCell ref="KTW301:KTX301"/>
    <mergeCell ref="KTY301:KTZ301"/>
    <mergeCell ref="KUA301:KUB301"/>
    <mergeCell ref="KUC301:KUD301"/>
    <mergeCell ref="KUE301:KUF301"/>
    <mergeCell ref="KUG301:KUH301"/>
    <mergeCell ref="KUI301:KUJ301"/>
    <mergeCell ref="KUK301:KUL301"/>
    <mergeCell ref="KTC301:KTD301"/>
    <mergeCell ref="KTE301:KTF301"/>
    <mergeCell ref="KTG301:KTH301"/>
    <mergeCell ref="KTI301:KTJ301"/>
    <mergeCell ref="KTK301:KTL301"/>
    <mergeCell ref="KTM301:KTN301"/>
    <mergeCell ref="KTO301:KTP301"/>
    <mergeCell ref="KTQ301:KTR301"/>
    <mergeCell ref="KTS301:KTT301"/>
    <mergeCell ref="KVE301:KVF301"/>
    <mergeCell ref="KVG301:KVH301"/>
    <mergeCell ref="KVI301:KVJ301"/>
    <mergeCell ref="KVK301:KVL301"/>
    <mergeCell ref="KVM301:KVN301"/>
    <mergeCell ref="KVO301:KVP301"/>
    <mergeCell ref="KVQ301:KVR301"/>
    <mergeCell ref="KVS301:KVT301"/>
    <mergeCell ref="KVU301:KVV301"/>
    <mergeCell ref="KUM301:KUN301"/>
    <mergeCell ref="KUO301:KUP301"/>
    <mergeCell ref="KUQ301:KUR301"/>
    <mergeCell ref="KUS301:KUT301"/>
    <mergeCell ref="KUU301:KUV301"/>
    <mergeCell ref="KUW301:KUX301"/>
    <mergeCell ref="KUY301:KUZ301"/>
    <mergeCell ref="KVA301:KVB301"/>
    <mergeCell ref="KVC301:KVD301"/>
    <mergeCell ref="KXU301:KXV301"/>
    <mergeCell ref="KXW301:KXX301"/>
    <mergeCell ref="KWO301:KWP301"/>
    <mergeCell ref="KWQ301:KWR301"/>
    <mergeCell ref="KWS301:KWT301"/>
    <mergeCell ref="KWU301:KWV301"/>
    <mergeCell ref="KWW301:KWX301"/>
    <mergeCell ref="KWY301:KWZ301"/>
    <mergeCell ref="KXA301:KXB301"/>
    <mergeCell ref="KXC301:KXD301"/>
    <mergeCell ref="KXE301:KXF301"/>
    <mergeCell ref="KVW301:KVX301"/>
    <mergeCell ref="KVY301:KVZ301"/>
    <mergeCell ref="KWA301:KWB301"/>
    <mergeCell ref="KWC301:KWD301"/>
    <mergeCell ref="KWE301:KWF301"/>
    <mergeCell ref="KWG301:KWH301"/>
    <mergeCell ref="KWI301:KWJ301"/>
    <mergeCell ref="KWK301:KWL301"/>
    <mergeCell ref="KWM301:KWN301"/>
    <mergeCell ref="A121:B121"/>
    <mergeCell ref="A119:B119"/>
    <mergeCell ref="A305:B305"/>
    <mergeCell ref="A309:B309"/>
    <mergeCell ref="A313:B313"/>
    <mergeCell ref="A317:B317"/>
    <mergeCell ref="A321:B321"/>
    <mergeCell ref="A323:B323"/>
    <mergeCell ref="A325:B325"/>
    <mergeCell ref="KYQ301:KYR301"/>
    <mergeCell ref="KYS301:KYT301"/>
    <mergeCell ref="KYU301:KYV301"/>
    <mergeCell ref="KYW301:KYX301"/>
    <mergeCell ref="KYY301:KYZ301"/>
    <mergeCell ref="KZA301:KZB301"/>
    <mergeCell ref="KZC301:KZD301"/>
    <mergeCell ref="KXY301:KXZ301"/>
    <mergeCell ref="KYA301:KYB301"/>
    <mergeCell ref="KYC301:KYD301"/>
    <mergeCell ref="KYE301:KYF301"/>
    <mergeCell ref="KYG301:KYH301"/>
    <mergeCell ref="KYI301:KYJ301"/>
    <mergeCell ref="KYK301:KYL301"/>
    <mergeCell ref="KYM301:KYN301"/>
    <mergeCell ref="KYO301:KYP301"/>
    <mergeCell ref="KXG301:KXH301"/>
    <mergeCell ref="KXI301:KXJ301"/>
    <mergeCell ref="KXK301:KXL301"/>
    <mergeCell ref="KXM301:KXN301"/>
    <mergeCell ref="KXO301:KXP301"/>
    <mergeCell ref="KXQ301:KXR301"/>
    <mergeCell ref="KXS301:KXT301"/>
  </mergeCells>
  <phoneticPr fontId="1"/>
  <pageMargins left="0.7" right="0.7" top="0.75" bottom="0.75" header="0.3" footer="0.3"/>
  <pageSetup paperSize="9" scale="92" fitToHeight="0" orientation="portrait" r:id="rId1"/>
  <rowBreaks count="1" manualBreakCount="1">
    <brk id="441" max="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AF626"/>
  <sheetViews>
    <sheetView view="pageBreakPreview" topLeftCell="A43" zoomScale="145" zoomScaleNormal="100" zoomScaleSheetLayoutView="145" workbookViewId="0">
      <selection activeCell="T39" sqref="T39"/>
    </sheetView>
  </sheetViews>
  <sheetFormatPr defaultColWidth="2.625" defaultRowHeight="12" customHeight="1" x14ac:dyDescent="0.4"/>
  <cols>
    <col min="1" max="1" width="1.5" style="91" customWidth="1"/>
    <col min="2" max="2" width="2.625" style="91" customWidth="1"/>
    <col min="3" max="4" width="2.625" style="91"/>
    <col min="5" max="5" width="6.5" style="91" customWidth="1"/>
    <col min="6" max="6" width="17.625" style="91" customWidth="1"/>
    <col min="7" max="7" width="3.5" style="91" customWidth="1"/>
    <col min="8" max="12" width="2.625" style="91"/>
    <col min="13" max="16" width="2.625" style="91" customWidth="1"/>
    <col min="17" max="22" width="2.625" style="91"/>
    <col min="23" max="23" width="2.875" style="91" customWidth="1"/>
    <col min="24" max="31" width="2.625" style="91"/>
    <col min="32" max="32" width="2.75" style="91" customWidth="1"/>
    <col min="33" max="16384" width="2.625" style="91"/>
  </cols>
  <sheetData>
    <row r="1" spans="1:24" ht="21" customHeight="1" x14ac:dyDescent="0.4">
      <c r="B1" s="418" t="s">
        <v>7208</v>
      </c>
      <c r="C1" s="419"/>
      <c r="D1" s="419"/>
      <c r="E1" s="419"/>
      <c r="F1" s="419"/>
      <c r="G1" s="419"/>
      <c r="H1" s="419"/>
      <c r="I1" s="419"/>
      <c r="J1" s="419"/>
      <c r="K1" s="419"/>
      <c r="L1" s="419"/>
      <c r="M1" s="419"/>
      <c r="N1" s="419"/>
      <c r="O1" s="419"/>
      <c r="P1" s="419"/>
      <c r="Q1" s="419"/>
      <c r="R1" s="419"/>
      <c r="S1" s="419"/>
      <c r="T1" s="419"/>
      <c r="U1" s="419"/>
      <c r="V1" s="419"/>
      <c r="W1" s="419"/>
    </row>
    <row r="2" spans="1:24" ht="22.5" customHeight="1" x14ac:dyDescent="0.4"/>
    <row r="3" spans="1:24" ht="22.5" customHeight="1" x14ac:dyDescent="0.4"/>
    <row r="5" spans="1:24" ht="12" customHeight="1" x14ac:dyDescent="0.4">
      <c r="A5" s="412" t="s">
        <v>6610</v>
      </c>
      <c r="B5" s="412"/>
      <c r="C5" s="412"/>
      <c r="D5" s="412"/>
      <c r="E5" s="412"/>
      <c r="F5" s="412"/>
      <c r="G5" s="412"/>
      <c r="H5" s="412"/>
      <c r="I5" s="412"/>
      <c r="J5" s="412"/>
      <c r="K5" s="412"/>
      <c r="L5" s="412"/>
      <c r="M5" s="412"/>
      <c r="N5" s="412"/>
      <c r="O5" s="412"/>
      <c r="P5" s="412"/>
      <c r="Q5" s="412"/>
      <c r="R5" s="412"/>
      <c r="S5" s="412"/>
      <c r="T5" s="412"/>
      <c r="U5" s="412"/>
      <c r="V5" s="412"/>
      <c r="W5" s="412"/>
      <c r="X5" s="412"/>
    </row>
    <row r="6" spans="1:24" ht="12" customHeight="1" x14ac:dyDescent="0.4">
      <c r="A6" s="412"/>
      <c r="B6" s="412"/>
      <c r="C6" s="412"/>
      <c r="D6" s="412"/>
      <c r="E6" s="412"/>
      <c r="F6" s="412"/>
      <c r="G6" s="412"/>
      <c r="H6" s="412"/>
      <c r="I6" s="412"/>
      <c r="J6" s="412"/>
      <c r="K6" s="412"/>
      <c r="L6" s="412"/>
      <c r="M6" s="412"/>
      <c r="N6" s="412"/>
      <c r="O6" s="412"/>
      <c r="P6" s="412"/>
      <c r="Q6" s="412"/>
      <c r="R6" s="412"/>
      <c r="S6" s="412"/>
      <c r="T6" s="412"/>
      <c r="U6" s="412"/>
      <c r="V6" s="412"/>
      <c r="W6" s="412"/>
      <c r="X6" s="412"/>
    </row>
    <row r="7" spans="1:24" ht="12" customHeight="1" x14ac:dyDescent="0.4">
      <c r="A7" s="412"/>
      <c r="B7" s="412"/>
      <c r="C7" s="412"/>
      <c r="D7" s="412"/>
      <c r="E7" s="412"/>
      <c r="F7" s="412"/>
      <c r="G7" s="412"/>
      <c r="H7" s="412"/>
      <c r="I7" s="412"/>
      <c r="J7" s="412"/>
      <c r="K7" s="412"/>
      <c r="L7" s="412"/>
      <c r="M7" s="412"/>
      <c r="N7" s="412"/>
      <c r="O7" s="412"/>
      <c r="P7" s="412"/>
      <c r="Q7" s="412"/>
      <c r="R7" s="412"/>
      <c r="S7" s="412"/>
      <c r="T7" s="412"/>
      <c r="U7" s="412"/>
      <c r="V7" s="412"/>
      <c r="W7" s="412"/>
      <c r="X7" s="412"/>
    </row>
    <row r="8" spans="1:24" ht="74.25" customHeight="1" x14ac:dyDescent="0.4"/>
    <row r="9" spans="1:24" ht="15" customHeight="1" x14ac:dyDescent="0.4">
      <c r="C9" s="91" t="s">
        <v>6023</v>
      </c>
      <c r="G9" s="91" t="str">
        <f>IF(入力情報!E7 = "", "", 入力情報!E7)</f>
        <v>サンプルネーム</v>
      </c>
    </row>
    <row r="10" spans="1:24" ht="19.5" customHeight="1" x14ac:dyDescent="0.4">
      <c r="B10" s="91" t="str">
        <f>"1."</f>
        <v>1.</v>
      </c>
      <c r="C10" s="420" t="s">
        <v>6024</v>
      </c>
      <c r="D10" s="420"/>
      <c r="E10" s="420"/>
      <c r="F10" s="420"/>
      <c r="G10" s="91" t="str">
        <f>入力情報!E6&amp;" Limited Liability Company"</f>
        <v>SampleName Limited Liability Company</v>
      </c>
    </row>
    <row r="11" spans="1:24" ht="15" customHeight="1" x14ac:dyDescent="0.4">
      <c r="C11" s="2" t="s">
        <v>6028</v>
      </c>
      <c r="G11" s="91" t="str">
        <f>IF(入力情報!E7 = "", "", 入力情報!E7)</f>
        <v>サンプルネーム</v>
      </c>
    </row>
    <row r="12" spans="1:24" ht="23.25" customHeight="1" x14ac:dyDescent="0.4">
      <c r="B12" s="118" t="str">
        <f>"１．"</f>
        <v>１．</v>
      </c>
      <c r="C12" s="421" t="s">
        <v>6025</v>
      </c>
      <c r="D12" s="421"/>
      <c r="E12" s="421"/>
      <c r="F12" s="421"/>
      <c r="G12" s="91" t="str">
        <f>IF(入力情報!E6="", "                                  ", 入力情報!E6)&amp;"合同会社"</f>
        <v>SampleName合同会社</v>
      </c>
    </row>
    <row r="13" spans="1:24" ht="21" customHeight="1" x14ac:dyDescent="0.4"/>
    <row r="14" spans="1:24" ht="33" customHeight="1" x14ac:dyDescent="0.4">
      <c r="B14" s="91" t="str">
        <f>"1."</f>
        <v>1.</v>
      </c>
      <c r="C14" s="420" t="s">
        <v>6026</v>
      </c>
      <c r="D14" s="420"/>
      <c r="E14" s="420"/>
      <c r="F14" s="420"/>
      <c r="G14" s="398" t="str">
        <f>入力情報!E632&amp;" "&amp;入力情報!E634 &amp; " "&amp;入力情報!E635</f>
        <v>Akitaken Sembokushi Kakunodatemachifurushiro 22-33-44 Shinsekai Building Room 101</v>
      </c>
      <c r="H14" s="398"/>
      <c r="I14" s="398"/>
      <c r="J14" s="398"/>
      <c r="K14" s="398"/>
      <c r="L14" s="398"/>
      <c r="M14" s="398"/>
      <c r="N14" s="398"/>
      <c r="O14" s="398"/>
      <c r="P14" s="398"/>
      <c r="Q14" s="398"/>
      <c r="R14" s="398"/>
      <c r="S14" s="398"/>
      <c r="T14" s="398"/>
      <c r="U14" s="398"/>
      <c r="V14" s="398"/>
      <c r="W14" s="398"/>
    </row>
    <row r="15" spans="1:24" ht="33" customHeight="1" x14ac:dyDescent="0.4">
      <c r="B15" s="119" t="str">
        <f>"１．"</f>
        <v>１．</v>
      </c>
      <c r="C15" s="421" t="s">
        <v>6027</v>
      </c>
      <c r="D15" s="421"/>
      <c r="E15" s="421"/>
      <c r="F15" s="421"/>
      <c r="G15" s="398" t="str">
        <f>IF(入力情報!E633="","                                               ",入力情報!E633)&amp;DBCS(入力情報!E634)&amp;入力情報!E636</f>
        <v>秋田県 仙北市 角館町古城２２－３３－４４新世界ビル101号室</v>
      </c>
      <c r="H15" s="398"/>
      <c r="I15" s="398"/>
      <c r="J15" s="398"/>
      <c r="K15" s="398"/>
      <c r="L15" s="398"/>
      <c r="M15" s="398"/>
      <c r="N15" s="398"/>
      <c r="O15" s="398"/>
      <c r="P15" s="398"/>
      <c r="Q15" s="398"/>
      <c r="R15" s="398"/>
      <c r="S15" s="398"/>
      <c r="T15" s="398"/>
      <c r="U15" s="398"/>
      <c r="V15" s="398"/>
      <c r="W15" s="398"/>
    </row>
    <row r="16" spans="1:24" ht="21" customHeight="1" x14ac:dyDescent="0.4"/>
    <row r="17" spans="2:24" ht="41.25" customHeight="1" x14ac:dyDescent="0.4">
      <c r="B17" s="91" t="str">
        <f>"1."</f>
        <v>1.</v>
      </c>
      <c r="C17" s="420" t="s">
        <v>6611</v>
      </c>
      <c r="D17" s="420"/>
      <c r="E17" s="420"/>
      <c r="F17" s="420"/>
      <c r="G17" s="398" t="s">
        <v>6612</v>
      </c>
      <c r="H17" s="398"/>
      <c r="I17" s="398"/>
      <c r="J17" s="398"/>
      <c r="K17" s="398"/>
      <c r="L17" s="398"/>
      <c r="M17" s="398"/>
      <c r="N17" s="398"/>
      <c r="O17" s="398"/>
      <c r="P17" s="398"/>
      <c r="Q17" s="398"/>
      <c r="R17" s="398"/>
      <c r="S17" s="398"/>
      <c r="T17" s="398"/>
      <c r="U17" s="398"/>
      <c r="V17" s="398"/>
      <c r="W17" s="398"/>
      <c r="X17" s="398"/>
    </row>
    <row r="18" spans="2:24" ht="19.5" customHeight="1" x14ac:dyDescent="0.4">
      <c r="B18" s="119" t="str">
        <f>"１．"</f>
        <v>１．</v>
      </c>
      <c r="C18" s="421" t="s">
        <v>6029</v>
      </c>
      <c r="D18" s="421"/>
      <c r="E18" s="421"/>
      <c r="F18" s="421"/>
      <c r="G18" s="91" t="s">
        <v>6613</v>
      </c>
    </row>
    <row r="19" spans="2:24" ht="21" customHeight="1" x14ac:dyDescent="0.4"/>
    <row r="20" spans="2:24" ht="15" customHeight="1" x14ac:dyDescent="0.4">
      <c r="B20" s="91" t="str">
        <f>"1."</f>
        <v>1.</v>
      </c>
      <c r="C20" s="420" t="s">
        <v>6030</v>
      </c>
      <c r="D20" s="420"/>
      <c r="E20" s="420"/>
      <c r="F20" s="420"/>
      <c r="G20" s="91" t="s">
        <v>6031</v>
      </c>
    </row>
    <row r="21" spans="2:24" ht="20.25" customHeight="1" x14ac:dyDescent="0.4">
      <c r="B21" s="119" t="str">
        <f>"１．"</f>
        <v>１．</v>
      </c>
      <c r="C21" s="421" t="s">
        <v>6032</v>
      </c>
      <c r="D21" s="421"/>
      <c r="E21" s="421"/>
      <c r="F21" s="421"/>
      <c r="G21" s="91" t="s">
        <v>6033</v>
      </c>
    </row>
    <row r="22" spans="2:24" ht="21" customHeight="1" x14ac:dyDescent="0.4"/>
    <row r="23" spans="2:24" ht="15" customHeight="1" x14ac:dyDescent="0.4">
      <c r="B23" s="91" t="str">
        <f>"1."</f>
        <v>1.</v>
      </c>
      <c r="C23" s="420" t="s">
        <v>6034</v>
      </c>
      <c r="D23" s="420"/>
      <c r="E23" s="420"/>
      <c r="F23" s="420"/>
      <c r="G23" s="91" t="str">
        <f>TEXT(入力情報!E640,"0,000")&amp;" yen"</f>
        <v>3,000,000 yen</v>
      </c>
    </row>
    <row r="24" spans="2:24" ht="21.75" customHeight="1" x14ac:dyDescent="0.4">
      <c r="B24" s="119" t="str">
        <f>"１．"</f>
        <v>１．</v>
      </c>
      <c r="C24" s="421" t="s">
        <v>6035</v>
      </c>
      <c r="D24" s="421"/>
      <c r="E24" s="421"/>
      <c r="F24" s="421"/>
      <c r="G24" s="91" t="str">
        <f>"金 "&amp;DBCS(TEXT(入力情報!E640,"0,000"))&amp;" 円"</f>
        <v>金 ３，０００，０００ 円</v>
      </c>
    </row>
    <row r="25" spans="2:24" ht="21" customHeight="1" x14ac:dyDescent="0.4"/>
    <row r="26" spans="2:24" ht="15" customHeight="1" x14ac:dyDescent="0.4">
      <c r="B26" s="91" t="str">
        <f>"1."</f>
        <v>1.</v>
      </c>
      <c r="C26" s="420" t="s">
        <v>6036</v>
      </c>
      <c r="D26" s="420"/>
      <c r="E26" s="420"/>
      <c r="F26" s="420"/>
      <c r="G26" s="91" t="str">
        <f>TEXT(入力情報!E759,"0,000")&amp;" yen"</f>
        <v>60,000 yen</v>
      </c>
    </row>
    <row r="27" spans="2:24" ht="19.5" customHeight="1" x14ac:dyDescent="0.4">
      <c r="B27" s="119" t="str">
        <f>"１．"</f>
        <v>１．</v>
      </c>
      <c r="C27" s="421" t="s">
        <v>6123</v>
      </c>
      <c r="D27" s="421"/>
      <c r="E27" s="421"/>
      <c r="F27" s="421"/>
      <c r="G27" s="91" t="str">
        <f>"金 "&amp;DBCS(TEXT(入力情報!E759,"0,000"))&amp;" 円"</f>
        <v>金 ６０，０００ 円</v>
      </c>
    </row>
    <row r="28" spans="2:24" ht="15" customHeight="1" x14ac:dyDescent="0.4"/>
    <row r="29" spans="2:24" ht="21" customHeight="1" x14ac:dyDescent="0.4">
      <c r="B29" s="119" t="str">
        <f>"１．"</f>
        <v>１．</v>
      </c>
      <c r="C29" s="420" t="s">
        <v>6250</v>
      </c>
      <c r="D29" s="420"/>
      <c r="E29" s="420"/>
      <c r="F29" s="420"/>
    </row>
    <row r="30" spans="2:24" ht="6" customHeight="1" x14ac:dyDescent="0.4"/>
    <row r="31" spans="2:24" ht="15" customHeight="1" x14ac:dyDescent="0.4">
      <c r="C31" s="91" t="s">
        <v>6038</v>
      </c>
      <c r="N31" s="424" t="s">
        <v>6042</v>
      </c>
      <c r="O31" s="425"/>
      <c r="P31" s="425"/>
      <c r="Q31" s="425"/>
    </row>
    <row r="32" spans="2:24" ht="15" customHeight="1" x14ac:dyDescent="0.4">
      <c r="C32" s="91" t="s">
        <v>6039</v>
      </c>
      <c r="O32" s="422" t="s">
        <v>6043</v>
      </c>
      <c r="P32" s="422"/>
    </row>
    <row r="33" spans="2:24" ht="15" customHeight="1" x14ac:dyDescent="0.4">
      <c r="C33" s="91" t="s">
        <v>6040</v>
      </c>
      <c r="N33" s="424" t="s">
        <v>6042</v>
      </c>
      <c r="O33" s="425"/>
      <c r="P33" s="425"/>
      <c r="Q33" s="425"/>
    </row>
    <row r="34" spans="2:24" ht="15" customHeight="1" x14ac:dyDescent="0.4">
      <c r="C34" s="91" t="s">
        <v>6041</v>
      </c>
      <c r="O34" s="422" t="s">
        <v>6043</v>
      </c>
      <c r="P34" s="422"/>
    </row>
    <row r="35" spans="2:24" ht="15" customHeight="1" x14ac:dyDescent="0.4"/>
    <row r="36" spans="2:24" ht="15" customHeight="1" x14ac:dyDescent="0.4">
      <c r="C36" s="91" t="s">
        <v>6044</v>
      </c>
    </row>
    <row r="37" spans="2:24" ht="18" customHeight="1" x14ac:dyDescent="0.4">
      <c r="C37" s="120" t="s">
        <v>6045</v>
      </c>
      <c r="D37" s="120"/>
      <c r="E37" s="120"/>
      <c r="F37" s="120"/>
      <c r="G37" s="120"/>
      <c r="H37" s="120"/>
      <c r="I37" s="120"/>
    </row>
    <row r="38" spans="2:24" ht="18" customHeight="1" x14ac:dyDescent="0.4">
      <c r="C38" s="120"/>
      <c r="D38" s="120"/>
      <c r="E38" s="120"/>
      <c r="F38" s="120"/>
      <c r="G38" s="120"/>
      <c r="H38" s="120"/>
      <c r="I38" s="120"/>
    </row>
    <row r="39" spans="2:24" ht="15" customHeight="1" x14ac:dyDescent="0.4">
      <c r="C39" s="91" t="str">
        <f>入力情報!E760&amp;" year, "&amp;入力情報!E761&amp;" month-"&amp;入力情報!E762&amp;" day"</f>
        <v>2024 year, 8 month-10 day</v>
      </c>
    </row>
    <row r="40" spans="2:24" ht="15" customHeight="1" x14ac:dyDescent="0.4">
      <c r="C40" s="91" t="str">
        <f>DBCS(入力情報!E760)&amp;"年"&amp;DBCS(入力情報!E761)&amp;"月"&amp;DBCS(入力情報!E762)&amp;"日"</f>
        <v>２０２４年８月１０日</v>
      </c>
    </row>
    <row r="41" spans="2:24" ht="18" customHeight="1" x14ac:dyDescent="0.4"/>
    <row r="42" spans="2:24" ht="57" customHeight="1" x14ac:dyDescent="0.4">
      <c r="B42" s="420" t="s">
        <v>6046</v>
      </c>
      <c r="C42" s="420"/>
      <c r="D42" s="420"/>
      <c r="E42" s="420"/>
      <c r="F42" s="398" t="str">
        <f>G14&amp; CHAR(10) &amp;G10</f>
        <v>Akitaken Sembokushi Kakunodatemachifurushiro 22-33-44 Shinsekai Building Room 101
SampleName Limited Liability Company</v>
      </c>
      <c r="G42" s="399"/>
      <c r="H42" s="399"/>
      <c r="I42" s="399"/>
      <c r="J42" s="399"/>
      <c r="K42" s="399"/>
      <c r="L42" s="399"/>
      <c r="M42" s="399"/>
      <c r="N42" s="399"/>
      <c r="O42" s="399"/>
      <c r="P42" s="399"/>
      <c r="Q42" s="399"/>
      <c r="R42" s="399"/>
      <c r="S42" s="399"/>
      <c r="T42" s="399"/>
      <c r="U42" s="399"/>
      <c r="V42" s="399"/>
      <c r="W42" s="399"/>
    </row>
    <row r="43" spans="2:24" ht="38.25" customHeight="1" x14ac:dyDescent="0.4">
      <c r="B43" s="420" t="s">
        <v>6047</v>
      </c>
      <c r="C43" s="420"/>
      <c r="D43" s="420"/>
      <c r="E43" s="420"/>
      <c r="F43" s="398" t="str">
        <f>G15&amp; CHAR(10) &amp;G12</f>
        <v>秋田県 仙北市 角館町古城２２－３３－４４新世界ビル101号室
SampleName合同会社</v>
      </c>
      <c r="G43" s="399"/>
      <c r="H43" s="399"/>
      <c r="I43" s="399"/>
      <c r="J43" s="399"/>
      <c r="K43" s="399"/>
      <c r="L43" s="399"/>
      <c r="M43" s="399"/>
      <c r="N43" s="399"/>
      <c r="O43" s="399"/>
      <c r="P43" s="399"/>
      <c r="Q43" s="399"/>
      <c r="R43" s="399"/>
      <c r="S43" s="399"/>
      <c r="T43" s="399"/>
      <c r="U43" s="399"/>
      <c r="V43" s="399"/>
      <c r="W43" s="399"/>
    </row>
    <row r="44" spans="2:24" ht="6.75" customHeight="1" x14ac:dyDescent="0.4"/>
    <row r="45" spans="2:24" s="97" customFormat="1" ht="60" customHeight="1" x14ac:dyDescent="0.4">
      <c r="B45" s="92" t="s">
        <v>6614</v>
      </c>
      <c r="C45" s="92"/>
      <c r="D45" s="92"/>
      <c r="E45" s="92"/>
      <c r="F45" s="92"/>
      <c r="G45" s="398" t="str">
        <f>IF(入力情報!E12="","",入力情報!E17&amp;" "&amp;入力情報!E19 &amp; " "&amp;入力情報!E20&amp; CHAR(10) &amp;入力情報!E12)</f>
        <v>Akitaken Daisenshi Omagarishiroganecho 1-1-11 Shinsekai Building Room 99
Mary Smith</v>
      </c>
      <c r="H45" s="398"/>
      <c r="I45" s="398"/>
      <c r="J45" s="398"/>
      <c r="K45" s="398"/>
      <c r="L45" s="398"/>
      <c r="M45" s="398"/>
      <c r="N45" s="398"/>
      <c r="O45" s="398"/>
      <c r="P45" s="398"/>
      <c r="Q45" s="398"/>
      <c r="R45" s="398"/>
      <c r="S45" s="398"/>
      <c r="T45" s="398"/>
      <c r="U45" s="398"/>
      <c r="V45" s="398"/>
      <c r="W45" s="398"/>
    </row>
    <row r="46" spans="2:24" s="97" customFormat="1" ht="38.25" customHeight="1" x14ac:dyDescent="0.4">
      <c r="B46" s="420" t="s">
        <v>6615</v>
      </c>
      <c r="C46" s="420"/>
      <c r="D46" s="420"/>
      <c r="E46" s="420"/>
      <c r="F46" s="92"/>
      <c r="G46" s="398" t="str">
        <f>IF(入力情報!E13="","",入力情報!E18&amp;" "&amp;入力情報!E19 &amp; " "&amp;入力情報!E21&amp; CHAR(10) &amp;入力情報!E13)</f>
        <v xml:space="preserve">秋田県 大仙市 大曲白金町 1-1-11 新世界ビル99号室
メアリー　スミス </v>
      </c>
      <c r="H46" s="398"/>
      <c r="I46" s="398"/>
      <c r="J46" s="398"/>
      <c r="K46" s="398"/>
      <c r="L46" s="398"/>
      <c r="M46" s="398"/>
      <c r="N46" s="398"/>
      <c r="O46" s="398"/>
      <c r="P46" s="398"/>
      <c r="Q46" s="398"/>
      <c r="R46" s="398"/>
      <c r="S46" s="398"/>
      <c r="T46" s="398"/>
      <c r="U46" s="398"/>
      <c r="V46" s="398"/>
      <c r="W46" s="398"/>
    </row>
    <row r="47" spans="2:24" ht="6.75" customHeight="1" x14ac:dyDescent="0.4"/>
    <row r="48" spans="2:24" ht="39" customHeight="1" x14ac:dyDescent="0.4">
      <c r="B48" s="96"/>
      <c r="C48" s="96"/>
      <c r="D48" s="96"/>
      <c r="E48" s="96"/>
      <c r="F48" s="398" t="str">
        <f>"Phone Number for Contact （連絡先の電話番号）" &amp; CHAR(10) &amp; 入力情報!E763</f>
        <v>Phone Number for Contact （連絡先の電話番号）
090-4823-7894</v>
      </c>
      <c r="G48" s="423"/>
      <c r="H48" s="423"/>
      <c r="I48" s="423"/>
      <c r="J48" s="423"/>
      <c r="K48" s="423"/>
      <c r="L48" s="423"/>
      <c r="M48" s="423"/>
      <c r="N48" s="423"/>
      <c r="O48" s="423"/>
      <c r="P48" s="423"/>
      <c r="Q48" s="423"/>
      <c r="R48" s="423"/>
      <c r="S48" s="423"/>
      <c r="T48" s="423"/>
      <c r="U48" s="423"/>
      <c r="V48" s="423"/>
      <c r="W48" s="423"/>
      <c r="X48" s="423"/>
    </row>
    <row r="49" spans="2:24" ht="39" customHeight="1" x14ac:dyDescent="0.4">
      <c r="B49" s="92"/>
      <c r="C49" s="92"/>
      <c r="D49" s="92"/>
      <c r="E49" s="92"/>
      <c r="F49" s="398" t="str">
        <f>"E-mail address for Contact（連絡先の電子メールアドレス）"  &amp; CHAR(10) &amp; 入力情報!E764</f>
        <v>E-mail address for Contact（連絡先の電子メールアドレス）
test01@hotmail.com</v>
      </c>
      <c r="G49" s="399"/>
      <c r="H49" s="399"/>
      <c r="I49" s="399"/>
      <c r="J49" s="399"/>
      <c r="K49" s="399"/>
      <c r="L49" s="399"/>
      <c r="M49" s="399"/>
      <c r="N49" s="399"/>
      <c r="O49" s="399"/>
      <c r="P49" s="399"/>
      <c r="Q49" s="399"/>
      <c r="R49" s="399"/>
      <c r="S49" s="399"/>
      <c r="T49" s="399"/>
      <c r="U49" s="399"/>
      <c r="V49" s="399"/>
      <c r="W49" s="399"/>
      <c r="X49" s="399"/>
    </row>
    <row r="50" spans="2:24" ht="11.1" customHeight="1" x14ac:dyDescent="0.4"/>
    <row r="51" spans="2:24" ht="36" customHeight="1" x14ac:dyDescent="0.4">
      <c r="B51" s="398" t="str">
        <f>"To: " &amp; 入力情報!E765 &amp; CHAR(10) &amp; "      " &amp; IF(ISERROR(VLOOKUP(入力情報!E765,work!$AB:$AC,2,FALSE)),"", VLOOKUP(入力情報!E765,work!$AB:$AC,2,FALSE))</f>
        <v>To: Akita District Legal Affairs Bureau
      秋田地方法務局</v>
      </c>
      <c r="C51" s="399"/>
      <c r="D51" s="399"/>
      <c r="E51" s="399"/>
      <c r="F51" s="399"/>
      <c r="G51" s="399"/>
      <c r="H51" s="399"/>
      <c r="I51" s="399"/>
      <c r="J51" s="399"/>
      <c r="K51" s="399"/>
      <c r="L51" s="399"/>
      <c r="M51" s="399"/>
      <c r="N51" s="399"/>
      <c r="O51" s="399"/>
      <c r="P51" s="399"/>
      <c r="Q51" s="399"/>
      <c r="R51" s="399"/>
      <c r="S51" s="399"/>
      <c r="T51" s="399"/>
      <c r="U51" s="399"/>
      <c r="V51" s="399"/>
      <c r="W51" s="399"/>
      <c r="X51" s="399"/>
    </row>
    <row r="52" spans="2:24" ht="4.5" customHeight="1" x14ac:dyDescent="0.4"/>
    <row r="53" spans="2:24" ht="12" customHeight="1" x14ac:dyDescent="0.4">
      <c r="B53" s="91" t="s">
        <v>6056</v>
      </c>
    </row>
    <row r="112" spans="1:1" ht="20.100000000000001" customHeight="1" x14ac:dyDescent="0.4">
      <c r="A112" s="91" t="s">
        <v>6057</v>
      </c>
    </row>
    <row r="113" spans="2:24" ht="20.100000000000001" customHeight="1" x14ac:dyDescent="0.4"/>
    <row r="114" spans="2:24" ht="20.25" customHeight="1" x14ac:dyDescent="0.4">
      <c r="B114" s="91" t="s">
        <v>6058</v>
      </c>
      <c r="F114" s="91" t="str">
        <f>G10</f>
        <v>SampleName Limited Liability Company</v>
      </c>
    </row>
    <row r="115" spans="2:24" ht="20.100000000000001" customHeight="1" x14ac:dyDescent="0.4">
      <c r="B115" s="91" t="s">
        <v>6059</v>
      </c>
      <c r="F115" s="91" t="str">
        <f>G12</f>
        <v>SampleName合同会社</v>
      </c>
    </row>
    <row r="116" spans="2:24" ht="32.25" customHeight="1" x14ac:dyDescent="0.4">
      <c r="B116" s="91" t="s">
        <v>6060</v>
      </c>
      <c r="F116" s="91" t="str">
        <f>G14</f>
        <v>Akitaken Sembokushi Kakunodatemachifurushiro 22-33-44 Shinsekai Building Room 101</v>
      </c>
    </row>
    <row r="117" spans="2:24" ht="32.25" customHeight="1" x14ac:dyDescent="0.4">
      <c r="B117" s="91" t="s">
        <v>6061</v>
      </c>
      <c r="F117" s="91" t="str">
        <f>G15</f>
        <v>秋田県 仙北市 角館町古城２２－３３－４４新世界ビル101号室</v>
      </c>
    </row>
    <row r="118" spans="2:24" ht="20.25" customHeight="1" x14ac:dyDescent="0.4">
      <c r="B118" s="93" t="s">
        <v>6062</v>
      </c>
      <c r="G118" s="91" t="str">
        <f>"By "&amp;入力情報!E637</f>
        <v>By electronic public notice</v>
      </c>
    </row>
    <row r="119" spans="2:24" ht="20.25" customHeight="1" x14ac:dyDescent="0.4">
      <c r="B119" s="93"/>
      <c r="G119" s="416" t="str">
        <f>IF(入力情報!E639="","",入力情報!E639)</f>
        <v>https://samplename.co.jp</v>
      </c>
      <c r="H119" s="283"/>
      <c r="I119" s="283"/>
      <c r="J119" s="283"/>
      <c r="K119" s="283"/>
      <c r="L119" s="283"/>
      <c r="M119" s="283"/>
      <c r="N119" s="283"/>
      <c r="O119" s="283"/>
      <c r="P119" s="283"/>
      <c r="Q119" s="283"/>
      <c r="R119" s="283"/>
      <c r="S119" s="283"/>
      <c r="T119" s="283"/>
      <c r="U119" s="283"/>
      <c r="V119" s="283"/>
      <c r="W119" s="283"/>
      <c r="X119" s="283"/>
    </row>
    <row r="120" spans="2:24" ht="57.75" customHeight="1" x14ac:dyDescent="0.4">
      <c r="B120" s="93"/>
      <c r="D120" s="398" t="s">
        <v>7198</v>
      </c>
      <c r="E120" s="398"/>
      <c r="F120" s="398"/>
      <c r="G120" s="398"/>
      <c r="H120" s="398"/>
      <c r="I120" s="398"/>
      <c r="J120" s="398"/>
      <c r="K120" s="398"/>
      <c r="L120" s="398"/>
      <c r="M120" s="398"/>
      <c r="N120" s="398"/>
      <c r="O120" s="398"/>
      <c r="P120" s="398"/>
      <c r="Q120" s="398"/>
      <c r="R120" s="398"/>
      <c r="S120" s="398"/>
      <c r="T120" s="398"/>
      <c r="U120" s="398"/>
      <c r="V120" s="398"/>
      <c r="W120" s="398"/>
    </row>
    <row r="121" spans="2:24" ht="20.100000000000001" customHeight="1" x14ac:dyDescent="0.4">
      <c r="B121" s="91" t="s">
        <v>6063</v>
      </c>
      <c r="G121" s="91" t="str">
        <f>入力情報!E638 &amp; IF(入力情報!E638="電子公告", "の方法により行う。", "に掲載してする。")</f>
        <v>電子公告の方法により行う。</v>
      </c>
    </row>
    <row r="122" spans="2:24" ht="20.100000000000001" customHeight="1" x14ac:dyDescent="0.4">
      <c r="G122" s="416" t="str">
        <f>IF(入力情報!E639="","",入力情報!E639)</f>
        <v>https://samplename.co.jp</v>
      </c>
      <c r="H122" s="283"/>
      <c r="I122" s="283"/>
      <c r="J122" s="283"/>
      <c r="K122" s="283"/>
      <c r="L122" s="283"/>
      <c r="M122" s="283"/>
      <c r="N122" s="283"/>
      <c r="O122" s="283"/>
      <c r="P122" s="283"/>
      <c r="Q122" s="283"/>
      <c r="R122" s="283"/>
      <c r="S122" s="283"/>
      <c r="T122" s="283"/>
      <c r="U122" s="283"/>
      <c r="V122" s="283"/>
      <c r="W122" s="283"/>
      <c r="X122" s="283"/>
    </row>
    <row r="123" spans="2:24" ht="55.5" customHeight="1" x14ac:dyDescent="0.4">
      <c r="D123" s="400" t="s">
        <v>7199</v>
      </c>
      <c r="E123" s="400"/>
      <c r="F123" s="400"/>
      <c r="G123" s="400"/>
      <c r="H123" s="400"/>
      <c r="I123" s="400"/>
      <c r="J123" s="400"/>
      <c r="K123" s="400"/>
      <c r="L123" s="400"/>
      <c r="M123" s="400"/>
      <c r="N123" s="400"/>
      <c r="O123" s="400"/>
      <c r="P123" s="400"/>
      <c r="Q123" s="400"/>
      <c r="R123" s="400"/>
      <c r="S123" s="400"/>
      <c r="T123" s="400"/>
      <c r="U123" s="400"/>
      <c r="V123" s="400"/>
      <c r="W123" s="400"/>
      <c r="X123"/>
    </row>
    <row r="124" spans="2:24" ht="36" customHeight="1" x14ac:dyDescent="0.4">
      <c r="B124" s="121" t="s">
        <v>6064</v>
      </c>
      <c r="F124" s="417" t="str">
        <f>'Articles of Incorporation定款'!A12 &amp; IF('Articles of Incorporation定款'!B12="","",'Articles of Incorporation定款'!B12)</f>
        <v>1.Business concerning finance</v>
      </c>
      <c r="G124" s="402"/>
      <c r="H124" s="402"/>
      <c r="I124" s="402"/>
      <c r="J124" s="402"/>
      <c r="K124" s="402"/>
      <c r="L124" s="402"/>
      <c r="M124" s="402"/>
      <c r="N124" s="402"/>
      <c r="O124" s="402"/>
      <c r="P124" s="402"/>
      <c r="Q124" s="402"/>
      <c r="R124" s="402"/>
      <c r="S124" s="402"/>
      <c r="T124" s="402"/>
      <c r="U124" s="402"/>
      <c r="V124" s="402"/>
      <c r="W124" s="402"/>
      <c r="X124" s="402"/>
    </row>
    <row r="125" spans="2:24" ht="36" customHeight="1" x14ac:dyDescent="0.4">
      <c r="B125" s="121" t="s">
        <v>6065</v>
      </c>
      <c r="F125" s="417" t="str">
        <f>'Articles of Incorporation定款'!A13 &amp; IF('Articles of Incorporation定款'!B13="","",'Articles of Incorporation定款'!B13)</f>
        <v>1.金融に関する事業</v>
      </c>
      <c r="G125" s="402"/>
      <c r="H125" s="402"/>
      <c r="I125" s="402"/>
      <c r="J125" s="402"/>
      <c r="K125" s="402"/>
      <c r="L125" s="402"/>
      <c r="M125" s="402"/>
      <c r="N125" s="402"/>
      <c r="O125" s="402"/>
      <c r="P125" s="402"/>
      <c r="Q125" s="402"/>
      <c r="R125" s="402"/>
      <c r="S125" s="402"/>
      <c r="T125" s="402"/>
      <c r="U125" s="402"/>
      <c r="V125" s="402"/>
      <c r="W125" s="402"/>
      <c r="X125" s="402"/>
    </row>
    <row r="126" spans="2:24" ht="36" customHeight="1" x14ac:dyDescent="0.4">
      <c r="F126" s="417" t="str">
        <f>'Articles of Incorporation定款'!A14 &amp; IF('Articles of Incorporation定款'!B14="","",'Articles of Incorporation定款'!B14)</f>
        <v>2.Sales of daily necessities, sports equipment, etc.</v>
      </c>
      <c r="G126" s="402"/>
      <c r="H126" s="402"/>
      <c r="I126" s="402"/>
      <c r="J126" s="402"/>
      <c r="K126" s="402"/>
      <c r="L126" s="402"/>
      <c r="M126" s="402"/>
      <c r="N126" s="402"/>
      <c r="O126" s="402"/>
      <c r="P126" s="402"/>
      <c r="Q126" s="402"/>
      <c r="R126" s="402"/>
      <c r="S126" s="402"/>
      <c r="T126" s="402"/>
      <c r="U126" s="402"/>
      <c r="V126" s="402"/>
      <c r="W126" s="402"/>
      <c r="X126" s="402"/>
    </row>
    <row r="127" spans="2:24" ht="36" customHeight="1" x14ac:dyDescent="0.4">
      <c r="F127" s="417" t="str">
        <f>'Articles of Incorporation定款'!A15 &amp; IF('Articles of Incorporation定款'!B15="","",'Articles of Incorporation定款'!B15)</f>
        <v>2.日用雑貨、スポーツ用品等の販売</v>
      </c>
      <c r="G127" s="402"/>
      <c r="H127" s="402"/>
      <c r="I127" s="402"/>
      <c r="J127" s="402"/>
      <c r="K127" s="402"/>
      <c r="L127" s="402"/>
      <c r="M127" s="402"/>
      <c r="N127" s="402"/>
      <c r="O127" s="402"/>
      <c r="P127" s="402"/>
      <c r="Q127" s="402"/>
      <c r="R127" s="402"/>
      <c r="S127" s="402"/>
      <c r="T127" s="402"/>
      <c r="U127" s="402"/>
      <c r="V127" s="402"/>
      <c r="W127" s="402"/>
      <c r="X127" s="402"/>
    </row>
    <row r="128" spans="2:24" ht="36" customHeight="1" x14ac:dyDescent="0.4">
      <c r="F128" s="417" t="str">
        <f>'Articles of Incorporation定款'!A16 &amp; IF('Articles of Incorporation定款'!B16="","",'Articles of Incorporation定款'!B16)</f>
        <v>3.Manufacture of various kinds of food products</v>
      </c>
      <c r="G128" s="402"/>
      <c r="H128" s="402"/>
      <c r="I128" s="402"/>
      <c r="J128" s="402"/>
      <c r="K128" s="402"/>
      <c r="L128" s="402"/>
      <c r="M128" s="402"/>
      <c r="N128" s="402"/>
      <c r="O128" s="402"/>
      <c r="P128" s="402"/>
      <c r="Q128" s="402"/>
      <c r="R128" s="402"/>
      <c r="S128" s="402"/>
      <c r="T128" s="402"/>
      <c r="U128" s="402"/>
      <c r="V128" s="402"/>
      <c r="W128" s="402"/>
      <c r="X128" s="402"/>
    </row>
    <row r="129" spans="6:24" ht="36" customHeight="1" x14ac:dyDescent="0.4">
      <c r="F129" s="417" t="str">
        <f>'Articles of Incorporation定款'!A17 &amp; IF('Articles of Incorporation定款'!B17="","",'Articles of Incorporation定款'!B17)</f>
        <v>3.各種食品の製造</v>
      </c>
      <c r="G129" s="402"/>
      <c r="H129" s="402"/>
      <c r="I129" s="402"/>
      <c r="J129" s="402"/>
      <c r="K129" s="402"/>
      <c r="L129" s="402"/>
      <c r="M129" s="402"/>
      <c r="N129" s="402"/>
      <c r="O129" s="402"/>
      <c r="P129" s="402"/>
      <c r="Q129" s="402"/>
      <c r="R129" s="402"/>
      <c r="S129" s="402"/>
      <c r="T129" s="402"/>
      <c r="U129" s="402"/>
      <c r="V129" s="402"/>
      <c r="W129" s="402"/>
      <c r="X129" s="402"/>
    </row>
    <row r="130" spans="6:24" ht="36" customHeight="1" x14ac:dyDescent="0.4">
      <c r="F130" s="417" t="str">
        <f>'Articles of Incorporation定款'!A18 &amp; IF('Articles of Incorporation定款'!B18="","",'Articles of Incorporation定款'!B18)</f>
        <v>4.Cargo transportation by automobiles</v>
      </c>
      <c r="G130" s="402"/>
      <c r="H130" s="402"/>
      <c r="I130" s="402"/>
      <c r="J130" s="402"/>
      <c r="K130" s="402"/>
      <c r="L130" s="402"/>
      <c r="M130" s="402"/>
      <c r="N130" s="402"/>
      <c r="O130" s="402"/>
      <c r="P130" s="402"/>
      <c r="Q130" s="402"/>
      <c r="R130" s="402"/>
      <c r="S130" s="402"/>
      <c r="T130" s="402"/>
      <c r="U130" s="402"/>
      <c r="V130" s="402"/>
      <c r="W130" s="402"/>
      <c r="X130" s="402"/>
    </row>
    <row r="131" spans="6:24" ht="36" customHeight="1" x14ac:dyDescent="0.4">
      <c r="F131" s="417" t="str">
        <f>'Articles of Incorporation定款'!A19 &amp; IF('Articles of Incorporation定款'!B19="","",'Articles of Incorporation定款'!B19)</f>
        <v>4.貨物自動車運送事業</v>
      </c>
      <c r="G131" s="402"/>
      <c r="H131" s="402"/>
      <c r="I131" s="402"/>
      <c r="J131" s="402"/>
      <c r="K131" s="402"/>
      <c r="L131" s="402"/>
      <c r="M131" s="402"/>
      <c r="N131" s="402"/>
      <c r="O131" s="402"/>
      <c r="P131" s="402"/>
      <c r="Q131" s="402"/>
      <c r="R131" s="402"/>
      <c r="S131" s="402"/>
      <c r="T131" s="402"/>
      <c r="U131" s="402"/>
      <c r="V131" s="402"/>
      <c r="W131" s="402"/>
      <c r="X131" s="402"/>
    </row>
    <row r="132" spans="6:24" ht="36" customHeight="1" x14ac:dyDescent="0.4">
      <c r="F132" s="417" t="str">
        <f>'Articles of Incorporation定款'!A20 &amp; IF('Articles of Incorporation定款'!B20="","",'Articles of Incorporation定款'!B20)</f>
        <v>5.Provision of various services relating to the medical field</v>
      </c>
      <c r="G132" s="402"/>
      <c r="H132" s="402"/>
      <c r="I132" s="402"/>
      <c r="J132" s="402"/>
      <c r="K132" s="402"/>
      <c r="L132" s="402"/>
      <c r="M132" s="402"/>
      <c r="N132" s="402"/>
      <c r="O132" s="402"/>
      <c r="P132" s="402"/>
      <c r="Q132" s="402"/>
      <c r="R132" s="402"/>
      <c r="S132" s="402"/>
      <c r="T132" s="402"/>
      <c r="U132" s="402"/>
      <c r="V132" s="402"/>
      <c r="W132" s="402"/>
      <c r="X132" s="402"/>
    </row>
    <row r="133" spans="6:24" ht="36" customHeight="1" x14ac:dyDescent="0.4">
      <c r="F133" s="417" t="str">
        <f>'Articles of Incorporation定款'!A21 &amp; IF('Articles of Incorporation定款'!B21="","",'Articles of Incorporation定款'!B21)</f>
        <v>5.医療に関連する各種サービスの提供</v>
      </c>
      <c r="G133" s="402"/>
      <c r="H133" s="402"/>
      <c r="I133" s="402"/>
      <c r="J133" s="402"/>
      <c r="K133" s="402"/>
      <c r="L133" s="402"/>
      <c r="M133" s="402"/>
      <c r="N133" s="402"/>
      <c r="O133" s="402"/>
      <c r="P133" s="402"/>
      <c r="Q133" s="402"/>
      <c r="R133" s="402"/>
      <c r="S133" s="402"/>
      <c r="T133" s="402"/>
      <c r="U133" s="402"/>
      <c r="V133" s="402"/>
      <c r="W133" s="402"/>
      <c r="X133" s="402"/>
    </row>
    <row r="134" spans="6:24" ht="36" customHeight="1" x14ac:dyDescent="0.4">
      <c r="F134" s="417" t="str">
        <f>'Articles of Incorporation定款'!A22 &amp; IF('Articles of Incorporation定款'!B22="","",'Articles of Incorporation定款'!B22)</f>
        <v>6.Investment consulting services</v>
      </c>
      <c r="G134" s="402"/>
      <c r="H134" s="402"/>
      <c r="I134" s="402"/>
      <c r="J134" s="402"/>
      <c r="K134" s="402"/>
      <c r="L134" s="402"/>
      <c r="M134" s="402"/>
      <c r="N134" s="402"/>
      <c r="O134" s="402"/>
      <c r="P134" s="402"/>
      <c r="Q134" s="402"/>
      <c r="R134" s="402"/>
      <c r="S134" s="402"/>
      <c r="T134" s="402"/>
      <c r="U134" s="402"/>
      <c r="V134" s="402"/>
      <c r="W134" s="402"/>
      <c r="X134" s="402"/>
    </row>
    <row r="135" spans="6:24" ht="36" customHeight="1" x14ac:dyDescent="0.4">
      <c r="F135" s="417" t="str">
        <f>'Articles of Incorporation定款'!A23 &amp; IF('Articles of Incorporation定款'!B23="","",'Articles of Incorporation定款'!B23)</f>
        <v>6.投資コンサルティング業務</v>
      </c>
      <c r="G135" s="402"/>
      <c r="H135" s="402"/>
      <c r="I135" s="402"/>
      <c r="J135" s="402"/>
      <c r="K135" s="402"/>
      <c r="L135" s="402"/>
      <c r="M135" s="402"/>
      <c r="N135" s="402"/>
      <c r="O135" s="402"/>
      <c r="P135" s="402"/>
      <c r="Q135" s="402"/>
      <c r="R135" s="402"/>
      <c r="S135" s="402"/>
      <c r="T135" s="402"/>
      <c r="U135" s="402"/>
      <c r="V135" s="402"/>
      <c r="W135" s="402"/>
      <c r="X135" s="402"/>
    </row>
    <row r="136" spans="6:24" ht="36" customHeight="1" x14ac:dyDescent="0.4">
      <c r="F136" s="417" t="str">
        <f>'Articles of Incorporation定款'!A24 &amp; IF('Articles of Incorporation定款'!B24="","",'Articles of Incorporation定款'!B24)</f>
        <v>7.Business related to ocean resources development</v>
      </c>
      <c r="G136" s="402"/>
      <c r="H136" s="402"/>
      <c r="I136" s="402"/>
      <c r="J136" s="402"/>
      <c r="K136" s="402"/>
      <c r="L136" s="402"/>
      <c r="M136" s="402"/>
      <c r="N136" s="402"/>
      <c r="O136" s="402"/>
      <c r="P136" s="402"/>
      <c r="Q136" s="402"/>
      <c r="R136" s="402"/>
      <c r="S136" s="402"/>
      <c r="T136" s="402"/>
      <c r="U136" s="402"/>
      <c r="V136" s="402"/>
      <c r="W136" s="402"/>
      <c r="X136" s="402"/>
    </row>
    <row r="137" spans="6:24" ht="36" customHeight="1" x14ac:dyDescent="0.4">
      <c r="F137" s="417" t="str">
        <f>'Articles of Incorporation定款'!A25 &amp; IF('Articles of Incorporation定款'!B25="","",'Articles of Incorporation定款'!B25)</f>
        <v>7.海洋資源開発に関する事業</v>
      </c>
      <c r="G137" s="402"/>
      <c r="H137" s="402"/>
      <c r="I137" s="402"/>
      <c r="J137" s="402"/>
      <c r="K137" s="402"/>
      <c r="L137" s="402"/>
      <c r="M137" s="402"/>
      <c r="N137" s="402"/>
      <c r="O137" s="402"/>
      <c r="P137" s="402"/>
      <c r="Q137" s="402"/>
      <c r="R137" s="402"/>
      <c r="S137" s="402"/>
      <c r="T137" s="402"/>
      <c r="U137" s="402"/>
      <c r="V137" s="402"/>
      <c r="W137" s="402"/>
      <c r="X137" s="402"/>
    </row>
    <row r="138" spans="6:24" ht="36" customHeight="1" x14ac:dyDescent="0.4">
      <c r="F138" s="417" t="str">
        <f>'Articles of Incorporation定款'!A26 &amp; IF('Articles of Incorporation定款'!B26="","",'Articles of Incorporation定款'!B26)</f>
        <v>8.All businesses incidental to the preceding items.</v>
      </c>
      <c r="G138" s="402"/>
      <c r="H138" s="402"/>
      <c r="I138" s="402"/>
      <c r="J138" s="402"/>
      <c r="K138" s="402"/>
      <c r="L138" s="402"/>
      <c r="M138" s="402"/>
      <c r="N138" s="402"/>
      <c r="O138" s="402"/>
      <c r="P138" s="402"/>
      <c r="Q138" s="402"/>
      <c r="R138" s="402"/>
      <c r="S138" s="402"/>
      <c r="T138" s="402"/>
      <c r="U138" s="402"/>
      <c r="V138" s="402"/>
      <c r="W138" s="402"/>
      <c r="X138" s="402"/>
    </row>
    <row r="139" spans="6:24" ht="36" customHeight="1" x14ac:dyDescent="0.4">
      <c r="F139" s="417" t="str">
        <f>'Articles of Incorporation定款'!A27 &amp; IF('Articles of Incorporation定款'!B27="","",'Articles of Incorporation定款'!B27)</f>
        <v>8.前各号に付帯する一切の事業</v>
      </c>
      <c r="G139" s="402"/>
      <c r="H139" s="402"/>
      <c r="I139" s="402"/>
      <c r="J139" s="402"/>
      <c r="K139" s="402"/>
      <c r="L139" s="402"/>
      <c r="M139" s="402"/>
      <c r="N139" s="402"/>
      <c r="O139" s="402"/>
      <c r="P139" s="402"/>
      <c r="Q139" s="402"/>
      <c r="R139" s="402"/>
      <c r="S139" s="402"/>
      <c r="T139" s="402"/>
      <c r="U139" s="402"/>
      <c r="V139" s="402"/>
      <c r="W139" s="402"/>
      <c r="X139" s="402"/>
    </row>
    <row r="140" spans="6:24" ht="36" hidden="1" customHeight="1" x14ac:dyDescent="0.4">
      <c r="F140" s="417" t="str">
        <f>'Articles of Incorporation定款'!A28 &amp; IF('Articles of Incorporation定款'!B28="","",'Articles of Incorporation定款'!B28)</f>
        <v>9.</v>
      </c>
      <c r="G140" s="402"/>
      <c r="H140" s="402"/>
      <c r="I140" s="402"/>
      <c r="J140" s="402"/>
      <c r="K140" s="402"/>
      <c r="L140" s="402"/>
      <c r="M140" s="402"/>
      <c r="N140" s="402"/>
      <c r="O140" s="402"/>
      <c r="P140" s="402"/>
      <c r="Q140" s="402"/>
      <c r="R140" s="402"/>
      <c r="S140" s="402"/>
      <c r="T140" s="402"/>
      <c r="U140" s="402"/>
      <c r="V140" s="402"/>
      <c r="W140" s="402"/>
      <c r="X140" s="402"/>
    </row>
    <row r="141" spans="6:24" ht="36" hidden="1" customHeight="1" x14ac:dyDescent="0.4">
      <c r="F141" s="417" t="str">
        <f>'Articles of Incorporation定款'!A29 &amp; IF('Articles of Incorporation定款'!B29="","",'Articles of Incorporation定款'!B29)</f>
        <v>9.</v>
      </c>
      <c r="G141" s="402"/>
      <c r="H141" s="402"/>
      <c r="I141" s="402"/>
      <c r="J141" s="402"/>
      <c r="K141" s="402"/>
      <c r="L141" s="402"/>
      <c r="M141" s="402"/>
      <c r="N141" s="402"/>
      <c r="O141" s="402"/>
      <c r="P141" s="402"/>
      <c r="Q141" s="402"/>
      <c r="R141" s="402"/>
      <c r="S141" s="402"/>
      <c r="T141" s="402"/>
      <c r="U141" s="402"/>
      <c r="V141" s="402"/>
      <c r="W141" s="402"/>
      <c r="X141" s="402"/>
    </row>
    <row r="142" spans="6:24" ht="36" hidden="1" customHeight="1" x14ac:dyDescent="0.4">
      <c r="F142" s="417" t="str">
        <f>'Articles of Incorporation定款'!A30 &amp; IF('Articles of Incorporation定款'!B30="","",'Articles of Incorporation定款'!B30)</f>
        <v>10.</v>
      </c>
      <c r="G142" s="402"/>
      <c r="H142" s="402"/>
      <c r="I142" s="402"/>
      <c r="J142" s="402"/>
      <c r="K142" s="402"/>
      <c r="L142" s="402"/>
      <c r="M142" s="402"/>
      <c r="N142" s="402"/>
      <c r="O142" s="402"/>
      <c r="P142" s="402"/>
      <c r="Q142" s="402"/>
      <c r="R142" s="402"/>
      <c r="S142" s="402"/>
      <c r="T142" s="402"/>
      <c r="U142" s="402"/>
      <c r="V142" s="402"/>
      <c r="W142" s="402"/>
      <c r="X142" s="402"/>
    </row>
    <row r="143" spans="6:24" ht="36" hidden="1" customHeight="1" x14ac:dyDescent="0.4">
      <c r="F143" s="417" t="str">
        <f>'Articles of Incorporation定款'!A31 &amp; IF('Articles of Incorporation定款'!B31="","",'Articles of Incorporation定款'!B31)</f>
        <v>10.</v>
      </c>
      <c r="G143" s="402"/>
      <c r="H143" s="402"/>
      <c r="I143" s="402"/>
      <c r="J143" s="402"/>
      <c r="K143" s="402"/>
      <c r="L143" s="402"/>
      <c r="M143" s="402"/>
      <c r="N143" s="402"/>
      <c r="O143" s="402"/>
      <c r="P143" s="402"/>
      <c r="Q143" s="402"/>
      <c r="R143" s="402"/>
      <c r="S143" s="402"/>
      <c r="T143" s="402"/>
      <c r="U143" s="402"/>
      <c r="V143" s="402"/>
      <c r="W143" s="402"/>
      <c r="X143" s="402"/>
    </row>
    <row r="144" spans="6:24" ht="36" hidden="1" customHeight="1" x14ac:dyDescent="0.4">
      <c r="F144" s="417" t="str">
        <f>'Articles of Incorporation定款'!A32 &amp; IF('Articles of Incorporation定款'!B32="","",'Articles of Incorporation定款'!B32)</f>
        <v>11.</v>
      </c>
      <c r="G144" s="402"/>
      <c r="H144" s="402"/>
      <c r="I144" s="402"/>
      <c r="J144" s="402"/>
      <c r="K144" s="402"/>
      <c r="L144" s="402"/>
      <c r="M144" s="402"/>
      <c r="N144" s="402"/>
      <c r="O144" s="402"/>
      <c r="P144" s="402"/>
      <c r="Q144" s="402"/>
      <c r="R144" s="402"/>
      <c r="S144" s="402"/>
      <c r="T144" s="402"/>
      <c r="U144" s="402"/>
      <c r="V144" s="402"/>
      <c r="W144" s="402"/>
      <c r="X144" s="402"/>
    </row>
    <row r="145" spans="6:24" ht="36" hidden="1" customHeight="1" x14ac:dyDescent="0.4">
      <c r="F145" s="417" t="str">
        <f>'Articles of Incorporation定款'!A33 &amp; IF('Articles of Incorporation定款'!B33="","",'Articles of Incorporation定款'!B33)</f>
        <v>11.</v>
      </c>
      <c r="G145" s="402"/>
      <c r="H145" s="402"/>
      <c r="I145" s="402"/>
      <c r="J145" s="402"/>
      <c r="K145" s="402"/>
      <c r="L145" s="402"/>
      <c r="M145" s="402"/>
      <c r="N145" s="402"/>
      <c r="O145" s="402"/>
      <c r="P145" s="402"/>
      <c r="Q145" s="402"/>
      <c r="R145" s="402"/>
      <c r="S145" s="402"/>
      <c r="T145" s="402"/>
      <c r="U145" s="402"/>
      <c r="V145" s="402"/>
      <c r="W145" s="402"/>
      <c r="X145" s="402"/>
    </row>
    <row r="146" spans="6:24" ht="36" hidden="1" customHeight="1" x14ac:dyDescent="0.4">
      <c r="F146" s="417" t="str">
        <f>'Articles of Incorporation定款'!A34 &amp; IF('Articles of Incorporation定款'!B34="","",'Articles of Incorporation定款'!B34)</f>
        <v>12.</v>
      </c>
      <c r="G146" s="402"/>
      <c r="H146" s="402"/>
      <c r="I146" s="402"/>
      <c r="J146" s="402"/>
      <c r="K146" s="402"/>
      <c r="L146" s="402"/>
      <c r="M146" s="402"/>
      <c r="N146" s="402"/>
      <c r="O146" s="402"/>
      <c r="P146" s="402"/>
      <c r="Q146" s="402"/>
      <c r="R146" s="402"/>
      <c r="S146" s="402"/>
      <c r="T146" s="402"/>
      <c r="U146" s="402"/>
      <c r="V146" s="402"/>
      <c r="W146" s="402"/>
      <c r="X146" s="402"/>
    </row>
    <row r="147" spans="6:24" ht="36" hidden="1" customHeight="1" x14ac:dyDescent="0.4">
      <c r="F147" s="417" t="str">
        <f>'Articles of Incorporation定款'!A35 &amp; IF('Articles of Incorporation定款'!B35="","",'Articles of Incorporation定款'!B35)</f>
        <v>12.</v>
      </c>
      <c r="G147" s="402"/>
      <c r="H147" s="402"/>
      <c r="I147" s="402"/>
      <c r="J147" s="402"/>
      <c r="K147" s="402"/>
      <c r="L147" s="402"/>
      <c r="M147" s="402"/>
      <c r="N147" s="402"/>
      <c r="O147" s="402"/>
      <c r="P147" s="402"/>
      <c r="Q147" s="402"/>
      <c r="R147" s="402"/>
      <c r="S147" s="402"/>
      <c r="T147" s="402"/>
      <c r="U147" s="402"/>
      <c r="V147" s="402"/>
      <c r="W147" s="402"/>
      <c r="X147" s="402"/>
    </row>
    <row r="148" spans="6:24" ht="36" hidden="1" customHeight="1" x14ac:dyDescent="0.4">
      <c r="F148" s="417" t="str">
        <f>'Articles of Incorporation定款'!A36 &amp; IF('Articles of Incorporation定款'!B36="","",'Articles of Incorporation定款'!B36)</f>
        <v>13.</v>
      </c>
      <c r="G148" s="402"/>
      <c r="H148" s="402"/>
      <c r="I148" s="402"/>
      <c r="J148" s="402"/>
      <c r="K148" s="402"/>
      <c r="L148" s="402"/>
      <c r="M148" s="402"/>
      <c r="N148" s="402"/>
      <c r="O148" s="402"/>
      <c r="P148" s="402"/>
      <c r="Q148" s="402"/>
      <c r="R148" s="402"/>
      <c r="S148" s="402"/>
      <c r="T148" s="402"/>
      <c r="U148" s="402"/>
      <c r="V148" s="402"/>
      <c r="W148" s="402"/>
      <c r="X148" s="402"/>
    </row>
    <row r="149" spans="6:24" ht="36" hidden="1" customHeight="1" x14ac:dyDescent="0.4">
      <c r="F149" s="417" t="str">
        <f>'Articles of Incorporation定款'!A37 &amp; IF('Articles of Incorporation定款'!B37="","",'Articles of Incorporation定款'!B37)</f>
        <v>13.</v>
      </c>
      <c r="G149" s="402"/>
      <c r="H149" s="402"/>
      <c r="I149" s="402"/>
      <c r="J149" s="402"/>
      <c r="K149" s="402"/>
      <c r="L149" s="402"/>
      <c r="M149" s="402"/>
      <c r="N149" s="402"/>
      <c r="O149" s="402"/>
      <c r="P149" s="402"/>
      <c r="Q149" s="402"/>
      <c r="R149" s="402"/>
      <c r="S149" s="402"/>
      <c r="T149" s="402"/>
      <c r="U149" s="402"/>
      <c r="V149" s="402"/>
      <c r="W149" s="402"/>
      <c r="X149" s="402"/>
    </row>
    <row r="150" spans="6:24" ht="36" hidden="1" customHeight="1" x14ac:dyDescent="0.4">
      <c r="F150" s="417" t="str">
        <f>'Articles of Incorporation定款'!A38 &amp; IF('Articles of Incorporation定款'!B38="","",'Articles of Incorporation定款'!B38)</f>
        <v>14.</v>
      </c>
      <c r="G150" s="402"/>
      <c r="H150" s="402"/>
      <c r="I150" s="402"/>
      <c r="J150" s="402"/>
      <c r="K150" s="402"/>
      <c r="L150" s="402"/>
      <c r="M150" s="402"/>
      <c r="N150" s="402"/>
      <c r="O150" s="402"/>
      <c r="P150" s="402"/>
      <c r="Q150" s="402"/>
      <c r="R150" s="402"/>
      <c r="S150" s="402"/>
      <c r="T150" s="402"/>
      <c r="U150" s="402"/>
      <c r="V150" s="402"/>
      <c r="W150" s="402"/>
      <c r="X150" s="402"/>
    </row>
    <row r="151" spans="6:24" ht="36" hidden="1" customHeight="1" x14ac:dyDescent="0.4">
      <c r="F151" s="417" t="str">
        <f>'Articles of Incorporation定款'!A39 &amp; IF('Articles of Incorporation定款'!B39="","",'Articles of Incorporation定款'!B39)</f>
        <v>14.</v>
      </c>
      <c r="G151" s="402"/>
      <c r="H151" s="402"/>
      <c r="I151" s="402"/>
      <c r="J151" s="402"/>
      <c r="K151" s="402"/>
      <c r="L151" s="402"/>
      <c r="M151" s="402"/>
      <c r="N151" s="402"/>
      <c r="O151" s="402"/>
      <c r="P151" s="402"/>
      <c r="Q151" s="402"/>
      <c r="R151" s="402"/>
      <c r="S151" s="402"/>
      <c r="T151" s="402"/>
      <c r="U151" s="402"/>
      <c r="V151" s="402"/>
      <c r="W151" s="402"/>
      <c r="X151" s="402"/>
    </row>
    <row r="152" spans="6:24" ht="36" hidden="1" customHeight="1" x14ac:dyDescent="0.4">
      <c r="F152" s="417" t="str">
        <f>'Articles of Incorporation定款'!A40 &amp; IF('Articles of Incorporation定款'!B40="","",'Articles of Incorporation定款'!B40)</f>
        <v>15.</v>
      </c>
      <c r="G152" s="402"/>
      <c r="H152" s="402"/>
      <c r="I152" s="402"/>
      <c r="J152" s="402"/>
      <c r="K152" s="402"/>
      <c r="L152" s="402"/>
      <c r="M152" s="402"/>
      <c r="N152" s="402"/>
      <c r="O152" s="402"/>
      <c r="P152" s="402"/>
      <c r="Q152" s="402"/>
      <c r="R152" s="402"/>
      <c r="S152" s="402"/>
      <c r="T152" s="402"/>
      <c r="U152" s="402"/>
      <c r="V152" s="402"/>
      <c r="W152" s="402"/>
      <c r="X152" s="402"/>
    </row>
    <row r="153" spans="6:24" ht="36" hidden="1" customHeight="1" x14ac:dyDescent="0.4">
      <c r="F153" s="417" t="str">
        <f>'Articles of Incorporation定款'!A41 &amp; IF('Articles of Incorporation定款'!B41="","",'Articles of Incorporation定款'!B41)</f>
        <v>15.</v>
      </c>
      <c r="G153" s="402"/>
      <c r="H153" s="402"/>
      <c r="I153" s="402"/>
      <c r="J153" s="402"/>
      <c r="K153" s="402"/>
      <c r="L153" s="402"/>
      <c r="M153" s="402"/>
      <c r="N153" s="402"/>
      <c r="O153" s="402"/>
      <c r="P153" s="402"/>
      <c r="Q153" s="402"/>
      <c r="R153" s="402"/>
      <c r="S153" s="402"/>
      <c r="T153" s="402"/>
      <c r="U153" s="402"/>
      <c r="V153" s="402"/>
      <c r="W153" s="402"/>
      <c r="X153" s="402"/>
    </row>
    <row r="154" spans="6:24" ht="36" hidden="1" customHeight="1" x14ac:dyDescent="0.4">
      <c r="F154" s="417" t="str">
        <f>'Articles of Incorporation定款'!A42 &amp; IF('Articles of Incorporation定款'!B42="","",'Articles of Incorporation定款'!B42)</f>
        <v>16.</v>
      </c>
      <c r="G154" s="402"/>
      <c r="H154" s="402"/>
      <c r="I154" s="402"/>
      <c r="J154" s="402"/>
      <c r="K154" s="402"/>
      <c r="L154" s="402"/>
      <c r="M154" s="402"/>
      <c r="N154" s="402"/>
      <c r="O154" s="402"/>
      <c r="P154" s="402"/>
      <c r="Q154" s="402"/>
      <c r="R154" s="402"/>
      <c r="S154" s="402"/>
      <c r="T154" s="402"/>
      <c r="U154" s="402"/>
      <c r="V154" s="402"/>
      <c r="W154" s="402"/>
      <c r="X154" s="402"/>
    </row>
    <row r="155" spans="6:24" ht="36" hidden="1" customHeight="1" x14ac:dyDescent="0.4">
      <c r="F155" s="417" t="str">
        <f>'Articles of Incorporation定款'!A43 &amp; IF('Articles of Incorporation定款'!B43="","",'Articles of Incorporation定款'!B43)</f>
        <v>16.</v>
      </c>
      <c r="G155" s="402"/>
      <c r="H155" s="402"/>
      <c r="I155" s="402"/>
      <c r="J155" s="402"/>
      <c r="K155" s="402"/>
      <c r="L155" s="402"/>
      <c r="M155" s="402"/>
      <c r="N155" s="402"/>
      <c r="O155" s="402"/>
      <c r="P155" s="402"/>
      <c r="Q155" s="402"/>
      <c r="R155" s="402"/>
      <c r="S155" s="402"/>
      <c r="T155" s="402"/>
      <c r="U155" s="402"/>
      <c r="V155" s="402"/>
      <c r="W155" s="402"/>
      <c r="X155" s="402"/>
    </row>
    <row r="156" spans="6:24" ht="36" hidden="1" customHeight="1" x14ac:dyDescent="0.4">
      <c r="F156" s="417" t="str">
        <f>'Articles of Incorporation定款'!A44 &amp; IF('Articles of Incorporation定款'!B44="","",'Articles of Incorporation定款'!B44)</f>
        <v>17.</v>
      </c>
      <c r="G156" s="402"/>
      <c r="H156" s="402"/>
      <c r="I156" s="402"/>
      <c r="J156" s="402"/>
      <c r="K156" s="402"/>
      <c r="L156" s="402"/>
      <c r="M156" s="402"/>
      <c r="N156" s="402"/>
      <c r="O156" s="402"/>
      <c r="P156" s="402"/>
      <c r="Q156" s="402"/>
      <c r="R156" s="402"/>
      <c r="S156" s="402"/>
      <c r="T156" s="402"/>
      <c r="U156" s="402"/>
      <c r="V156" s="402"/>
      <c r="W156" s="402"/>
      <c r="X156" s="402"/>
    </row>
    <row r="157" spans="6:24" ht="36" hidden="1" customHeight="1" x14ac:dyDescent="0.4">
      <c r="F157" s="417" t="str">
        <f>'Articles of Incorporation定款'!A45 &amp; IF('Articles of Incorporation定款'!B45="","",'Articles of Incorporation定款'!B45)</f>
        <v>17.</v>
      </c>
      <c r="G157" s="402"/>
      <c r="H157" s="402"/>
      <c r="I157" s="402"/>
      <c r="J157" s="402"/>
      <c r="K157" s="402"/>
      <c r="L157" s="402"/>
      <c r="M157" s="402"/>
      <c r="N157" s="402"/>
      <c r="O157" s="402"/>
      <c r="P157" s="402"/>
      <c r="Q157" s="402"/>
      <c r="R157" s="402"/>
      <c r="S157" s="402"/>
      <c r="T157" s="402"/>
      <c r="U157" s="402"/>
      <c r="V157" s="402"/>
      <c r="W157" s="402"/>
      <c r="X157" s="402"/>
    </row>
    <row r="158" spans="6:24" ht="36" hidden="1" customHeight="1" x14ac:dyDescent="0.4">
      <c r="F158" s="417" t="str">
        <f>'Articles of Incorporation定款'!A46 &amp; IF('Articles of Incorporation定款'!B46="","",'Articles of Incorporation定款'!B46)</f>
        <v>18.</v>
      </c>
      <c r="G158" s="402"/>
      <c r="H158" s="402"/>
      <c r="I158" s="402"/>
      <c r="J158" s="402"/>
      <c r="K158" s="402"/>
      <c r="L158" s="402"/>
      <c r="M158" s="402"/>
      <c r="N158" s="402"/>
      <c r="O158" s="402"/>
      <c r="P158" s="402"/>
      <c r="Q158" s="402"/>
      <c r="R158" s="402"/>
      <c r="S158" s="402"/>
      <c r="T158" s="402"/>
      <c r="U158" s="402"/>
      <c r="V158" s="402"/>
      <c r="W158" s="402"/>
      <c r="X158" s="402"/>
    </row>
    <row r="159" spans="6:24" ht="36" hidden="1" customHeight="1" x14ac:dyDescent="0.4">
      <c r="F159" s="417" t="str">
        <f>'Articles of Incorporation定款'!A47 &amp; IF('Articles of Incorporation定款'!B47="","",'Articles of Incorporation定款'!B47)</f>
        <v>18.</v>
      </c>
      <c r="G159" s="402"/>
      <c r="H159" s="402"/>
      <c r="I159" s="402"/>
      <c r="J159" s="402"/>
      <c r="K159" s="402"/>
      <c r="L159" s="402"/>
      <c r="M159" s="402"/>
      <c r="N159" s="402"/>
      <c r="O159" s="402"/>
      <c r="P159" s="402"/>
      <c r="Q159" s="402"/>
      <c r="R159" s="402"/>
      <c r="S159" s="402"/>
      <c r="T159" s="402"/>
      <c r="U159" s="402"/>
      <c r="V159" s="402"/>
      <c r="W159" s="402"/>
      <c r="X159" s="402"/>
    </row>
    <row r="160" spans="6:24" ht="36" hidden="1" customHeight="1" x14ac:dyDescent="0.4">
      <c r="F160" s="417" t="str">
        <f>'Articles of Incorporation定款'!A48 &amp; IF('Articles of Incorporation定款'!B48="","",'Articles of Incorporation定款'!B48)</f>
        <v>19.</v>
      </c>
      <c r="G160" s="402"/>
      <c r="H160" s="402"/>
      <c r="I160" s="402"/>
      <c r="J160" s="402"/>
      <c r="K160" s="402"/>
      <c r="L160" s="402"/>
      <c r="M160" s="402"/>
      <c r="N160" s="402"/>
      <c r="O160" s="402"/>
      <c r="P160" s="402"/>
      <c r="Q160" s="402"/>
      <c r="R160" s="402"/>
      <c r="S160" s="402"/>
      <c r="T160" s="402"/>
      <c r="U160" s="402"/>
      <c r="V160" s="402"/>
      <c r="W160" s="402"/>
      <c r="X160" s="402"/>
    </row>
    <row r="161" spans="6:24" ht="36" hidden="1" customHeight="1" x14ac:dyDescent="0.4">
      <c r="F161" s="417" t="str">
        <f>'Articles of Incorporation定款'!A49 &amp; IF('Articles of Incorporation定款'!B49="","",'Articles of Incorporation定款'!B49)</f>
        <v>19.</v>
      </c>
      <c r="G161" s="402"/>
      <c r="H161" s="402"/>
      <c r="I161" s="402"/>
      <c r="J161" s="402"/>
      <c r="K161" s="402"/>
      <c r="L161" s="402"/>
      <c r="M161" s="402"/>
      <c r="N161" s="402"/>
      <c r="O161" s="402"/>
      <c r="P161" s="402"/>
      <c r="Q161" s="402"/>
      <c r="R161" s="402"/>
      <c r="S161" s="402"/>
      <c r="T161" s="402"/>
      <c r="U161" s="402"/>
      <c r="V161" s="402"/>
      <c r="W161" s="402"/>
      <c r="X161" s="402"/>
    </row>
    <row r="162" spans="6:24" ht="36" hidden="1" customHeight="1" x14ac:dyDescent="0.4">
      <c r="F162" s="417" t="str">
        <f>'Articles of Incorporation定款'!A50 &amp; IF('Articles of Incorporation定款'!B50="","",'Articles of Incorporation定款'!B50)</f>
        <v>20.</v>
      </c>
      <c r="G162" s="402"/>
      <c r="H162" s="402"/>
      <c r="I162" s="402"/>
      <c r="J162" s="402"/>
      <c r="K162" s="402"/>
      <c r="L162" s="402"/>
      <c r="M162" s="402"/>
      <c r="N162" s="402"/>
      <c r="O162" s="402"/>
      <c r="P162" s="402"/>
      <c r="Q162" s="402"/>
      <c r="R162" s="402"/>
      <c r="S162" s="402"/>
      <c r="T162" s="402"/>
      <c r="U162" s="402"/>
      <c r="V162" s="402"/>
      <c r="W162" s="402"/>
      <c r="X162" s="402"/>
    </row>
    <row r="163" spans="6:24" ht="36" hidden="1" customHeight="1" x14ac:dyDescent="0.4">
      <c r="F163" s="417" t="str">
        <f>'Articles of Incorporation定款'!A51 &amp; IF('Articles of Incorporation定款'!B51="","",'Articles of Incorporation定款'!B51)</f>
        <v>20.</v>
      </c>
      <c r="G163" s="402"/>
      <c r="H163" s="402"/>
      <c r="I163" s="402"/>
      <c r="J163" s="402"/>
      <c r="K163" s="402"/>
      <c r="L163" s="402"/>
      <c r="M163" s="402"/>
      <c r="N163" s="402"/>
      <c r="O163" s="402"/>
      <c r="P163" s="402"/>
      <c r="Q163" s="402"/>
      <c r="R163" s="402"/>
      <c r="S163" s="402"/>
      <c r="T163" s="402"/>
      <c r="U163" s="402"/>
      <c r="V163" s="402"/>
      <c r="W163" s="402"/>
      <c r="X163" s="402"/>
    </row>
    <row r="164" spans="6:24" ht="36" hidden="1" customHeight="1" x14ac:dyDescent="0.4">
      <c r="F164" s="417" t="str">
        <f>'Articles of Incorporation定款'!A52 &amp; IF('Articles of Incorporation定款'!B52="","",'Articles of Incorporation定款'!B52)</f>
        <v>21.</v>
      </c>
      <c r="G164" s="402"/>
      <c r="H164" s="402"/>
      <c r="I164" s="402"/>
      <c r="J164" s="402"/>
      <c r="K164" s="402"/>
      <c r="L164" s="402"/>
      <c r="M164" s="402"/>
      <c r="N164" s="402"/>
      <c r="O164" s="402"/>
      <c r="P164" s="402"/>
      <c r="Q164" s="402"/>
      <c r="R164" s="402"/>
      <c r="S164" s="402"/>
      <c r="T164" s="402"/>
      <c r="U164" s="402"/>
      <c r="V164" s="402"/>
      <c r="W164" s="402"/>
      <c r="X164" s="402"/>
    </row>
    <row r="165" spans="6:24" ht="36" hidden="1" customHeight="1" x14ac:dyDescent="0.4">
      <c r="F165" s="417" t="str">
        <f>'Articles of Incorporation定款'!A53 &amp; IF('Articles of Incorporation定款'!B53="","",'Articles of Incorporation定款'!B53)</f>
        <v>21.</v>
      </c>
      <c r="G165" s="402"/>
      <c r="H165" s="402"/>
      <c r="I165" s="402"/>
      <c r="J165" s="402"/>
      <c r="K165" s="402"/>
      <c r="L165" s="402"/>
      <c r="M165" s="402"/>
      <c r="N165" s="402"/>
      <c r="O165" s="402"/>
      <c r="P165" s="402"/>
      <c r="Q165" s="402"/>
      <c r="R165" s="402"/>
      <c r="S165" s="402"/>
      <c r="T165" s="402"/>
      <c r="U165" s="402"/>
      <c r="V165" s="402"/>
      <c r="W165" s="402"/>
      <c r="X165" s="402"/>
    </row>
    <row r="166" spans="6:24" ht="36" hidden="1" customHeight="1" x14ac:dyDescent="0.4">
      <c r="F166" s="417" t="str">
        <f>'Articles of Incorporation定款'!A54 &amp; IF('Articles of Incorporation定款'!B54="","",'Articles of Incorporation定款'!B54)</f>
        <v>22.</v>
      </c>
      <c r="G166" s="402"/>
      <c r="H166" s="402"/>
      <c r="I166" s="402"/>
      <c r="J166" s="402"/>
      <c r="K166" s="402"/>
      <c r="L166" s="402"/>
      <c r="M166" s="402"/>
      <c r="N166" s="402"/>
      <c r="O166" s="402"/>
      <c r="P166" s="402"/>
      <c r="Q166" s="402"/>
      <c r="R166" s="402"/>
      <c r="S166" s="402"/>
      <c r="T166" s="402"/>
      <c r="U166" s="402"/>
      <c r="V166" s="402"/>
      <c r="W166" s="402"/>
      <c r="X166" s="402"/>
    </row>
    <row r="167" spans="6:24" ht="36" hidden="1" customHeight="1" x14ac:dyDescent="0.4">
      <c r="F167" s="417" t="str">
        <f>'Articles of Incorporation定款'!A55 &amp; IF('Articles of Incorporation定款'!B55="","",'Articles of Incorporation定款'!B55)</f>
        <v>22.</v>
      </c>
      <c r="G167" s="402"/>
      <c r="H167" s="402"/>
      <c r="I167" s="402"/>
      <c r="J167" s="402"/>
      <c r="K167" s="402"/>
      <c r="L167" s="402"/>
      <c r="M167" s="402"/>
      <c r="N167" s="402"/>
      <c r="O167" s="402"/>
      <c r="P167" s="402"/>
      <c r="Q167" s="402"/>
      <c r="R167" s="402"/>
      <c r="S167" s="402"/>
      <c r="T167" s="402"/>
      <c r="U167" s="402"/>
      <c r="V167" s="402"/>
      <c r="W167" s="402"/>
      <c r="X167" s="402"/>
    </row>
    <row r="168" spans="6:24" ht="36" hidden="1" customHeight="1" x14ac:dyDescent="0.4">
      <c r="F168" s="417" t="str">
        <f>'Articles of Incorporation定款'!A56 &amp; IF('Articles of Incorporation定款'!B56="","",'Articles of Incorporation定款'!B56)</f>
        <v>23.</v>
      </c>
      <c r="G168" s="402"/>
      <c r="H168" s="402"/>
      <c r="I168" s="402"/>
      <c r="J168" s="402"/>
      <c r="K168" s="402"/>
      <c r="L168" s="402"/>
      <c r="M168" s="402"/>
      <c r="N168" s="402"/>
      <c r="O168" s="402"/>
      <c r="P168" s="402"/>
      <c r="Q168" s="402"/>
      <c r="R168" s="402"/>
      <c r="S168" s="402"/>
      <c r="T168" s="402"/>
      <c r="U168" s="402"/>
      <c r="V168" s="402"/>
      <c r="W168" s="402"/>
      <c r="X168" s="402"/>
    </row>
    <row r="169" spans="6:24" ht="36" hidden="1" customHeight="1" x14ac:dyDescent="0.4">
      <c r="F169" s="417" t="str">
        <f>'Articles of Incorporation定款'!A57 &amp; IF('Articles of Incorporation定款'!B57="","",'Articles of Incorporation定款'!B57)</f>
        <v>23.</v>
      </c>
      <c r="G169" s="402"/>
      <c r="H169" s="402"/>
      <c r="I169" s="402"/>
      <c r="J169" s="402"/>
      <c r="K169" s="402"/>
      <c r="L169" s="402"/>
      <c r="M169" s="402"/>
      <c r="N169" s="402"/>
      <c r="O169" s="402"/>
      <c r="P169" s="402"/>
      <c r="Q169" s="402"/>
      <c r="R169" s="402"/>
      <c r="S169" s="402"/>
      <c r="T169" s="402"/>
      <c r="U169" s="402"/>
      <c r="V169" s="402"/>
      <c r="W169" s="402"/>
      <c r="X169" s="402"/>
    </row>
    <row r="170" spans="6:24" ht="36" hidden="1" customHeight="1" x14ac:dyDescent="0.4">
      <c r="F170" s="417" t="str">
        <f>'Articles of Incorporation定款'!A58 &amp; IF('Articles of Incorporation定款'!B58="","",'Articles of Incorporation定款'!B58)</f>
        <v>24.</v>
      </c>
      <c r="G170" s="402"/>
      <c r="H170" s="402"/>
      <c r="I170" s="402"/>
      <c r="J170" s="402"/>
      <c r="K170" s="402"/>
      <c r="L170" s="402"/>
      <c r="M170" s="402"/>
      <c r="N170" s="402"/>
      <c r="O170" s="402"/>
      <c r="P170" s="402"/>
      <c r="Q170" s="402"/>
      <c r="R170" s="402"/>
      <c r="S170" s="402"/>
      <c r="T170" s="402"/>
      <c r="U170" s="402"/>
      <c r="V170" s="402"/>
      <c r="W170" s="402"/>
      <c r="X170" s="402"/>
    </row>
    <row r="171" spans="6:24" ht="36" hidden="1" customHeight="1" x14ac:dyDescent="0.4">
      <c r="F171" s="417" t="str">
        <f>'Articles of Incorporation定款'!A59 &amp; IF('Articles of Incorporation定款'!B59="","",'Articles of Incorporation定款'!B59)</f>
        <v>24.</v>
      </c>
      <c r="G171" s="402"/>
      <c r="H171" s="402"/>
      <c r="I171" s="402"/>
      <c r="J171" s="402"/>
      <c r="K171" s="402"/>
      <c r="L171" s="402"/>
      <c r="M171" s="402"/>
      <c r="N171" s="402"/>
      <c r="O171" s="402"/>
      <c r="P171" s="402"/>
      <c r="Q171" s="402"/>
      <c r="R171" s="402"/>
      <c r="S171" s="402"/>
      <c r="T171" s="402"/>
      <c r="U171" s="402"/>
      <c r="V171" s="402"/>
      <c r="W171" s="402"/>
      <c r="X171" s="402"/>
    </row>
    <row r="172" spans="6:24" ht="36" hidden="1" customHeight="1" x14ac:dyDescent="0.4">
      <c r="F172" s="417" t="str">
        <f>'Articles of Incorporation定款'!A60 &amp; IF('Articles of Incorporation定款'!B60="","",'Articles of Incorporation定款'!B60)</f>
        <v>25.</v>
      </c>
      <c r="G172" s="402"/>
      <c r="H172" s="402"/>
      <c r="I172" s="402"/>
      <c r="J172" s="402"/>
      <c r="K172" s="402"/>
      <c r="L172" s="402"/>
      <c r="M172" s="402"/>
      <c r="N172" s="402"/>
      <c r="O172" s="402"/>
      <c r="P172" s="402"/>
      <c r="Q172" s="402"/>
      <c r="R172" s="402"/>
      <c r="S172" s="402"/>
      <c r="T172" s="402"/>
      <c r="U172" s="402"/>
      <c r="V172" s="402"/>
      <c r="W172" s="402"/>
      <c r="X172" s="402"/>
    </row>
    <row r="173" spans="6:24" ht="36" hidden="1" customHeight="1" x14ac:dyDescent="0.4">
      <c r="F173" s="417" t="str">
        <f>'Articles of Incorporation定款'!A61 &amp; IF('Articles of Incorporation定款'!B61="","",'Articles of Incorporation定款'!B61)</f>
        <v>25.</v>
      </c>
      <c r="G173" s="402"/>
      <c r="H173" s="402"/>
      <c r="I173" s="402"/>
      <c r="J173" s="402"/>
      <c r="K173" s="402"/>
      <c r="L173" s="402"/>
      <c r="M173" s="402"/>
      <c r="N173" s="402"/>
      <c r="O173" s="402"/>
      <c r="P173" s="402"/>
      <c r="Q173" s="402"/>
      <c r="R173" s="402"/>
      <c r="S173" s="402"/>
      <c r="T173" s="402"/>
      <c r="U173" s="402"/>
      <c r="V173" s="402"/>
      <c r="W173" s="402"/>
      <c r="X173" s="402"/>
    </row>
    <row r="174" spans="6:24" ht="36" hidden="1" customHeight="1" x14ac:dyDescent="0.4">
      <c r="F174" s="417" t="str">
        <f>'Articles of Incorporation定款'!A62 &amp; IF('Articles of Incorporation定款'!B62="","",'Articles of Incorporation定款'!B62)</f>
        <v>26.</v>
      </c>
      <c r="G174" s="402"/>
      <c r="H174" s="402"/>
      <c r="I174" s="402"/>
      <c r="J174" s="402"/>
      <c r="K174" s="402"/>
      <c r="L174" s="402"/>
      <c r="M174" s="402"/>
      <c r="N174" s="402"/>
      <c r="O174" s="402"/>
      <c r="P174" s="402"/>
      <c r="Q174" s="402"/>
      <c r="R174" s="402"/>
      <c r="S174" s="402"/>
      <c r="T174" s="402"/>
      <c r="U174" s="402"/>
      <c r="V174" s="402"/>
      <c r="W174" s="402"/>
      <c r="X174" s="402"/>
    </row>
    <row r="175" spans="6:24" ht="36" hidden="1" customHeight="1" x14ac:dyDescent="0.4">
      <c r="F175" s="417" t="str">
        <f>'Articles of Incorporation定款'!A63 &amp; IF('Articles of Incorporation定款'!B63="","",'Articles of Incorporation定款'!B63)</f>
        <v>26.</v>
      </c>
      <c r="G175" s="402"/>
      <c r="H175" s="402"/>
      <c r="I175" s="402"/>
      <c r="J175" s="402"/>
      <c r="K175" s="402"/>
      <c r="L175" s="402"/>
      <c r="M175" s="402"/>
      <c r="N175" s="402"/>
      <c r="O175" s="402"/>
      <c r="P175" s="402"/>
      <c r="Q175" s="402"/>
      <c r="R175" s="402"/>
      <c r="S175" s="402"/>
      <c r="T175" s="402"/>
      <c r="U175" s="402"/>
      <c r="V175" s="402"/>
      <c r="W175" s="402"/>
      <c r="X175" s="402"/>
    </row>
    <row r="176" spans="6:24" ht="36" hidden="1" customHeight="1" x14ac:dyDescent="0.4">
      <c r="F176" s="417" t="str">
        <f>'Articles of Incorporation定款'!A64 &amp; IF('Articles of Incorporation定款'!B64="","",'Articles of Incorporation定款'!B64)</f>
        <v>27.</v>
      </c>
      <c r="G176" s="402"/>
      <c r="H176" s="402"/>
      <c r="I176" s="402"/>
      <c r="J176" s="402"/>
      <c r="K176" s="402"/>
      <c r="L176" s="402"/>
      <c r="M176" s="402"/>
      <c r="N176" s="402"/>
      <c r="O176" s="402"/>
      <c r="P176" s="402"/>
      <c r="Q176" s="402"/>
      <c r="R176" s="402"/>
      <c r="S176" s="402"/>
      <c r="T176" s="402"/>
      <c r="U176" s="402"/>
      <c r="V176" s="402"/>
      <c r="W176" s="402"/>
      <c r="X176" s="402"/>
    </row>
    <row r="177" spans="6:24" ht="36" hidden="1" customHeight="1" x14ac:dyDescent="0.4">
      <c r="F177" s="417" t="str">
        <f>'Articles of Incorporation定款'!A65 &amp; IF('Articles of Incorporation定款'!B65="","",'Articles of Incorporation定款'!B65)</f>
        <v>27.</v>
      </c>
      <c r="G177" s="402"/>
      <c r="H177" s="402"/>
      <c r="I177" s="402"/>
      <c r="J177" s="402"/>
      <c r="K177" s="402"/>
      <c r="L177" s="402"/>
      <c r="M177" s="402"/>
      <c r="N177" s="402"/>
      <c r="O177" s="402"/>
      <c r="P177" s="402"/>
      <c r="Q177" s="402"/>
      <c r="R177" s="402"/>
      <c r="S177" s="402"/>
      <c r="T177" s="402"/>
      <c r="U177" s="402"/>
      <c r="V177" s="402"/>
      <c r="W177" s="402"/>
      <c r="X177" s="402"/>
    </row>
    <row r="178" spans="6:24" ht="36" hidden="1" customHeight="1" x14ac:dyDescent="0.4">
      <c r="F178" s="417" t="str">
        <f>'Articles of Incorporation定款'!A66 &amp; IF('Articles of Incorporation定款'!B66="","",'Articles of Incorporation定款'!B66)</f>
        <v>28.</v>
      </c>
      <c r="G178" s="402"/>
      <c r="H178" s="402"/>
      <c r="I178" s="402"/>
      <c r="J178" s="402"/>
      <c r="K178" s="402"/>
      <c r="L178" s="402"/>
      <c r="M178" s="402"/>
      <c r="N178" s="402"/>
      <c r="O178" s="402"/>
      <c r="P178" s="402"/>
      <c r="Q178" s="402"/>
      <c r="R178" s="402"/>
      <c r="S178" s="402"/>
      <c r="T178" s="402"/>
      <c r="U178" s="402"/>
      <c r="V178" s="402"/>
      <c r="W178" s="402"/>
      <c r="X178" s="402"/>
    </row>
    <row r="179" spans="6:24" ht="36" hidden="1" customHeight="1" x14ac:dyDescent="0.4">
      <c r="F179" s="417" t="str">
        <f>'Articles of Incorporation定款'!A67 &amp; IF('Articles of Incorporation定款'!B67="","",'Articles of Incorporation定款'!B67)</f>
        <v>28.</v>
      </c>
      <c r="G179" s="402"/>
      <c r="H179" s="402"/>
      <c r="I179" s="402"/>
      <c r="J179" s="402"/>
      <c r="K179" s="402"/>
      <c r="L179" s="402"/>
      <c r="M179" s="402"/>
      <c r="N179" s="402"/>
      <c r="O179" s="402"/>
      <c r="P179" s="402"/>
      <c r="Q179" s="402"/>
      <c r="R179" s="402"/>
      <c r="S179" s="402"/>
      <c r="T179" s="402"/>
      <c r="U179" s="402"/>
      <c r="V179" s="402"/>
      <c r="W179" s="402"/>
      <c r="X179" s="402"/>
    </row>
    <row r="180" spans="6:24" ht="36" hidden="1" customHeight="1" x14ac:dyDescent="0.4">
      <c r="F180" s="417" t="str">
        <f>'Articles of Incorporation定款'!A68 &amp; IF('Articles of Incorporation定款'!B68="","",'Articles of Incorporation定款'!B68)</f>
        <v>29.</v>
      </c>
      <c r="G180" s="402"/>
      <c r="H180" s="402"/>
      <c r="I180" s="402"/>
      <c r="J180" s="402"/>
      <c r="K180" s="402"/>
      <c r="L180" s="402"/>
      <c r="M180" s="402"/>
      <c r="N180" s="402"/>
      <c r="O180" s="402"/>
      <c r="P180" s="402"/>
      <c r="Q180" s="402"/>
      <c r="R180" s="402"/>
      <c r="S180" s="402"/>
      <c r="T180" s="402"/>
      <c r="U180" s="402"/>
      <c r="V180" s="402"/>
      <c r="W180" s="402"/>
      <c r="X180" s="402"/>
    </row>
    <row r="181" spans="6:24" ht="36" hidden="1" customHeight="1" x14ac:dyDescent="0.4">
      <c r="F181" s="417" t="str">
        <f>'Articles of Incorporation定款'!A69 &amp; IF('Articles of Incorporation定款'!B69="","",'Articles of Incorporation定款'!B69)</f>
        <v>29.</v>
      </c>
      <c r="G181" s="402"/>
      <c r="H181" s="402"/>
      <c r="I181" s="402"/>
      <c r="J181" s="402"/>
      <c r="K181" s="402"/>
      <c r="L181" s="402"/>
      <c r="M181" s="402"/>
      <c r="N181" s="402"/>
      <c r="O181" s="402"/>
      <c r="P181" s="402"/>
      <c r="Q181" s="402"/>
      <c r="R181" s="402"/>
      <c r="S181" s="402"/>
      <c r="T181" s="402"/>
      <c r="U181" s="402"/>
      <c r="V181" s="402"/>
      <c r="W181" s="402"/>
      <c r="X181" s="402"/>
    </row>
    <row r="182" spans="6:24" ht="36" hidden="1" customHeight="1" x14ac:dyDescent="0.4">
      <c r="F182" s="417" t="str">
        <f>'Articles of Incorporation定款'!A70 &amp; IF('Articles of Incorporation定款'!B70="","",'Articles of Incorporation定款'!B70)</f>
        <v>30.</v>
      </c>
      <c r="G182" s="402"/>
      <c r="H182" s="402"/>
      <c r="I182" s="402"/>
      <c r="J182" s="402"/>
      <c r="K182" s="402"/>
      <c r="L182" s="402"/>
      <c r="M182" s="402"/>
      <c r="N182" s="402"/>
      <c r="O182" s="402"/>
      <c r="P182" s="402"/>
      <c r="Q182" s="402"/>
      <c r="R182" s="402"/>
      <c r="S182" s="402"/>
      <c r="T182" s="402"/>
      <c r="U182" s="402"/>
      <c r="V182" s="402"/>
      <c r="W182" s="402"/>
      <c r="X182" s="402"/>
    </row>
    <row r="183" spans="6:24" ht="36" hidden="1" customHeight="1" x14ac:dyDescent="0.4">
      <c r="F183" s="417" t="str">
        <f>'Articles of Incorporation定款'!A71 &amp; IF('Articles of Incorporation定款'!B71="","",'Articles of Incorporation定款'!B71)</f>
        <v>30.</v>
      </c>
      <c r="G183" s="402"/>
      <c r="H183" s="402"/>
      <c r="I183" s="402"/>
      <c r="J183" s="402"/>
      <c r="K183" s="402"/>
      <c r="L183" s="402"/>
      <c r="M183" s="402"/>
      <c r="N183" s="402"/>
      <c r="O183" s="402"/>
      <c r="P183" s="402"/>
      <c r="Q183" s="402"/>
      <c r="R183" s="402"/>
      <c r="S183" s="402"/>
      <c r="T183" s="402"/>
      <c r="U183" s="402"/>
      <c r="V183" s="402"/>
      <c r="W183" s="402"/>
      <c r="X183" s="402"/>
    </row>
    <row r="184" spans="6:24" ht="36" hidden="1" customHeight="1" x14ac:dyDescent="0.4">
      <c r="F184" s="417" t="str">
        <f>'Articles of Incorporation定款'!A72 &amp; IF('Articles of Incorporation定款'!B72="","",'Articles of Incorporation定款'!B72)</f>
        <v>31.</v>
      </c>
      <c r="G184" s="402"/>
      <c r="H184" s="402"/>
      <c r="I184" s="402"/>
      <c r="J184" s="402"/>
      <c r="K184" s="402"/>
      <c r="L184" s="402"/>
      <c r="M184" s="402"/>
      <c r="N184" s="402"/>
      <c r="O184" s="402"/>
      <c r="P184" s="402"/>
      <c r="Q184" s="402"/>
      <c r="R184" s="402"/>
      <c r="S184" s="402"/>
      <c r="T184" s="402"/>
      <c r="U184" s="402"/>
      <c r="V184" s="402"/>
      <c r="W184" s="402"/>
      <c r="X184" s="402"/>
    </row>
    <row r="185" spans="6:24" ht="36" hidden="1" customHeight="1" x14ac:dyDescent="0.4">
      <c r="F185" s="417" t="str">
        <f>'Articles of Incorporation定款'!A73 &amp; IF('Articles of Incorporation定款'!B73="","",'Articles of Incorporation定款'!B73)</f>
        <v>31.</v>
      </c>
      <c r="G185" s="402"/>
      <c r="H185" s="402"/>
      <c r="I185" s="402"/>
      <c r="J185" s="402"/>
      <c r="K185" s="402"/>
      <c r="L185" s="402"/>
      <c r="M185" s="402"/>
      <c r="N185" s="402"/>
      <c r="O185" s="402"/>
      <c r="P185" s="402"/>
      <c r="Q185" s="402"/>
      <c r="R185" s="402"/>
      <c r="S185" s="402"/>
      <c r="T185" s="402"/>
      <c r="U185" s="402"/>
      <c r="V185" s="402"/>
      <c r="W185" s="402"/>
      <c r="X185" s="402"/>
    </row>
    <row r="186" spans="6:24" ht="36" hidden="1" customHeight="1" x14ac:dyDescent="0.4">
      <c r="F186" s="417" t="str">
        <f>'Articles of Incorporation定款'!A74 &amp; IF('Articles of Incorporation定款'!B74="","",'Articles of Incorporation定款'!B74)</f>
        <v>32.</v>
      </c>
      <c r="G186" s="402"/>
      <c r="H186" s="402"/>
      <c r="I186" s="402"/>
      <c r="J186" s="402"/>
      <c r="K186" s="402"/>
      <c r="L186" s="402"/>
      <c r="M186" s="402"/>
      <c r="N186" s="402"/>
      <c r="O186" s="402"/>
      <c r="P186" s="402"/>
      <c r="Q186" s="402"/>
      <c r="R186" s="402"/>
      <c r="S186" s="402"/>
      <c r="T186" s="402"/>
      <c r="U186" s="402"/>
      <c r="V186" s="402"/>
      <c r="W186" s="402"/>
      <c r="X186" s="402"/>
    </row>
    <row r="187" spans="6:24" ht="36" hidden="1" customHeight="1" x14ac:dyDescent="0.4">
      <c r="F187" s="417" t="str">
        <f>'Articles of Incorporation定款'!A75 &amp; IF('Articles of Incorporation定款'!B75="","",'Articles of Incorporation定款'!B75)</f>
        <v>32.</v>
      </c>
      <c r="G187" s="402"/>
      <c r="H187" s="402"/>
      <c r="I187" s="402"/>
      <c r="J187" s="402"/>
      <c r="K187" s="402"/>
      <c r="L187" s="402"/>
      <c r="M187" s="402"/>
      <c r="N187" s="402"/>
      <c r="O187" s="402"/>
      <c r="P187" s="402"/>
      <c r="Q187" s="402"/>
      <c r="R187" s="402"/>
      <c r="S187" s="402"/>
      <c r="T187" s="402"/>
      <c r="U187" s="402"/>
      <c r="V187" s="402"/>
      <c r="W187" s="402"/>
      <c r="X187" s="402"/>
    </row>
    <row r="188" spans="6:24" ht="36" hidden="1" customHeight="1" x14ac:dyDescent="0.4">
      <c r="F188" s="417" t="str">
        <f>'Articles of Incorporation定款'!A76 &amp; IF('Articles of Incorporation定款'!B76="","",'Articles of Incorporation定款'!B76)</f>
        <v>33.</v>
      </c>
      <c r="G188" s="402"/>
      <c r="H188" s="402"/>
      <c r="I188" s="402"/>
      <c r="J188" s="402"/>
      <c r="K188" s="402"/>
      <c r="L188" s="402"/>
      <c r="M188" s="402"/>
      <c r="N188" s="402"/>
      <c r="O188" s="402"/>
      <c r="P188" s="402"/>
      <c r="Q188" s="402"/>
      <c r="R188" s="402"/>
      <c r="S188" s="402"/>
      <c r="T188" s="402"/>
      <c r="U188" s="402"/>
      <c r="V188" s="402"/>
      <c r="W188" s="402"/>
      <c r="X188" s="402"/>
    </row>
    <row r="189" spans="6:24" ht="36" hidden="1" customHeight="1" x14ac:dyDescent="0.4">
      <c r="F189" s="417" t="str">
        <f>'Articles of Incorporation定款'!A77 &amp; IF('Articles of Incorporation定款'!B77="","",'Articles of Incorporation定款'!B77)</f>
        <v>33.</v>
      </c>
      <c r="G189" s="402"/>
      <c r="H189" s="402"/>
      <c r="I189" s="402"/>
      <c r="J189" s="402"/>
      <c r="K189" s="402"/>
      <c r="L189" s="402"/>
      <c r="M189" s="402"/>
      <c r="N189" s="402"/>
      <c r="O189" s="402"/>
      <c r="P189" s="402"/>
      <c r="Q189" s="402"/>
      <c r="R189" s="402"/>
      <c r="S189" s="402"/>
      <c r="T189" s="402"/>
      <c r="U189" s="402"/>
      <c r="V189" s="402"/>
      <c r="W189" s="402"/>
      <c r="X189" s="402"/>
    </row>
    <row r="190" spans="6:24" ht="36" hidden="1" customHeight="1" x14ac:dyDescent="0.4">
      <c r="F190" s="417" t="str">
        <f>'Articles of Incorporation定款'!A78 &amp; IF('Articles of Incorporation定款'!B78="","",'Articles of Incorporation定款'!B78)</f>
        <v>34.</v>
      </c>
      <c r="G190" s="402"/>
      <c r="H190" s="402"/>
      <c r="I190" s="402"/>
      <c r="J190" s="402"/>
      <c r="K190" s="402"/>
      <c r="L190" s="402"/>
      <c r="M190" s="402"/>
      <c r="N190" s="402"/>
      <c r="O190" s="402"/>
      <c r="P190" s="402"/>
      <c r="Q190" s="402"/>
      <c r="R190" s="402"/>
      <c r="S190" s="402"/>
      <c r="T190" s="402"/>
      <c r="U190" s="402"/>
      <c r="V190" s="402"/>
      <c r="W190" s="402"/>
      <c r="X190" s="402"/>
    </row>
    <row r="191" spans="6:24" ht="36" hidden="1" customHeight="1" x14ac:dyDescent="0.4">
      <c r="F191" s="417" t="str">
        <f>'Articles of Incorporation定款'!A79 &amp; IF('Articles of Incorporation定款'!B79="","",'Articles of Incorporation定款'!B79)</f>
        <v>34.</v>
      </c>
      <c r="G191" s="402"/>
      <c r="H191" s="402"/>
      <c r="I191" s="402"/>
      <c r="J191" s="402"/>
      <c r="K191" s="402"/>
      <c r="L191" s="402"/>
      <c r="M191" s="402"/>
      <c r="N191" s="402"/>
      <c r="O191" s="402"/>
      <c r="P191" s="402"/>
      <c r="Q191" s="402"/>
      <c r="R191" s="402"/>
      <c r="S191" s="402"/>
      <c r="T191" s="402"/>
      <c r="U191" s="402"/>
      <c r="V191" s="402"/>
      <c r="W191" s="402"/>
      <c r="X191" s="402"/>
    </row>
    <row r="192" spans="6:24" ht="36" hidden="1" customHeight="1" x14ac:dyDescent="0.4">
      <c r="F192" s="417" t="str">
        <f>'Articles of Incorporation定款'!A80 &amp; IF('Articles of Incorporation定款'!B80="","",'Articles of Incorporation定款'!B80)</f>
        <v>35.</v>
      </c>
      <c r="G192" s="402"/>
      <c r="H192" s="402"/>
      <c r="I192" s="402"/>
      <c r="J192" s="402"/>
      <c r="K192" s="402"/>
      <c r="L192" s="402"/>
      <c r="M192" s="402"/>
      <c r="N192" s="402"/>
      <c r="O192" s="402"/>
      <c r="P192" s="402"/>
      <c r="Q192" s="402"/>
      <c r="R192" s="402"/>
      <c r="S192" s="402"/>
      <c r="T192" s="402"/>
      <c r="U192" s="402"/>
      <c r="V192" s="402"/>
      <c r="W192" s="402"/>
      <c r="X192" s="402"/>
    </row>
    <row r="193" spans="6:24" ht="36" hidden="1" customHeight="1" x14ac:dyDescent="0.4">
      <c r="F193" s="417" t="str">
        <f>'Articles of Incorporation定款'!A81 &amp; IF('Articles of Incorporation定款'!B81="","",'Articles of Incorporation定款'!B81)</f>
        <v>35.</v>
      </c>
      <c r="G193" s="402"/>
      <c r="H193" s="402"/>
      <c r="I193" s="402"/>
      <c r="J193" s="402"/>
      <c r="K193" s="402"/>
      <c r="L193" s="402"/>
      <c r="M193" s="402"/>
      <c r="N193" s="402"/>
      <c r="O193" s="402"/>
      <c r="P193" s="402"/>
      <c r="Q193" s="402"/>
      <c r="R193" s="402"/>
      <c r="S193" s="402"/>
      <c r="T193" s="402"/>
      <c r="U193" s="402"/>
      <c r="V193" s="402"/>
      <c r="W193" s="402"/>
      <c r="X193" s="402"/>
    </row>
    <row r="194" spans="6:24" ht="36" hidden="1" customHeight="1" x14ac:dyDescent="0.4">
      <c r="F194" s="417" t="str">
        <f>'Articles of Incorporation定款'!A82 &amp; IF('Articles of Incorporation定款'!B82="","",'Articles of Incorporation定款'!B82)</f>
        <v>36.</v>
      </c>
      <c r="G194" s="402"/>
      <c r="H194" s="402"/>
      <c r="I194" s="402"/>
      <c r="J194" s="402"/>
      <c r="K194" s="402"/>
      <c r="L194" s="402"/>
      <c r="M194" s="402"/>
      <c r="N194" s="402"/>
      <c r="O194" s="402"/>
      <c r="P194" s="402"/>
      <c r="Q194" s="402"/>
      <c r="R194" s="402"/>
      <c r="S194" s="402"/>
      <c r="T194" s="402"/>
      <c r="U194" s="402"/>
      <c r="V194" s="402"/>
      <c r="W194" s="402"/>
      <c r="X194" s="402"/>
    </row>
    <row r="195" spans="6:24" ht="36" hidden="1" customHeight="1" x14ac:dyDescent="0.4">
      <c r="F195" s="417" t="str">
        <f>'Articles of Incorporation定款'!A83 &amp; IF('Articles of Incorporation定款'!B83="","",'Articles of Incorporation定款'!B83)</f>
        <v>36.</v>
      </c>
      <c r="G195" s="402"/>
      <c r="H195" s="402"/>
      <c r="I195" s="402"/>
      <c r="J195" s="402"/>
      <c r="K195" s="402"/>
      <c r="L195" s="402"/>
      <c r="M195" s="402"/>
      <c r="N195" s="402"/>
      <c r="O195" s="402"/>
      <c r="P195" s="402"/>
      <c r="Q195" s="402"/>
      <c r="R195" s="402"/>
      <c r="S195" s="402"/>
      <c r="T195" s="402"/>
      <c r="U195" s="402"/>
      <c r="V195" s="402"/>
      <c r="W195" s="402"/>
      <c r="X195" s="402"/>
    </row>
    <row r="196" spans="6:24" ht="36" hidden="1" customHeight="1" x14ac:dyDescent="0.4">
      <c r="F196" s="417" t="str">
        <f>'Articles of Incorporation定款'!A84 &amp; IF('Articles of Incorporation定款'!B84="","",'Articles of Incorporation定款'!B84)</f>
        <v>37.</v>
      </c>
      <c r="G196" s="402"/>
      <c r="H196" s="402"/>
      <c r="I196" s="402"/>
      <c r="J196" s="402"/>
      <c r="K196" s="402"/>
      <c r="L196" s="402"/>
      <c r="M196" s="402"/>
      <c r="N196" s="402"/>
      <c r="O196" s="402"/>
      <c r="P196" s="402"/>
      <c r="Q196" s="402"/>
      <c r="R196" s="402"/>
      <c r="S196" s="402"/>
      <c r="T196" s="402"/>
      <c r="U196" s="402"/>
      <c r="V196" s="402"/>
      <c r="W196" s="402"/>
      <c r="X196" s="402"/>
    </row>
    <row r="197" spans="6:24" ht="36" hidden="1" customHeight="1" x14ac:dyDescent="0.4">
      <c r="F197" s="417" t="str">
        <f>'Articles of Incorporation定款'!A85 &amp; IF('Articles of Incorporation定款'!B85="","",'Articles of Incorporation定款'!B85)</f>
        <v>37.</v>
      </c>
      <c r="G197" s="402"/>
      <c r="H197" s="402"/>
      <c r="I197" s="402"/>
      <c r="J197" s="402"/>
      <c r="K197" s="402"/>
      <c r="L197" s="402"/>
      <c r="M197" s="402"/>
      <c r="N197" s="402"/>
      <c r="O197" s="402"/>
      <c r="P197" s="402"/>
      <c r="Q197" s="402"/>
      <c r="R197" s="402"/>
      <c r="S197" s="402"/>
      <c r="T197" s="402"/>
      <c r="U197" s="402"/>
      <c r="V197" s="402"/>
      <c r="W197" s="402"/>
      <c r="X197" s="402"/>
    </row>
    <row r="198" spans="6:24" ht="36" hidden="1" customHeight="1" x14ac:dyDescent="0.4">
      <c r="F198" s="417" t="str">
        <f>'Articles of Incorporation定款'!A86 &amp; IF('Articles of Incorporation定款'!B86="","",'Articles of Incorporation定款'!B86)</f>
        <v>38.</v>
      </c>
      <c r="G198" s="402"/>
      <c r="H198" s="402"/>
      <c r="I198" s="402"/>
      <c r="J198" s="402"/>
      <c r="K198" s="402"/>
      <c r="L198" s="402"/>
      <c r="M198" s="402"/>
      <c r="N198" s="402"/>
      <c r="O198" s="402"/>
      <c r="P198" s="402"/>
      <c r="Q198" s="402"/>
      <c r="R198" s="402"/>
      <c r="S198" s="402"/>
      <c r="T198" s="402"/>
      <c r="U198" s="402"/>
      <c r="V198" s="402"/>
      <c r="W198" s="402"/>
      <c r="X198" s="402"/>
    </row>
    <row r="199" spans="6:24" ht="36" hidden="1" customHeight="1" x14ac:dyDescent="0.4">
      <c r="F199" s="417" t="str">
        <f>'Articles of Incorporation定款'!A87 &amp; IF('Articles of Incorporation定款'!B87="","",'Articles of Incorporation定款'!B87)</f>
        <v>38.</v>
      </c>
      <c r="G199" s="402"/>
      <c r="H199" s="402"/>
      <c r="I199" s="402"/>
      <c r="J199" s="402"/>
      <c r="K199" s="402"/>
      <c r="L199" s="402"/>
      <c r="M199" s="402"/>
      <c r="N199" s="402"/>
      <c r="O199" s="402"/>
      <c r="P199" s="402"/>
      <c r="Q199" s="402"/>
      <c r="R199" s="402"/>
      <c r="S199" s="402"/>
      <c r="T199" s="402"/>
      <c r="U199" s="402"/>
      <c r="V199" s="402"/>
      <c r="W199" s="402"/>
      <c r="X199" s="402"/>
    </row>
    <row r="200" spans="6:24" ht="36" hidden="1" customHeight="1" x14ac:dyDescent="0.4">
      <c r="F200" s="417" t="str">
        <f>'Articles of Incorporation定款'!A88 &amp; IF('Articles of Incorporation定款'!B88="","",'Articles of Incorporation定款'!B88)</f>
        <v>39.</v>
      </c>
      <c r="G200" s="402"/>
      <c r="H200" s="402"/>
      <c r="I200" s="402"/>
      <c r="J200" s="402"/>
      <c r="K200" s="402"/>
      <c r="L200" s="402"/>
      <c r="M200" s="402"/>
      <c r="N200" s="402"/>
      <c r="O200" s="402"/>
      <c r="P200" s="402"/>
      <c r="Q200" s="402"/>
      <c r="R200" s="402"/>
      <c r="S200" s="402"/>
      <c r="T200" s="402"/>
      <c r="U200" s="402"/>
      <c r="V200" s="402"/>
      <c r="W200" s="402"/>
      <c r="X200" s="402"/>
    </row>
    <row r="201" spans="6:24" ht="36" hidden="1" customHeight="1" x14ac:dyDescent="0.4">
      <c r="F201" s="417" t="str">
        <f>'Articles of Incorporation定款'!A89 &amp; IF('Articles of Incorporation定款'!B89="","",'Articles of Incorporation定款'!B89)</f>
        <v>39.</v>
      </c>
      <c r="G201" s="402"/>
      <c r="H201" s="402"/>
      <c r="I201" s="402"/>
      <c r="J201" s="402"/>
      <c r="K201" s="402"/>
      <c r="L201" s="402"/>
      <c r="M201" s="402"/>
      <c r="N201" s="402"/>
      <c r="O201" s="402"/>
      <c r="P201" s="402"/>
      <c r="Q201" s="402"/>
      <c r="R201" s="402"/>
      <c r="S201" s="402"/>
      <c r="T201" s="402"/>
      <c r="U201" s="402"/>
      <c r="V201" s="402"/>
      <c r="W201" s="402"/>
      <c r="X201" s="402"/>
    </row>
    <row r="202" spans="6:24" ht="36" hidden="1" customHeight="1" x14ac:dyDescent="0.4">
      <c r="F202" s="417" t="str">
        <f>'Articles of Incorporation定款'!A90 &amp; IF('Articles of Incorporation定款'!B90="","",'Articles of Incorporation定款'!B90)</f>
        <v>40.</v>
      </c>
      <c r="G202" s="402"/>
      <c r="H202" s="402"/>
      <c r="I202" s="402"/>
      <c r="J202" s="402"/>
      <c r="K202" s="402"/>
      <c r="L202" s="402"/>
      <c r="M202" s="402"/>
      <c r="N202" s="402"/>
      <c r="O202" s="402"/>
      <c r="P202" s="402"/>
      <c r="Q202" s="402"/>
      <c r="R202" s="402"/>
      <c r="S202" s="402"/>
      <c r="T202" s="402"/>
      <c r="U202" s="402"/>
      <c r="V202" s="402"/>
      <c r="W202" s="402"/>
      <c r="X202" s="402"/>
    </row>
    <row r="203" spans="6:24" ht="36" hidden="1" customHeight="1" x14ac:dyDescent="0.4">
      <c r="F203" s="417" t="str">
        <f>'Articles of Incorporation定款'!A91 &amp; IF('Articles of Incorporation定款'!B91="","",'Articles of Incorporation定款'!B91)</f>
        <v>40.</v>
      </c>
      <c r="G203" s="402"/>
      <c r="H203" s="402"/>
      <c r="I203" s="402"/>
      <c r="J203" s="402"/>
      <c r="K203" s="402"/>
      <c r="L203" s="402"/>
      <c r="M203" s="402"/>
      <c r="N203" s="402"/>
      <c r="O203" s="402"/>
      <c r="P203" s="402"/>
      <c r="Q203" s="402"/>
      <c r="R203" s="402"/>
      <c r="S203" s="402"/>
      <c r="T203" s="402"/>
      <c r="U203" s="402"/>
      <c r="V203" s="402"/>
      <c r="W203" s="402"/>
      <c r="X203" s="402"/>
    </row>
    <row r="204" spans="6:24" ht="36" hidden="1" customHeight="1" x14ac:dyDescent="0.4">
      <c r="F204" s="417" t="str">
        <f>'Articles of Incorporation定款'!A92 &amp; IF('Articles of Incorporation定款'!B92="","",'Articles of Incorporation定款'!B92)</f>
        <v>41.</v>
      </c>
      <c r="G204" s="402"/>
      <c r="H204" s="402"/>
      <c r="I204" s="402"/>
      <c r="J204" s="402"/>
      <c r="K204" s="402"/>
      <c r="L204" s="402"/>
      <c r="M204" s="402"/>
      <c r="N204" s="402"/>
      <c r="O204" s="402"/>
      <c r="P204" s="402"/>
      <c r="Q204" s="402"/>
      <c r="R204" s="402"/>
      <c r="S204" s="402"/>
      <c r="T204" s="402"/>
      <c r="U204" s="402"/>
      <c r="V204" s="402"/>
      <c r="W204" s="402"/>
      <c r="X204" s="402"/>
    </row>
    <row r="205" spans="6:24" ht="36" hidden="1" customHeight="1" x14ac:dyDescent="0.4">
      <c r="F205" s="417" t="str">
        <f>'Articles of Incorporation定款'!A93 &amp; IF('Articles of Incorporation定款'!B93="","",'Articles of Incorporation定款'!B93)</f>
        <v>41.</v>
      </c>
      <c r="G205" s="402"/>
      <c r="H205" s="402"/>
      <c r="I205" s="402"/>
      <c r="J205" s="402"/>
      <c r="K205" s="402"/>
      <c r="L205" s="402"/>
      <c r="M205" s="402"/>
      <c r="N205" s="402"/>
      <c r="O205" s="402"/>
      <c r="P205" s="402"/>
      <c r="Q205" s="402"/>
      <c r="R205" s="402"/>
      <c r="S205" s="402"/>
      <c r="T205" s="402"/>
      <c r="U205" s="402"/>
      <c r="V205" s="402"/>
      <c r="W205" s="402"/>
      <c r="X205" s="402"/>
    </row>
    <row r="206" spans="6:24" ht="36" hidden="1" customHeight="1" x14ac:dyDescent="0.4">
      <c r="F206" s="417" t="str">
        <f>'Articles of Incorporation定款'!A94 &amp; IF('Articles of Incorporation定款'!B94="","",'Articles of Incorporation定款'!B94)</f>
        <v>42.</v>
      </c>
      <c r="G206" s="402"/>
      <c r="H206" s="402"/>
      <c r="I206" s="402"/>
      <c r="J206" s="402"/>
      <c r="K206" s="402"/>
      <c r="L206" s="402"/>
      <c r="M206" s="402"/>
      <c r="N206" s="402"/>
      <c r="O206" s="402"/>
      <c r="P206" s="402"/>
      <c r="Q206" s="402"/>
      <c r="R206" s="402"/>
      <c r="S206" s="402"/>
      <c r="T206" s="402"/>
      <c r="U206" s="402"/>
      <c r="V206" s="402"/>
      <c r="W206" s="402"/>
      <c r="X206" s="402"/>
    </row>
    <row r="207" spans="6:24" ht="36" hidden="1" customHeight="1" x14ac:dyDescent="0.4">
      <c r="F207" s="417" t="str">
        <f>'Articles of Incorporation定款'!A95 &amp; IF('Articles of Incorporation定款'!B95="","",'Articles of Incorporation定款'!B95)</f>
        <v>42.</v>
      </c>
      <c r="G207" s="402"/>
      <c r="H207" s="402"/>
      <c r="I207" s="402"/>
      <c r="J207" s="402"/>
      <c r="K207" s="402"/>
      <c r="L207" s="402"/>
      <c r="M207" s="402"/>
      <c r="N207" s="402"/>
      <c r="O207" s="402"/>
      <c r="P207" s="402"/>
      <c r="Q207" s="402"/>
      <c r="R207" s="402"/>
      <c r="S207" s="402"/>
      <c r="T207" s="402"/>
      <c r="U207" s="402"/>
      <c r="V207" s="402"/>
      <c r="W207" s="402"/>
      <c r="X207" s="402"/>
    </row>
    <row r="208" spans="6:24" ht="36" hidden="1" customHeight="1" x14ac:dyDescent="0.4">
      <c r="F208" s="417" t="str">
        <f>'Articles of Incorporation定款'!A96 &amp; IF('Articles of Incorporation定款'!B96="","",'Articles of Incorporation定款'!B96)</f>
        <v>43.</v>
      </c>
      <c r="G208" s="402"/>
      <c r="H208" s="402"/>
      <c r="I208" s="402"/>
      <c r="J208" s="402"/>
      <c r="K208" s="402"/>
      <c r="L208" s="402"/>
      <c r="M208" s="402"/>
      <c r="N208" s="402"/>
      <c r="O208" s="402"/>
      <c r="P208" s="402"/>
      <c r="Q208" s="402"/>
      <c r="R208" s="402"/>
      <c r="S208" s="402"/>
      <c r="T208" s="402"/>
      <c r="U208" s="402"/>
      <c r="V208" s="402"/>
      <c r="W208" s="402"/>
      <c r="X208" s="402"/>
    </row>
    <row r="209" spans="2:24" ht="36" hidden="1" customHeight="1" x14ac:dyDescent="0.4">
      <c r="F209" s="417" t="str">
        <f>'Articles of Incorporation定款'!A97 &amp; IF('Articles of Incorporation定款'!B97="","",'Articles of Incorporation定款'!B97)</f>
        <v>43.</v>
      </c>
      <c r="G209" s="402"/>
      <c r="H209" s="402"/>
      <c r="I209" s="402"/>
      <c r="J209" s="402"/>
      <c r="K209" s="402"/>
      <c r="L209" s="402"/>
      <c r="M209" s="402"/>
      <c r="N209" s="402"/>
      <c r="O209" s="402"/>
      <c r="P209" s="402"/>
      <c r="Q209" s="402"/>
      <c r="R209" s="402"/>
      <c r="S209" s="402"/>
      <c r="T209" s="402"/>
      <c r="U209" s="402"/>
      <c r="V209" s="402"/>
      <c r="W209" s="402"/>
      <c r="X209" s="402"/>
    </row>
    <row r="210" spans="2:24" ht="36" hidden="1" customHeight="1" x14ac:dyDescent="0.4">
      <c r="F210" s="417" t="str">
        <f>'Articles of Incorporation定款'!A98 &amp; IF('Articles of Incorporation定款'!B98="","",'Articles of Incorporation定款'!B98)</f>
        <v>44.</v>
      </c>
      <c r="G210" s="402"/>
      <c r="H210" s="402"/>
      <c r="I210" s="402"/>
      <c r="J210" s="402"/>
      <c r="K210" s="402"/>
      <c r="L210" s="402"/>
      <c r="M210" s="402"/>
      <c r="N210" s="402"/>
      <c r="O210" s="402"/>
      <c r="P210" s="402"/>
      <c r="Q210" s="402"/>
      <c r="R210" s="402"/>
      <c r="S210" s="402"/>
      <c r="T210" s="402"/>
      <c r="U210" s="402"/>
      <c r="V210" s="402"/>
      <c r="W210" s="402"/>
      <c r="X210" s="402"/>
    </row>
    <row r="211" spans="2:24" ht="36" hidden="1" customHeight="1" x14ac:dyDescent="0.4">
      <c r="F211" s="417" t="str">
        <f>'Articles of Incorporation定款'!A99 &amp; IF('Articles of Incorporation定款'!B99="","",'Articles of Incorporation定款'!B99)</f>
        <v>44.</v>
      </c>
      <c r="G211" s="402"/>
      <c r="H211" s="402"/>
      <c r="I211" s="402"/>
      <c r="J211" s="402"/>
      <c r="K211" s="402"/>
      <c r="L211" s="402"/>
      <c r="M211" s="402"/>
      <c r="N211" s="402"/>
      <c r="O211" s="402"/>
      <c r="P211" s="402"/>
      <c r="Q211" s="402"/>
      <c r="R211" s="402"/>
      <c r="S211" s="402"/>
      <c r="T211" s="402"/>
      <c r="U211" s="402"/>
      <c r="V211" s="402"/>
      <c r="W211" s="402"/>
      <c r="X211" s="402"/>
    </row>
    <row r="212" spans="2:24" ht="36" hidden="1" customHeight="1" x14ac:dyDescent="0.4">
      <c r="F212" s="417" t="str">
        <f>'Articles of Incorporation定款'!A100 &amp; IF('Articles of Incorporation定款'!B100="","",'Articles of Incorporation定款'!B100)</f>
        <v>45.</v>
      </c>
      <c r="G212" s="402"/>
      <c r="H212" s="402"/>
      <c r="I212" s="402"/>
      <c r="J212" s="402"/>
      <c r="K212" s="402"/>
      <c r="L212" s="402"/>
      <c r="M212" s="402"/>
      <c r="N212" s="402"/>
      <c r="O212" s="402"/>
      <c r="P212" s="402"/>
      <c r="Q212" s="402"/>
      <c r="R212" s="402"/>
      <c r="S212" s="402"/>
      <c r="T212" s="402"/>
      <c r="U212" s="402"/>
      <c r="V212" s="402"/>
      <c r="W212" s="402"/>
      <c r="X212" s="402"/>
    </row>
    <row r="213" spans="2:24" ht="36" hidden="1" customHeight="1" x14ac:dyDescent="0.4">
      <c r="F213" s="417" t="str">
        <f>'Articles of Incorporation定款'!A101 &amp; IF('Articles of Incorporation定款'!B101="","",'Articles of Incorporation定款'!B101)</f>
        <v>45.</v>
      </c>
      <c r="G213" s="402"/>
      <c r="H213" s="402"/>
      <c r="I213" s="402"/>
      <c r="J213" s="402"/>
      <c r="K213" s="402"/>
      <c r="L213" s="402"/>
      <c r="M213" s="402"/>
      <c r="N213" s="402"/>
      <c r="O213" s="402"/>
      <c r="P213" s="402"/>
      <c r="Q213" s="402"/>
      <c r="R213" s="402"/>
      <c r="S213" s="402"/>
      <c r="T213" s="402"/>
      <c r="U213" s="402"/>
      <c r="V213" s="402"/>
      <c r="W213" s="402"/>
      <c r="X213" s="402"/>
    </row>
    <row r="214" spans="2:24" ht="36" hidden="1" customHeight="1" x14ac:dyDescent="0.4">
      <c r="F214" s="417" t="str">
        <f>'Articles of Incorporation定款'!A102 &amp; IF('Articles of Incorporation定款'!B102="","",'Articles of Incorporation定款'!B102)</f>
        <v>46.</v>
      </c>
      <c r="G214" s="402"/>
      <c r="H214" s="402"/>
      <c r="I214" s="402"/>
      <c r="J214" s="402"/>
      <c r="K214" s="402"/>
      <c r="L214" s="402"/>
      <c r="M214" s="402"/>
      <c r="N214" s="402"/>
      <c r="O214" s="402"/>
      <c r="P214" s="402"/>
      <c r="Q214" s="402"/>
      <c r="R214" s="402"/>
      <c r="S214" s="402"/>
      <c r="T214" s="402"/>
      <c r="U214" s="402"/>
      <c r="V214" s="402"/>
      <c r="W214" s="402"/>
      <c r="X214" s="402"/>
    </row>
    <row r="215" spans="2:24" ht="36" hidden="1" customHeight="1" x14ac:dyDescent="0.4">
      <c r="F215" s="417" t="str">
        <f>'Articles of Incorporation定款'!A103 &amp; IF('Articles of Incorporation定款'!B103="","",'Articles of Incorporation定款'!B103)</f>
        <v>46.</v>
      </c>
      <c r="G215" s="402"/>
      <c r="H215" s="402"/>
      <c r="I215" s="402"/>
      <c r="J215" s="402"/>
      <c r="K215" s="402"/>
      <c r="L215" s="402"/>
      <c r="M215" s="402"/>
      <c r="N215" s="402"/>
      <c r="O215" s="402"/>
      <c r="P215" s="402"/>
      <c r="Q215" s="402"/>
      <c r="R215" s="402"/>
      <c r="S215" s="402"/>
      <c r="T215" s="402"/>
      <c r="U215" s="402"/>
      <c r="V215" s="402"/>
      <c r="W215" s="402"/>
      <c r="X215" s="402"/>
    </row>
    <row r="216" spans="2:24" ht="36" hidden="1" customHeight="1" x14ac:dyDescent="0.4">
      <c r="F216" s="417" t="str">
        <f>'Articles of Incorporation定款'!A104 &amp; IF('Articles of Incorporation定款'!B104="","",'Articles of Incorporation定款'!B104)</f>
        <v>47.</v>
      </c>
      <c r="G216" s="402"/>
      <c r="H216" s="402"/>
      <c r="I216" s="402"/>
      <c r="J216" s="402"/>
      <c r="K216" s="402"/>
      <c r="L216" s="402"/>
      <c r="M216" s="402"/>
      <c r="N216" s="402"/>
      <c r="O216" s="402"/>
      <c r="P216" s="402"/>
      <c r="Q216" s="402"/>
      <c r="R216" s="402"/>
      <c r="S216" s="402"/>
      <c r="T216" s="402"/>
      <c r="U216" s="402"/>
      <c r="V216" s="402"/>
      <c r="W216" s="402"/>
      <c r="X216" s="402"/>
    </row>
    <row r="217" spans="2:24" ht="36" hidden="1" customHeight="1" x14ac:dyDescent="0.4">
      <c r="F217" s="417" t="str">
        <f>'Articles of Incorporation定款'!A105 &amp; IF('Articles of Incorporation定款'!B105="","",'Articles of Incorporation定款'!B105)</f>
        <v>47.</v>
      </c>
      <c r="G217" s="402"/>
      <c r="H217" s="402"/>
      <c r="I217" s="402"/>
      <c r="J217" s="402"/>
      <c r="K217" s="402"/>
      <c r="L217" s="402"/>
      <c r="M217" s="402"/>
      <c r="N217" s="402"/>
      <c r="O217" s="402"/>
      <c r="P217" s="402"/>
      <c r="Q217" s="402"/>
      <c r="R217" s="402"/>
      <c r="S217" s="402"/>
      <c r="T217" s="402"/>
      <c r="U217" s="402"/>
      <c r="V217" s="402"/>
      <c r="W217" s="402"/>
      <c r="X217" s="402"/>
    </row>
    <row r="218" spans="2:24" ht="36" hidden="1" customHeight="1" x14ac:dyDescent="0.4">
      <c r="F218" s="417" t="str">
        <f>'Articles of Incorporation定款'!A106 &amp; IF('Articles of Incorporation定款'!B106="","",'Articles of Incorporation定款'!B106)</f>
        <v>48.</v>
      </c>
      <c r="G218" s="402"/>
      <c r="H218" s="402"/>
      <c r="I218" s="402"/>
      <c r="J218" s="402"/>
      <c r="K218" s="402"/>
      <c r="L218" s="402"/>
      <c r="M218" s="402"/>
      <c r="N218" s="402"/>
      <c r="O218" s="402"/>
      <c r="P218" s="402"/>
      <c r="Q218" s="402"/>
      <c r="R218" s="402"/>
      <c r="S218" s="402"/>
      <c r="T218" s="402"/>
      <c r="U218" s="402"/>
      <c r="V218" s="402"/>
      <c r="W218" s="402"/>
      <c r="X218" s="402"/>
    </row>
    <row r="219" spans="2:24" ht="36" hidden="1" customHeight="1" x14ac:dyDescent="0.4">
      <c r="F219" s="417" t="str">
        <f>'Articles of Incorporation定款'!A107 &amp; IF('Articles of Incorporation定款'!B107="","",'Articles of Incorporation定款'!B107)</f>
        <v>48.</v>
      </c>
      <c r="G219" s="402"/>
      <c r="H219" s="402"/>
      <c r="I219" s="402"/>
      <c r="J219" s="402"/>
      <c r="K219" s="402"/>
      <c r="L219" s="402"/>
      <c r="M219" s="402"/>
      <c r="N219" s="402"/>
      <c r="O219" s="402"/>
      <c r="P219" s="402"/>
      <c r="Q219" s="402"/>
      <c r="R219" s="402"/>
      <c r="S219" s="402"/>
      <c r="T219" s="402"/>
      <c r="U219" s="402"/>
      <c r="V219" s="402"/>
      <c r="W219" s="402"/>
      <c r="X219" s="402"/>
    </row>
    <row r="220" spans="2:24" ht="36" hidden="1" customHeight="1" x14ac:dyDescent="0.4">
      <c r="F220" s="417" t="str">
        <f>'Articles of Incorporation定款'!A108 &amp; IF('Articles of Incorporation定款'!B108="","",'Articles of Incorporation定款'!B108)</f>
        <v>49.</v>
      </c>
      <c r="G220" s="402"/>
      <c r="H220" s="402"/>
      <c r="I220" s="402"/>
      <c r="J220" s="402"/>
      <c r="K220" s="402"/>
      <c r="L220" s="402"/>
      <c r="M220" s="402"/>
      <c r="N220" s="402"/>
      <c r="O220" s="402"/>
      <c r="P220" s="402"/>
      <c r="Q220" s="402"/>
      <c r="R220" s="402"/>
      <c r="S220" s="402"/>
      <c r="T220" s="402"/>
      <c r="U220" s="402"/>
      <c r="V220" s="402"/>
      <c r="W220" s="402"/>
      <c r="X220" s="402"/>
    </row>
    <row r="221" spans="2:24" ht="36" hidden="1" customHeight="1" x14ac:dyDescent="0.4">
      <c r="F221" s="417" t="str">
        <f>'Articles of Incorporation定款'!A109 &amp; IF('Articles of Incorporation定款'!B109="","",'Articles of Incorporation定款'!B109)</f>
        <v>49.</v>
      </c>
      <c r="G221" s="402"/>
      <c r="H221" s="402"/>
      <c r="I221" s="402"/>
      <c r="J221" s="402"/>
      <c r="K221" s="402"/>
      <c r="L221" s="402"/>
      <c r="M221" s="402"/>
      <c r="N221" s="402"/>
      <c r="O221" s="402"/>
      <c r="P221" s="402"/>
      <c r="Q221" s="402"/>
      <c r="R221" s="402"/>
      <c r="S221" s="402"/>
      <c r="T221" s="402"/>
      <c r="U221" s="402"/>
      <c r="V221" s="402"/>
      <c r="W221" s="402"/>
      <c r="X221" s="402"/>
    </row>
    <row r="222" spans="2:24" ht="36" hidden="1" customHeight="1" x14ac:dyDescent="0.4">
      <c r="F222" s="417" t="str">
        <f>'Articles of Incorporation定款'!A110 &amp; IF('Articles of Incorporation定款'!B110="","",'Articles of Incorporation定款'!B110)</f>
        <v>50.</v>
      </c>
      <c r="G222" s="402"/>
      <c r="H222" s="402"/>
      <c r="I222" s="402"/>
      <c r="J222" s="402"/>
      <c r="K222" s="402"/>
      <c r="L222" s="402"/>
      <c r="M222" s="402"/>
      <c r="N222" s="402"/>
      <c r="O222" s="402"/>
      <c r="P222" s="402"/>
      <c r="Q222" s="402"/>
      <c r="R222" s="402"/>
      <c r="S222" s="402"/>
      <c r="T222" s="402"/>
      <c r="U222" s="402"/>
      <c r="V222" s="402"/>
      <c r="W222" s="402"/>
      <c r="X222" s="402"/>
    </row>
    <row r="223" spans="2:24" ht="36" hidden="1" customHeight="1" x14ac:dyDescent="0.4">
      <c r="F223" s="417" t="str">
        <f>'Articles of Incorporation定款'!A111 &amp; IF('Articles of Incorporation定款'!B111="","",'Articles of Incorporation定款'!B111)</f>
        <v>50.</v>
      </c>
      <c r="G223" s="402"/>
      <c r="H223" s="402"/>
      <c r="I223" s="402"/>
      <c r="J223" s="402"/>
      <c r="K223" s="402"/>
      <c r="L223" s="402"/>
      <c r="M223" s="402"/>
      <c r="N223" s="402"/>
      <c r="O223" s="402"/>
      <c r="P223" s="402"/>
      <c r="Q223" s="402"/>
      <c r="R223" s="402"/>
      <c r="S223" s="402"/>
      <c r="T223" s="402"/>
      <c r="U223" s="402"/>
      <c r="V223" s="402"/>
      <c r="W223" s="402"/>
      <c r="X223" s="402"/>
    </row>
    <row r="224" spans="2:24" ht="20.100000000000001" customHeight="1" x14ac:dyDescent="0.4">
      <c r="B224" s="91" t="s">
        <v>6066</v>
      </c>
      <c r="H224" s="91" t="str">
        <f>TEXT(入力情報!E640,"0,000")&amp;" yen"</f>
        <v>3,000,000 yen</v>
      </c>
    </row>
    <row r="225" spans="1:32" ht="20.100000000000001" customHeight="1" x14ac:dyDescent="0.4">
      <c r="B225" s="91" t="s">
        <v>6067</v>
      </c>
      <c r="G225" s="91" t="str">
        <f>"金 "&amp;DBCS(TEXT(入力情報!E640,"0,000"))&amp;" 円"</f>
        <v>金 ３，０００，０００ 円</v>
      </c>
    </row>
    <row r="226" spans="1:32" ht="20.100000000000001" customHeight="1" x14ac:dyDescent="0.4">
      <c r="B226" s="91" t="s">
        <v>6696</v>
      </c>
    </row>
    <row r="227" spans="1:32" ht="20.100000000000001" customHeight="1" x14ac:dyDescent="0.4">
      <c r="B227" s="91" t="s">
        <v>6697</v>
      </c>
    </row>
    <row r="228" spans="1:32" ht="20.100000000000001" customHeight="1" x14ac:dyDescent="0.4">
      <c r="B228" s="91" t="s">
        <v>6617</v>
      </c>
    </row>
    <row r="229" spans="1:32" ht="20.100000000000001" customHeight="1" x14ac:dyDescent="0.4">
      <c r="B229" s="91" t="s">
        <v>6618</v>
      </c>
    </row>
    <row r="230" spans="1:32" ht="24" customHeight="1" x14ac:dyDescent="0.4">
      <c r="A230" s="96"/>
      <c r="B230" s="97" t="s">
        <v>6068</v>
      </c>
      <c r="F230" s="97" t="str">
        <f>IF(入力情報!E28&lt;&gt;"",入力情報!E28,"")</f>
        <v>Mary Smith</v>
      </c>
      <c r="G230" s="97"/>
      <c r="H230" s="97"/>
      <c r="I230" s="97"/>
      <c r="J230" s="97"/>
      <c r="K230" s="97"/>
      <c r="L230" s="97"/>
      <c r="M230" s="97"/>
      <c r="N230" s="97"/>
      <c r="O230" s="97"/>
      <c r="P230" s="97"/>
      <c r="Q230" s="97"/>
      <c r="R230" s="97"/>
      <c r="S230" s="97"/>
      <c r="T230" s="97"/>
      <c r="U230" s="97"/>
      <c r="V230" s="97"/>
      <c r="W230" s="97"/>
      <c r="AF230" s="98"/>
    </row>
    <row r="231" spans="1:32" ht="24" customHeight="1" x14ac:dyDescent="0.4">
      <c r="A231" s="96"/>
      <c r="B231" s="121" t="s">
        <v>6069</v>
      </c>
      <c r="C231" s="97"/>
      <c r="D231" s="97"/>
      <c r="F231" s="97" t="str">
        <f>IF(入力情報!E29&lt;&gt;"",入力情報!E29,"")</f>
        <v xml:space="preserve">メアリー　スミス </v>
      </c>
      <c r="G231" s="97"/>
      <c r="H231" s="97"/>
      <c r="I231" s="97"/>
      <c r="J231" s="97"/>
      <c r="K231" s="97"/>
      <c r="L231" s="97"/>
      <c r="M231" s="97"/>
      <c r="N231" s="97"/>
      <c r="O231" s="97"/>
      <c r="P231" s="97"/>
      <c r="Q231" s="97"/>
      <c r="R231" s="97"/>
      <c r="S231" s="97"/>
      <c r="T231" s="97"/>
      <c r="U231" s="97"/>
      <c r="V231" s="97"/>
      <c r="W231" s="97"/>
      <c r="AF231" s="98"/>
    </row>
    <row r="232" spans="1:32" ht="20.100000000000001" customHeight="1" x14ac:dyDescent="0.4">
      <c r="B232" s="91" t="s">
        <v>6616</v>
      </c>
    </row>
    <row r="233" spans="1:32" ht="20.100000000000001" customHeight="1" x14ac:dyDescent="0.4">
      <c r="B233" s="91" t="s">
        <v>6697</v>
      </c>
    </row>
    <row r="234" spans="1:32" ht="20.100000000000001" customHeight="1" x14ac:dyDescent="0.4">
      <c r="B234" s="91" t="s">
        <v>6617</v>
      </c>
    </row>
    <row r="235" spans="1:32" ht="20.100000000000001" customHeight="1" x14ac:dyDescent="0.4">
      <c r="B235" s="91" t="s">
        <v>6618</v>
      </c>
    </row>
    <row r="236" spans="1:32" ht="24" customHeight="1" x14ac:dyDescent="0.4">
      <c r="A236" s="96"/>
      <c r="B236" s="97" t="s">
        <v>6068</v>
      </c>
      <c r="F236" s="121" t="str">
        <f>IF(入力情報!E40&lt;&gt;"",入力情報!E40,"")</f>
        <v>Michael Smith</v>
      </c>
      <c r="G236" s="121"/>
      <c r="H236" s="121"/>
      <c r="I236" s="121"/>
      <c r="J236" s="121"/>
      <c r="K236" s="121"/>
      <c r="L236" s="121"/>
      <c r="M236" s="121"/>
      <c r="N236" s="121"/>
      <c r="O236" s="121"/>
      <c r="P236" s="121"/>
      <c r="Q236" s="121"/>
      <c r="R236" s="121"/>
      <c r="S236" s="121"/>
      <c r="T236" s="121"/>
      <c r="U236" s="121"/>
      <c r="V236" s="121"/>
      <c r="W236" s="121"/>
      <c r="AF236" s="98"/>
    </row>
    <row r="237" spans="1:32" ht="24" customHeight="1" x14ac:dyDescent="0.4">
      <c r="A237" s="96"/>
      <c r="B237" s="121" t="s">
        <v>6069</v>
      </c>
      <c r="F237" s="121" t="str">
        <f>IF(入力情報!E41&lt;&gt;"",入力情報!E41,"")</f>
        <v>マイケル　スミス</v>
      </c>
      <c r="G237" s="121"/>
      <c r="H237" s="121"/>
      <c r="I237" s="121"/>
      <c r="J237" s="121"/>
      <c r="K237" s="121"/>
      <c r="L237" s="121"/>
      <c r="M237" s="121"/>
      <c r="N237" s="121"/>
      <c r="O237" s="121"/>
      <c r="P237" s="121"/>
      <c r="Q237" s="121"/>
      <c r="R237" s="121"/>
      <c r="S237" s="121"/>
      <c r="T237" s="121"/>
      <c r="U237" s="121"/>
      <c r="V237" s="121"/>
      <c r="W237" s="121"/>
      <c r="AF237" s="98"/>
    </row>
    <row r="238" spans="1:32" ht="20.100000000000001" hidden="1" customHeight="1" x14ac:dyDescent="0.4">
      <c r="B238" s="91" t="s">
        <v>6616</v>
      </c>
    </row>
    <row r="239" spans="1:32" ht="20.100000000000001" hidden="1" customHeight="1" x14ac:dyDescent="0.4">
      <c r="B239" s="91" t="s">
        <v>6697</v>
      </c>
    </row>
    <row r="240" spans="1:32" ht="20.100000000000001" hidden="1" customHeight="1" x14ac:dyDescent="0.4">
      <c r="B240" s="91" t="s">
        <v>6617</v>
      </c>
    </row>
    <row r="241" spans="1:32" ht="20.100000000000001" hidden="1" customHeight="1" x14ac:dyDescent="0.4">
      <c r="B241" s="91" t="s">
        <v>6618</v>
      </c>
    </row>
    <row r="242" spans="1:32" ht="24" hidden="1" customHeight="1" x14ac:dyDescent="0.4">
      <c r="A242" s="96"/>
      <c r="B242" s="97" t="s">
        <v>6068</v>
      </c>
      <c r="F242" s="121" t="str">
        <f>IF(入力情報!E52&lt;&gt;"",入力情報!E52,"")</f>
        <v/>
      </c>
      <c r="G242" s="121"/>
      <c r="H242" s="121"/>
      <c r="I242" s="121"/>
      <c r="J242" s="121"/>
      <c r="K242" s="121"/>
      <c r="L242" s="121"/>
      <c r="M242" s="121"/>
      <c r="N242" s="121"/>
      <c r="O242" s="121"/>
      <c r="P242" s="121"/>
      <c r="Q242" s="121"/>
      <c r="R242" s="121"/>
      <c r="S242" s="121"/>
      <c r="T242" s="121"/>
      <c r="U242" s="121"/>
      <c r="V242" s="121"/>
      <c r="W242" s="121"/>
      <c r="AF242" s="98"/>
    </row>
    <row r="243" spans="1:32" ht="24" hidden="1" customHeight="1" x14ac:dyDescent="0.4">
      <c r="A243" s="96"/>
      <c r="B243" s="121" t="s">
        <v>6069</v>
      </c>
      <c r="F243" s="121" t="str">
        <f>IF(入力情報!E53&lt;&gt;"",入力情報!E53,"")</f>
        <v/>
      </c>
      <c r="G243" s="121"/>
      <c r="H243" s="121"/>
      <c r="I243" s="121"/>
      <c r="J243" s="121"/>
      <c r="K243" s="121"/>
      <c r="L243" s="121"/>
      <c r="M243" s="121"/>
      <c r="N243" s="121"/>
      <c r="O243" s="121"/>
      <c r="P243" s="121"/>
      <c r="Q243" s="121"/>
      <c r="R243" s="121"/>
      <c r="S243" s="121"/>
      <c r="T243" s="121"/>
      <c r="U243" s="121"/>
      <c r="V243" s="121"/>
      <c r="W243" s="121"/>
      <c r="AF243" s="98"/>
    </row>
    <row r="244" spans="1:32" ht="20.100000000000001" hidden="1" customHeight="1" x14ac:dyDescent="0.4">
      <c r="B244" s="91" t="s">
        <v>6616</v>
      </c>
    </row>
    <row r="245" spans="1:32" ht="20.100000000000001" hidden="1" customHeight="1" x14ac:dyDescent="0.4">
      <c r="B245" s="91" t="s">
        <v>6697</v>
      </c>
    </row>
    <row r="246" spans="1:32" ht="20.100000000000001" hidden="1" customHeight="1" x14ac:dyDescent="0.4">
      <c r="B246" s="91" t="s">
        <v>6617</v>
      </c>
    </row>
    <row r="247" spans="1:32" ht="20.100000000000001" hidden="1" customHeight="1" x14ac:dyDescent="0.4">
      <c r="B247" s="91" t="s">
        <v>6618</v>
      </c>
    </row>
    <row r="248" spans="1:32" ht="24" hidden="1" customHeight="1" x14ac:dyDescent="0.4">
      <c r="A248" s="96"/>
      <c r="B248" s="97" t="s">
        <v>6068</v>
      </c>
      <c r="F248" s="121" t="str">
        <f>IF(入力情報!E64&lt;&gt;"",入力情報!E64,"")</f>
        <v/>
      </c>
      <c r="G248" s="121"/>
      <c r="H248" s="121"/>
      <c r="I248" s="121"/>
      <c r="J248" s="121"/>
      <c r="K248" s="121"/>
      <c r="L248" s="121"/>
      <c r="M248" s="121"/>
      <c r="N248" s="121"/>
      <c r="O248" s="121"/>
      <c r="P248" s="121"/>
      <c r="Q248" s="121"/>
      <c r="R248" s="121"/>
      <c r="S248" s="121"/>
      <c r="T248" s="121"/>
      <c r="U248" s="121"/>
      <c r="V248" s="121"/>
      <c r="W248" s="121"/>
      <c r="AF248" s="98"/>
    </row>
    <row r="249" spans="1:32" ht="24" hidden="1" customHeight="1" x14ac:dyDescent="0.4">
      <c r="A249" s="96"/>
      <c r="B249" s="121" t="s">
        <v>6069</v>
      </c>
      <c r="F249" s="121" t="str">
        <f>IF(入力情報!E65&lt;&gt;"",入力情報!E65,"")</f>
        <v/>
      </c>
      <c r="G249" s="121"/>
      <c r="H249" s="121"/>
      <c r="I249" s="121"/>
      <c r="J249" s="121"/>
      <c r="K249" s="121"/>
      <c r="L249" s="121"/>
      <c r="M249" s="121"/>
      <c r="N249" s="121"/>
      <c r="O249" s="121"/>
      <c r="P249" s="121"/>
      <c r="Q249" s="121"/>
      <c r="R249" s="121"/>
      <c r="S249" s="121"/>
      <c r="T249" s="121"/>
      <c r="U249" s="121"/>
      <c r="V249" s="121"/>
      <c r="W249" s="121"/>
      <c r="AF249" s="98"/>
    </row>
    <row r="250" spans="1:32" ht="20.100000000000001" hidden="1" customHeight="1" x14ac:dyDescent="0.4">
      <c r="B250" s="91" t="s">
        <v>6616</v>
      </c>
    </row>
    <row r="251" spans="1:32" ht="20.100000000000001" hidden="1" customHeight="1" x14ac:dyDescent="0.4">
      <c r="B251" s="91" t="s">
        <v>6697</v>
      </c>
    </row>
    <row r="252" spans="1:32" ht="20.100000000000001" hidden="1" customHeight="1" x14ac:dyDescent="0.4">
      <c r="B252" s="91" t="s">
        <v>6617</v>
      </c>
    </row>
    <row r="253" spans="1:32" ht="20.100000000000001" hidden="1" customHeight="1" x14ac:dyDescent="0.4">
      <c r="B253" s="91" t="s">
        <v>6618</v>
      </c>
    </row>
    <row r="254" spans="1:32" ht="24" hidden="1" customHeight="1" x14ac:dyDescent="0.4">
      <c r="A254" s="96"/>
      <c r="B254" s="97" t="s">
        <v>6068</v>
      </c>
      <c r="F254" s="121" t="str">
        <f>IF(入力情報!E76&lt;&gt;"",入力情報!E76,"")</f>
        <v/>
      </c>
      <c r="G254" s="121"/>
      <c r="H254" s="121"/>
      <c r="I254" s="121"/>
      <c r="J254" s="121"/>
      <c r="K254" s="121"/>
      <c r="L254" s="121"/>
      <c r="M254" s="121"/>
      <c r="N254" s="121"/>
      <c r="O254" s="121"/>
      <c r="P254" s="121"/>
      <c r="Q254" s="121"/>
      <c r="R254" s="121"/>
      <c r="S254" s="121"/>
      <c r="T254" s="121"/>
      <c r="U254" s="121"/>
      <c r="V254" s="121"/>
      <c r="W254" s="121"/>
      <c r="AF254" s="98"/>
    </row>
    <row r="255" spans="1:32" ht="24" hidden="1" customHeight="1" x14ac:dyDescent="0.4">
      <c r="A255" s="96"/>
      <c r="B255" s="121" t="s">
        <v>6069</v>
      </c>
      <c r="F255" s="121" t="str">
        <f>IF(入力情報!E77&lt;&gt;"",入力情報!E77,"")</f>
        <v/>
      </c>
      <c r="G255" s="121"/>
      <c r="H255" s="121"/>
      <c r="I255" s="121"/>
      <c r="J255" s="121"/>
      <c r="K255" s="121"/>
      <c r="L255" s="121"/>
      <c r="M255" s="121"/>
      <c r="N255" s="121"/>
      <c r="O255" s="121"/>
      <c r="P255" s="121"/>
      <c r="Q255" s="121"/>
      <c r="R255" s="121"/>
      <c r="S255" s="121"/>
      <c r="T255" s="121"/>
      <c r="U255" s="121"/>
      <c r="V255" s="121"/>
      <c r="W255" s="121"/>
      <c r="AF255" s="98"/>
    </row>
    <row r="256" spans="1:32" ht="20.100000000000001" hidden="1" customHeight="1" x14ac:dyDescent="0.4">
      <c r="B256" s="91" t="s">
        <v>6616</v>
      </c>
    </row>
    <row r="257" spans="1:32" ht="20.100000000000001" hidden="1" customHeight="1" x14ac:dyDescent="0.4">
      <c r="B257" s="91" t="s">
        <v>6697</v>
      </c>
    </row>
    <row r="258" spans="1:32" ht="20.100000000000001" hidden="1" customHeight="1" x14ac:dyDescent="0.4">
      <c r="B258" s="91" t="s">
        <v>6617</v>
      </c>
    </row>
    <row r="259" spans="1:32" ht="20.100000000000001" hidden="1" customHeight="1" x14ac:dyDescent="0.4">
      <c r="B259" s="91" t="s">
        <v>6618</v>
      </c>
    </row>
    <row r="260" spans="1:32" ht="24" hidden="1" customHeight="1" x14ac:dyDescent="0.4">
      <c r="A260" s="96"/>
      <c r="B260" s="97" t="s">
        <v>6068</v>
      </c>
      <c r="F260" s="121" t="str">
        <f>IF(入力情報!E88&lt;&gt;"",入力情報!E88,"")</f>
        <v/>
      </c>
      <c r="G260" s="121"/>
      <c r="H260" s="121"/>
      <c r="I260" s="121"/>
      <c r="J260" s="121"/>
      <c r="K260" s="121"/>
      <c r="L260" s="121"/>
      <c r="M260" s="121"/>
      <c r="N260" s="121"/>
      <c r="O260" s="121"/>
      <c r="P260" s="121"/>
      <c r="Q260" s="121"/>
      <c r="R260" s="121"/>
      <c r="S260" s="121"/>
      <c r="T260" s="121"/>
      <c r="U260" s="121"/>
      <c r="V260" s="121"/>
      <c r="W260" s="121"/>
      <c r="AF260" s="98"/>
    </row>
    <row r="261" spans="1:32" ht="24" hidden="1" customHeight="1" x14ac:dyDescent="0.4">
      <c r="A261" s="96"/>
      <c r="B261" s="121" t="s">
        <v>6069</v>
      </c>
      <c r="F261" s="121" t="str">
        <f>IF(入力情報!E89&lt;&gt;"",入力情報!E89,"")</f>
        <v/>
      </c>
      <c r="G261" s="121"/>
      <c r="H261" s="121"/>
      <c r="I261" s="121"/>
      <c r="J261" s="121"/>
      <c r="K261" s="121"/>
      <c r="L261" s="121"/>
      <c r="M261" s="121"/>
      <c r="N261" s="121"/>
      <c r="O261" s="121"/>
      <c r="P261" s="121"/>
      <c r="Q261" s="121"/>
      <c r="R261" s="121"/>
      <c r="S261" s="121"/>
      <c r="T261" s="121"/>
      <c r="U261" s="121"/>
      <c r="V261" s="121"/>
      <c r="W261" s="121"/>
      <c r="AF261" s="98"/>
    </row>
    <row r="262" spans="1:32" ht="20.100000000000001" hidden="1" customHeight="1" x14ac:dyDescent="0.4">
      <c r="B262" s="91" t="s">
        <v>6616</v>
      </c>
    </row>
    <row r="263" spans="1:32" ht="20.100000000000001" hidden="1" customHeight="1" x14ac:dyDescent="0.4">
      <c r="B263" s="91" t="s">
        <v>6697</v>
      </c>
    </row>
    <row r="264" spans="1:32" ht="20.100000000000001" hidden="1" customHeight="1" x14ac:dyDescent="0.4">
      <c r="B264" s="91" t="s">
        <v>6617</v>
      </c>
    </row>
    <row r="265" spans="1:32" ht="20.100000000000001" hidden="1" customHeight="1" x14ac:dyDescent="0.4">
      <c r="B265" s="91" t="s">
        <v>6618</v>
      </c>
    </row>
    <row r="266" spans="1:32" ht="24" hidden="1" customHeight="1" x14ac:dyDescent="0.4">
      <c r="A266" s="96"/>
      <c r="B266" s="97" t="s">
        <v>6068</v>
      </c>
      <c r="F266" s="121" t="str">
        <f>IF(入力情報!E100&lt;&gt;"",入力情報!E100,"")</f>
        <v/>
      </c>
      <c r="G266" s="121"/>
      <c r="H266" s="121"/>
      <c r="I266" s="121"/>
      <c r="J266" s="121"/>
      <c r="K266" s="121"/>
      <c r="L266" s="121"/>
      <c r="M266" s="121"/>
      <c r="N266" s="121"/>
      <c r="O266" s="121"/>
      <c r="P266" s="121"/>
      <c r="Q266" s="121"/>
      <c r="R266" s="121"/>
      <c r="S266" s="121"/>
      <c r="T266" s="121"/>
      <c r="U266" s="121"/>
      <c r="V266" s="121"/>
      <c r="W266" s="121"/>
      <c r="AF266" s="98"/>
    </row>
    <row r="267" spans="1:32" ht="24" hidden="1" customHeight="1" x14ac:dyDescent="0.4">
      <c r="A267" s="96"/>
      <c r="B267" s="121" t="s">
        <v>6069</v>
      </c>
      <c r="F267" s="121" t="str">
        <f>IF(入力情報!E101&lt;&gt;"",入力情報!E101,"")</f>
        <v/>
      </c>
      <c r="G267" s="121"/>
      <c r="H267" s="121"/>
      <c r="I267" s="121"/>
      <c r="J267" s="121"/>
      <c r="K267" s="121"/>
      <c r="L267" s="121"/>
      <c r="M267" s="121"/>
      <c r="N267" s="121"/>
      <c r="O267" s="121"/>
      <c r="P267" s="121"/>
      <c r="Q267" s="121"/>
      <c r="R267" s="121"/>
      <c r="S267" s="121"/>
      <c r="T267" s="121"/>
      <c r="U267" s="121"/>
      <c r="V267" s="121"/>
      <c r="W267" s="121"/>
      <c r="AF267" s="98"/>
    </row>
    <row r="268" spans="1:32" ht="20.100000000000001" hidden="1" customHeight="1" x14ac:dyDescent="0.4">
      <c r="B268" s="91" t="s">
        <v>6616</v>
      </c>
    </row>
    <row r="269" spans="1:32" ht="20.100000000000001" hidden="1" customHeight="1" x14ac:dyDescent="0.4">
      <c r="B269" s="91" t="s">
        <v>6697</v>
      </c>
    </row>
    <row r="270" spans="1:32" ht="20.100000000000001" hidden="1" customHeight="1" x14ac:dyDescent="0.4">
      <c r="B270" s="91" t="s">
        <v>6617</v>
      </c>
    </row>
    <row r="271" spans="1:32" ht="20.100000000000001" hidden="1" customHeight="1" x14ac:dyDescent="0.4">
      <c r="B271" s="91" t="s">
        <v>6618</v>
      </c>
    </row>
    <row r="272" spans="1:32" ht="24" hidden="1" customHeight="1" x14ac:dyDescent="0.4">
      <c r="A272" s="96"/>
      <c r="B272" s="97" t="s">
        <v>6068</v>
      </c>
      <c r="F272" s="121" t="str">
        <f>IF(入力情報!E112&lt;&gt;"",入力情報!E112,"")</f>
        <v/>
      </c>
      <c r="G272" s="121"/>
      <c r="H272" s="121"/>
      <c r="I272" s="121"/>
      <c r="J272" s="121"/>
      <c r="K272" s="121"/>
      <c r="L272" s="121"/>
      <c r="M272" s="121"/>
      <c r="N272" s="121"/>
      <c r="O272" s="121"/>
      <c r="P272" s="121"/>
      <c r="Q272" s="121"/>
      <c r="R272" s="121"/>
      <c r="S272" s="121"/>
      <c r="T272" s="121"/>
      <c r="U272" s="121"/>
      <c r="V272" s="121"/>
      <c r="W272" s="121"/>
      <c r="AF272" s="98"/>
    </row>
    <row r="273" spans="1:32" ht="24" hidden="1" customHeight="1" x14ac:dyDescent="0.4">
      <c r="A273" s="96"/>
      <c r="B273" s="121" t="s">
        <v>6069</v>
      </c>
      <c r="F273" s="121" t="str">
        <f>IF(入力情報!E113&lt;&gt;"",入力情報!E113,"")</f>
        <v/>
      </c>
      <c r="G273" s="121"/>
      <c r="H273" s="121"/>
      <c r="I273" s="121"/>
      <c r="J273" s="121"/>
      <c r="K273" s="121"/>
      <c r="L273" s="121"/>
      <c r="M273" s="121"/>
      <c r="N273" s="121"/>
      <c r="O273" s="121"/>
      <c r="P273" s="121"/>
      <c r="Q273" s="121"/>
      <c r="R273" s="121"/>
      <c r="S273" s="121"/>
      <c r="T273" s="121"/>
      <c r="U273" s="121"/>
      <c r="V273" s="121"/>
      <c r="W273" s="121"/>
      <c r="AF273" s="98"/>
    </row>
    <row r="274" spans="1:32" ht="20.100000000000001" hidden="1" customHeight="1" x14ac:dyDescent="0.4">
      <c r="B274" s="91" t="s">
        <v>6616</v>
      </c>
    </row>
    <row r="275" spans="1:32" ht="20.100000000000001" hidden="1" customHeight="1" x14ac:dyDescent="0.4">
      <c r="B275" s="91" t="s">
        <v>6697</v>
      </c>
    </row>
    <row r="276" spans="1:32" ht="20.100000000000001" hidden="1" customHeight="1" x14ac:dyDescent="0.4">
      <c r="B276" s="91" t="s">
        <v>6617</v>
      </c>
    </row>
    <row r="277" spans="1:32" ht="20.100000000000001" hidden="1" customHeight="1" x14ac:dyDescent="0.4">
      <c r="B277" s="91" t="s">
        <v>6618</v>
      </c>
    </row>
    <row r="278" spans="1:32" ht="24" hidden="1" customHeight="1" x14ac:dyDescent="0.4">
      <c r="A278" s="96"/>
      <c r="B278" s="97" t="s">
        <v>6068</v>
      </c>
      <c r="F278" s="121" t="str">
        <f>IF(入力情報!E124&lt;&gt;"",入力情報!E124,"")</f>
        <v/>
      </c>
      <c r="G278" s="121"/>
      <c r="H278" s="121"/>
      <c r="I278" s="121"/>
      <c r="J278" s="121"/>
      <c r="K278" s="121"/>
      <c r="L278" s="121"/>
      <c r="M278" s="121"/>
      <c r="N278" s="121"/>
      <c r="O278" s="121"/>
      <c r="P278" s="121"/>
      <c r="Q278" s="121"/>
      <c r="R278" s="121"/>
      <c r="S278" s="121"/>
      <c r="T278" s="121"/>
      <c r="U278" s="121"/>
      <c r="V278" s="121"/>
      <c r="W278" s="121"/>
      <c r="AF278" s="98"/>
    </row>
    <row r="279" spans="1:32" ht="24" hidden="1" customHeight="1" x14ac:dyDescent="0.4">
      <c r="A279" s="96"/>
      <c r="B279" s="121" t="s">
        <v>6069</v>
      </c>
      <c r="F279" s="121" t="str">
        <f>IF(入力情報!E125&lt;&gt;"",入力情報!E125,"")</f>
        <v/>
      </c>
      <c r="G279" s="121"/>
      <c r="H279" s="121"/>
      <c r="I279" s="121"/>
      <c r="J279" s="121"/>
      <c r="K279" s="121"/>
      <c r="L279" s="121"/>
      <c r="M279" s="121"/>
      <c r="N279" s="121"/>
      <c r="O279" s="121"/>
      <c r="P279" s="121"/>
      <c r="Q279" s="121"/>
      <c r="R279" s="121"/>
      <c r="S279" s="121"/>
      <c r="T279" s="121"/>
      <c r="U279" s="121"/>
      <c r="V279" s="121"/>
      <c r="W279" s="121"/>
      <c r="AF279" s="98"/>
    </row>
    <row r="280" spans="1:32" ht="20.100000000000001" hidden="1" customHeight="1" x14ac:dyDescent="0.4">
      <c r="B280" s="91" t="s">
        <v>6616</v>
      </c>
    </row>
    <row r="281" spans="1:32" ht="20.100000000000001" hidden="1" customHeight="1" x14ac:dyDescent="0.4">
      <c r="B281" s="91" t="s">
        <v>6697</v>
      </c>
    </row>
    <row r="282" spans="1:32" ht="20.100000000000001" hidden="1" customHeight="1" x14ac:dyDescent="0.4">
      <c r="B282" s="91" t="s">
        <v>6617</v>
      </c>
    </row>
    <row r="283" spans="1:32" ht="20.100000000000001" hidden="1" customHeight="1" x14ac:dyDescent="0.4">
      <c r="B283" s="91" t="s">
        <v>6618</v>
      </c>
    </row>
    <row r="284" spans="1:32" ht="24" hidden="1" customHeight="1" x14ac:dyDescent="0.4">
      <c r="A284" s="96"/>
      <c r="B284" s="97" t="s">
        <v>6068</v>
      </c>
      <c r="F284" s="121" t="str">
        <f>IF(入力情報!E136&lt;&gt;"",入力情報!E136,"")</f>
        <v/>
      </c>
      <c r="G284" s="121"/>
      <c r="H284" s="121"/>
      <c r="I284" s="121"/>
      <c r="J284" s="121"/>
      <c r="K284" s="121"/>
      <c r="L284" s="121"/>
      <c r="M284" s="121"/>
      <c r="N284" s="121"/>
      <c r="O284" s="121"/>
      <c r="P284" s="121"/>
      <c r="Q284" s="121"/>
      <c r="R284" s="121"/>
      <c r="S284" s="121"/>
      <c r="T284" s="121"/>
      <c r="U284" s="121"/>
      <c r="V284" s="121"/>
      <c r="W284" s="121"/>
      <c r="AF284" s="98"/>
    </row>
    <row r="285" spans="1:32" ht="24" hidden="1" customHeight="1" x14ac:dyDescent="0.4">
      <c r="A285" s="96"/>
      <c r="B285" s="121" t="s">
        <v>6069</v>
      </c>
      <c r="F285" s="121" t="str">
        <f>IF(入力情報!E137&lt;&gt;"",入力情報!E137,"")</f>
        <v/>
      </c>
      <c r="G285" s="121"/>
      <c r="H285" s="121"/>
      <c r="I285" s="121"/>
      <c r="J285" s="121"/>
      <c r="K285" s="121"/>
      <c r="L285" s="121"/>
      <c r="M285" s="121"/>
      <c r="N285" s="121"/>
      <c r="O285" s="121"/>
      <c r="P285" s="121"/>
      <c r="Q285" s="121"/>
      <c r="R285" s="121"/>
      <c r="S285" s="121"/>
      <c r="T285" s="121"/>
      <c r="U285" s="121"/>
      <c r="V285" s="121"/>
      <c r="W285" s="121"/>
      <c r="AF285" s="98"/>
    </row>
    <row r="286" spans="1:32" ht="20.100000000000001" hidden="1" customHeight="1" x14ac:dyDescent="0.4">
      <c r="B286" s="91" t="s">
        <v>6616</v>
      </c>
    </row>
    <row r="287" spans="1:32" ht="20.100000000000001" hidden="1" customHeight="1" x14ac:dyDescent="0.4">
      <c r="B287" s="91" t="s">
        <v>6697</v>
      </c>
    </row>
    <row r="288" spans="1:32" ht="20.100000000000001" hidden="1" customHeight="1" x14ac:dyDescent="0.4">
      <c r="B288" s="91" t="s">
        <v>6617</v>
      </c>
    </row>
    <row r="289" spans="1:32" ht="20.100000000000001" hidden="1" customHeight="1" x14ac:dyDescent="0.4">
      <c r="B289" s="91" t="s">
        <v>6618</v>
      </c>
    </row>
    <row r="290" spans="1:32" ht="24" hidden="1" customHeight="1" x14ac:dyDescent="0.4">
      <c r="A290" s="96"/>
      <c r="B290" s="97" t="s">
        <v>6068</v>
      </c>
      <c r="F290" s="121" t="str">
        <f>IF(入力情報!E148&lt;&gt;"",入力情報!E148,"")</f>
        <v/>
      </c>
      <c r="G290" s="121"/>
      <c r="H290" s="121"/>
      <c r="I290" s="121"/>
      <c r="J290" s="121"/>
      <c r="K290" s="121"/>
      <c r="L290" s="121"/>
      <c r="M290" s="121"/>
      <c r="N290" s="121"/>
      <c r="O290" s="121"/>
      <c r="P290" s="121"/>
      <c r="Q290" s="121"/>
      <c r="R290" s="121"/>
      <c r="S290" s="121"/>
      <c r="T290" s="121"/>
      <c r="U290" s="121"/>
      <c r="V290" s="121"/>
      <c r="W290" s="121"/>
      <c r="AF290" s="98"/>
    </row>
    <row r="291" spans="1:32" ht="24" hidden="1" customHeight="1" x14ac:dyDescent="0.4">
      <c r="A291" s="96"/>
      <c r="B291" s="121" t="s">
        <v>6069</v>
      </c>
      <c r="F291" s="121" t="str">
        <f>IF(入力情報!E149&lt;&gt;"",入力情報!E149,"")</f>
        <v/>
      </c>
      <c r="G291" s="121"/>
      <c r="H291" s="121"/>
      <c r="I291" s="121"/>
      <c r="J291" s="121"/>
      <c r="K291" s="121"/>
      <c r="L291" s="121"/>
      <c r="M291" s="121"/>
      <c r="N291" s="121"/>
      <c r="O291" s="121"/>
      <c r="P291" s="121"/>
      <c r="Q291" s="121"/>
      <c r="R291" s="121"/>
      <c r="S291" s="121"/>
      <c r="T291" s="121"/>
      <c r="U291" s="121"/>
      <c r="V291" s="121"/>
      <c r="W291" s="121"/>
      <c r="AF291" s="98"/>
    </row>
    <row r="292" spans="1:32" ht="20.100000000000001" hidden="1" customHeight="1" x14ac:dyDescent="0.4">
      <c r="B292" s="91" t="s">
        <v>6616</v>
      </c>
    </row>
    <row r="293" spans="1:32" ht="20.100000000000001" hidden="1" customHeight="1" x14ac:dyDescent="0.4">
      <c r="B293" s="91" t="s">
        <v>6697</v>
      </c>
    </row>
    <row r="294" spans="1:32" ht="20.100000000000001" hidden="1" customHeight="1" x14ac:dyDescent="0.4">
      <c r="B294" s="91" t="s">
        <v>6617</v>
      </c>
    </row>
    <row r="295" spans="1:32" ht="20.100000000000001" hidden="1" customHeight="1" x14ac:dyDescent="0.4">
      <c r="B295" s="91" t="s">
        <v>6618</v>
      </c>
    </row>
    <row r="296" spans="1:32" ht="24" hidden="1" customHeight="1" x14ac:dyDescent="0.4">
      <c r="A296" s="96"/>
      <c r="B296" s="97" t="s">
        <v>6068</v>
      </c>
      <c r="F296" s="121" t="str">
        <f>IF(入力情報!E160&lt;&gt;"",入力情報!E160,"")</f>
        <v/>
      </c>
      <c r="G296" s="121"/>
      <c r="H296" s="121"/>
      <c r="I296" s="121"/>
      <c r="J296" s="121"/>
      <c r="K296" s="121"/>
      <c r="L296" s="121"/>
      <c r="M296" s="121"/>
      <c r="N296" s="121"/>
      <c r="O296" s="121"/>
      <c r="P296" s="121"/>
      <c r="Q296" s="121"/>
      <c r="R296" s="121"/>
      <c r="S296" s="121"/>
      <c r="T296" s="121"/>
      <c r="U296" s="121"/>
      <c r="V296" s="121"/>
      <c r="W296" s="121"/>
      <c r="AF296" s="98"/>
    </row>
    <row r="297" spans="1:32" ht="24" hidden="1" customHeight="1" x14ac:dyDescent="0.4">
      <c r="A297" s="96"/>
      <c r="B297" s="121" t="s">
        <v>6069</v>
      </c>
      <c r="F297" s="121" t="str">
        <f>IF(入力情報!E161&lt;&gt;"",入力情報!E161,"")</f>
        <v/>
      </c>
      <c r="G297" s="121"/>
      <c r="H297" s="121"/>
      <c r="I297" s="121"/>
      <c r="J297" s="121"/>
      <c r="K297" s="121"/>
      <c r="L297" s="121"/>
      <c r="M297" s="121"/>
      <c r="N297" s="121"/>
      <c r="O297" s="121"/>
      <c r="P297" s="121"/>
      <c r="Q297" s="121"/>
      <c r="R297" s="121"/>
      <c r="S297" s="121"/>
      <c r="T297" s="121"/>
      <c r="U297" s="121"/>
      <c r="V297" s="121"/>
      <c r="W297" s="121"/>
      <c r="AF297" s="98"/>
    </row>
    <row r="298" spans="1:32" ht="20.100000000000001" hidden="1" customHeight="1" x14ac:dyDescent="0.4">
      <c r="B298" s="91" t="s">
        <v>6616</v>
      </c>
    </row>
    <row r="299" spans="1:32" ht="20.100000000000001" hidden="1" customHeight="1" x14ac:dyDescent="0.4">
      <c r="B299" s="91" t="s">
        <v>6697</v>
      </c>
    </row>
    <row r="300" spans="1:32" ht="20.100000000000001" hidden="1" customHeight="1" x14ac:dyDescent="0.4">
      <c r="B300" s="91" t="s">
        <v>6617</v>
      </c>
    </row>
    <row r="301" spans="1:32" ht="20.100000000000001" hidden="1" customHeight="1" x14ac:dyDescent="0.4">
      <c r="B301" s="91" t="s">
        <v>6618</v>
      </c>
    </row>
    <row r="302" spans="1:32" ht="24" hidden="1" customHeight="1" x14ac:dyDescent="0.4">
      <c r="A302" s="96"/>
      <c r="B302" s="97" t="s">
        <v>6068</v>
      </c>
      <c r="F302" s="121" t="str">
        <f>IF(入力情報!E172&lt;&gt;"",入力情報!E172,"")</f>
        <v/>
      </c>
      <c r="G302" s="121"/>
      <c r="H302" s="121"/>
      <c r="I302" s="121"/>
      <c r="J302" s="121"/>
      <c r="K302" s="121"/>
      <c r="L302" s="121"/>
      <c r="M302" s="121"/>
      <c r="N302" s="121"/>
      <c r="O302" s="121"/>
      <c r="P302" s="121"/>
      <c r="Q302" s="121"/>
      <c r="R302" s="121"/>
      <c r="S302" s="121"/>
      <c r="T302" s="121"/>
      <c r="U302" s="121"/>
      <c r="V302" s="121"/>
      <c r="W302" s="121"/>
      <c r="AF302" s="98"/>
    </row>
    <row r="303" spans="1:32" ht="24" hidden="1" customHeight="1" x14ac:dyDescent="0.4">
      <c r="A303" s="96"/>
      <c r="B303" s="121" t="s">
        <v>6069</v>
      </c>
      <c r="F303" s="121" t="str">
        <f>IF(入力情報!E173&lt;&gt;"",入力情報!E173,"")</f>
        <v/>
      </c>
      <c r="G303" s="121"/>
      <c r="H303" s="121"/>
      <c r="I303" s="121"/>
      <c r="J303" s="121"/>
      <c r="K303" s="121"/>
      <c r="L303" s="121"/>
      <c r="M303" s="121"/>
      <c r="N303" s="121"/>
      <c r="O303" s="121"/>
      <c r="P303" s="121"/>
      <c r="Q303" s="121"/>
      <c r="R303" s="121"/>
      <c r="S303" s="121"/>
      <c r="T303" s="121"/>
      <c r="U303" s="121"/>
      <c r="V303" s="121"/>
      <c r="W303" s="121"/>
      <c r="AF303" s="98"/>
    </row>
    <row r="304" spans="1:32" ht="20.100000000000001" hidden="1" customHeight="1" x14ac:dyDescent="0.4">
      <c r="B304" s="91" t="s">
        <v>6616</v>
      </c>
    </row>
    <row r="305" spans="1:32" ht="20.100000000000001" hidden="1" customHeight="1" x14ac:dyDescent="0.4">
      <c r="B305" s="91" t="s">
        <v>6697</v>
      </c>
    </row>
    <row r="306" spans="1:32" ht="20.100000000000001" hidden="1" customHeight="1" x14ac:dyDescent="0.4">
      <c r="B306" s="91" t="s">
        <v>6617</v>
      </c>
    </row>
    <row r="307" spans="1:32" ht="20.100000000000001" hidden="1" customHeight="1" x14ac:dyDescent="0.4">
      <c r="B307" s="91" t="s">
        <v>6618</v>
      </c>
    </row>
    <row r="308" spans="1:32" ht="24" hidden="1" customHeight="1" x14ac:dyDescent="0.4">
      <c r="A308" s="96"/>
      <c r="B308" s="97" t="s">
        <v>6068</v>
      </c>
      <c r="F308" s="121" t="str">
        <f>IF(入力情報!E184&lt;&gt;"",入力情報!E184,"")</f>
        <v/>
      </c>
      <c r="G308" s="121"/>
      <c r="H308" s="121"/>
      <c r="I308" s="121"/>
      <c r="J308" s="121"/>
      <c r="K308" s="121"/>
      <c r="L308" s="121"/>
      <c r="M308" s="121"/>
      <c r="N308" s="121"/>
      <c r="O308" s="121"/>
      <c r="P308" s="121"/>
      <c r="Q308" s="121"/>
      <c r="R308" s="121"/>
      <c r="S308" s="121"/>
      <c r="T308" s="121"/>
      <c r="U308" s="121"/>
      <c r="V308" s="121"/>
      <c r="W308" s="121"/>
      <c r="AF308" s="98"/>
    </row>
    <row r="309" spans="1:32" ht="24" hidden="1" customHeight="1" x14ac:dyDescent="0.4">
      <c r="A309" s="96"/>
      <c r="B309" s="121" t="s">
        <v>6069</v>
      </c>
      <c r="F309" s="121" t="str">
        <f>IF(入力情報!E185&lt;&gt;"",入力情報!E185,"")</f>
        <v/>
      </c>
      <c r="G309" s="121"/>
      <c r="H309" s="121"/>
      <c r="I309" s="121"/>
      <c r="J309" s="121"/>
      <c r="K309" s="121"/>
      <c r="L309" s="121"/>
      <c r="M309" s="121"/>
      <c r="N309" s="121"/>
      <c r="O309" s="121"/>
      <c r="P309" s="121"/>
      <c r="Q309" s="121"/>
      <c r="R309" s="121"/>
      <c r="S309" s="121"/>
      <c r="T309" s="121"/>
      <c r="U309" s="121"/>
      <c r="V309" s="121"/>
      <c r="W309" s="121"/>
      <c r="AF309" s="98"/>
    </row>
    <row r="310" spans="1:32" ht="20.100000000000001" hidden="1" customHeight="1" x14ac:dyDescent="0.4">
      <c r="B310" s="91" t="s">
        <v>6616</v>
      </c>
    </row>
    <row r="311" spans="1:32" ht="20.100000000000001" hidden="1" customHeight="1" x14ac:dyDescent="0.4">
      <c r="B311" s="91" t="s">
        <v>6697</v>
      </c>
    </row>
    <row r="312" spans="1:32" ht="20.100000000000001" hidden="1" customHeight="1" x14ac:dyDescent="0.4">
      <c r="B312" s="91" t="s">
        <v>6617</v>
      </c>
    </row>
    <row r="313" spans="1:32" ht="20.100000000000001" hidden="1" customHeight="1" x14ac:dyDescent="0.4">
      <c r="B313" s="91" t="s">
        <v>6618</v>
      </c>
    </row>
    <row r="314" spans="1:32" ht="24" hidden="1" customHeight="1" x14ac:dyDescent="0.4">
      <c r="A314" s="96"/>
      <c r="B314" s="97" t="s">
        <v>6068</v>
      </c>
      <c r="F314" s="121" t="str">
        <f>IF(入力情報!E196&lt;&gt;"",入力情報!E196,"")</f>
        <v/>
      </c>
      <c r="G314" s="121"/>
      <c r="H314" s="121"/>
      <c r="I314" s="121"/>
      <c r="J314" s="121"/>
      <c r="K314" s="121"/>
      <c r="L314" s="121"/>
      <c r="M314" s="121"/>
      <c r="N314" s="121"/>
      <c r="O314" s="121"/>
      <c r="P314" s="121"/>
      <c r="Q314" s="121"/>
      <c r="R314" s="121"/>
      <c r="S314" s="121"/>
      <c r="T314" s="121"/>
      <c r="U314" s="121"/>
      <c r="V314" s="121"/>
      <c r="W314" s="121"/>
      <c r="AF314" s="98"/>
    </row>
    <row r="315" spans="1:32" ht="24" hidden="1" customHeight="1" x14ac:dyDescent="0.4">
      <c r="A315" s="96"/>
      <c r="B315" s="121" t="s">
        <v>6069</v>
      </c>
      <c r="F315" s="121" t="str">
        <f>IF(入力情報!E197&lt;&gt;"",入力情報!E197,"")</f>
        <v/>
      </c>
      <c r="G315" s="121"/>
      <c r="H315" s="121"/>
      <c r="I315" s="121"/>
      <c r="J315" s="121"/>
      <c r="K315" s="121"/>
      <c r="L315" s="121"/>
      <c r="M315" s="121"/>
      <c r="N315" s="121"/>
      <c r="O315" s="121"/>
      <c r="P315" s="121"/>
      <c r="Q315" s="121"/>
      <c r="R315" s="121"/>
      <c r="S315" s="121"/>
      <c r="T315" s="121"/>
      <c r="U315" s="121"/>
      <c r="V315" s="121"/>
      <c r="W315" s="121"/>
      <c r="AF315" s="98"/>
    </row>
    <row r="316" spans="1:32" ht="20.100000000000001" hidden="1" customHeight="1" x14ac:dyDescent="0.4">
      <c r="B316" s="91" t="s">
        <v>6616</v>
      </c>
    </row>
    <row r="317" spans="1:32" ht="20.100000000000001" hidden="1" customHeight="1" x14ac:dyDescent="0.4">
      <c r="B317" s="91" t="s">
        <v>6697</v>
      </c>
    </row>
    <row r="318" spans="1:32" ht="20.100000000000001" hidden="1" customHeight="1" x14ac:dyDescent="0.4">
      <c r="B318" s="91" t="s">
        <v>6617</v>
      </c>
    </row>
    <row r="319" spans="1:32" ht="20.100000000000001" hidden="1" customHeight="1" x14ac:dyDescent="0.4">
      <c r="B319" s="91" t="s">
        <v>6618</v>
      </c>
    </row>
    <row r="320" spans="1:32" ht="24" hidden="1" customHeight="1" x14ac:dyDescent="0.4">
      <c r="A320" s="96"/>
      <c r="B320" s="97" t="s">
        <v>6068</v>
      </c>
      <c r="F320" s="121" t="str">
        <f>IF(入力情報!E208&lt;&gt;"",入力情報!E208,"")</f>
        <v/>
      </c>
      <c r="G320" s="121"/>
      <c r="H320" s="121"/>
      <c r="I320" s="121"/>
      <c r="J320" s="121"/>
      <c r="K320" s="121"/>
      <c r="L320" s="121"/>
      <c r="M320" s="121"/>
      <c r="N320" s="121"/>
      <c r="O320" s="121"/>
      <c r="P320" s="121"/>
      <c r="Q320" s="121"/>
      <c r="R320" s="121"/>
      <c r="S320" s="121"/>
      <c r="T320" s="121"/>
      <c r="U320" s="121"/>
      <c r="V320" s="121"/>
      <c r="W320" s="121"/>
      <c r="AF320" s="98"/>
    </row>
    <row r="321" spans="1:32" ht="24" hidden="1" customHeight="1" x14ac:dyDescent="0.4">
      <c r="A321" s="96"/>
      <c r="B321" s="121" t="s">
        <v>6069</v>
      </c>
      <c r="F321" s="121" t="str">
        <f>IF(入力情報!E209&lt;&gt;"",入力情報!E209,"")</f>
        <v/>
      </c>
      <c r="G321" s="121"/>
      <c r="H321" s="121"/>
      <c r="I321" s="121"/>
      <c r="J321" s="121"/>
      <c r="K321" s="121"/>
      <c r="L321" s="121"/>
      <c r="M321" s="121"/>
      <c r="N321" s="121"/>
      <c r="O321" s="121"/>
      <c r="P321" s="121"/>
      <c r="Q321" s="121"/>
      <c r="R321" s="121"/>
      <c r="S321" s="121"/>
      <c r="T321" s="121"/>
      <c r="U321" s="121"/>
      <c r="V321" s="121"/>
      <c r="W321" s="121"/>
      <c r="AF321" s="98"/>
    </row>
    <row r="322" spans="1:32" ht="20.100000000000001" hidden="1" customHeight="1" x14ac:dyDescent="0.4">
      <c r="B322" s="91" t="s">
        <v>6616</v>
      </c>
    </row>
    <row r="323" spans="1:32" ht="20.100000000000001" hidden="1" customHeight="1" x14ac:dyDescent="0.4">
      <c r="B323" s="91" t="s">
        <v>6697</v>
      </c>
    </row>
    <row r="324" spans="1:32" ht="20.100000000000001" hidden="1" customHeight="1" x14ac:dyDescent="0.4">
      <c r="B324" s="91" t="s">
        <v>6617</v>
      </c>
    </row>
    <row r="325" spans="1:32" ht="20.100000000000001" hidden="1" customHeight="1" x14ac:dyDescent="0.4">
      <c r="B325" s="91" t="s">
        <v>6618</v>
      </c>
    </row>
    <row r="326" spans="1:32" ht="24" hidden="1" customHeight="1" x14ac:dyDescent="0.4">
      <c r="A326" s="96"/>
      <c r="B326" s="97" t="s">
        <v>6068</v>
      </c>
      <c r="F326" s="121" t="str">
        <f>IF(入力情報!E220&lt;&gt;"",入力情報!E220,"")</f>
        <v/>
      </c>
      <c r="G326" s="121"/>
      <c r="H326" s="121"/>
      <c r="I326" s="121"/>
      <c r="J326" s="121"/>
      <c r="K326" s="121"/>
      <c r="L326" s="121"/>
      <c r="M326" s="121"/>
      <c r="N326" s="121"/>
      <c r="O326" s="121"/>
      <c r="P326" s="121"/>
      <c r="Q326" s="121"/>
      <c r="R326" s="121"/>
      <c r="S326" s="121"/>
      <c r="T326" s="121"/>
      <c r="U326" s="121"/>
      <c r="V326" s="121"/>
      <c r="W326" s="121"/>
      <c r="AF326" s="98"/>
    </row>
    <row r="327" spans="1:32" ht="24" hidden="1" customHeight="1" x14ac:dyDescent="0.4">
      <c r="A327" s="96"/>
      <c r="B327" s="121" t="s">
        <v>6069</v>
      </c>
      <c r="F327" s="121" t="str">
        <f>IF(入力情報!E221&lt;&gt;"",入力情報!E221,"")</f>
        <v/>
      </c>
      <c r="G327" s="121"/>
      <c r="H327" s="121"/>
      <c r="I327" s="121"/>
      <c r="J327" s="121"/>
      <c r="K327" s="121"/>
      <c r="L327" s="121"/>
      <c r="M327" s="121"/>
      <c r="N327" s="121"/>
      <c r="O327" s="121"/>
      <c r="P327" s="121"/>
      <c r="Q327" s="121"/>
      <c r="R327" s="121"/>
      <c r="S327" s="121"/>
      <c r="T327" s="121"/>
      <c r="U327" s="121"/>
      <c r="V327" s="121"/>
      <c r="W327" s="121"/>
      <c r="AF327" s="98"/>
    </row>
    <row r="328" spans="1:32" ht="20.100000000000001" hidden="1" customHeight="1" x14ac:dyDescent="0.4">
      <c r="B328" s="91" t="s">
        <v>6616</v>
      </c>
    </row>
    <row r="329" spans="1:32" ht="20.100000000000001" hidden="1" customHeight="1" x14ac:dyDescent="0.4">
      <c r="B329" s="91" t="s">
        <v>6697</v>
      </c>
    </row>
    <row r="330" spans="1:32" ht="20.100000000000001" hidden="1" customHeight="1" x14ac:dyDescent="0.4">
      <c r="B330" s="91" t="s">
        <v>6617</v>
      </c>
    </row>
    <row r="331" spans="1:32" ht="20.100000000000001" hidden="1" customHeight="1" x14ac:dyDescent="0.4">
      <c r="B331" s="91" t="s">
        <v>6618</v>
      </c>
    </row>
    <row r="332" spans="1:32" ht="24" hidden="1" customHeight="1" x14ac:dyDescent="0.4">
      <c r="A332" s="96"/>
      <c r="B332" s="97" t="s">
        <v>6068</v>
      </c>
      <c r="F332" s="121" t="str">
        <f>IF(入力情報!E232&lt;&gt;"",入力情報!E232,"")</f>
        <v/>
      </c>
      <c r="G332" s="121"/>
      <c r="H332" s="121"/>
      <c r="I332" s="121"/>
      <c r="J332" s="121"/>
      <c r="K332" s="121"/>
      <c r="L332" s="121"/>
      <c r="M332" s="121"/>
      <c r="N332" s="121"/>
      <c r="O332" s="121"/>
      <c r="P332" s="121"/>
      <c r="Q332" s="121"/>
      <c r="R332" s="121"/>
      <c r="S332" s="121"/>
      <c r="T332" s="121"/>
      <c r="U332" s="121"/>
      <c r="V332" s="121"/>
      <c r="W332" s="121"/>
      <c r="AF332" s="98"/>
    </row>
    <row r="333" spans="1:32" ht="24" hidden="1" customHeight="1" x14ac:dyDescent="0.4">
      <c r="A333" s="96"/>
      <c r="B333" s="121" t="s">
        <v>6069</v>
      </c>
      <c r="F333" s="121" t="str">
        <f>IF(入力情報!E233&lt;&gt;"",入力情報!E233,"")</f>
        <v/>
      </c>
      <c r="G333" s="121"/>
      <c r="H333" s="121"/>
      <c r="I333" s="121"/>
      <c r="J333" s="121"/>
      <c r="K333" s="121"/>
      <c r="L333" s="121"/>
      <c r="M333" s="121"/>
      <c r="N333" s="121"/>
      <c r="O333" s="121"/>
      <c r="P333" s="121"/>
      <c r="Q333" s="121"/>
      <c r="R333" s="121"/>
      <c r="S333" s="121"/>
      <c r="T333" s="121"/>
      <c r="U333" s="121"/>
      <c r="V333" s="121"/>
      <c r="W333" s="121"/>
      <c r="AF333" s="98"/>
    </row>
    <row r="334" spans="1:32" ht="20.100000000000001" hidden="1" customHeight="1" x14ac:dyDescent="0.4">
      <c r="B334" s="91" t="s">
        <v>6616</v>
      </c>
    </row>
    <row r="335" spans="1:32" ht="20.100000000000001" hidden="1" customHeight="1" x14ac:dyDescent="0.4">
      <c r="B335" s="91" t="s">
        <v>6697</v>
      </c>
    </row>
    <row r="336" spans="1:32" ht="20.100000000000001" hidden="1" customHeight="1" x14ac:dyDescent="0.4">
      <c r="B336" s="91" t="s">
        <v>6617</v>
      </c>
    </row>
    <row r="337" spans="1:32" ht="20.100000000000001" hidden="1" customHeight="1" x14ac:dyDescent="0.4">
      <c r="B337" s="91" t="s">
        <v>6618</v>
      </c>
    </row>
    <row r="338" spans="1:32" ht="24" hidden="1" customHeight="1" x14ac:dyDescent="0.4">
      <c r="A338" s="96"/>
      <c r="B338" s="97" t="s">
        <v>6068</v>
      </c>
      <c r="F338" s="121" t="str">
        <f>IF(入力情報!E244&lt;&gt;"",入力情報!E244,"")</f>
        <v/>
      </c>
      <c r="G338" s="121"/>
      <c r="H338" s="121"/>
      <c r="I338" s="121"/>
      <c r="J338" s="121"/>
      <c r="K338" s="121"/>
      <c r="L338" s="121"/>
      <c r="M338" s="121"/>
      <c r="N338" s="121"/>
      <c r="O338" s="121"/>
      <c r="P338" s="121"/>
      <c r="Q338" s="121"/>
      <c r="R338" s="121"/>
      <c r="S338" s="121"/>
      <c r="T338" s="121"/>
      <c r="U338" s="121"/>
      <c r="V338" s="121"/>
      <c r="W338" s="121"/>
      <c r="AF338" s="98"/>
    </row>
    <row r="339" spans="1:32" ht="24" hidden="1" customHeight="1" x14ac:dyDescent="0.4">
      <c r="A339" s="96"/>
      <c r="B339" s="121" t="s">
        <v>6069</v>
      </c>
      <c r="F339" s="121" t="str">
        <f>IF(入力情報!E245&lt;&gt;"",入力情報!E245,"")</f>
        <v/>
      </c>
      <c r="G339" s="121"/>
      <c r="H339" s="121"/>
      <c r="I339" s="121"/>
      <c r="J339" s="121"/>
      <c r="K339" s="121"/>
      <c r="L339" s="121"/>
      <c r="M339" s="121"/>
      <c r="N339" s="121"/>
      <c r="O339" s="121"/>
      <c r="P339" s="121"/>
      <c r="Q339" s="121"/>
      <c r="R339" s="121"/>
      <c r="S339" s="121"/>
      <c r="T339" s="121"/>
      <c r="U339" s="121"/>
      <c r="V339" s="121"/>
      <c r="W339" s="121"/>
      <c r="AF339" s="98"/>
    </row>
    <row r="340" spans="1:32" ht="20.100000000000001" hidden="1" customHeight="1" x14ac:dyDescent="0.4">
      <c r="B340" s="91" t="s">
        <v>6616</v>
      </c>
    </row>
    <row r="341" spans="1:32" ht="20.100000000000001" hidden="1" customHeight="1" x14ac:dyDescent="0.4">
      <c r="B341" s="91" t="s">
        <v>6697</v>
      </c>
    </row>
    <row r="342" spans="1:32" ht="20.100000000000001" hidden="1" customHeight="1" x14ac:dyDescent="0.4">
      <c r="B342" s="91" t="s">
        <v>6617</v>
      </c>
    </row>
    <row r="343" spans="1:32" ht="20.100000000000001" hidden="1" customHeight="1" x14ac:dyDescent="0.4">
      <c r="B343" s="91" t="s">
        <v>6618</v>
      </c>
    </row>
    <row r="344" spans="1:32" ht="24" hidden="1" customHeight="1" x14ac:dyDescent="0.4">
      <c r="A344" s="96"/>
      <c r="B344" s="97" t="s">
        <v>6068</v>
      </c>
      <c r="F344" s="121" t="str">
        <f>IF(入力情報!E256&lt;&gt;"",入力情報!E256,"")</f>
        <v/>
      </c>
      <c r="G344" s="121"/>
      <c r="H344" s="121"/>
      <c r="I344" s="121"/>
      <c r="J344" s="121"/>
      <c r="K344" s="121"/>
      <c r="L344" s="121"/>
      <c r="M344" s="121"/>
      <c r="N344" s="121"/>
      <c r="O344" s="121"/>
      <c r="P344" s="121"/>
      <c r="Q344" s="121"/>
      <c r="R344" s="121"/>
      <c r="S344" s="121"/>
      <c r="T344" s="121"/>
      <c r="U344" s="121"/>
      <c r="V344" s="121"/>
      <c r="W344" s="121"/>
      <c r="AF344" s="98"/>
    </row>
    <row r="345" spans="1:32" ht="24" hidden="1" customHeight="1" x14ac:dyDescent="0.4">
      <c r="A345" s="96"/>
      <c r="B345" s="121" t="s">
        <v>6069</v>
      </c>
      <c r="F345" s="121" t="str">
        <f>IF(入力情報!E257&lt;&gt;"",入力情報!E257,"")</f>
        <v/>
      </c>
      <c r="G345" s="121"/>
      <c r="H345" s="121"/>
      <c r="I345" s="121"/>
      <c r="J345" s="121"/>
      <c r="K345" s="121"/>
      <c r="L345" s="121"/>
      <c r="M345" s="121"/>
      <c r="N345" s="121"/>
      <c r="O345" s="121"/>
      <c r="P345" s="121"/>
      <c r="Q345" s="121"/>
      <c r="R345" s="121"/>
      <c r="S345" s="121"/>
      <c r="T345" s="121"/>
      <c r="U345" s="121"/>
      <c r="V345" s="121"/>
      <c r="W345" s="121"/>
      <c r="AF345" s="98"/>
    </row>
    <row r="346" spans="1:32" ht="20.100000000000001" hidden="1" customHeight="1" x14ac:dyDescent="0.4">
      <c r="B346" s="91" t="s">
        <v>6616</v>
      </c>
    </row>
    <row r="347" spans="1:32" ht="20.100000000000001" hidden="1" customHeight="1" x14ac:dyDescent="0.4">
      <c r="B347" s="91" t="s">
        <v>6697</v>
      </c>
    </row>
    <row r="348" spans="1:32" ht="20.100000000000001" hidden="1" customHeight="1" x14ac:dyDescent="0.4">
      <c r="B348" s="91" t="s">
        <v>6617</v>
      </c>
    </row>
    <row r="349" spans="1:32" ht="20.100000000000001" hidden="1" customHeight="1" x14ac:dyDescent="0.4">
      <c r="B349" s="91" t="s">
        <v>6618</v>
      </c>
    </row>
    <row r="350" spans="1:32" ht="24" hidden="1" customHeight="1" x14ac:dyDescent="0.4">
      <c r="A350" s="96"/>
      <c r="B350" s="97" t="s">
        <v>6068</v>
      </c>
      <c r="F350" s="121" t="str">
        <f>IF(入力情報!E268&lt;&gt;"",入力情報!E268,"")</f>
        <v/>
      </c>
      <c r="G350" s="121"/>
      <c r="H350" s="121"/>
      <c r="I350" s="121"/>
      <c r="J350" s="121"/>
      <c r="K350" s="121"/>
      <c r="L350" s="121"/>
      <c r="M350" s="121"/>
      <c r="N350" s="121"/>
      <c r="O350" s="121"/>
      <c r="P350" s="121"/>
      <c r="Q350" s="121"/>
      <c r="R350" s="121"/>
      <c r="S350" s="121"/>
      <c r="T350" s="121"/>
      <c r="U350" s="121"/>
      <c r="V350" s="121"/>
      <c r="W350" s="121"/>
      <c r="AF350" s="98"/>
    </row>
    <row r="351" spans="1:32" ht="24" hidden="1" customHeight="1" x14ac:dyDescent="0.4">
      <c r="A351" s="96"/>
      <c r="B351" s="121" t="s">
        <v>6069</v>
      </c>
      <c r="F351" s="121" t="str">
        <f>IF(入力情報!E269&lt;&gt;"",入力情報!E269,"")</f>
        <v/>
      </c>
      <c r="G351" s="121"/>
      <c r="H351" s="121"/>
      <c r="I351" s="121"/>
      <c r="J351" s="121"/>
      <c r="K351" s="121"/>
      <c r="L351" s="121"/>
      <c r="M351" s="121"/>
      <c r="N351" s="121"/>
      <c r="O351" s="121"/>
      <c r="P351" s="121"/>
      <c r="Q351" s="121"/>
      <c r="R351" s="121"/>
      <c r="S351" s="121"/>
      <c r="T351" s="121"/>
      <c r="U351" s="121"/>
      <c r="V351" s="121"/>
      <c r="W351" s="121"/>
      <c r="AF351" s="98"/>
    </row>
    <row r="352" spans="1:32" ht="20.100000000000001" hidden="1" customHeight="1" x14ac:dyDescent="0.4">
      <c r="B352" s="91" t="s">
        <v>6616</v>
      </c>
    </row>
    <row r="353" spans="1:32" ht="20.100000000000001" hidden="1" customHeight="1" x14ac:dyDescent="0.4">
      <c r="B353" s="91" t="s">
        <v>6697</v>
      </c>
    </row>
    <row r="354" spans="1:32" ht="20.100000000000001" hidden="1" customHeight="1" x14ac:dyDescent="0.4">
      <c r="B354" s="91" t="s">
        <v>6617</v>
      </c>
    </row>
    <row r="355" spans="1:32" ht="20.100000000000001" hidden="1" customHeight="1" x14ac:dyDescent="0.4">
      <c r="B355" s="91" t="s">
        <v>6618</v>
      </c>
    </row>
    <row r="356" spans="1:32" ht="24" hidden="1" customHeight="1" x14ac:dyDescent="0.4">
      <c r="A356" s="96"/>
      <c r="B356" s="97" t="s">
        <v>6068</v>
      </c>
      <c r="F356" s="121" t="str">
        <f>IF(入力情報!E280&lt;&gt;"",入力情報!E280,"")</f>
        <v/>
      </c>
      <c r="G356" s="121"/>
      <c r="H356" s="121"/>
      <c r="I356" s="121"/>
      <c r="J356" s="121"/>
      <c r="K356" s="121"/>
      <c r="L356" s="121"/>
      <c r="M356" s="121"/>
      <c r="N356" s="121"/>
      <c r="O356" s="121"/>
      <c r="P356" s="121"/>
      <c r="Q356" s="121"/>
      <c r="R356" s="121"/>
      <c r="S356" s="121"/>
      <c r="T356" s="121"/>
      <c r="U356" s="121"/>
      <c r="V356" s="121"/>
      <c r="W356" s="121"/>
      <c r="AF356" s="98"/>
    </row>
    <row r="357" spans="1:32" ht="24" hidden="1" customHeight="1" x14ac:dyDescent="0.4">
      <c r="A357" s="96"/>
      <c r="B357" s="121" t="s">
        <v>6069</v>
      </c>
      <c r="F357" s="121" t="str">
        <f>IF(入力情報!E281&lt;&gt;"",入力情報!E281,"")</f>
        <v/>
      </c>
      <c r="G357" s="121"/>
      <c r="H357" s="121"/>
      <c r="I357" s="121"/>
      <c r="J357" s="121"/>
      <c r="K357" s="121"/>
      <c r="L357" s="121"/>
      <c r="M357" s="121"/>
      <c r="N357" s="121"/>
      <c r="O357" s="121"/>
      <c r="P357" s="121"/>
      <c r="Q357" s="121"/>
      <c r="R357" s="121"/>
      <c r="S357" s="121"/>
      <c r="T357" s="121"/>
      <c r="U357" s="121"/>
      <c r="V357" s="121"/>
      <c r="W357" s="121"/>
      <c r="AF357" s="98"/>
    </row>
    <row r="358" spans="1:32" ht="20.100000000000001" hidden="1" customHeight="1" x14ac:dyDescent="0.4">
      <c r="B358" s="91" t="s">
        <v>6616</v>
      </c>
    </row>
    <row r="359" spans="1:32" ht="20.100000000000001" hidden="1" customHeight="1" x14ac:dyDescent="0.4">
      <c r="B359" s="91" t="s">
        <v>6697</v>
      </c>
    </row>
    <row r="360" spans="1:32" ht="20.100000000000001" hidden="1" customHeight="1" x14ac:dyDescent="0.4">
      <c r="B360" s="91" t="s">
        <v>6617</v>
      </c>
    </row>
    <row r="361" spans="1:32" ht="20.100000000000001" hidden="1" customHeight="1" x14ac:dyDescent="0.4">
      <c r="B361" s="91" t="s">
        <v>6618</v>
      </c>
    </row>
    <row r="362" spans="1:32" ht="24" hidden="1" customHeight="1" x14ac:dyDescent="0.4">
      <c r="A362" s="96"/>
      <c r="B362" s="97" t="s">
        <v>6068</v>
      </c>
      <c r="F362" s="121" t="str">
        <f>IF(入力情報!E292&lt;&gt;"",入力情報!E292,"")</f>
        <v/>
      </c>
      <c r="G362" s="121"/>
      <c r="H362" s="121"/>
      <c r="I362" s="121"/>
      <c r="J362" s="121"/>
      <c r="K362" s="121"/>
      <c r="L362" s="121"/>
      <c r="M362" s="121"/>
      <c r="N362" s="121"/>
      <c r="O362" s="121"/>
      <c r="P362" s="121"/>
      <c r="Q362" s="121"/>
      <c r="R362" s="121"/>
      <c r="S362" s="121"/>
      <c r="T362" s="121"/>
      <c r="U362" s="121"/>
      <c r="V362" s="121"/>
      <c r="W362" s="121"/>
      <c r="AF362" s="98"/>
    </row>
    <row r="363" spans="1:32" ht="24" hidden="1" customHeight="1" x14ac:dyDescent="0.4">
      <c r="A363" s="96"/>
      <c r="B363" s="121" t="s">
        <v>6069</v>
      </c>
      <c r="F363" s="121" t="str">
        <f>IF(入力情報!E293&lt;&gt;"",入力情報!E293,"")</f>
        <v/>
      </c>
      <c r="G363" s="121"/>
      <c r="H363" s="121"/>
      <c r="I363" s="121"/>
      <c r="J363" s="121"/>
      <c r="K363" s="121"/>
      <c r="L363" s="121"/>
      <c r="M363" s="121"/>
      <c r="N363" s="121"/>
      <c r="O363" s="121"/>
      <c r="P363" s="121"/>
      <c r="Q363" s="121"/>
      <c r="R363" s="121"/>
      <c r="S363" s="121"/>
      <c r="T363" s="121"/>
      <c r="U363" s="121"/>
      <c r="V363" s="121"/>
      <c r="W363" s="121"/>
      <c r="AF363" s="98"/>
    </row>
    <row r="364" spans="1:32" ht="20.100000000000001" hidden="1" customHeight="1" x14ac:dyDescent="0.4">
      <c r="B364" s="91" t="s">
        <v>6616</v>
      </c>
    </row>
    <row r="365" spans="1:32" ht="20.100000000000001" hidden="1" customHeight="1" x14ac:dyDescent="0.4">
      <c r="B365" s="91" t="s">
        <v>6697</v>
      </c>
    </row>
    <row r="366" spans="1:32" ht="20.100000000000001" hidden="1" customHeight="1" x14ac:dyDescent="0.4">
      <c r="B366" s="91" t="s">
        <v>6617</v>
      </c>
    </row>
    <row r="367" spans="1:32" ht="20.100000000000001" hidden="1" customHeight="1" x14ac:dyDescent="0.4">
      <c r="B367" s="91" t="s">
        <v>6618</v>
      </c>
    </row>
    <row r="368" spans="1:32" ht="24" hidden="1" customHeight="1" x14ac:dyDescent="0.4">
      <c r="A368" s="96"/>
      <c r="B368" s="97" t="s">
        <v>6068</v>
      </c>
      <c r="F368" s="121" t="str">
        <f>IF(入力情報!E304&lt;&gt;"",入力情報!E304,"")</f>
        <v/>
      </c>
      <c r="G368" s="121"/>
      <c r="H368" s="121"/>
      <c r="I368" s="121"/>
      <c r="J368" s="121"/>
      <c r="K368" s="121"/>
      <c r="L368" s="121"/>
      <c r="M368" s="121"/>
      <c r="N368" s="121"/>
      <c r="O368" s="121"/>
      <c r="P368" s="121"/>
      <c r="Q368" s="121"/>
      <c r="R368" s="121"/>
      <c r="S368" s="121"/>
      <c r="T368" s="121"/>
      <c r="U368" s="121"/>
      <c r="V368" s="121"/>
      <c r="W368" s="121"/>
      <c r="AF368" s="98"/>
    </row>
    <row r="369" spans="1:32" ht="24" hidden="1" customHeight="1" x14ac:dyDescent="0.4">
      <c r="A369" s="96"/>
      <c r="B369" s="121" t="s">
        <v>6069</v>
      </c>
      <c r="F369" s="121" t="str">
        <f>IF(入力情報!E305&lt;&gt;"",入力情報!E305,"")</f>
        <v/>
      </c>
      <c r="G369" s="121"/>
      <c r="H369" s="121"/>
      <c r="I369" s="121"/>
      <c r="J369" s="121"/>
      <c r="K369" s="121"/>
      <c r="L369" s="121"/>
      <c r="M369" s="121"/>
      <c r="N369" s="121"/>
      <c r="O369" s="121"/>
      <c r="P369" s="121"/>
      <c r="Q369" s="121"/>
      <c r="R369" s="121"/>
      <c r="S369" s="121"/>
      <c r="T369" s="121"/>
      <c r="U369" s="121"/>
      <c r="V369" s="121"/>
      <c r="W369" s="121"/>
      <c r="AF369" s="98"/>
    </row>
    <row r="370" spans="1:32" ht="20.100000000000001" hidden="1" customHeight="1" x14ac:dyDescent="0.4">
      <c r="B370" s="91" t="s">
        <v>6616</v>
      </c>
    </row>
    <row r="371" spans="1:32" ht="20.100000000000001" hidden="1" customHeight="1" x14ac:dyDescent="0.4">
      <c r="B371" s="91" t="s">
        <v>6697</v>
      </c>
    </row>
    <row r="372" spans="1:32" ht="20.100000000000001" hidden="1" customHeight="1" x14ac:dyDescent="0.4">
      <c r="B372" s="91" t="s">
        <v>6617</v>
      </c>
    </row>
    <row r="373" spans="1:32" ht="20.100000000000001" hidden="1" customHeight="1" x14ac:dyDescent="0.4">
      <c r="B373" s="91" t="s">
        <v>6618</v>
      </c>
    </row>
    <row r="374" spans="1:32" ht="24" hidden="1" customHeight="1" x14ac:dyDescent="0.4">
      <c r="A374" s="96"/>
      <c r="B374" s="97" t="s">
        <v>6068</v>
      </c>
      <c r="F374" s="121" t="str">
        <f>IF(入力情報!E316&lt;&gt;"",入力情報!E316,"")</f>
        <v/>
      </c>
      <c r="G374" s="121"/>
      <c r="H374" s="121"/>
      <c r="I374" s="121"/>
      <c r="J374" s="121"/>
      <c r="K374" s="121"/>
      <c r="L374" s="121"/>
      <c r="M374" s="121"/>
      <c r="N374" s="121"/>
      <c r="O374" s="121"/>
      <c r="P374" s="121"/>
      <c r="Q374" s="121"/>
      <c r="R374" s="121"/>
      <c r="S374" s="121"/>
      <c r="T374" s="121"/>
      <c r="U374" s="121"/>
      <c r="V374" s="121"/>
      <c r="W374" s="121"/>
      <c r="AF374" s="98"/>
    </row>
    <row r="375" spans="1:32" ht="24" hidden="1" customHeight="1" x14ac:dyDescent="0.4">
      <c r="A375" s="96"/>
      <c r="B375" s="121" t="s">
        <v>6069</v>
      </c>
      <c r="F375" s="121" t="str">
        <f>IF(入力情報!E317&lt;&gt;"",入力情報!E317,"")</f>
        <v/>
      </c>
      <c r="G375" s="121"/>
      <c r="H375" s="121"/>
      <c r="I375" s="121"/>
      <c r="J375" s="121"/>
      <c r="K375" s="121"/>
      <c r="L375" s="121"/>
      <c r="M375" s="121"/>
      <c r="N375" s="121"/>
      <c r="O375" s="121"/>
      <c r="P375" s="121"/>
      <c r="Q375" s="121"/>
      <c r="R375" s="121"/>
      <c r="S375" s="121"/>
      <c r="T375" s="121"/>
      <c r="U375" s="121"/>
      <c r="V375" s="121"/>
      <c r="W375" s="121"/>
      <c r="AF375" s="98"/>
    </row>
    <row r="376" spans="1:32" ht="20.100000000000001" hidden="1" customHeight="1" x14ac:dyDescent="0.4">
      <c r="B376" s="91" t="s">
        <v>6616</v>
      </c>
    </row>
    <row r="377" spans="1:32" ht="20.100000000000001" hidden="1" customHeight="1" x14ac:dyDescent="0.4">
      <c r="B377" s="91" t="s">
        <v>6697</v>
      </c>
    </row>
    <row r="378" spans="1:32" ht="20.100000000000001" hidden="1" customHeight="1" x14ac:dyDescent="0.4">
      <c r="B378" s="91" t="s">
        <v>6617</v>
      </c>
    </row>
    <row r="379" spans="1:32" ht="20.100000000000001" hidden="1" customHeight="1" x14ac:dyDescent="0.4">
      <c r="B379" s="91" t="s">
        <v>6618</v>
      </c>
    </row>
    <row r="380" spans="1:32" ht="24" hidden="1" customHeight="1" x14ac:dyDescent="0.4">
      <c r="A380" s="96"/>
      <c r="B380" s="97" t="s">
        <v>6068</v>
      </c>
      <c r="F380" s="121" t="str">
        <f>IF(入力情報!E328&lt;&gt;"",入力情報!E328,"")</f>
        <v/>
      </c>
      <c r="G380" s="121"/>
      <c r="H380" s="121"/>
      <c r="I380" s="121"/>
      <c r="J380" s="121"/>
      <c r="K380" s="121"/>
      <c r="L380" s="121"/>
      <c r="M380" s="121"/>
      <c r="N380" s="121"/>
      <c r="O380" s="121"/>
      <c r="P380" s="121"/>
      <c r="Q380" s="121"/>
      <c r="R380" s="121"/>
      <c r="S380" s="121"/>
      <c r="T380" s="121"/>
      <c r="U380" s="121"/>
      <c r="V380" s="121"/>
      <c r="W380" s="121"/>
      <c r="AF380" s="98"/>
    </row>
    <row r="381" spans="1:32" ht="24" hidden="1" customHeight="1" x14ac:dyDescent="0.4">
      <c r="A381" s="96"/>
      <c r="B381" s="121" t="s">
        <v>6069</v>
      </c>
      <c r="F381" s="121" t="str">
        <f>IF(入力情報!E329&lt;&gt;"",入力情報!E329,"")</f>
        <v/>
      </c>
      <c r="G381" s="121"/>
      <c r="H381" s="121"/>
      <c r="I381" s="121"/>
      <c r="J381" s="121"/>
      <c r="K381" s="121"/>
      <c r="L381" s="121"/>
      <c r="M381" s="121"/>
      <c r="N381" s="121"/>
      <c r="O381" s="121"/>
      <c r="P381" s="121"/>
      <c r="Q381" s="121"/>
      <c r="R381" s="121"/>
      <c r="S381" s="121"/>
      <c r="T381" s="121"/>
      <c r="U381" s="121"/>
      <c r="V381" s="121"/>
      <c r="W381" s="121"/>
      <c r="AF381" s="98"/>
    </row>
    <row r="382" spans="1:32" ht="20.100000000000001" hidden="1" customHeight="1" x14ac:dyDescent="0.4">
      <c r="B382" s="91" t="s">
        <v>6616</v>
      </c>
    </row>
    <row r="383" spans="1:32" ht="20.100000000000001" hidden="1" customHeight="1" x14ac:dyDescent="0.4">
      <c r="B383" s="91" t="s">
        <v>6697</v>
      </c>
    </row>
    <row r="384" spans="1:32" ht="20.100000000000001" hidden="1" customHeight="1" x14ac:dyDescent="0.4">
      <c r="B384" s="91" t="s">
        <v>6617</v>
      </c>
    </row>
    <row r="385" spans="1:32" ht="20.100000000000001" hidden="1" customHeight="1" x14ac:dyDescent="0.4">
      <c r="B385" s="91" t="s">
        <v>6618</v>
      </c>
    </row>
    <row r="386" spans="1:32" ht="24" hidden="1" customHeight="1" x14ac:dyDescent="0.4">
      <c r="A386" s="96"/>
      <c r="B386" s="97" t="s">
        <v>6068</v>
      </c>
      <c r="F386" s="121" t="str">
        <f>IF(入力情報!E340&lt;&gt;"",入力情報!E340,"")</f>
        <v/>
      </c>
      <c r="G386" s="121"/>
      <c r="H386" s="121"/>
      <c r="I386" s="121"/>
      <c r="J386" s="121"/>
      <c r="K386" s="121"/>
      <c r="L386" s="121"/>
      <c r="M386" s="121"/>
      <c r="N386" s="121"/>
      <c r="O386" s="121"/>
      <c r="P386" s="121"/>
      <c r="Q386" s="121"/>
      <c r="R386" s="121"/>
      <c r="S386" s="121"/>
      <c r="T386" s="121"/>
      <c r="U386" s="121"/>
      <c r="V386" s="121"/>
      <c r="W386" s="121"/>
      <c r="AF386" s="98"/>
    </row>
    <row r="387" spans="1:32" ht="24" hidden="1" customHeight="1" x14ac:dyDescent="0.4">
      <c r="A387" s="96"/>
      <c r="B387" s="121" t="s">
        <v>6069</v>
      </c>
      <c r="F387" s="121" t="str">
        <f>IF(入力情報!E341&lt;&gt;"",入力情報!E341,"")</f>
        <v/>
      </c>
      <c r="G387" s="121"/>
      <c r="H387" s="121"/>
      <c r="I387" s="121"/>
      <c r="J387" s="121"/>
      <c r="K387" s="121"/>
      <c r="L387" s="121"/>
      <c r="M387" s="121"/>
      <c r="N387" s="121"/>
      <c r="O387" s="121"/>
      <c r="P387" s="121"/>
      <c r="Q387" s="121"/>
      <c r="R387" s="121"/>
      <c r="S387" s="121"/>
      <c r="T387" s="121"/>
      <c r="U387" s="121"/>
      <c r="V387" s="121"/>
      <c r="W387" s="121"/>
      <c r="AF387" s="98"/>
    </row>
    <row r="388" spans="1:32" ht="20.100000000000001" hidden="1" customHeight="1" x14ac:dyDescent="0.4">
      <c r="B388" s="91" t="s">
        <v>6616</v>
      </c>
    </row>
    <row r="389" spans="1:32" ht="20.100000000000001" hidden="1" customHeight="1" x14ac:dyDescent="0.4">
      <c r="B389" s="91" t="s">
        <v>6697</v>
      </c>
    </row>
    <row r="390" spans="1:32" ht="20.100000000000001" hidden="1" customHeight="1" x14ac:dyDescent="0.4">
      <c r="B390" s="91" t="s">
        <v>6617</v>
      </c>
    </row>
    <row r="391" spans="1:32" ht="20.100000000000001" hidden="1" customHeight="1" x14ac:dyDescent="0.4">
      <c r="B391" s="91" t="s">
        <v>6618</v>
      </c>
    </row>
    <row r="392" spans="1:32" ht="24" hidden="1" customHeight="1" x14ac:dyDescent="0.4">
      <c r="A392" s="96"/>
      <c r="B392" s="97" t="s">
        <v>6068</v>
      </c>
      <c r="F392" s="121" t="str">
        <f>IF(入力情報!E352&lt;&gt;"",入力情報!E352,"")</f>
        <v/>
      </c>
      <c r="G392" s="121"/>
      <c r="H392" s="121"/>
      <c r="I392" s="121"/>
      <c r="J392" s="121"/>
      <c r="K392" s="121"/>
      <c r="L392" s="121"/>
      <c r="M392" s="121"/>
      <c r="N392" s="121"/>
      <c r="O392" s="121"/>
      <c r="P392" s="121"/>
      <c r="Q392" s="121"/>
      <c r="R392" s="121"/>
      <c r="S392" s="121"/>
      <c r="T392" s="121"/>
      <c r="U392" s="121"/>
      <c r="V392" s="121"/>
      <c r="W392" s="121"/>
      <c r="AF392" s="98"/>
    </row>
    <row r="393" spans="1:32" ht="24" hidden="1" customHeight="1" x14ac:dyDescent="0.4">
      <c r="A393" s="96"/>
      <c r="B393" s="121" t="s">
        <v>6069</v>
      </c>
      <c r="F393" s="121" t="str">
        <f>IF(入力情報!E353&lt;&gt;"",入力情報!E353,"")</f>
        <v/>
      </c>
      <c r="G393" s="121"/>
      <c r="H393" s="121"/>
      <c r="I393" s="121"/>
      <c r="J393" s="121"/>
      <c r="K393" s="121"/>
      <c r="L393" s="121"/>
      <c r="M393" s="121"/>
      <c r="N393" s="121"/>
      <c r="O393" s="121"/>
      <c r="P393" s="121"/>
      <c r="Q393" s="121"/>
      <c r="R393" s="121"/>
      <c r="S393" s="121"/>
      <c r="T393" s="121"/>
      <c r="U393" s="121"/>
      <c r="V393" s="121"/>
      <c r="W393" s="121"/>
      <c r="AF393" s="98"/>
    </row>
    <row r="394" spans="1:32" ht="20.100000000000001" hidden="1" customHeight="1" x14ac:dyDescent="0.4">
      <c r="B394" s="91" t="s">
        <v>6616</v>
      </c>
    </row>
    <row r="395" spans="1:32" ht="20.100000000000001" hidden="1" customHeight="1" x14ac:dyDescent="0.4">
      <c r="B395" s="91" t="s">
        <v>6697</v>
      </c>
    </row>
    <row r="396" spans="1:32" ht="20.100000000000001" hidden="1" customHeight="1" x14ac:dyDescent="0.4">
      <c r="B396" s="91" t="s">
        <v>6617</v>
      </c>
    </row>
    <row r="397" spans="1:32" ht="20.100000000000001" hidden="1" customHeight="1" x14ac:dyDescent="0.4">
      <c r="B397" s="91" t="s">
        <v>6618</v>
      </c>
    </row>
    <row r="398" spans="1:32" ht="24" hidden="1" customHeight="1" x14ac:dyDescent="0.4">
      <c r="A398" s="96"/>
      <c r="B398" s="97" t="s">
        <v>6068</v>
      </c>
      <c r="F398" s="121" t="str">
        <f>IF(入力情報!E364&lt;&gt;"",入力情報!E364,"")</f>
        <v/>
      </c>
      <c r="G398" s="121"/>
      <c r="H398" s="121"/>
      <c r="I398" s="121"/>
      <c r="J398" s="121"/>
      <c r="K398" s="121"/>
      <c r="L398" s="121"/>
      <c r="M398" s="121"/>
      <c r="N398" s="121"/>
      <c r="O398" s="121"/>
      <c r="P398" s="121"/>
      <c r="Q398" s="121"/>
      <c r="R398" s="121"/>
      <c r="S398" s="121"/>
      <c r="T398" s="121"/>
      <c r="U398" s="121"/>
      <c r="V398" s="121"/>
      <c r="W398" s="121"/>
      <c r="AF398" s="98"/>
    </row>
    <row r="399" spans="1:32" ht="24" hidden="1" customHeight="1" x14ac:dyDescent="0.4">
      <c r="A399" s="96"/>
      <c r="B399" s="121" t="s">
        <v>6069</v>
      </c>
      <c r="F399" s="121" t="str">
        <f>IF(入力情報!E365&lt;&gt;"",入力情報!E365,"")</f>
        <v/>
      </c>
      <c r="G399" s="121"/>
      <c r="H399" s="121"/>
      <c r="I399" s="121"/>
      <c r="J399" s="121"/>
      <c r="K399" s="121"/>
      <c r="L399" s="121"/>
      <c r="M399" s="121"/>
      <c r="N399" s="121"/>
      <c r="O399" s="121"/>
      <c r="P399" s="121"/>
      <c r="Q399" s="121"/>
      <c r="R399" s="121"/>
      <c r="S399" s="121"/>
      <c r="T399" s="121"/>
      <c r="U399" s="121"/>
      <c r="V399" s="121"/>
      <c r="W399" s="121"/>
      <c r="AF399" s="98"/>
    </row>
    <row r="400" spans="1:32" ht="20.100000000000001" hidden="1" customHeight="1" x14ac:dyDescent="0.4">
      <c r="B400" s="91" t="s">
        <v>6616</v>
      </c>
    </row>
    <row r="401" spans="1:32" ht="20.100000000000001" hidden="1" customHeight="1" x14ac:dyDescent="0.4">
      <c r="B401" s="91" t="s">
        <v>6697</v>
      </c>
    </row>
    <row r="402" spans="1:32" ht="20.100000000000001" hidden="1" customHeight="1" x14ac:dyDescent="0.4">
      <c r="B402" s="91" t="s">
        <v>6617</v>
      </c>
    </row>
    <row r="403" spans="1:32" ht="20.100000000000001" hidden="1" customHeight="1" x14ac:dyDescent="0.4">
      <c r="B403" s="91" t="s">
        <v>6618</v>
      </c>
    </row>
    <row r="404" spans="1:32" ht="24" hidden="1" customHeight="1" x14ac:dyDescent="0.4">
      <c r="A404" s="96"/>
      <c r="B404" s="97" t="s">
        <v>6068</v>
      </c>
      <c r="F404" s="121" t="str">
        <f>IF(入力情報!E376&lt;&gt;"",入力情報!E376,"")</f>
        <v/>
      </c>
      <c r="G404" s="121"/>
      <c r="H404" s="121"/>
      <c r="I404" s="121"/>
      <c r="J404" s="121"/>
      <c r="K404" s="121"/>
      <c r="L404" s="121"/>
      <c r="M404" s="121"/>
      <c r="N404" s="121"/>
      <c r="O404" s="121"/>
      <c r="P404" s="121"/>
      <c r="Q404" s="121"/>
      <c r="R404" s="121"/>
      <c r="S404" s="121"/>
      <c r="T404" s="121"/>
      <c r="U404" s="121"/>
      <c r="V404" s="121"/>
      <c r="W404" s="121"/>
      <c r="AF404" s="98"/>
    </row>
    <row r="405" spans="1:32" ht="24" hidden="1" customHeight="1" x14ac:dyDescent="0.4">
      <c r="A405" s="96"/>
      <c r="B405" s="121" t="s">
        <v>6069</v>
      </c>
      <c r="F405" s="121" t="str">
        <f>IF(入力情報!E377&lt;&gt;"",入力情報!E377,"")</f>
        <v/>
      </c>
      <c r="G405" s="121"/>
      <c r="H405" s="121"/>
      <c r="I405" s="121"/>
      <c r="J405" s="121"/>
      <c r="K405" s="121"/>
      <c r="L405" s="121"/>
      <c r="M405" s="121"/>
      <c r="N405" s="121"/>
      <c r="O405" s="121"/>
      <c r="P405" s="121"/>
      <c r="Q405" s="121"/>
      <c r="R405" s="121"/>
      <c r="S405" s="121"/>
      <c r="T405" s="121"/>
      <c r="U405" s="121"/>
      <c r="V405" s="121"/>
      <c r="W405" s="121"/>
      <c r="AF405" s="98"/>
    </row>
    <row r="406" spans="1:32" ht="20.100000000000001" hidden="1" customHeight="1" x14ac:dyDescent="0.4">
      <c r="B406" s="91" t="s">
        <v>6616</v>
      </c>
    </row>
    <row r="407" spans="1:32" ht="20.100000000000001" hidden="1" customHeight="1" x14ac:dyDescent="0.4">
      <c r="B407" s="91" t="s">
        <v>6697</v>
      </c>
    </row>
    <row r="408" spans="1:32" ht="20.100000000000001" hidden="1" customHeight="1" x14ac:dyDescent="0.4">
      <c r="B408" s="91" t="s">
        <v>6617</v>
      </c>
    </row>
    <row r="409" spans="1:32" ht="20.100000000000001" hidden="1" customHeight="1" x14ac:dyDescent="0.4">
      <c r="B409" s="91" t="s">
        <v>6618</v>
      </c>
    </row>
    <row r="410" spans="1:32" ht="24" hidden="1" customHeight="1" x14ac:dyDescent="0.4">
      <c r="A410" s="96"/>
      <c r="B410" s="97" t="s">
        <v>6068</v>
      </c>
      <c r="F410" s="121" t="str">
        <f>IF(入力情報!E388&lt;&gt;"",入力情報!E388,"")</f>
        <v/>
      </c>
      <c r="G410" s="121"/>
      <c r="H410" s="121"/>
      <c r="I410" s="121"/>
      <c r="J410" s="121"/>
      <c r="K410" s="121"/>
      <c r="L410" s="121"/>
      <c r="M410" s="121"/>
      <c r="N410" s="121"/>
      <c r="O410" s="121"/>
      <c r="P410" s="121"/>
      <c r="Q410" s="121"/>
      <c r="R410" s="121"/>
      <c r="S410" s="121"/>
      <c r="T410" s="121"/>
      <c r="U410" s="121"/>
      <c r="V410" s="121"/>
      <c r="W410" s="121"/>
      <c r="AF410" s="98"/>
    </row>
    <row r="411" spans="1:32" ht="24" hidden="1" customHeight="1" x14ac:dyDescent="0.4">
      <c r="A411" s="96"/>
      <c r="B411" s="121" t="s">
        <v>6069</v>
      </c>
      <c r="F411" s="121" t="str">
        <f>IF(入力情報!E389&lt;&gt;"",入力情報!E389,"")</f>
        <v/>
      </c>
      <c r="G411" s="121"/>
      <c r="H411" s="121"/>
      <c r="I411" s="121"/>
      <c r="J411" s="121"/>
      <c r="K411" s="121"/>
      <c r="L411" s="121"/>
      <c r="M411" s="121"/>
      <c r="N411" s="121"/>
      <c r="O411" s="121"/>
      <c r="P411" s="121"/>
      <c r="Q411" s="121"/>
      <c r="R411" s="121"/>
      <c r="S411" s="121"/>
      <c r="T411" s="121"/>
      <c r="U411" s="121"/>
      <c r="V411" s="121"/>
      <c r="W411" s="121"/>
      <c r="AF411" s="98"/>
    </row>
    <row r="412" spans="1:32" ht="20.100000000000001" hidden="1" customHeight="1" x14ac:dyDescent="0.4">
      <c r="B412" s="91" t="s">
        <v>6616</v>
      </c>
    </row>
    <row r="413" spans="1:32" ht="20.100000000000001" hidden="1" customHeight="1" x14ac:dyDescent="0.4">
      <c r="B413" s="91" t="s">
        <v>6697</v>
      </c>
    </row>
    <row r="414" spans="1:32" ht="20.100000000000001" hidden="1" customHeight="1" x14ac:dyDescent="0.4">
      <c r="B414" s="91" t="s">
        <v>6617</v>
      </c>
    </row>
    <row r="415" spans="1:32" ht="20.100000000000001" hidden="1" customHeight="1" x14ac:dyDescent="0.4">
      <c r="B415" s="91" t="s">
        <v>6618</v>
      </c>
    </row>
    <row r="416" spans="1:32" ht="24" hidden="1" customHeight="1" x14ac:dyDescent="0.4">
      <c r="A416" s="96"/>
      <c r="B416" s="97" t="s">
        <v>6068</v>
      </c>
      <c r="F416" s="121" t="str">
        <f>IF(入力情報!E400&lt;&gt;"",入力情報!E400,"")</f>
        <v/>
      </c>
      <c r="G416" s="121"/>
      <c r="H416" s="121"/>
      <c r="I416" s="121"/>
      <c r="J416" s="121"/>
      <c r="K416" s="121"/>
      <c r="L416" s="121"/>
      <c r="M416" s="121"/>
      <c r="N416" s="121"/>
      <c r="O416" s="121"/>
      <c r="P416" s="121"/>
      <c r="Q416" s="121"/>
      <c r="R416" s="121"/>
      <c r="S416" s="121"/>
      <c r="T416" s="121"/>
      <c r="U416" s="121"/>
      <c r="V416" s="121"/>
      <c r="W416" s="121"/>
      <c r="AF416" s="98"/>
    </row>
    <row r="417" spans="1:32" ht="24" hidden="1" customHeight="1" x14ac:dyDescent="0.4">
      <c r="A417" s="96"/>
      <c r="B417" s="121" t="s">
        <v>6069</v>
      </c>
      <c r="F417" s="121" t="str">
        <f>IF(入力情報!E401&lt;&gt;"",入力情報!E401,"")</f>
        <v/>
      </c>
      <c r="G417" s="121"/>
      <c r="H417" s="121"/>
      <c r="I417" s="121"/>
      <c r="J417" s="121"/>
      <c r="K417" s="121"/>
      <c r="L417" s="121"/>
      <c r="M417" s="121"/>
      <c r="N417" s="121"/>
      <c r="O417" s="121"/>
      <c r="P417" s="121"/>
      <c r="Q417" s="121"/>
      <c r="R417" s="121"/>
      <c r="S417" s="121"/>
      <c r="T417" s="121"/>
      <c r="U417" s="121"/>
      <c r="V417" s="121"/>
      <c r="W417" s="121"/>
      <c r="AF417" s="98"/>
    </row>
    <row r="418" spans="1:32" ht="20.100000000000001" hidden="1" customHeight="1" x14ac:dyDescent="0.4">
      <c r="B418" s="91" t="s">
        <v>6616</v>
      </c>
    </row>
    <row r="419" spans="1:32" ht="20.100000000000001" hidden="1" customHeight="1" x14ac:dyDescent="0.4">
      <c r="B419" s="91" t="s">
        <v>6697</v>
      </c>
    </row>
    <row r="420" spans="1:32" ht="20.100000000000001" hidden="1" customHeight="1" x14ac:dyDescent="0.4">
      <c r="B420" s="91" t="s">
        <v>6617</v>
      </c>
    </row>
    <row r="421" spans="1:32" ht="20.100000000000001" hidden="1" customHeight="1" x14ac:dyDescent="0.4">
      <c r="B421" s="91" t="s">
        <v>6618</v>
      </c>
    </row>
    <row r="422" spans="1:32" ht="24" hidden="1" customHeight="1" x14ac:dyDescent="0.4">
      <c r="A422" s="96"/>
      <c r="B422" s="97" t="s">
        <v>6068</v>
      </c>
      <c r="F422" s="121" t="str">
        <f>IF(入力情報!E412&lt;&gt;"",入力情報!E412,"")</f>
        <v/>
      </c>
      <c r="G422" s="121"/>
      <c r="H422" s="121"/>
      <c r="I422" s="121"/>
      <c r="J422" s="121"/>
      <c r="K422" s="121"/>
      <c r="L422" s="121"/>
      <c r="M422" s="121"/>
      <c r="N422" s="121"/>
      <c r="O422" s="121"/>
      <c r="P422" s="121"/>
      <c r="Q422" s="121"/>
      <c r="R422" s="121"/>
      <c r="S422" s="121"/>
      <c r="T422" s="121"/>
      <c r="U422" s="121"/>
      <c r="V422" s="121"/>
      <c r="W422" s="121"/>
      <c r="AF422" s="98"/>
    </row>
    <row r="423" spans="1:32" ht="24" hidden="1" customHeight="1" x14ac:dyDescent="0.4">
      <c r="A423" s="96"/>
      <c r="B423" s="121" t="s">
        <v>6069</v>
      </c>
      <c r="F423" s="121" t="str">
        <f>IF(入力情報!E413&lt;&gt;"",入力情報!E413,"")</f>
        <v/>
      </c>
      <c r="G423" s="121"/>
      <c r="H423" s="121"/>
      <c r="I423" s="121"/>
      <c r="J423" s="121"/>
      <c r="K423" s="121"/>
      <c r="L423" s="121"/>
      <c r="M423" s="121"/>
      <c r="N423" s="121"/>
      <c r="O423" s="121"/>
      <c r="P423" s="121"/>
      <c r="Q423" s="121"/>
      <c r="R423" s="121"/>
      <c r="S423" s="121"/>
      <c r="T423" s="121"/>
      <c r="U423" s="121"/>
      <c r="V423" s="121"/>
      <c r="W423" s="121"/>
      <c r="AF423" s="98"/>
    </row>
    <row r="424" spans="1:32" ht="20.100000000000001" hidden="1" customHeight="1" x14ac:dyDescent="0.4">
      <c r="B424" s="91" t="s">
        <v>6616</v>
      </c>
    </row>
    <row r="425" spans="1:32" ht="20.100000000000001" hidden="1" customHeight="1" x14ac:dyDescent="0.4">
      <c r="B425" s="91" t="s">
        <v>6697</v>
      </c>
    </row>
    <row r="426" spans="1:32" ht="20.100000000000001" hidden="1" customHeight="1" x14ac:dyDescent="0.4">
      <c r="B426" s="91" t="s">
        <v>6617</v>
      </c>
    </row>
    <row r="427" spans="1:32" ht="20.100000000000001" hidden="1" customHeight="1" x14ac:dyDescent="0.4">
      <c r="B427" s="91" t="s">
        <v>6618</v>
      </c>
    </row>
    <row r="428" spans="1:32" ht="24" hidden="1" customHeight="1" x14ac:dyDescent="0.4">
      <c r="A428" s="96"/>
      <c r="B428" s="97" t="s">
        <v>6068</v>
      </c>
      <c r="F428" s="121" t="str">
        <f>IF(入力情報!E424&lt;&gt;"",入力情報!E424,"")</f>
        <v/>
      </c>
      <c r="G428" s="121"/>
      <c r="H428" s="121"/>
      <c r="I428" s="121"/>
      <c r="J428" s="121"/>
      <c r="K428" s="121"/>
      <c r="L428" s="121"/>
      <c r="M428" s="121"/>
      <c r="N428" s="121"/>
      <c r="O428" s="121"/>
      <c r="P428" s="121"/>
      <c r="Q428" s="121"/>
      <c r="R428" s="121"/>
      <c r="S428" s="121"/>
      <c r="T428" s="121"/>
      <c r="U428" s="121"/>
      <c r="V428" s="121"/>
      <c r="W428" s="121"/>
      <c r="AF428" s="98"/>
    </row>
    <row r="429" spans="1:32" ht="24" hidden="1" customHeight="1" x14ac:dyDescent="0.4">
      <c r="A429" s="96"/>
      <c r="B429" s="121" t="s">
        <v>6069</v>
      </c>
      <c r="F429" s="121" t="str">
        <f>IF(入力情報!E425&lt;&gt;"",入力情報!E425,"")</f>
        <v/>
      </c>
      <c r="G429" s="121"/>
      <c r="H429" s="121"/>
      <c r="I429" s="121"/>
      <c r="J429" s="121"/>
      <c r="K429" s="121"/>
      <c r="L429" s="121"/>
      <c r="M429" s="121"/>
      <c r="N429" s="121"/>
      <c r="O429" s="121"/>
      <c r="P429" s="121"/>
      <c r="Q429" s="121"/>
      <c r="R429" s="121"/>
      <c r="S429" s="121"/>
      <c r="T429" s="121"/>
      <c r="U429" s="121"/>
      <c r="V429" s="121"/>
      <c r="W429" s="121"/>
      <c r="AF429" s="98"/>
    </row>
    <row r="430" spans="1:32" ht="20.100000000000001" hidden="1" customHeight="1" x14ac:dyDescent="0.4">
      <c r="B430" s="91" t="s">
        <v>6616</v>
      </c>
    </row>
    <row r="431" spans="1:32" ht="20.100000000000001" hidden="1" customHeight="1" x14ac:dyDescent="0.4">
      <c r="B431" s="91" t="s">
        <v>6697</v>
      </c>
    </row>
    <row r="432" spans="1:32" ht="20.100000000000001" hidden="1" customHeight="1" x14ac:dyDescent="0.4">
      <c r="B432" s="91" t="s">
        <v>6617</v>
      </c>
    </row>
    <row r="433" spans="1:32" ht="20.100000000000001" hidden="1" customHeight="1" x14ac:dyDescent="0.4">
      <c r="B433" s="91" t="s">
        <v>6618</v>
      </c>
    </row>
    <row r="434" spans="1:32" ht="24" hidden="1" customHeight="1" x14ac:dyDescent="0.4">
      <c r="A434" s="96"/>
      <c r="B434" s="97" t="s">
        <v>6068</v>
      </c>
      <c r="F434" s="121" t="str">
        <f>IF(入力情報!E436&lt;&gt;"",入力情報!E436,"")</f>
        <v/>
      </c>
      <c r="G434" s="121"/>
      <c r="H434" s="121"/>
      <c r="I434" s="121"/>
      <c r="J434" s="121"/>
      <c r="K434" s="121"/>
      <c r="L434" s="121"/>
      <c r="M434" s="121"/>
      <c r="N434" s="121"/>
      <c r="O434" s="121"/>
      <c r="P434" s="121"/>
      <c r="Q434" s="121"/>
      <c r="R434" s="121"/>
      <c r="S434" s="121"/>
      <c r="T434" s="121"/>
      <c r="U434" s="121"/>
      <c r="V434" s="121"/>
      <c r="W434" s="121"/>
      <c r="AF434" s="98"/>
    </row>
    <row r="435" spans="1:32" ht="24" hidden="1" customHeight="1" x14ac:dyDescent="0.4">
      <c r="A435" s="96"/>
      <c r="B435" s="121" t="s">
        <v>6069</v>
      </c>
      <c r="F435" s="121" t="str">
        <f>IF(入力情報!E437&lt;&gt;"",入力情報!E437,"")</f>
        <v/>
      </c>
      <c r="G435" s="121"/>
      <c r="H435" s="121"/>
      <c r="I435" s="121"/>
      <c r="J435" s="121"/>
      <c r="K435" s="121"/>
      <c r="L435" s="121"/>
      <c r="M435" s="121"/>
      <c r="N435" s="121"/>
      <c r="O435" s="121"/>
      <c r="P435" s="121"/>
      <c r="Q435" s="121"/>
      <c r="R435" s="121"/>
      <c r="S435" s="121"/>
      <c r="T435" s="121"/>
      <c r="U435" s="121"/>
      <c r="V435" s="121"/>
      <c r="W435" s="121"/>
      <c r="AF435" s="98"/>
    </row>
    <row r="436" spans="1:32" ht="20.100000000000001" hidden="1" customHeight="1" x14ac:dyDescent="0.4">
      <c r="B436" s="91" t="s">
        <v>6616</v>
      </c>
    </row>
    <row r="437" spans="1:32" ht="20.100000000000001" hidden="1" customHeight="1" x14ac:dyDescent="0.4">
      <c r="B437" s="91" t="s">
        <v>6697</v>
      </c>
    </row>
    <row r="438" spans="1:32" ht="20.100000000000001" hidden="1" customHeight="1" x14ac:dyDescent="0.4">
      <c r="B438" s="91" t="s">
        <v>6617</v>
      </c>
    </row>
    <row r="439" spans="1:32" ht="20.100000000000001" hidden="1" customHeight="1" x14ac:dyDescent="0.4">
      <c r="B439" s="91" t="s">
        <v>6618</v>
      </c>
    </row>
    <row r="440" spans="1:32" ht="24" hidden="1" customHeight="1" x14ac:dyDescent="0.4">
      <c r="A440" s="96"/>
      <c r="B440" s="97" t="s">
        <v>6068</v>
      </c>
      <c r="F440" s="121" t="str">
        <f>IF(入力情報!E448&lt;&gt;"",入力情報!E448,"")</f>
        <v/>
      </c>
      <c r="G440" s="121"/>
      <c r="H440" s="121"/>
      <c r="I440" s="121"/>
      <c r="J440" s="121"/>
      <c r="K440" s="121"/>
      <c r="L440" s="121"/>
      <c r="M440" s="121"/>
      <c r="N440" s="121"/>
      <c r="O440" s="121"/>
      <c r="P440" s="121"/>
      <c r="Q440" s="121"/>
      <c r="R440" s="121"/>
      <c r="S440" s="121"/>
      <c r="T440" s="121"/>
      <c r="U440" s="121"/>
      <c r="V440" s="121"/>
      <c r="W440" s="121"/>
      <c r="AF440" s="98"/>
    </row>
    <row r="441" spans="1:32" ht="24" hidden="1" customHeight="1" x14ac:dyDescent="0.4">
      <c r="A441" s="96"/>
      <c r="B441" s="121" t="s">
        <v>6069</v>
      </c>
      <c r="F441" s="121" t="str">
        <f>IF(入力情報!E449&lt;&gt;"",入力情報!E449,"")</f>
        <v/>
      </c>
      <c r="G441" s="121"/>
      <c r="H441" s="121"/>
      <c r="I441" s="121"/>
      <c r="J441" s="121"/>
      <c r="K441" s="121"/>
      <c r="L441" s="121"/>
      <c r="M441" s="121"/>
      <c r="N441" s="121"/>
      <c r="O441" s="121"/>
      <c r="P441" s="121"/>
      <c r="Q441" s="121"/>
      <c r="R441" s="121"/>
      <c r="S441" s="121"/>
      <c r="T441" s="121"/>
      <c r="U441" s="121"/>
      <c r="V441" s="121"/>
      <c r="W441" s="121"/>
      <c r="AF441" s="98"/>
    </row>
    <row r="442" spans="1:32" ht="20.100000000000001" hidden="1" customHeight="1" x14ac:dyDescent="0.4">
      <c r="B442" s="91" t="s">
        <v>6616</v>
      </c>
    </row>
    <row r="443" spans="1:32" ht="20.100000000000001" hidden="1" customHeight="1" x14ac:dyDescent="0.4">
      <c r="B443" s="91" t="s">
        <v>6697</v>
      </c>
    </row>
    <row r="444" spans="1:32" ht="20.100000000000001" hidden="1" customHeight="1" x14ac:dyDescent="0.4">
      <c r="B444" s="91" t="s">
        <v>6617</v>
      </c>
    </row>
    <row r="445" spans="1:32" ht="20.100000000000001" hidden="1" customHeight="1" x14ac:dyDescent="0.4">
      <c r="B445" s="91" t="s">
        <v>6618</v>
      </c>
    </row>
    <row r="446" spans="1:32" ht="24" hidden="1" customHeight="1" x14ac:dyDescent="0.4">
      <c r="A446" s="96"/>
      <c r="B446" s="97" t="s">
        <v>6068</v>
      </c>
      <c r="F446" s="121" t="str">
        <f>IF(入力情報!E460&lt;&gt;"",入力情報!E460,"")</f>
        <v/>
      </c>
      <c r="G446" s="121"/>
      <c r="H446" s="121"/>
      <c r="I446" s="121"/>
      <c r="J446" s="121"/>
      <c r="K446" s="121"/>
      <c r="L446" s="121"/>
      <c r="M446" s="121"/>
      <c r="N446" s="121"/>
      <c r="O446" s="121"/>
      <c r="P446" s="121"/>
      <c r="Q446" s="121"/>
      <c r="R446" s="121"/>
      <c r="S446" s="121"/>
      <c r="T446" s="121"/>
      <c r="U446" s="121"/>
      <c r="V446" s="121"/>
      <c r="W446" s="121"/>
      <c r="AF446" s="98"/>
    </row>
    <row r="447" spans="1:32" ht="24" hidden="1" customHeight="1" x14ac:dyDescent="0.4">
      <c r="A447" s="96"/>
      <c r="B447" s="121" t="s">
        <v>6069</v>
      </c>
      <c r="F447" s="121" t="str">
        <f>IF(入力情報!E461&lt;&gt;"",入力情報!E461,"")</f>
        <v/>
      </c>
      <c r="G447" s="121"/>
      <c r="H447" s="121"/>
      <c r="I447" s="121"/>
      <c r="J447" s="121"/>
      <c r="K447" s="121"/>
      <c r="L447" s="121"/>
      <c r="M447" s="121"/>
      <c r="N447" s="121"/>
      <c r="O447" s="121"/>
      <c r="P447" s="121"/>
      <c r="Q447" s="121"/>
      <c r="R447" s="121"/>
      <c r="S447" s="121"/>
      <c r="T447" s="121"/>
      <c r="U447" s="121"/>
      <c r="V447" s="121"/>
      <c r="W447" s="121"/>
      <c r="AF447" s="98"/>
    </row>
    <row r="448" spans="1:32" ht="20.100000000000001" hidden="1" customHeight="1" x14ac:dyDescent="0.4">
      <c r="B448" s="91" t="s">
        <v>6616</v>
      </c>
    </row>
    <row r="449" spans="1:32" ht="20.100000000000001" hidden="1" customHeight="1" x14ac:dyDescent="0.4">
      <c r="B449" s="91" t="s">
        <v>6697</v>
      </c>
    </row>
    <row r="450" spans="1:32" ht="20.100000000000001" hidden="1" customHeight="1" x14ac:dyDescent="0.4">
      <c r="B450" s="91" t="s">
        <v>6617</v>
      </c>
    </row>
    <row r="451" spans="1:32" ht="20.100000000000001" hidden="1" customHeight="1" x14ac:dyDescent="0.4">
      <c r="B451" s="91" t="s">
        <v>6618</v>
      </c>
    </row>
    <row r="452" spans="1:32" ht="24" hidden="1" customHeight="1" x14ac:dyDescent="0.4">
      <c r="A452" s="96"/>
      <c r="B452" s="97" t="s">
        <v>6068</v>
      </c>
      <c r="F452" s="121" t="str">
        <f>IF(入力情報!E472&lt;&gt;"",入力情報!E472,"")</f>
        <v/>
      </c>
      <c r="G452" s="121"/>
      <c r="H452" s="121"/>
      <c r="I452" s="121"/>
      <c r="J452" s="121"/>
      <c r="K452" s="121"/>
      <c r="L452" s="121"/>
      <c r="M452" s="121"/>
      <c r="N452" s="121"/>
      <c r="O452" s="121"/>
      <c r="P452" s="121"/>
      <c r="Q452" s="121"/>
      <c r="R452" s="121"/>
      <c r="S452" s="121"/>
      <c r="T452" s="121"/>
      <c r="U452" s="121"/>
      <c r="V452" s="121"/>
      <c r="W452" s="121"/>
      <c r="AF452" s="98"/>
    </row>
    <row r="453" spans="1:32" ht="24" hidden="1" customHeight="1" x14ac:dyDescent="0.4">
      <c r="A453" s="96"/>
      <c r="B453" s="121" t="s">
        <v>6069</v>
      </c>
      <c r="F453" s="121" t="str">
        <f>IF(入力情報!E473&lt;&gt;"",入力情報!E473,"")</f>
        <v/>
      </c>
      <c r="G453" s="121"/>
      <c r="H453" s="121"/>
      <c r="I453" s="121"/>
      <c r="J453" s="121"/>
      <c r="K453" s="121"/>
      <c r="L453" s="121"/>
      <c r="M453" s="121"/>
      <c r="N453" s="121"/>
      <c r="O453" s="121"/>
      <c r="P453" s="121"/>
      <c r="Q453" s="121"/>
      <c r="R453" s="121"/>
      <c r="S453" s="121"/>
      <c r="T453" s="121"/>
      <c r="U453" s="121"/>
      <c r="V453" s="121"/>
      <c r="W453" s="121"/>
      <c r="AF453" s="98"/>
    </row>
    <row r="454" spans="1:32" ht="20.100000000000001" hidden="1" customHeight="1" x14ac:dyDescent="0.4">
      <c r="B454" s="91" t="s">
        <v>6616</v>
      </c>
    </row>
    <row r="455" spans="1:32" ht="20.100000000000001" hidden="1" customHeight="1" x14ac:dyDescent="0.4">
      <c r="B455" s="91" t="s">
        <v>6697</v>
      </c>
    </row>
    <row r="456" spans="1:32" ht="20.100000000000001" hidden="1" customHeight="1" x14ac:dyDescent="0.4">
      <c r="B456" s="91" t="s">
        <v>6617</v>
      </c>
    </row>
    <row r="457" spans="1:32" ht="20.100000000000001" hidden="1" customHeight="1" x14ac:dyDescent="0.4">
      <c r="B457" s="91" t="s">
        <v>6618</v>
      </c>
    </row>
    <row r="458" spans="1:32" ht="24" hidden="1" customHeight="1" x14ac:dyDescent="0.4">
      <c r="A458" s="96"/>
      <c r="B458" s="97" t="s">
        <v>6068</v>
      </c>
      <c r="F458" s="121" t="str">
        <f>IF(入力情報!E484&lt;&gt;"",入力情報!E484,"")</f>
        <v/>
      </c>
      <c r="G458" s="121"/>
      <c r="H458" s="121"/>
      <c r="I458" s="121"/>
      <c r="J458" s="121"/>
      <c r="K458" s="121"/>
      <c r="L458" s="121"/>
      <c r="M458" s="121"/>
      <c r="N458" s="121"/>
      <c r="O458" s="121"/>
      <c r="P458" s="121"/>
      <c r="Q458" s="121"/>
      <c r="R458" s="121"/>
      <c r="S458" s="121"/>
      <c r="T458" s="121"/>
      <c r="U458" s="121"/>
      <c r="V458" s="121"/>
      <c r="W458" s="121"/>
      <c r="AF458" s="98"/>
    </row>
    <row r="459" spans="1:32" ht="24" hidden="1" customHeight="1" x14ac:dyDescent="0.4">
      <c r="A459" s="96"/>
      <c r="B459" s="121" t="s">
        <v>6069</v>
      </c>
      <c r="F459" s="121" t="str">
        <f>IF(入力情報!E485&lt;&gt;"",入力情報!E485,"")</f>
        <v/>
      </c>
      <c r="G459" s="121"/>
      <c r="H459" s="121"/>
      <c r="I459" s="121"/>
      <c r="J459" s="121"/>
      <c r="K459" s="121"/>
      <c r="L459" s="121"/>
      <c r="M459" s="121"/>
      <c r="N459" s="121"/>
      <c r="O459" s="121"/>
      <c r="P459" s="121"/>
      <c r="Q459" s="121"/>
      <c r="R459" s="121"/>
      <c r="S459" s="121"/>
      <c r="T459" s="121"/>
      <c r="U459" s="121"/>
      <c r="V459" s="121"/>
      <c r="W459" s="121"/>
      <c r="AF459" s="98"/>
    </row>
    <row r="460" spans="1:32" ht="20.100000000000001" hidden="1" customHeight="1" x14ac:dyDescent="0.4">
      <c r="B460" s="91" t="s">
        <v>6616</v>
      </c>
    </row>
    <row r="461" spans="1:32" ht="20.100000000000001" hidden="1" customHeight="1" x14ac:dyDescent="0.4">
      <c r="B461" s="91" t="s">
        <v>6697</v>
      </c>
    </row>
    <row r="462" spans="1:32" ht="20.100000000000001" hidden="1" customHeight="1" x14ac:dyDescent="0.4">
      <c r="B462" s="91" t="s">
        <v>6617</v>
      </c>
    </row>
    <row r="463" spans="1:32" ht="20.100000000000001" hidden="1" customHeight="1" x14ac:dyDescent="0.4">
      <c r="B463" s="91" t="s">
        <v>6618</v>
      </c>
    </row>
    <row r="464" spans="1:32" ht="24" hidden="1" customHeight="1" x14ac:dyDescent="0.4">
      <c r="A464" s="96"/>
      <c r="B464" s="97" t="s">
        <v>6068</v>
      </c>
      <c r="F464" s="121" t="str">
        <f>IF(入力情報!E496&lt;&gt;"",入力情報!E496,"")</f>
        <v/>
      </c>
      <c r="G464" s="121"/>
      <c r="H464" s="121"/>
      <c r="I464" s="121"/>
      <c r="J464" s="121"/>
      <c r="K464" s="121"/>
      <c r="L464" s="121"/>
      <c r="M464" s="121"/>
      <c r="N464" s="121"/>
      <c r="O464" s="121"/>
      <c r="P464" s="121"/>
      <c r="Q464" s="121"/>
      <c r="R464" s="121"/>
      <c r="S464" s="121"/>
      <c r="T464" s="121"/>
      <c r="U464" s="121"/>
      <c r="V464" s="121"/>
      <c r="W464" s="121"/>
      <c r="AF464" s="98"/>
    </row>
    <row r="465" spans="1:32" ht="24" hidden="1" customHeight="1" x14ac:dyDescent="0.4">
      <c r="A465" s="96"/>
      <c r="B465" s="121" t="s">
        <v>6069</v>
      </c>
      <c r="F465" s="121" t="str">
        <f>IF(入力情報!E497&lt;&gt;"",入力情報!E497,"")</f>
        <v/>
      </c>
      <c r="G465" s="121"/>
      <c r="H465" s="121"/>
      <c r="I465" s="121"/>
      <c r="J465" s="121"/>
      <c r="K465" s="121"/>
      <c r="L465" s="121"/>
      <c r="M465" s="121"/>
      <c r="N465" s="121"/>
      <c r="O465" s="121"/>
      <c r="P465" s="121"/>
      <c r="Q465" s="121"/>
      <c r="R465" s="121"/>
      <c r="S465" s="121"/>
      <c r="T465" s="121"/>
      <c r="U465" s="121"/>
      <c r="V465" s="121"/>
      <c r="W465" s="121"/>
      <c r="AF465" s="98"/>
    </row>
    <row r="466" spans="1:32" ht="20.100000000000001" hidden="1" customHeight="1" x14ac:dyDescent="0.4">
      <c r="B466" s="91" t="s">
        <v>6616</v>
      </c>
    </row>
    <row r="467" spans="1:32" ht="20.100000000000001" hidden="1" customHeight="1" x14ac:dyDescent="0.4">
      <c r="B467" s="91" t="s">
        <v>6697</v>
      </c>
    </row>
    <row r="468" spans="1:32" ht="20.100000000000001" hidden="1" customHeight="1" x14ac:dyDescent="0.4">
      <c r="B468" s="91" t="s">
        <v>6617</v>
      </c>
    </row>
    <row r="469" spans="1:32" ht="20.100000000000001" hidden="1" customHeight="1" x14ac:dyDescent="0.4">
      <c r="B469" s="91" t="s">
        <v>6618</v>
      </c>
    </row>
    <row r="470" spans="1:32" ht="24" hidden="1" customHeight="1" x14ac:dyDescent="0.4">
      <c r="A470" s="96"/>
      <c r="B470" s="97" t="s">
        <v>6068</v>
      </c>
      <c r="F470" s="121" t="str">
        <f>IF(入力情報!E508&lt;&gt;"",入力情報!E508,"")</f>
        <v/>
      </c>
      <c r="G470" s="121"/>
      <c r="H470" s="121"/>
      <c r="I470" s="121"/>
      <c r="J470" s="121"/>
      <c r="K470" s="121"/>
      <c r="L470" s="121"/>
      <c r="M470" s="121"/>
      <c r="N470" s="121"/>
      <c r="O470" s="121"/>
      <c r="P470" s="121"/>
      <c r="Q470" s="121"/>
      <c r="R470" s="121"/>
      <c r="S470" s="121"/>
      <c r="T470" s="121"/>
      <c r="U470" s="121"/>
      <c r="V470" s="121"/>
      <c r="W470" s="121"/>
      <c r="AF470" s="98"/>
    </row>
    <row r="471" spans="1:32" ht="24" hidden="1" customHeight="1" x14ac:dyDescent="0.4">
      <c r="A471" s="96"/>
      <c r="B471" s="121" t="s">
        <v>6069</v>
      </c>
      <c r="F471" s="121" t="str">
        <f>IF(入力情報!E509&lt;&gt;"",入力情報!E509,"")</f>
        <v/>
      </c>
      <c r="G471" s="121"/>
      <c r="H471" s="121"/>
      <c r="I471" s="121"/>
      <c r="J471" s="121"/>
      <c r="K471" s="121"/>
      <c r="L471" s="121"/>
      <c r="M471" s="121"/>
      <c r="N471" s="121"/>
      <c r="O471" s="121"/>
      <c r="P471" s="121"/>
      <c r="Q471" s="121"/>
      <c r="R471" s="121"/>
      <c r="S471" s="121"/>
      <c r="T471" s="121"/>
      <c r="U471" s="121"/>
      <c r="V471" s="121"/>
      <c r="W471" s="121"/>
      <c r="AF471" s="98"/>
    </row>
    <row r="472" spans="1:32" ht="20.100000000000001" hidden="1" customHeight="1" x14ac:dyDescent="0.4">
      <c r="B472" s="91" t="s">
        <v>6616</v>
      </c>
    </row>
    <row r="473" spans="1:32" ht="20.100000000000001" hidden="1" customHeight="1" x14ac:dyDescent="0.4">
      <c r="B473" s="91" t="s">
        <v>6697</v>
      </c>
    </row>
    <row r="474" spans="1:32" ht="20.100000000000001" hidden="1" customHeight="1" x14ac:dyDescent="0.4">
      <c r="B474" s="91" t="s">
        <v>6617</v>
      </c>
    </row>
    <row r="475" spans="1:32" ht="20.100000000000001" hidden="1" customHeight="1" x14ac:dyDescent="0.4">
      <c r="B475" s="91" t="s">
        <v>6618</v>
      </c>
    </row>
    <row r="476" spans="1:32" ht="24" hidden="1" customHeight="1" x14ac:dyDescent="0.4">
      <c r="A476" s="96"/>
      <c r="B476" s="97" t="s">
        <v>6068</v>
      </c>
      <c r="F476" s="121" t="str">
        <f>IF(入力情報!E520&lt;&gt;"",入力情報!E520,"")</f>
        <v/>
      </c>
      <c r="G476" s="121"/>
      <c r="H476" s="121"/>
      <c r="I476" s="121"/>
      <c r="J476" s="121"/>
      <c r="K476" s="121"/>
      <c r="L476" s="121"/>
      <c r="M476" s="121"/>
      <c r="N476" s="121"/>
      <c r="O476" s="121"/>
      <c r="P476" s="121"/>
      <c r="Q476" s="121"/>
      <c r="R476" s="121"/>
      <c r="S476" s="121"/>
      <c r="T476" s="121"/>
      <c r="U476" s="121"/>
      <c r="V476" s="121"/>
      <c r="W476" s="121"/>
      <c r="AF476" s="98"/>
    </row>
    <row r="477" spans="1:32" ht="24" hidden="1" customHeight="1" x14ac:dyDescent="0.4">
      <c r="A477" s="96"/>
      <c r="B477" s="121" t="s">
        <v>6069</v>
      </c>
      <c r="F477" s="121" t="str">
        <f>IF(入力情報!E521&lt;&gt;"",入力情報!E521,"")</f>
        <v/>
      </c>
      <c r="G477" s="121"/>
      <c r="H477" s="121"/>
      <c r="I477" s="121"/>
      <c r="J477" s="121"/>
      <c r="K477" s="121"/>
      <c r="L477" s="121"/>
      <c r="M477" s="121"/>
      <c r="N477" s="121"/>
      <c r="O477" s="121"/>
      <c r="P477" s="121"/>
      <c r="Q477" s="121"/>
      <c r="R477" s="121"/>
      <c r="S477" s="121"/>
      <c r="T477" s="121"/>
      <c r="U477" s="121"/>
      <c r="V477" s="121"/>
      <c r="W477" s="121"/>
      <c r="AF477" s="98"/>
    </row>
    <row r="478" spans="1:32" ht="20.100000000000001" hidden="1" customHeight="1" x14ac:dyDescent="0.4">
      <c r="B478" s="91" t="s">
        <v>6616</v>
      </c>
    </row>
    <row r="479" spans="1:32" ht="20.100000000000001" hidden="1" customHeight="1" x14ac:dyDescent="0.4">
      <c r="B479" s="91" t="s">
        <v>6697</v>
      </c>
    </row>
    <row r="480" spans="1:32" ht="20.100000000000001" hidden="1" customHeight="1" x14ac:dyDescent="0.4">
      <c r="B480" s="91" t="s">
        <v>6617</v>
      </c>
    </row>
    <row r="481" spans="1:32" ht="20.100000000000001" hidden="1" customHeight="1" x14ac:dyDescent="0.4">
      <c r="B481" s="91" t="s">
        <v>6618</v>
      </c>
    </row>
    <row r="482" spans="1:32" ht="24" hidden="1" customHeight="1" x14ac:dyDescent="0.4">
      <c r="A482" s="96"/>
      <c r="B482" s="97" t="s">
        <v>6068</v>
      </c>
      <c r="F482" s="121" t="str">
        <f>IF(入力情報!E532&lt;&gt;"",入力情報!E532,"")</f>
        <v/>
      </c>
      <c r="G482" s="121"/>
      <c r="H482" s="121"/>
      <c r="I482" s="121"/>
      <c r="J482" s="121"/>
      <c r="K482" s="121"/>
      <c r="L482" s="121"/>
      <c r="M482" s="121"/>
      <c r="N482" s="121"/>
      <c r="O482" s="121"/>
      <c r="P482" s="121"/>
      <c r="Q482" s="121"/>
      <c r="R482" s="121"/>
      <c r="S482" s="121"/>
      <c r="T482" s="121"/>
      <c r="U482" s="121"/>
      <c r="V482" s="121"/>
      <c r="W482" s="121"/>
      <c r="AF482" s="98"/>
    </row>
    <row r="483" spans="1:32" ht="24" hidden="1" customHeight="1" x14ac:dyDescent="0.4">
      <c r="A483" s="96"/>
      <c r="B483" s="121" t="s">
        <v>6069</v>
      </c>
      <c r="F483" s="121" t="str">
        <f>IF(入力情報!E533&lt;&gt;"",入力情報!E533,"")</f>
        <v/>
      </c>
      <c r="G483" s="121"/>
      <c r="H483" s="121"/>
      <c r="I483" s="121"/>
      <c r="J483" s="121"/>
      <c r="K483" s="121"/>
      <c r="L483" s="121"/>
      <c r="M483" s="121"/>
      <c r="N483" s="121"/>
      <c r="O483" s="121"/>
      <c r="P483" s="121"/>
      <c r="Q483" s="121"/>
      <c r="R483" s="121"/>
      <c r="S483" s="121"/>
      <c r="T483" s="121"/>
      <c r="U483" s="121"/>
      <c r="V483" s="121"/>
      <c r="W483" s="121"/>
      <c r="AF483" s="98"/>
    </row>
    <row r="484" spans="1:32" ht="20.100000000000001" hidden="1" customHeight="1" x14ac:dyDescent="0.4">
      <c r="B484" s="91" t="s">
        <v>6616</v>
      </c>
    </row>
    <row r="485" spans="1:32" ht="20.100000000000001" hidden="1" customHeight="1" x14ac:dyDescent="0.4">
      <c r="B485" s="91" t="s">
        <v>6697</v>
      </c>
    </row>
    <row r="486" spans="1:32" ht="20.100000000000001" hidden="1" customHeight="1" x14ac:dyDescent="0.4">
      <c r="B486" s="91" t="s">
        <v>6617</v>
      </c>
    </row>
    <row r="487" spans="1:32" ht="20.100000000000001" hidden="1" customHeight="1" x14ac:dyDescent="0.4">
      <c r="B487" s="91" t="s">
        <v>6618</v>
      </c>
    </row>
    <row r="488" spans="1:32" ht="24" hidden="1" customHeight="1" x14ac:dyDescent="0.4">
      <c r="A488" s="96"/>
      <c r="B488" s="97" t="s">
        <v>6068</v>
      </c>
      <c r="F488" s="121" t="str">
        <f>IF(入力情報!E544&lt;&gt;"",入力情報!E544,"")</f>
        <v/>
      </c>
      <c r="G488" s="121"/>
      <c r="H488" s="121"/>
      <c r="I488" s="121"/>
      <c r="J488" s="121"/>
      <c r="K488" s="121"/>
      <c r="L488" s="121"/>
      <c r="M488" s="121"/>
      <c r="N488" s="121"/>
      <c r="O488" s="121"/>
      <c r="P488" s="121"/>
      <c r="Q488" s="121"/>
      <c r="R488" s="121"/>
      <c r="S488" s="121"/>
      <c r="T488" s="121"/>
      <c r="U488" s="121"/>
      <c r="V488" s="121"/>
      <c r="W488" s="121"/>
      <c r="AF488" s="98"/>
    </row>
    <row r="489" spans="1:32" ht="24" hidden="1" customHeight="1" x14ac:dyDescent="0.4">
      <c r="A489" s="96"/>
      <c r="B489" s="121" t="s">
        <v>6069</v>
      </c>
      <c r="F489" s="121" t="str">
        <f>IF(入力情報!E545&lt;&gt;"",入力情報!E545,"")</f>
        <v/>
      </c>
      <c r="G489" s="121"/>
      <c r="H489" s="121"/>
      <c r="I489" s="121"/>
      <c r="J489" s="121"/>
      <c r="K489" s="121"/>
      <c r="L489" s="121"/>
      <c r="M489" s="121"/>
      <c r="N489" s="121"/>
      <c r="O489" s="121"/>
      <c r="P489" s="121"/>
      <c r="Q489" s="121"/>
      <c r="R489" s="121"/>
      <c r="S489" s="121"/>
      <c r="T489" s="121"/>
      <c r="U489" s="121"/>
      <c r="V489" s="121"/>
      <c r="W489" s="121"/>
      <c r="AF489" s="98"/>
    </row>
    <row r="490" spans="1:32" ht="20.100000000000001" hidden="1" customHeight="1" x14ac:dyDescent="0.4">
      <c r="B490" s="91" t="s">
        <v>6616</v>
      </c>
    </row>
    <row r="491" spans="1:32" ht="20.100000000000001" hidden="1" customHeight="1" x14ac:dyDescent="0.4">
      <c r="B491" s="91" t="s">
        <v>6697</v>
      </c>
    </row>
    <row r="492" spans="1:32" ht="20.100000000000001" hidden="1" customHeight="1" x14ac:dyDescent="0.4">
      <c r="B492" s="91" t="s">
        <v>6617</v>
      </c>
    </row>
    <row r="493" spans="1:32" ht="20.100000000000001" hidden="1" customHeight="1" x14ac:dyDescent="0.4">
      <c r="B493" s="91" t="s">
        <v>6618</v>
      </c>
    </row>
    <row r="494" spans="1:32" ht="24" hidden="1" customHeight="1" x14ac:dyDescent="0.4">
      <c r="A494" s="96"/>
      <c r="B494" s="97" t="s">
        <v>6068</v>
      </c>
      <c r="F494" s="121" t="str">
        <f>IF(入力情報!E556&lt;&gt;"",入力情報!E556,"")</f>
        <v/>
      </c>
      <c r="G494" s="121"/>
      <c r="H494" s="121"/>
      <c r="I494" s="121"/>
      <c r="J494" s="121"/>
      <c r="K494" s="121"/>
      <c r="L494" s="121"/>
      <c r="M494" s="121"/>
      <c r="N494" s="121"/>
      <c r="O494" s="121"/>
      <c r="P494" s="121"/>
      <c r="Q494" s="121"/>
      <c r="R494" s="121"/>
      <c r="S494" s="121"/>
      <c r="T494" s="121"/>
      <c r="U494" s="121"/>
      <c r="V494" s="121"/>
      <c r="W494" s="121"/>
      <c r="AF494" s="98"/>
    </row>
    <row r="495" spans="1:32" ht="24" hidden="1" customHeight="1" x14ac:dyDescent="0.4">
      <c r="A495" s="96"/>
      <c r="B495" s="121" t="s">
        <v>6069</v>
      </c>
      <c r="F495" s="121" t="str">
        <f>IF(入力情報!E557&lt;&gt;"",入力情報!E557,"")</f>
        <v/>
      </c>
      <c r="G495" s="121"/>
      <c r="H495" s="121"/>
      <c r="I495" s="121"/>
      <c r="J495" s="121"/>
      <c r="K495" s="121"/>
      <c r="L495" s="121"/>
      <c r="M495" s="121"/>
      <c r="N495" s="121"/>
      <c r="O495" s="121"/>
      <c r="P495" s="121"/>
      <c r="Q495" s="121"/>
      <c r="R495" s="121"/>
      <c r="S495" s="121"/>
      <c r="T495" s="121"/>
      <c r="U495" s="121"/>
      <c r="V495" s="121"/>
      <c r="W495" s="121"/>
      <c r="AF495" s="98"/>
    </row>
    <row r="496" spans="1:32" ht="20.100000000000001" hidden="1" customHeight="1" x14ac:dyDescent="0.4">
      <c r="B496" s="91" t="s">
        <v>6616</v>
      </c>
    </row>
    <row r="497" spans="1:32" ht="20.100000000000001" hidden="1" customHeight="1" x14ac:dyDescent="0.4">
      <c r="B497" s="91" t="s">
        <v>6697</v>
      </c>
    </row>
    <row r="498" spans="1:32" ht="20.100000000000001" hidden="1" customHeight="1" x14ac:dyDescent="0.4">
      <c r="B498" s="91" t="s">
        <v>6617</v>
      </c>
    </row>
    <row r="499" spans="1:32" ht="20.100000000000001" hidden="1" customHeight="1" x14ac:dyDescent="0.4">
      <c r="B499" s="91" t="s">
        <v>6618</v>
      </c>
    </row>
    <row r="500" spans="1:32" ht="24" hidden="1" customHeight="1" x14ac:dyDescent="0.4">
      <c r="A500" s="96"/>
      <c r="B500" s="97" t="s">
        <v>6068</v>
      </c>
      <c r="F500" s="121" t="str">
        <f>IF(入力情報!E568&lt;&gt;"",入力情報!E568,"")</f>
        <v/>
      </c>
      <c r="G500" s="121"/>
      <c r="H500" s="121"/>
      <c r="I500" s="121"/>
      <c r="J500" s="121"/>
      <c r="K500" s="121"/>
      <c r="L500" s="121"/>
      <c r="M500" s="121"/>
      <c r="N500" s="121"/>
      <c r="O500" s="121"/>
      <c r="P500" s="121"/>
      <c r="Q500" s="121"/>
      <c r="R500" s="121"/>
      <c r="S500" s="121"/>
      <c r="T500" s="121"/>
      <c r="U500" s="121"/>
      <c r="V500" s="121"/>
      <c r="W500" s="121"/>
      <c r="AF500" s="98"/>
    </row>
    <row r="501" spans="1:32" ht="24" hidden="1" customHeight="1" x14ac:dyDescent="0.4">
      <c r="A501" s="96"/>
      <c r="B501" s="121" t="s">
        <v>6069</v>
      </c>
      <c r="F501" s="121" t="str">
        <f>IF(入力情報!E569&lt;&gt;"",入力情報!E569,"")</f>
        <v/>
      </c>
      <c r="G501" s="121"/>
      <c r="H501" s="121"/>
      <c r="I501" s="121"/>
      <c r="J501" s="121"/>
      <c r="K501" s="121"/>
      <c r="L501" s="121"/>
      <c r="M501" s="121"/>
      <c r="N501" s="121"/>
      <c r="O501" s="121"/>
      <c r="P501" s="121"/>
      <c r="Q501" s="121"/>
      <c r="R501" s="121"/>
      <c r="S501" s="121"/>
      <c r="T501" s="121"/>
      <c r="U501" s="121"/>
      <c r="V501" s="121"/>
      <c r="W501" s="121"/>
      <c r="AF501" s="98"/>
    </row>
    <row r="502" spans="1:32" ht="20.100000000000001" hidden="1" customHeight="1" x14ac:dyDescent="0.4">
      <c r="B502" s="91" t="s">
        <v>6616</v>
      </c>
    </row>
    <row r="503" spans="1:32" ht="20.100000000000001" hidden="1" customHeight="1" x14ac:dyDescent="0.4">
      <c r="B503" s="91" t="s">
        <v>6697</v>
      </c>
    </row>
    <row r="504" spans="1:32" ht="20.100000000000001" hidden="1" customHeight="1" x14ac:dyDescent="0.4">
      <c r="B504" s="91" t="s">
        <v>6617</v>
      </c>
    </row>
    <row r="505" spans="1:32" ht="20.100000000000001" hidden="1" customHeight="1" x14ac:dyDescent="0.4">
      <c r="B505" s="91" t="s">
        <v>6618</v>
      </c>
    </row>
    <row r="506" spans="1:32" ht="24" hidden="1" customHeight="1" x14ac:dyDescent="0.4">
      <c r="A506" s="96"/>
      <c r="B506" s="97" t="s">
        <v>6068</v>
      </c>
      <c r="F506" s="121" t="str">
        <f>IF(入力情報!E580&lt;&gt;"",入力情報!E580,"")</f>
        <v/>
      </c>
      <c r="G506" s="121"/>
      <c r="H506" s="121"/>
      <c r="I506" s="121"/>
      <c r="J506" s="121"/>
      <c r="K506" s="121"/>
      <c r="L506" s="121"/>
      <c r="M506" s="121"/>
      <c r="N506" s="121"/>
      <c r="O506" s="121"/>
      <c r="P506" s="121"/>
      <c r="Q506" s="121"/>
      <c r="R506" s="121"/>
      <c r="S506" s="121"/>
      <c r="T506" s="121"/>
      <c r="U506" s="121"/>
      <c r="V506" s="121"/>
      <c r="W506" s="121"/>
      <c r="AF506" s="98"/>
    </row>
    <row r="507" spans="1:32" ht="24" hidden="1" customHeight="1" x14ac:dyDescent="0.4">
      <c r="A507" s="96"/>
      <c r="B507" s="121" t="s">
        <v>6069</v>
      </c>
      <c r="F507" s="121" t="str">
        <f>IF(入力情報!E581&lt;&gt;"",入力情報!E581,"")</f>
        <v/>
      </c>
      <c r="G507" s="121"/>
      <c r="H507" s="121"/>
      <c r="I507" s="121"/>
      <c r="J507" s="121"/>
      <c r="K507" s="121"/>
      <c r="L507" s="121"/>
      <c r="M507" s="121"/>
      <c r="N507" s="121"/>
      <c r="O507" s="121"/>
      <c r="P507" s="121"/>
      <c r="Q507" s="121"/>
      <c r="R507" s="121"/>
      <c r="S507" s="121"/>
      <c r="T507" s="121"/>
      <c r="U507" s="121"/>
      <c r="V507" s="121"/>
      <c r="W507" s="121"/>
      <c r="AF507" s="98"/>
    </row>
    <row r="508" spans="1:32" ht="20.100000000000001" hidden="1" customHeight="1" x14ac:dyDescent="0.4">
      <c r="B508" s="91" t="s">
        <v>6616</v>
      </c>
    </row>
    <row r="509" spans="1:32" ht="20.100000000000001" hidden="1" customHeight="1" x14ac:dyDescent="0.4">
      <c r="B509" s="91" t="s">
        <v>6697</v>
      </c>
    </row>
    <row r="510" spans="1:32" ht="20.100000000000001" hidden="1" customHeight="1" x14ac:dyDescent="0.4">
      <c r="B510" s="91" t="s">
        <v>6617</v>
      </c>
    </row>
    <row r="511" spans="1:32" ht="20.100000000000001" hidden="1" customHeight="1" x14ac:dyDescent="0.4">
      <c r="B511" s="91" t="s">
        <v>6618</v>
      </c>
    </row>
    <row r="512" spans="1:32" ht="24" hidden="1" customHeight="1" x14ac:dyDescent="0.4">
      <c r="A512" s="96"/>
      <c r="B512" s="97" t="s">
        <v>6068</v>
      </c>
      <c r="F512" s="121" t="str">
        <f>IF(入力情報!E592&lt;&gt;"",入力情報!E592,"")</f>
        <v/>
      </c>
      <c r="G512" s="121"/>
      <c r="H512" s="121"/>
      <c r="I512" s="121"/>
      <c r="J512" s="121"/>
      <c r="K512" s="121"/>
      <c r="L512" s="121"/>
      <c r="M512" s="121"/>
      <c r="N512" s="121"/>
      <c r="O512" s="121"/>
      <c r="P512" s="121"/>
      <c r="Q512" s="121"/>
      <c r="R512" s="121"/>
      <c r="S512" s="121"/>
      <c r="T512" s="121"/>
      <c r="U512" s="121"/>
      <c r="V512" s="121"/>
      <c r="W512" s="121"/>
      <c r="AF512" s="98"/>
    </row>
    <row r="513" spans="1:32" ht="24" hidden="1" customHeight="1" x14ac:dyDescent="0.4">
      <c r="A513" s="96"/>
      <c r="B513" s="121" t="s">
        <v>6069</v>
      </c>
      <c r="F513" s="121" t="str">
        <f>IF(入力情報!E593&lt;&gt;"",入力情報!E593,"")</f>
        <v/>
      </c>
      <c r="G513" s="121"/>
      <c r="H513" s="121"/>
      <c r="I513" s="121"/>
      <c r="J513" s="121"/>
      <c r="K513" s="121"/>
      <c r="L513" s="121"/>
      <c r="M513" s="121"/>
      <c r="N513" s="121"/>
      <c r="O513" s="121"/>
      <c r="P513" s="121"/>
      <c r="Q513" s="121"/>
      <c r="R513" s="121"/>
      <c r="S513" s="121"/>
      <c r="T513" s="121"/>
      <c r="U513" s="121"/>
      <c r="V513" s="121"/>
      <c r="W513" s="121"/>
      <c r="AF513" s="98"/>
    </row>
    <row r="514" spans="1:32" ht="20.100000000000001" hidden="1" customHeight="1" x14ac:dyDescent="0.4">
      <c r="B514" s="91" t="s">
        <v>6616</v>
      </c>
    </row>
    <row r="515" spans="1:32" ht="20.100000000000001" hidden="1" customHeight="1" x14ac:dyDescent="0.4">
      <c r="B515" s="91" t="s">
        <v>6697</v>
      </c>
    </row>
    <row r="516" spans="1:32" ht="20.100000000000001" hidden="1" customHeight="1" x14ac:dyDescent="0.4">
      <c r="B516" s="91" t="s">
        <v>6617</v>
      </c>
    </row>
    <row r="517" spans="1:32" ht="20.100000000000001" hidden="1" customHeight="1" x14ac:dyDescent="0.4">
      <c r="B517" s="91" t="s">
        <v>6618</v>
      </c>
    </row>
    <row r="518" spans="1:32" ht="24" hidden="1" customHeight="1" x14ac:dyDescent="0.4">
      <c r="A518" s="96"/>
      <c r="B518" s="97" t="s">
        <v>6068</v>
      </c>
      <c r="F518" s="121" t="str">
        <f>IF(入力情報!E604&lt;&gt;"",入力情報!E604,"")</f>
        <v/>
      </c>
      <c r="G518" s="121"/>
      <c r="H518" s="121"/>
      <c r="I518" s="121"/>
      <c r="J518" s="121"/>
      <c r="K518" s="121"/>
      <c r="L518" s="121"/>
      <c r="M518" s="121"/>
      <c r="N518" s="121"/>
      <c r="O518" s="121"/>
      <c r="P518" s="121"/>
      <c r="Q518" s="121"/>
      <c r="R518" s="121"/>
      <c r="S518" s="121"/>
      <c r="T518" s="121"/>
      <c r="U518" s="121"/>
      <c r="V518" s="121"/>
      <c r="W518" s="121"/>
      <c r="AF518" s="98"/>
    </row>
    <row r="519" spans="1:32" ht="24" hidden="1" customHeight="1" x14ac:dyDescent="0.4">
      <c r="A519" s="96"/>
      <c r="B519" s="121" t="s">
        <v>6069</v>
      </c>
      <c r="F519" s="121" t="str">
        <f>IF(入力情報!E605&lt;&gt;"",入力情報!E605,"")</f>
        <v/>
      </c>
      <c r="G519" s="121"/>
      <c r="H519" s="121"/>
      <c r="I519" s="121"/>
      <c r="J519" s="121"/>
      <c r="K519" s="121"/>
      <c r="L519" s="121"/>
      <c r="M519" s="121"/>
      <c r="N519" s="121"/>
      <c r="O519" s="121"/>
      <c r="P519" s="121"/>
      <c r="Q519" s="121"/>
      <c r="R519" s="121"/>
      <c r="S519" s="121"/>
      <c r="T519" s="121"/>
      <c r="U519" s="121"/>
      <c r="V519" s="121"/>
      <c r="W519" s="121"/>
      <c r="AF519" s="98"/>
    </row>
    <row r="520" spans="1:32" ht="20.100000000000001" hidden="1" customHeight="1" x14ac:dyDescent="0.4">
      <c r="B520" s="91" t="s">
        <v>6616</v>
      </c>
    </row>
    <row r="521" spans="1:32" ht="20.100000000000001" hidden="1" customHeight="1" x14ac:dyDescent="0.4">
      <c r="B521" s="91" t="s">
        <v>6697</v>
      </c>
    </row>
    <row r="522" spans="1:32" ht="20.100000000000001" hidden="1" customHeight="1" x14ac:dyDescent="0.4">
      <c r="B522" s="91" t="s">
        <v>6617</v>
      </c>
    </row>
    <row r="523" spans="1:32" ht="20.100000000000001" hidden="1" customHeight="1" x14ac:dyDescent="0.4">
      <c r="B523" s="91" t="s">
        <v>6618</v>
      </c>
    </row>
    <row r="524" spans="1:32" ht="24" hidden="1" customHeight="1" x14ac:dyDescent="0.4">
      <c r="A524" s="96"/>
      <c r="B524" s="97" t="s">
        <v>6068</v>
      </c>
      <c r="F524" s="121" t="str">
        <f>IF(入力情報!E616&lt;&gt;"",入力情報!E616,"")</f>
        <v/>
      </c>
      <c r="G524" s="121"/>
      <c r="H524" s="121"/>
      <c r="I524" s="121"/>
      <c r="J524" s="121"/>
      <c r="K524" s="121"/>
      <c r="L524" s="121"/>
      <c r="M524" s="121"/>
      <c r="N524" s="121"/>
      <c r="O524" s="121"/>
      <c r="P524" s="121"/>
      <c r="Q524" s="121"/>
      <c r="R524" s="121"/>
      <c r="S524" s="121"/>
      <c r="T524" s="121"/>
      <c r="U524" s="121"/>
      <c r="V524" s="121"/>
      <c r="W524" s="121"/>
      <c r="AF524" s="98"/>
    </row>
    <row r="525" spans="1:32" ht="24" hidden="1" customHeight="1" x14ac:dyDescent="0.4">
      <c r="A525" s="96"/>
      <c r="B525" s="121" t="s">
        <v>6069</v>
      </c>
      <c r="F525" s="121" t="str">
        <f>IF(入力情報!E617&lt;&gt;"",入力情報!E617,"")</f>
        <v/>
      </c>
      <c r="G525" s="121"/>
      <c r="H525" s="121"/>
      <c r="I525" s="121"/>
      <c r="J525" s="121"/>
      <c r="K525" s="121"/>
      <c r="L525" s="121"/>
      <c r="M525" s="121"/>
      <c r="N525" s="121"/>
      <c r="O525" s="121"/>
      <c r="P525" s="121"/>
      <c r="Q525" s="121"/>
      <c r="R525" s="121"/>
      <c r="S525" s="121"/>
      <c r="T525" s="121"/>
      <c r="U525" s="121"/>
      <c r="V525" s="121"/>
      <c r="W525" s="121"/>
      <c r="AF525" s="98"/>
    </row>
    <row r="526" spans="1:32" ht="15.75" customHeight="1" x14ac:dyDescent="0.4">
      <c r="A526" s="96"/>
      <c r="B526" s="97"/>
      <c r="F526" s="121"/>
      <c r="G526" s="121"/>
      <c r="H526" s="121"/>
      <c r="I526" s="121"/>
      <c r="J526" s="121"/>
      <c r="K526" s="121"/>
      <c r="L526" s="121"/>
      <c r="M526" s="121"/>
      <c r="N526" s="121"/>
      <c r="O526" s="121"/>
      <c r="P526" s="121"/>
      <c r="Q526" s="121"/>
      <c r="R526" s="121"/>
      <c r="S526" s="121"/>
      <c r="T526" s="121"/>
      <c r="U526" s="121"/>
      <c r="V526" s="121"/>
      <c r="W526" s="121"/>
      <c r="AF526" s="98"/>
    </row>
    <row r="527" spans="1:32" ht="19.5" x14ac:dyDescent="0.4">
      <c r="B527" s="91" t="s">
        <v>6616</v>
      </c>
    </row>
    <row r="528" spans="1:32" ht="20.100000000000001" customHeight="1" x14ac:dyDescent="0.4">
      <c r="B528" s="91" t="s">
        <v>6619</v>
      </c>
    </row>
    <row r="529" spans="2:14" ht="20.100000000000001" customHeight="1" x14ac:dyDescent="0.4">
      <c r="B529" s="91" t="s">
        <v>6620</v>
      </c>
    </row>
    <row r="530" spans="2:14" ht="20.100000000000001" customHeight="1" x14ac:dyDescent="0.4">
      <c r="B530" s="91" t="s">
        <v>6621</v>
      </c>
      <c r="N530" s="97"/>
    </row>
    <row r="531" spans="2:14" ht="20.100000000000001" customHeight="1" x14ac:dyDescent="0.4">
      <c r="B531" s="91" t="s">
        <v>6070</v>
      </c>
      <c r="F531" s="91" t="str">
        <f>IF(入力情報!E16="",入力情報!E22,入力情報!E17&amp;DBCS(入力情報!E19)&amp;" "&amp;入力情報!E20)</f>
        <v>Akitaken Daisenshi Omagarishiroganecho１－１－１１ Shinsekai Building Room 99</v>
      </c>
    </row>
    <row r="532" spans="2:14" ht="20.100000000000001" customHeight="1" x14ac:dyDescent="0.4">
      <c r="B532" s="91" t="s">
        <v>6071</v>
      </c>
      <c r="F532" s="91" t="str">
        <f>IF(入力情報!E16="",IF(入力情報!E23="","                                               ",入力情報!E23),IF(入力情報!E18="","                                               ",入力情報!E18)&amp;DBCS(入力情報!E19)&amp;" "&amp;入力情報!E21)</f>
        <v>秋田県 大仙市 大曲白金町１－１－１１ 新世界ビル99号室</v>
      </c>
    </row>
    <row r="533" spans="2:14" ht="20.100000000000001" customHeight="1" x14ac:dyDescent="0.4">
      <c r="B533" s="91" t="s">
        <v>6068</v>
      </c>
      <c r="F533" s="97" t="str">
        <f>IF(入力情報!E12="","",入力情報!E12)</f>
        <v>Mary Smith</v>
      </c>
    </row>
    <row r="534" spans="2:14" ht="20.100000000000001" customHeight="1" x14ac:dyDescent="0.4">
      <c r="B534" s="91" t="s">
        <v>6069</v>
      </c>
      <c r="F534" s="97" t="str">
        <f>IF(入力情報!E13="","",入力情報!E13)</f>
        <v xml:space="preserve">メアリー　スミス </v>
      </c>
    </row>
    <row r="535" spans="2:14" ht="20.100000000000001" customHeight="1" x14ac:dyDescent="0.4">
      <c r="B535" s="91" t="s">
        <v>6072</v>
      </c>
    </row>
    <row r="536" spans="2:14" ht="20.100000000000001" customHeight="1" x14ac:dyDescent="0.4">
      <c r="B536" s="91" t="s">
        <v>6249</v>
      </c>
    </row>
    <row r="625" ht="19.5" x14ac:dyDescent="0.4"/>
    <row r="626" ht="19.5" x14ac:dyDescent="0.4"/>
  </sheetData>
  <mergeCells count="136">
    <mergeCell ref="B51:X51"/>
    <mergeCell ref="F49:X49"/>
    <mergeCell ref="C27:F27"/>
    <mergeCell ref="O34:P34"/>
    <mergeCell ref="G45:W45"/>
    <mergeCell ref="G46:W46"/>
    <mergeCell ref="C29:F29"/>
    <mergeCell ref="B42:E42"/>
    <mergeCell ref="B43:E43"/>
    <mergeCell ref="O32:P32"/>
    <mergeCell ref="B46:E46"/>
    <mergeCell ref="F48:X48"/>
    <mergeCell ref="F42:W42"/>
    <mergeCell ref="F43:W43"/>
    <mergeCell ref="N31:Q31"/>
    <mergeCell ref="N33:Q33"/>
    <mergeCell ref="B1:W1"/>
    <mergeCell ref="A5:X7"/>
    <mergeCell ref="C23:F23"/>
    <mergeCell ref="C24:F24"/>
    <mergeCell ref="C26:F26"/>
    <mergeCell ref="G17:X17"/>
    <mergeCell ref="C10:F10"/>
    <mergeCell ref="C12:F12"/>
    <mergeCell ref="C14:F14"/>
    <mergeCell ref="C15:F15"/>
    <mergeCell ref="C17:F17"/>
    <mergeCell ref="G14:W14"/>
    <mergeCell ref="C18:F18"/>
    <mergeCell ref="C20:F20"/>
    <mergeCell ref="C21:F21"/>
    <mergeCell ref="G15:W15"/>
    <mergeCell ref="F143:X143"/>
    <mergeCell ref="F124:X124"/>
    <mergeCell ref="F125:X125"/>
    <mergeCell ref="F126:X126"/>
    <mergeCell ref="F127:X127"/>
    <mergeCell ref="F128:X128"/>
    <mergeCell ref="F129:X129"/>
    <mergeCell ref="F130:X130"/>
    <mergeCell ref="F131:X131"/>
    <mergeCell ref="F132:X132"/>
    <mergeCell ref="F133:X133"/>
    <mergeCell ref="F134:X134"/>
    <mergeCell ref="F135:X135"/>
    <mergeCell ref="F136:X136"/>
    <mergeCell ref="F137:X137"/>
    <mergeCell ref="F138:X138"/>
    <mergeCell ref="F139:X139"/>
    <mergeCell ref="F140:X140"/>
    <mergeCell ref="F141:X141"/>
    <mergeCell ref="F142:X142"/>
    <mergeCell ref="F163:X163"/>
    <mergeCell ref="F144:X144"/>
    <mergeCell ref="F145:X145"/>
    <mergeCell ref="F146:X146"/>
    <mergeCell ref="F147:X147"/>
    <mergeCell ref="F148:X148"/>
    <mergeCell ref="F149:X149"/>
    <mergeCell ref="F150:X150"/>
    <mergeCell ref="F151:X151"/>
    <mergeCell ref="F152:X152"/>
    <mergeCell ref="F153:X153"/>
    <mergeCell ref="F154:X154"/>
    <mergeCell ref="F155:X155"/>
    <mergeCell ref="F156:X156"/>
    <mergeCell ref="F157:X157"/>
    <mergeCell ref="F158:X158"/>
    <mergeCell ref="F159:X159"/>
    <mergeCell ref="F160:X160"/>
    <mergeCell ref="F161:X161"/>
    <mergeCell ref="F162:X162"/>
    <mergeCell ref="F183:X183"/>
    <mergeCell ref="F164:X164"/>
    <mergeCell ref="F165:X165"/>
    <mergeCell ref="F166:X166"/>
    <mergeCell ref="F167:X167"/>
    <mergeCell ref="F168:X168"/>
    <mergeCell ref="F169:X169"/>
    <mergeCell ref="F170:X170"/>
    <mergeCell ref="F171:X171"/>
    <mergeCell ref="F172:X172"/>
    <mergeCell ref="F173:X173"/>
    <mergeCell ref="F174:X174"/>
    <mergeCell ref="F175:X175"/>
    <mergeCell ref="F176:X176"/>
    <mergeCell ref="F177:X177"/>
    <mergeCell ref="F178:X178"/>
    <mergeCell ref="F179:X179"/>
    <mergeCell ref="F180:X180"/>
    <mergeCell ref="F181:X181"/>
    <mergeCell ref="F182:X182"/>
    <mergeCell ref="F203:X203"/>
    <mergeCell ref="F184:X184"/>
    <mergeCell ref="F185:X185"/>
    <mergeCell ref="F186:X186"/>
    <mergeCell ref="F187:X187"/>
    <mergeCell ref="F188:X188"/>
    <mergeCell ref="F189:X189"/>
    <mergeCell ref="F190:X190"/>
    <mergeCell ref="F191:X191"/>
    <mergeCell ref="F192:X192"/>
    <mergeCell ref="F193:X193"/>
    <mergeCell ref="F194:X194"/>
    <mergeCell ref="F195:X195"/>
    <mergeCell ref="F196:X196"/>
    <mergeCell ref="F197:X197"/>
    <mergeCell ref="F198:X198"/>
    <mergeCell ref="F199:X199"/>
    <mergeCell ref="F200:X200"/>
    <mergeCell ref="F201:X201"/>
    <mergeCell ref="F202:X202"/>
    <mergeCell ref="D120:W120"/>
    <mergeCell ref="G122:X122"/>
    <mergeCell ref="G119:X119"/>
    <mergeCell ref="D123:W123"/>
    <mergeCell ref="F223:X223"/>
    <mergeCell ref="F204:X204"/>
    <mergeCell ref="F205:X205"/>
    <mergeCell ref="F206:X206"/>
    <mergeCell ref="F207:X207"/>
    <mergeCell ref="F208:X208"/>
    <mergeCell ref="F209:X209"/>
    <mergeCell ref="F210:X210"/>
    <mergeCell ref="F211:X211"/>
    <mergeCell ref="F212:X212"/>
    <mergeCell ref="F213:X213"/>
    <mergeCell ref="F214:X214"/>
    <mergeCell ref="F215:X215"/>
    <mergeCell ref="F216:X216"/>
    <mergeCell ref="F217:X217"/>
    <mergeCell ref="F218:X218"/>
    <mergeCell ref="F219:X219"/>
    <mergeCell ref="F220:X220"/>
    <mergeCell ref="F221:X221"/>
    <mergeCell ref="F222:X222"/>
  </mergeCells>
  <phoneticPr fontId="1"/>
  <pageMargins left="0.59055118110236227" right="0.62992125984251968" top="0.74803149606299213" bottom="0.74803149606299213" header="0.31496062992125984" footer="0.31496062992125984"/>
  <pageSetup paperSize="9" orientation="portrait" r:id="rId1"/>
  <rowBreaks count="3" manualBreakCount="3">
    <brk id="35" max="23" man="1"/>
    <brk id="52" max="24" man="1"/>
    <brk id="111" max="24" man="1"/>
  </rowBreaks>
  <ignoredErrors>
    <ignoredError sqref="B12"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dimension ref="A1:AG2034"/>
  <sheetViews>
    <sheetView view="pageBreakPreview" zoomScale="145" zoomScaleNormal="100" zoomScaleSheetLayoutView="145" workbookViewId="0">
      <selection activeCell="AB2037" sqref="AB2037"/>
    </sheetView>
  </sheetViews>
  <sheetFormatPr defaultColWidth="2.625" defaultRowHeight="20.100000000000001" customHeight="1" x14ac:dyDescent="0.4"/>
  <cols>
    <col min="1" max="1" width="2.625" style="2"/>
    <col min="2" max="2" width="2.625" style="2" customWidth="1"/>
    <col min="3" max="3" width="3.75" style="2" customWidth="1"/>
    <col min="4" max="10" width="2.625" style="2"/>
    <col min="11" max="11" width="2.625" style="2" customWidth="1"/>
    <col min="12" max="12" width="2.625" style="2"/>
    <col min="13" max="16" width="2.625" style="2" customWidth="1"/>
    <col min="17" max="16384" width="2.625" style="2"/>
  </cols>
  <sheetData>
    <row r="1" spans="1:30" ht="20.100000000000001" customHeight="1" x14ac:dyDescent="0.4">
      <c r="A1" s="412" t="s">
        <v>6122</v>
      </c>
      <c r="B1" s="412"/>
      <c r="C1" s="412"/>
      <c r="D1" s="412"/>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row>
    <row r="2" spans="1:30" ht="20.100000000000001" customHeight="1" x14ac:dyDescent="0.4">
      <c r="A2" s="412"/>
      <c r="B2" s="412"/>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c r="AD2" s="412"/>
    </row>
    <row r="3" spans="1:30" ht="20.100000000000001" customHeight="1" x14ac:dyDescent="0.4">
      <c r="A3" s="412"/>
      <c r="B3" s="412"/>
      <c r="C3" s="412"/>
      <c r="D3" s="412"/>
      <c r="E3" s="412"/>
      <c r="F3" s="412"/>
      <c r="G3" s="412"/>
      <c r="H3" s="412"/>
      <c r="I3" s="412"/>
      <c r="J3" s="412"/>
      <c r="K3" s="412"/>
      <c r="L3" s="412"/>
      <c r="M3" s="412"/>
      <c r="N3" s="412"/>
      <c r="O3" s="412"/>
      <c r="P3" s="412"/>
      <c r="Q3" s="412"/>
      <c r="R3" s="412"/>
      <c r="S3" s="412"/>
      <c r="T3" s="412"/>
      <c r="U3" s="412"/>
      <c r="V3" s="412"/>
      <c r="W3" s="412"/>
      <c r="X3" s="412"/>
      <c r="Y3" s="412"/>
      <c r="Z3" s="412"/>
      <c r="AA3" s="412"/>
      <c r="AB3" s="412"/>
      <c r="AC3" s="412"/>
      <c r="AD3" s="412"/>
    </row>
    <row r="5" spans="1:30" ht="39.950000000000003" customHeight="1" x14ac:dyDescent="0.4">
      <c r="B5" s="427" t="s">
        <v>6686</v>
      </c>
      <c r="C5" s="427"/>
      <c r="D5" s="427"/>
      <c r="E5" s="427"/>
      <c r="F5" s="427"/>
      <c r="G5" s="427"/>
      <c r="H5" s="427"/>
      <c r="I5" s="427"/>
      <c r="J5" s="427"/>
      <c r="K5" s="427"/>
      <c r="L5" s="427"/>
      <c r="M5" s="427"/>
      <c r="N5" s="427"/>
      <c r="O5" s="427"/>
      <c r="P5" s="427"/>
      <c r="Q5" s="427"/>
      <c r="R5" s="427"/>
      <c r="S5" s="427"/>
      <c r="T5" s="427"/>
      <c r="U5" s="427"/>
      <c r="V5" s="427"/>
      <c r="W5" s="427"/>
      <c r="X5" s="427"/>
      <c r="Y5" s="427"/>
      <c r="Z5" s="427"/>
      <c r="AA5" s="427"/>
      <c r="AB5" s="427"/>
      <c r="AC5" s="427"/>
      <c r="AD5" s="427"/>
    </row>
    <row r="6" spans="1:30" ht="20.100000000000001" customHeight="1" x14ac:dyDescent="0.4">
      <c r="B6" s="427" t="s">
        <v>6687</v>
      </c>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row>
    <row r="8" spans="1:30" ht="20.100000000000001" customHeight="1" x14ac:dyDescent="0.4">
      <c r="G8" s="2" t="str">
        <f>"The Amount of Money to Be Paid "&amp;TEXT((入力情報!E30+入力情報!E42+入力情報!E54+入力情報!E66+入力情報!E78+入力情報!E90+入力情報!E102+入力情報!E114+入力情報!E126+入力情報!E138+入力情報!E150+入力情報!E162+入力情報!E174+入力情報!E186+入力情報!E198+入力情報!E210+入力情報!E222+入力情報!E234+入力情報!E246+入力情報!E258+入力情報!E270+入力情報!E282+入力情報!E294+入力情報!E306+入力情報!E318+入力情報!E330+入力情報!E342+入力情報!E354+入力情報!E366+入力情報!E378+入力情報!E390+入力情報!E402+入力情報!E414+入力情報!E426+入力情報!E438+入力情報!E450+入力情報!E462+入力情報!E474+入力情報!E486+入力情報!E498+入力情報!E510+入力情報!E522+入力情報!E534+入力情報!E546+入力情報!E558+入力情報!E570+入力情報!E582+入力情報!E594+入力情報!E606+入力情報!E618),"0,000")&amp;" yen"</f>
        <v>The Amount of Money to Be Paid 2,000,000 yen</v>
      </c>
    </row>
    <row r="9" spans="1:30" ht="20.100000000000001" customHeight="1" x14ac:dyDescent="0.4">
      <c r="G9" s="196" t="str">
        <f>"払込みを受けた金額　金"&amp;DBCS(TEXT((入力情報!E30+入力情報!E42+入力情報!E54+入力情報!E66+入力情報!E78+入力情報!E90+入力情報!E102+入力情報!E114+入力情報!E126+入力情報!E138+入力情報!E150+入力情報!E162+入力情報!E174+入力情報!E186+入力情報!E198+入力情報!E210+入力情報!E222+入力情報!E234+入力情報!E246+入力情報!E258+入力情報!E270+入力情報!E282+入力情報!E294+入力情報!E306+入力情報!E318+入力情報!E330+入力情報!E342+入力情報!E354+入力情報!E366+入力情報!E378+入力情報!E390+入力情報!E402+入力情報!E414+入力情報!E426+入力情報!E438+入力情報!E450+入力情報!E462+入力情報!E474+入力情報!E486+入力情報!E498+入力情報!E510+入力情報!E522+入力情報!E534+入力情報!E546+入力情報!E558+入力情報!E570+入力情報!E582+入力情報!E594+入力情報!E606+入力情報!E618),"0,000"))&amp;"円"</f>
        <v>払込みを受けた金額　金２，０００，０００円</v>
      </c>
    </row>
    <row r="11" spans="1:30" ht="20.100000000000001" customHeight="1" x14ac:dyDescent="0.4">
      <c r="C11" s="2" t="str">
        <f>入力情報!E782&amp;" year, "&amp;入力情報!E783&amp;" month-"&amp;入力情報!E784&amp;" day"</f>
        <v>2024 year, 8 month-5 day</v>
      </c>
    </row>
    <row r="12" spans="1:30" ht="20.100000000000001" customHeight="1" x14ac:dyDescent="0.4">
      <c r="C12" s="2" t="str">
        <f>DBCS(入力情報!E782)&amp;"年"&amp;DBCS(入力情報!E783)&amp;"月"&amp;DBCS(入力情報!E784)&amp;"日"</f>
        <v>２０２４年８月５日</v>
      </c>
    </row>
    <row r="14" spans="1:30" ht="20.100000000000001" customHeight="1" x14ac:dyDescent="0.4">
      <c r="M14" s="2" t="str">
        <f>入力情報!E6&amp;" Limited Liability Company"</f>
        <v>SampleName Limited Liability Company</v>
      </c>
    </row>
    <row r="15" spans="1:30" ht="20.100000000000001" customHeight="1" x14ac:dyDescent="0.4">
      <c r="M15" s="2" t="str">
        <f>"Representative Members  "&amp;入力情報!E12</f>
        <v>Representative Members  Mary Smith</v>
      </c>
    </row>
    <row r="16" spans="1:30" ht="20.100000000000001" customHeight="1" x14ac:dyDescent="0.4">
      <c r="M16" s="2" t="str">
        <f>IF(入力情報!E7="", "                                  ", 入力情報!E7)&amp;"合同会社"</f>
        <v>サンプルネーム合同会社</v>
      </c>
    </row>
    <row r="17" spans="13:13" ht="20.100000000000001" customHeight="1" x14ac:dyDescent="0.4">
      <c r="M17" s="2" t="str">
        <f>"代表社員  "&amp;IF(入力情報!E13="","",入力情報!E13)</f>
        <v xml:space="preserve">代表社員  メアリー　スミス </v>
      </c>
    </row>
    <row r="18" spans="13:13" ht="20.25" customHeight="1" x14ac:dyDescent="0.4"/>
    <row r="33" spans="1:33" ht="39.6" customHeight="1" x14ac:dyDescent="0.4"/>
    <row r="37" spans="1:33" ht="12" customHeight="1" x14ac:dyDescent="0.4">
      <c r="A37" s="412" t="s">
        <v>6688</v>
      </c>
      <c r="B37" s="412"/>
      <c r="C37" s="412"/>
      <c r="D37" s="412"/>
      <c r="E37" s="412"/>
      <c r="F37" s="412"/>
      <c r="G37" s="412"/>
      <c r="H37" s="412"/>
      <c r="I37" s="412"/>
      <c r="J37" s="412"/>
      <c r="K37" s="412"/>
      <c r="L37" s="412"/>
      <c r="M37" s="412"/>
      <c r="N37" s="412"/>
      <c r="O37" s="412"/>
      <c r="P37" s="412"/>
      <c r="Q37" s="412"/>
      <c r="R37" s="412"/>
      <c r="S37" s="412"/>
      <c r="T37" s="412"/>
      <c r="U37" s="412"/>
      <c r="V37" s="412"/>
      <c r="W37" s="412"/>
      <c r="X37" s="412"/>
      <c r="Y37" s="412"/>
      <c r="Z37" s="412"/>
      <c r="AA37" s="412"/>
      <c r="AB37" s="412"/>
      <c r="AC37" s="412"/>
      <c r="AD37" s="412"/>
    </row>
    <row r="38" spans="1:33" ht="12" customHeight="1" x14ac:dyDescent="0.4">
      <c r="A38" s="412"/>
      <c r="B38" s="412"/>
      <c r="C38" s="412"/>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c r="AD38" s="412"/>
      <c r="AF38" s="2" t="s">
        <v>6189</v>
      </c>
      <c r="AG38" s="2" t="str">
        <f>入力情報!C28</f>
        <v>Name of Members  1
（社員 1の氏名）</v>
      </c>
    </row>
    <row r="39" spans="1:33" ht="12" customHeight="1" x14ac:dyDescent="0.4">
      <c r="A39" s="412"/>
      <c r="B39" s="412"/>
      <c r="C39" s="412"/>
      <c r="D39" s="412"/>
      <c r="E39" s="412"/>
      <c r="F39" s="412"/>
      <c r="G39" s="412"/>
      <c r="H39" s="412"/>
      <c r="I39" s="412"/>
      <c r="J39" s="412"/>
      <c r="K39" s="412"/>
      <c r="L39" s="412"/>
      <c r="M39" s="412"/>
      <c r="N39" s="412"/>
      <c r="O39" s="412"/>
      <c r="P39" s="412"/>
      <c r="Q39" s="412"/>
      <c r="R39" s="412"/>
      <c r="S39" s="412"/>
      <c r="T39" s="412"/>
      <c r="U39" s="412"/>
      <c r="V39" s="412"/>
      <c r="W39" s="412"/>
      <c r="X39" s="412"/>
      <c r="Y39" s="412"/>
      <c r="Z39" s="412"/>
      <c r="AA39" s="412"/>
      <c r="AB39" s="412"/>
      <c r="AC39" s="412"/>
      <c r="AD39" s="412"/>
    </row>
    <row r="40" spans="1:33" ht="9.9499999999999993" customHeight="1" x14ac:dyDescent="0.4"/>
    <row r="41" spans="1:33" ht="20.25" customHeight="1" x14ac:dyDescent="0.4">
      <c r="B41" s="426" t="str">
        <f>IF(入力情報!E28&lt;&gt;"","member with Limited Liability  "&amp;入力情報!E28,"")</f>
        <v>member with Limited Liability  Mary Smith</v>
      </c>
      <c r="C41" s="426"/>
      <c r="D41" s="426"/>
      <c r="E41" s="426"/>
      <c r="F41" s="426"/>
      <c r="G41" s="426"/>
      <c r="H41" s="426"/>
      <c r="I41" s="426"/>
      <c r="J41" s="426"/>
      <c r="K41" s="426"/>
      <c r="L41" s="426"/>
      <c r="M41" s="426"/>
      <c r="N41" s="426"/>
      <c r="O41" s="426"/>
      <c r="P41" s="426"/>
      <c r="Q41" s="426"/>
      <c r="R41" s="426"/>
      <c r="S41" s="426"/>
      <c r="T41" s="426"/>
      <c r="U41" s="426"/>
      <c r="V41" s="426"/>
      <c r="W41" s="426"/>
      <c r="X41" s="426"/>
      <c r="Y41" s="426"/>
      <c r="Z41" s="426"/>
      <c r="AA41" s="426"/>
      <c r="AB41" s="426"/>
      <c r="AC41" s="426"/>
      <c r="AD41" s="426"/>
    </row>
    <row r="42" spans="1:33" ht="20.25" customHeight="1" x14ac:dyDescent="0.4">
      <c r="B42" s="426" t="str">
        <f>IF(入力情報!E29&lt;&gt;"","有限責任社員　　 　　　　　　"&amp;入力情報!E29&amp;" 殿","")</f>
        <v>有限責任社員　　 　　　　　　メアリー　スミス  殿</v>
      </c>
      <c r="C42" s="426"/>
      <c r="D42" s="426"/>
      <c r="E42" s="426"/>
      <c r="F42" s="426"/>
      <c r="G42" s="426"/>
      <c r="H42" s="426"/>
      <c r="I42" s="426"/>
      <c r="J42" s="426"/>
      <c r="K42" s="426"/>
      <c r="L42" s="426"/>
      <c r="M42" s="426"/>
      <c r="N42" s="426"/>
      <c r="O42" s="426"/>
      <c r="P42" s="426"/>
      <c r="Q42" s="426"/>
      <c r="R42" s="426"/>
      <c r="S42" s="426"/>
      <c r="T42" s="426"/>
      <c r="U42" s="426"/>
      <c r="V42" s="426"/>
      <c r="W42" s="426"/>
      <c r="X42" s="426"/>
      <c r="Y42" s="426"/>
      <c r="Z42" s="426"/>
      <c r="AA42" s="426"/>
      <c r="AB42" s="426"/>
      <c r="AC42" s="426"/>
      <c r="AD42" s="426"/>
    </row>
    <row r="43" spans="1:33" ht="9.9499999999999993" customHeight="1" x14ac:dyDescent="0.4">
      <c r="B43" s="145"/>
      <c r="C43" s="145"/>
      <c r="D43" s="145"/>
      <c r="E43" s="145"/>
      <c r="F43" s="145"/>
      <c r="G43" s="145"/>
      <c r="H43" s="145"/>
      <c r="I43" s="145"/>
      <c r="J43" s="145"/>
      <c r="K43" s="145"/>
      <c r="L43" s="145"/>
      <c r="M43" s="145"/>
      <c r="N43" s="145"/>
      <c r="O43" s="145"/>
      <c r="P43" s="145"/>
      <c r="Q43" s="145"/>
      <c r="R43" s="145"/>
      <c r="S43" s="145"/>
      <c r="T43" s="145"/>
      <c r="U43" s="145"/>
      <c r="V43" s="145"/>
      <c r="W43" s="145"/>
      <c r="X43" s="145"/>
      <c r="Y43" s="145"/>
      <c r="Z43" s="145"/>
      <c r="AA43" s="145"/>
      <c r="AB43" s="145"/>
      <c r="AC43" s="145"/>
      <c r="AD43" s="145"/>
    </row>
    <row r="44" spans="1:33" ht="20.25" customHeight="1" x14ac:dyDescent="0.4">
      <c r="B44" s="145"/>
      <c r="C44" s="145"/>
      <c r="D44" s="145"/>
      <c r="E44" s="145"/>
      <c r="F44" s="145"/>
      <c r="G44" s="145"/>
      <c r="H44" s="145"/>
      <c r="I44" s="145"/>
      <c r="J44" s="145"/>
      <c r="K44" s="2" t="str">
        <f>IF(入力情報!E30="","",DBCS(TEXT(入力情報!E30,"0,000"))&amp;"yen")</f>
        <v>１，０００，０００yen</v>
      </c>
      <c r="L44" s="145"/>
      <c r="M44" s="145"/>
      <c r="N44" s="145"/>
      <c r="O44" s="145"/>
      <c r="P44" s="145"/>
      <c r="Q44" s="145"/>
      <c r="R44" s="145"/>
      <c r="S44" s="145"/>
      <c r="T44" s="145"/>
      <c r="U44" s="145"/>
      <c r="V44" s="145"/>
      <c r="W44" s="145"/>
      <c r="X44" s="145"/>
      <c r="Y44" s="145"/>
      <c r="Z44" s="145"/>
      <c r="AA44" s="145"/>
      <c r="AB44" s="145"/>
      <c r="AC44" s="145"/>
      <c r="AD44" s="145"/>
    </row>
    <row r="45" spans="1:33" ht="20.25" customHeight="1" x14ac:dyDescent="0.4">
      <c r="B45" s="145"/>
      <c r="C45" s="145"/>
      <c r="D45" s="145"/>
      <c r="E45" s="145"/>
      <c r="F45" s="145"/>
      <c r="G45" s="145"/>
      <c r="H45" s="145"/>
      <c r="J45" s="2" t="str">
        <f>IF(入力情報!E30="","","金 "&amp;DBCS(TEXT(入力情報!E30,"0,000"))&amp;"円")</f>
        <v>金 １，０００，０００円</v>
      </c>
      <c r="L45" s="145"/>
      <c r="M45" s="145"/>
      <c r="N45" s="145"/>
      <c r="O45" s="145"/>
      <c r="P45" s="145"/>
      <c r="Q45" s="145"/>
      <c r="R45" s="145"/>
      <c r="S45" s="145"/>
      <c r="T45" s="145"/>
      <c r="U45" s="145"/>
      <c r="V45" s="145"/>
      <c r="W45" s="145"/>
      <c r="X45" s="145"/>
      <c r="Y45" s="145"/>
      <c r="Z45" s="145"/>
      <c r="AA45" s="145"/>
      <c r="AB45" s="145"/>
      <c r="AC45" s="145"/>
      <c r="AD45" s="145"/>
    </row>
    <row r="46" spans="1:33" ht="9.9499999999999993" customHeight="1" x14ac:dyDescent="0.4">
      <c r="B46" s="145"/>
      <c r="C46" s="145"/>
      <c r="D46" s="145"/>
      <c r="E46" s="145"/>
      <c r="F46" s="145"/>
      <c r="G46" s="145"/>
      <c r="H46" s="145"/>
      <c r="L46" s="145"/>
      <c r="M46" s="145"/>
      <c r="N46" s="145"/>
      <c r="O46" s="145"/>
      <c r="P46" s="145"/>
      <c r="Q46" s="145"/>
      <c r="R46" s="145"/>
      <c r="S46" s="145"/>
      <c r="T46" s="145"/>
      <c r="U46" s="145"/>
      <c r="V46" s="145"/>
      <c r="W46" s="145"/>
      <c r="X46" s="145"/>
      <c r="Y46" s="145"/>
      <c r="Z46" s="145"/>
      <c r="AA46" s="145"/>
      <c r="AB46" s="145"/>
      <c r="AC46" s="145"/>
      <c r="AD46" s="145"/>
    </row>
    <row r="47" spans="1:33" ht="20.25" customHeight="1" x14ac:dyDescent="0.4">
      <c r="B47" s="145"/>
      <c r="C47" s="2" t="str">
        <f>"Received as a capital contribution to "&amp;入力情報!$E$6&amp;" Limited Liability Company."</f>
        <v>Received as a capital contribution to SampleName Limited Liability Company.</v>
      </c>
      <c r="E47" s="145"/>
      <c r="F47" s="145"/>
      <c r="G47" s="145"/>
      <c r="H47" s="145"/>
      <c r="L47" s="145"/>
      <c r="M47" s="145"/>
      <c r="N47" s="145"/>
      <c r="O47" s="145"/>
      <c r="P47" s="145"/>
      <c r="Q47" s="145"/>
      <c r="R47" s="145"/>
      <c r="S47" s="145"/>
      <c r="T47" s="145"/>
      <c r="U47" s="145"/>
      <c r="V47" s="145"/>
      <c r="W47" s="145"/>
      <c r="X47" s="145"/>
      <c r="Y47" s="145"/>
      <c r="Z47" s="145"/>
      <c r="AA47" s="145"/>
      <c r="AB47" s="145"/>
      <c r="AC47" s="145"/>
      <c r="AD47" s="145"/>
    </row>
    <row r="48" spans="1:33" ht="20.25" customHeight="1" x14ac:dyDescent="0.4">
      <c r="G48" s="2" t="str">
        <f>入力情報!$E$6&amp;"合同会社の出資金として領収しました。"</f>
        <v>SampleName合同会社の出資金として領収しました。</v>
      </c>
    </row>
    <row r="49" spans="1:30" ht="9.9499999999999993" customHeight="1" x14ac:dyDescent="0.4"/>
    <row r="50" spans="1:30" ht="20.25" customHeight="1" x14ac:dyDescent="0.4">
      <c r="C50" s="2" t="str">
        <f>入力情報!$E$776&amp;" year, "&amp;入力情報!$E$777&amp;" month-"&amp;入力情報!$E$778&amp;" day"</f>
        <v>2024 year, 4 month-25 day</v>
      </c>
    </row>
    <row r="51" spans="1:30" ht="20.100000000000001" customHeight="1" x14ac:dyDescent="0.4">
      <c r="C51" s="2" t="str">
        <f>DBCS(入力情報!$E$776)&amp;"年"&amp;DBCS(入力情報!$E$777)&amp;"月"&amp;DBCS(入力情報!$E$778)&amp;"日"</f>
        <v>２０２４年４月２５日</v>
      </c>
    </row>
    <row r="52" spans="1:30" ht="9.9499999999999993" customHeight="1" x14ac:dyDescent="0.4"/>
    <row r="53" spans="1:30" ht="20.25" customHeight="1" x14ac:dyDescent="0.4">
      <c r="M53" s="2" t="str">
        <f>入力情報!$E$6&amp;" Limited Liability Company"</f>
        <v>SampleName Limited Liability Company</v>
      </c>
    </row>
    <row r="54" spans="1:30" ht="20.25" customHeight="1" x14ac:dyDescent="0.4">
      <c r="M54" s="2" t="str">
        <f>"Representative Members "&amp;入力情報!$E$12</f>
        <v>Representative Members Mary Smith</v>
      </c>
    </row>
    <row r="55" spans="1:30" ht="20.25" customHeight="1" x14ac:dyDescent="0.4">
      <c r="M55" s="2" t="str">
        <f>入力情報!E7&amp;"合同会社"</f>
        <v>サンプルネーム合同会社</v>
      </c>
    </row>
    <row r="56" spans="1:30" ht="20.25" customHeight="1" x14ac:dyDescent="0.4">
      <c r="M56" s="2" t="str">
        <f>"代表社員　"&amp;入力情報!$E$13</f>
        <v xml:space="preserve">代表社員　メアリー　スミス </v>
      </c>
    </row>
    <row r="57" spans="1:30" ht="20.25" customHeight="1" x14ac:dyDescent="0.4"/>
    <row r="58" spans="1:30" ht="20.25" customHeight="1" x14ac:dyDescent="0.4"/>
    <row r="59" spans="1:30" ht="20.25" customHeight="1" x14ac:dyDescent="0.4">
      <c r="A59" s="412"/>
      <c r="B59" s="412"/>
      <c r="C59" s="412"/>
      <c r="D59" s="412"/>
      <c r="E59" s="412"/>
      <c r="F59" s="412"/>
      <c r="G59" s="412"/>
      <c r="H59" s="412"/>
      <c r="I59" s="412"/>
      <c r="J59" s="412"/>
      <c r="K59" s="412"/>
      <c r="L59" s="412"/>
      <c r="M59" s="412"/>
      <c r="N59" s="412"/>
      <c r="O59" s="412"/>
      <c r="P59" s="412"/>
      <c r="Q59" s="412"/>
      <c r="R59" s="412"/>
      <c r="S59" s="412"/>
      <c r="T59" s="412"/>
      <c r="U59" s="412"/>
      <c r="V59" s="412"/>
      <c r="W59" s="412"/>
      <c r="X59" s="412"/>
      <c r="Y59" s="412"/>
      <c r="Z59" s="412"/>
      <c r="AA59" s="412"/>
      <c r="AB59" s="412"/>
      <c r="AC59" s="412"/>
      <c r="AD59" s="412"/>
    </row>
    <row r="60" spans="1:30" ht="20.25" customHeight="1" x14ac:dyDescent="0.4">
      <c r="A60" s="412"/>
      <c r="B60" s="412"/>
      <c r="C60" s="412"/>
      <c r="D60" s="412"/>
      <c r="E60" s="412"/>
      <c r="F60" s="412"/>
      <c r="G60" s="412"/>
      <c r="H60" s="412"/>
      <c r="I60" s="412"/>
      <c r="J60" s="412"/>
      <c r="K60" s="412"/>
      <c r="L60" s="412"/>
      <c r="M60" s="412"/>
      <c r="N60" s="412"/>
      <c r="O60" s="412"/>
      <c r="P60" s="412"/>
      <c r="Q60" s="412"/>
      <c r="R60" s="412"/>
      <c r="S60" s="412"/>
      <c r="T60" s="412"/>
      <c r="U60" s="412"/>
      <c r="V60" s="412"/>
      <c r="W60" s="412"/>
      <c r="X60" s="412"/>
      <c r="Y60" s="412"/>
      <c r="Z60" s="412"/>
      <c r="AA60" s="412"/>
      <c r="AB60" s="412"/>
      <c r="AC60" s="412"/>
      <c r="AD60" s="412"/>
    </row>
    <row r="61" spans="1:30" ht="20.25" customHeight="1" x14ac:dyDescent="0.4">
      <c r="A61" s="412"/>
      <c r="B61" s="412"/>
      <c r="C61" s="412"/>
      <c r="D61" s="412"/>
      <c r="E61" s="412"/>
      <c r="F61" s="412"/>
      <c r="G61" s="412"/>
      <c r="H61" s="412"/>
      <c r="I61" s="412"/>
      <c r="J61" s="412"/>
      <c r="K61" s="412"/>
      <c r="L61" s="412"/>
      <c r="M61" s="412"/>
      <c r="N61" s="412"/>
      <c r="O61" s="412"/>
      <c r="P61" s="412"/>
      <c r="Q61" s="412"/>
      <c r="R61" s="412"/>
      <c r="S61" s="412"/>
      <c r="T61" s="412"/>
      <c r="U61" s="412"/>
      <c r="V61" s="412"/>
      <c r="W61" s="412"/>
      <c r="X61" s="412"/>
      <c r="Y61" s="412"/>
      <c r="Z61" s="412"/>
      <c r="AA61" s="412"/>
      <c r="AB61" s="412"/>
      <c r="AC61" s="412"/>
      <c r="AD61" s="412"/>
    </row>
    <row r="62" spans="1:30" ht="20.25" customHeight="1" x14ac:dyDescent="0.4"/>
    <row r="63" spans="1:30" ht="20.25" customHeight="1" x14ac:dyDescent="0.4">
      <c r="B63" s="427"/>
      <c r="C63" s="427"/>
      <c r="D63" s="427"/>
      <c r="E63" s="427"/>
      <c r="F63" s="427"/>
      <c r="G63" s="427"/>
      <c r="H63" s="427"/>
      <c r="I63" s="427"/>
      <c r="J63" s="427"/>
      <c r="K63" s="427"/>
      <c r="L63" s="427"/>
      <c r="M63" s="427"/>
      <c r="N63" s="427"/>
      <c r="O63" s="427"/>
      <c r="P63" s="427"/>
      <c r="Q63" s="427"/>
      <c r="R63" s="427"/>
      <c r="S63" s="427"/>
      <c r="T63" s="427"/>
      <c r="U63" s="427"/>
      <c r="V63" s="427"/>
      <c r="W63" s="427"/>
      <c r="X63" s="427"/>
      <c r="Y63" s="427"/>
      <c r="Z63" s="427"/>
      <c r="AA63" s="427"/>
      <c r="AB63" s="427"/>
      <c r="AC63" s="427"/>
      <c r="AD63" s="427"/>
    </row>
    <row r="64" spans="1:30" ht="20.25" customHeight="1" x14ac:dyDescent="0.4">
      <c r="B64" s="427"/>
      <c r="C64" s="427"/>
      <c r="D64" s="427"/>
      <c r="E64" s="427"/>
      <c r="F64" s="427"/>
      <c r="G64" s="427"/>
      <c r="H64" s="427"/>
      <c r="I64" s="427"/>
      <c r="J64" s="427"/>
      <c r="K64" s="427"/>
      <c r="L64" s="427"/>
      <c r="M64" s="427"/>
      <c r="N64" s="427"/>
      <c r="O64" s="427"/>
      <c r="P64" s="427"/>
      <c r="Q64" s="427"/>
      <c r="R64" s="427"/>
      <c r="S64" s="427"/>
      <c r="T64" s="427"/>
      <c r="U64" s="427"/>
      <c r="V64" s="427"/>
      <c r="W64" s="427"/>
      <c r="X64" s="427"/>
      <c r="Y64" s="427"/>
      <c r="Z64" s="427"/>
      <c r="AA64" s="427"/>
      <c r="AB64" s="427"/>
      <c r="AC64" s="427"/>
      <c r="AD64" s="427"/>
    </row>
    <row r="65" spans="1:33" ht="20.25" customHeight="1" x14ac:dyDescent="0.4"/>
    <row r="66" spans="1:33" ht="20.25" customHeight="1" x14ac:dyDescent="0.4"/>
    <row r="67" spans="1:33" ht="20.25" customHeight="1" x14ac:dyDescent="0.4"/>
    <row r="68" spans="1:33" ht="20.25" customHeight="1" x14ac:dyDescent="0.4"/>
    <row r="69" spans="1:33" ht="20.25" customHeight="1" x14ac:dyDescent="0.4"/>
    <row r="70" spans="1:33" ht="20.25" customHeight="1" x14ac:dyDescent="0.4"/>
    <row r="71" spans="1:33" ht="20.25" customHeight="1" x14ac:dyDescent="0.4"/>
    <row r="72" spans="1:33" ht="20.25" customHeight="1" x14ac:dyDescent="0.4"/>
    <row r="73" spans="1:33" ht="20.25" customHeight="1" x14ac:dyDescent="0.4"/>
    <row r="74" spans="1:33" ht="20.25" customHeight="1" x14ac:dyDescent="0.4"/>
    <row r="75" spans="1:33" ht="20.25" customHeight="1" x14ac:dyDescent="0.4"/>
    <row r="76" spans="1:33" ht="20.25" customHeight="1" x14ac:dyDescent="0.4"/>
    <row r="77" spans="1:33" ht="12" customHeight="1" x14ac:dyDescent="0.4">
      <c r="A77" s="412" t="s">
        <v>6688</v>
      </c>
      <c r="B77" s="412"/>
      <c r="C77" s="412"/>
      <c r="D77" s="412"/>
      <c r="E77" s="412"/>
      <c r="F77" s="412"/>
      <c r="G77" s="412"/>
      <c r="H77" s="412"/>
      <c r="I77" s="412"/>
      <c r="J77" s="412"/>
      <c r="K77" s="412"/>
      <c r="L77" s="412"/>
      <c r="M77" s="412"/>
      <c r="N77" s="412"/>
      <c r="O77" s="412"/>
      <c r="P77" s="412"/>
      <c r="Q77" s="412"/>
      <c r="R77" s="412"/>
      <c r="S77" s="412"/>
      <c r="T77" s="412"/>
      <c r="U77" s="412"/>
      <c r="V77" s="412"/>
      <c r="W77" s="412"/>
      <c r="X77" s="412"/>
      <c r="Y77" s="412"/>
      <c r="Z77" s="412"/>
      <c r="AA77" s="412"/>
      <c r="AB77" s="412"/>
      <c r="AC77" s="412"/>
      <c r="AD77" s="412"/>
    </row>
    <row r="78" spans="1:33" ht="12" customHeight="1" x14ac:dyDescent="0.4">
      <c r="A78" s="412"/>
      <c r="B78" s="412"/>
      <c r="C78" s="412"/>
      <c r="D78" s="412"/>
      <c r="E78" s="412"/>
      <c r="F78" s="412"/>
      <c r="G78" s="412"/>
      <c r="H78" s="412"/>
      <c r="I78" s="412"/>
      <c r="J78" s="412"/>
      <c r="K78" s="412"/>
      <c r="L78" s="412"/>
      <c r="M78" s="412"/>
      <c r="N78" s="412"/>
      <c r="O78" s="412"/>
      <c r="P78" s="412"/>
      <c r="Q78" s="412"/>
      <c r="R78" s="412"/>
      <c r="S78" s="412"/>
      <c r="T78" s="412"/>
      <c r="U78" s="412"/>
      <c r="V78" s="412"/>
      <c r="W78" s="412"/>
      <c r="X78" s="412"/>
      <c r="Y78" s="412"/>
      <c r="Z78" s="412"/>
      <c r="AA78" s="412"/>
      <c r="AB78" s="412"/>
      <c r="AC78" s="412"/>
      <c r="AD78" s="412"/>
      <c r="AF78" s="2" t="s">
        <v>6189</v>
      </c>
      <c r="AG78" s="2" t="str">
        <f>入力情報!C40</f>
        <v>Name of Members  2
（社員 2の氏名）</v>
      </c>
    </row>
    <row r="79" spans="1:33" ht="12" customHeight="1" x14ac:dyDescent="0.4">
      <c r="A79" s="412"/>
      <c r="B79" s="412"/>
      <c r="C79" s="412"/>
      <c r="D79" s="412"/>
      <c r="E79" s="412"/>
      <c r="F79" s="412"/>
      <c r="G79" s="412"/>
      <c r="H79" s="412"/>
      <c r="I79" s="412"/>
      <c r="J79" s="412"/>
      <c r="K79" s="412"/>
      <c r="L79" s="412"/>
      <c r="M79" s="412"/>
      <c r="N79" s="412"/>
      <c r="O79" s="412"/>
      <c r="P79" s="412"/>
      <c r="Q79" s="412"/>
      <c r="R79" s="412"/>
      <c r="S79" s="412"/>
      <c r="T79" s="412"/>
      <c r="U79" s="412"/>
      <c r="V79" s="412"/>
      <c r="W79" s="412"/>
      <c r="X79" s="412"/>
      <c r="Y79" s="412"/>
      <c r="Z79" s="412"/>
      <c r="AA79" s="412"/>
      <c r="AB79" s="412"/>
      <c r="AC79" s="412"/>
      <c r="AD79" s="412"/>
    </row>
    <row r="80" spans="1:33" ht="9.9499999999999993" customHeight="1" x14ac:dyDescent="0.4"/>
    <row r="81" spans="2:30" ht="20.25" customHeight="1" x14ac:dyDescent="0.4">
      <c r="B81" s="426" t="str">
        <f>IF(入力情報!E40&lt;&gt;"","member with Limited Liability  "&amp;入力情報!E40,"")</f>
        <v>member with Limited Liability  Michael Smith</v>
      </c>
      <c r="C81" s="426"/>
      <c r="D81" s="426"/>
      <c r="E81" s="426"/>
      <c r="F81" s="426"/>
      <c r="G81" s="426"/>
      <c r="H81" s="426"/>
      <c r="I81" s="426"/>
      <c r="J81" s="426"/>
      <c r="K81" s="426"/>
      <c r="L81" s="426"/>
      <c r="M81" s="426"/>
      <c r="N81" s="426"/>
      <c r="O81" s="426"/>
      <c r="P81" s="426"/>
      <c r="Q81" s="426"/>
      <c r="R81" s="426"/>
      <c r="S81" s="426"/>
      <c r="T81" s="426"/>
      <c r="U81" s="426"/>
      <c r="V81" s="426"/>
      <c r="W81" s="426"/>
      <c r="X81" s="426"/>
      <c r="Y81" s="426"/>
      <c r="Z81" s="426"/>
      <c r="AA81" s="426"/>
      <c r="AB81" s="426"/>
      <c r="AC81" s="426"/>
      <c r="AD81" s="426"/>
    </row>
    <row r="82" spans="2:30" ht="20.25" customHeight="1" x14ac:dyDescent="0.4">
      <c r="B82" s="426" t="str">
        <f>IF(入力情報!E41&lt;&gt;"","有限責任社員　　 　　　　　　"&amp;入力情報!E41&amp;" 殿","")</f>
        <v>有限責任社員　　 　　　　　　マイケル　スミス 殿</v>
      </c>
      <c r="C82" s="426"/>
      <c r="D82" s="426"/>
      <c r="E82" s="426"/>
      <c r="F82" s="426"/>
      <c r="G82" s="426"/>
      <c r="H82" s="426"/>
      <c r="I82" s="426"/>
      <c r="J82" s="426"/>
      <c r="K82" s="426"/>
      <c r="L82" s="426"/>
      <c r="M82" s="426"/>
      <c r="N82" s="426"/>
      <c r="O82" s="426"/>
      <c r="P82" s="426"/>
      <c r="Q82" s="426"/>
      <c r="R82" s="426"/>
      <c r="S82" s="426"/>
      <c r="T82" s="426"/>
      <c r="U82" s="426"/>
      <c r="V82" s="426"/>
      <c r="W82" s="426"/>
      <c r="X82" s="426"/>
      <c r="Y82" s="426"/>
      <c r="Z82" s="426"/>
      <c r="AA82" s="426"/>
      <c r="AB82" s="426"/>
      <c r="AC82" s="426"/>
      <c r="AD82" s="426"/>
    </row>
    <row r="83" spans="2:30" ht="9.9499999999999993" customHeight="1" x14ac:dyDescent="0.4">
      <c r="B83" s="145"/>
      <c r="C83" s="145"/>
      <c r="D83" s="145"/>
      <c r="E83" s="145"/>
      <c r="F83" s="145"/>
      <c r="G83" s="145"/>
      <c r="H83" s="145"/>
      <c r="I83" s="145"/>
      <c r="J83" s="145"/>
      <c r="K83" s="145"/>
      <c r="L83" s="145"/>
      <c r="M83" s="145"/>
      <c r="N83" s="145"/>
      <c r="O83" s="145"/>
      <c r="P83" s="145"/>
      <c r="Q83" s="145"/>
      <c r="R83" s="145"/>
      <c r="S83" s="145"/>
      <c r="T83" s="145"/>
      <c r="U83" s="145"/>
      <c r="V83" s="145"/>
      <c r="W83" s="145"/>
      <c r="X83" s="145"/>
      <c r="Y83" s="145"/>
      <c r="Z83" s="145"/>
      <c r="AA83" s="145"/>
      <c r="AB83" s="145"/>
      <c r="AC83" s="145"/>
      <c r="AD83" s="145"/>
    </row>
    <row r="84" spans="2:30" ht="20.25" customHeight="1" x14ac:dyDescent="0.4">
      <c r="B84" s="145"/>
      <c r="C84" s="145"/>
      <c r="D84" s="145"/>
      <c r="E84" s="145"/>
      <c r="F84" s="145"/>
      <c r="G84" s="145"/>
      <c r="H84" s="145"/>
      <c r="I84" s="145"/>
      <c r="J84" s="145"/>
      <c r="K84" s="2" t="str">
        <f>IF(入力情報!E42="","",DBCS(TEXT(入力情報!E42,"0,000"))&amp;"yen")</f>
        <v>１，０００，０００yen</v>
      </c>
      <c r="L84" s="145"/>
      <c r="M84" s="145"/>
      <c r="N84" s="145"/>
      <c r="O84" s="145"/>
      <c r="P84" s="145"/>
      <c r="Q84" s="145"/>
      <c r="R84" s="145"/>
      <c r="S84" s="145"/>
      <c r="T84" s="145"/>
      <c r="U84" s="145"/>
      <c r="V84" s="145"/>
      <c r="W84" s="145"/>
      <c r="X84" s="145"/>
      <c r="Y84" s="145"/>
      <c r="Z84" s="145"/>
      <c r="AA84" s="145"/>
      <c r="AB84" s="145"/>
      <c r="AC84" s="145"/>
      <c r="AD84" s="145"/>
    </row>
    <row r="85" spans="2:30" ht="20.25" customHeight="1" x14ac:dyDescent="0.4">
      <c r="B85" s="145"/>
      <c r="C85" s="145"/>
      <c r="D85" s="145"/>
      <c r="E85" s="145"/>
      <c r="F85" s="145"/>
      <c r="G85" s="145"/>
      <c r="H85" s="145"/>
      <c r="J85" s="2" t="str">
        <f>IF(入力情報!E42="","","金 "&amp;DBCS(TEXT(入力情報!E42,"0,000"))&amp;"円")</f>
        <v>金 １，０００，０００円</v>
      </c>
      <c r="L85" s="145"/>
      <c r="M85" s="145"/>
      <c r="N85" s="145"/>
      <c r="O85" s="145"/>
      <c r="P85" s="145"/>
      <c r="Q85" s="145"/>
      <c r="R85" s="145"/>
      <c r="S85" s="145"/>
      <c r="T85" s="145"/>
      <c r="U85" s="145"/>
      <c r="V85" s="145"/>
      <c r="W85" s="145"/>
      <c r="X85" s="145"/>
      <c r="Y85" s="145"/>
      <c r="Z85" s="145"/>
      <c r="AA85" s="145"/>
      <c r="AB85" s="145"/>
      <c r="AC85" s="145"/>
      <c r="AD85" s="145"/>
    </row>
    <row r="86" spans="2:30" ht="9.9499999999999993" customHeight="1" x14ac:dyDescent="0.4">
      <c r="B86" s="145"/>
      <c r="C86" s="145"/>
      <c r="D86" s="145"/>
      <c r="E86" s="145"/>
      <c r="F86" s="145"/>
      <c r="G86" s="145"/>
      <c r="H86" s="145"/>
      <c r="L86" s="145"/>
      <c r="M86" s="145"/>
      <c r="N86" s="145"/>
      <c r="O86" s="145"/>
      <c r="P86" s="145"/>
      <c r="Q86" s="145"/>
      <c r="R86" s="145"/>
      <c r="S86" s="145"/>
      <c r="T86" s="145"/>
      <c r="U86" s="145"/>
      <c r="V86" s="145"/>
      <c r="W86" s="145"/>
      <c r="X86" s="145"/>
      <c r="Y86" s="145"/>
      <c r="Z86" s="145"/>
      <c r="AA86" s="145"/>
      <c r="AB86" s="145"/>
      <c r="AC86" s="145"/>
      <c r="AD86" s="145"/>
    </row>
    <row r="87" spans="2:30" ht="20.25" customHeight="1" x14ac:dyDescent="0.4">
      <c r="B87" s="145"/>
      <c r="C87" s="2" t="str">
        <f>"Received as a capital contribution to "&amp;入力情報!$E$6&amp;" Limited Liability Company."</f>
        <v>Received as a capital contribution to SampleName Limited Liability Company.</v>
      </c>
      <c r="E87" s="145"/>
      <c r="F87" s="145"/>
      <c r="G87" s="145"/>
      <c r="H87" s="145"/>
      <c r="L87" s="145"/>
      <c r="M87" s="145"/>
      <c r="N87" s="145"/>
      <c r="O87" s="145"/>
      <c r="P87" s="145"/>
      <c r="Q87" s="145"/>
      <c r="R87" s="145"/>
      <c r="S87" s="145"/>
      <c r="T87" s="145"/>
      <c r="U87" s="145"/>
      <c r="V87" s="145"/>
      <c r="W87" s="145"/>
      <c r="X87" s="145"/>
      <c r="Y87" s="145"/>
      <c r="Z87" s="145"/>
      <c r="AA87" s="145"/>
      <c r="AB87" s="145"/>
      <c r="AC87" s="145"/>
      <c r="AD87" s="145"/>
    </row>
    <row r="88" spans="2:30" ht="20.25" customHeight="1" x14ac:dyDescent="0.4">
      <c r="G88" s="2" t="str">
        <f>入力情報!$E$6&amp;"合同会社の出資金として領収しました。"</f>
        <v>SampleName合同会社の出資金として領収しました。</v>
      </c>
    </row>
    <row r="89" spans="2:30" ht="9.9499999999999993" customHeight="1" x14ac:dyDescent="0.4"/>
    <row r="90" spans="2:30" ht="20.25" customHeight="1" x14ac:dyDescent="0.4">
      <c r="C90" s="2" t="str">
        <f>入力情報!$E$776&amp;" year, "&amp;入力情報!$E$777&amp;" month-"&amp;入力情報!$E$778&amp;" day"</f>
        <v>2024 year, 4 month-25 day</v>
      </c>
    </row>
    <row r="91" spans="2:30" ht="20.25" customHeight="1" x14ac:dyDescent="0.4">
      <c r="C91" s="2" t="str">
        <f>DBCS(入力情報!$E$776)&amp;"年"&amp;DBCS(入力情報!$E$777)&amp;"月"&amp;DBCS(入力情報!$E$778)&amp;"日"</f>
        <v>２０２４年４月２５日</v>
      </c>
    </row>
    <row r="92" spans="2:30" ht="9.9499999999999993" customHeight="1" x14ac:dyDescent="0.4"/>
    <row r="93" spans="2:30" ht="20.25" customHeight="1" x14ac:dyDescent="0.4">
      <c r="M93" s="2" t="str">
        <f>入力情報!$E$6&amp;" Limited Liability Company"</f>
        <v>SampleName Limited Liability Company</v>
      </c>
    </row>
    <row r="94" spans="2:30" ht="20.25" customHeight="1" x14ac:dyDescent="0.4">
      <c r="M94" s="2" t="str">
        <f>"Representative Members "&amp;入力情報!$E$12</f>
        <v>Representative Members Mary Smith</v>
      </c>
    </row>
    <row r="95" spans="2:30" ht="20.25" customHeight="1" x14ac:dyDescent="0.4">
      <c r="M95" s="2" t="str">
        <f>入力情報!E7&amp;"合同会社"</f>
        <v>サンプルネーム合同会社</v>
      </c>
    </row>
    <row r="96" spans="2:30" ht="20.25" customHeight="1" x14ac:dyDescent="0.4">
      <c r="M96" s="2" t="str">
        <f>"代表社員　"&amp;入力情報!$E$13</f>
        <v xml:space="preserve">代表社員　メアリー　スミス </v>
      </c>
    </row>
    <row r="97" spans="1:30" ht="20.25" customHeight="1" x14ac:dyDescent="0.4"/>
    <row r="98" spans="1:30" ht="20.25" customHeight="1" x14ac:dyDescent="0.4"/>
    <row r="99" spans="1:30" ht="20.25" customHeight="1" x14ac:dyDescent="0.4">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c r="AD99" s="412"/>
    </row>
    <row r="100" spans="1:30" ht="20.25" customHeight="1" x14ac:dyDescent="0.4">
      <c r="A100" s="412"/>
      <c r="B100" s="412"/>
      <c r="C100" s="412"/>
      <c r="D100" s="412"/>
      <c r="E100" s="412"/>
      <c r="F100" s="412"/>
      <c r="G100" s="412"/>
      <c r="H100" s="412"/>
      <c r="I100" s="412"/>
      <c r="J100" s="412"/>
      <c r="K100" s="412"/>
      <c r="L100" s="412"/>
      <c r="M100" s="412"/>
      <c r="N100" s="412"/>
      <c r="O100" s="412"/>
      <c r="P100" s="412"/>
      <c r="Q100" s="412"/>
      <c r="R100" s="412"/>
      <c r="S100" s="412"/>
      <c r="T100" s="412"/>
      <c r="U100" s="412"/>
      <c r="V100" s="412"/>
      <c r="W100" s="412"/>
      <c r="X100" s="412"/>
      <c r="Y100" s="412"/>
      <c r="Z100" s="412"/>
      <c r="AA100" s="412"/>
      <c r="AB100" s="412"/>
      <c r="AC100" s="412"/>
      <c r="AD100" s="412"/>
    </row>
    <row r="101" spans="1:30" ht="20.25" customHeight="1" x14ac:dyDescent="0.4">
      <c r="A101" s="412"/>
      <c r="B101" s="412"/>
      <c r="C101" s="412"/>
      <c r="D101" s="412"/>
      <c r="E101" s="412"/>
      <c r="F101" s="412"/>
      <c r="G101" s="412"/>
      <c r="H101" s="412"/>
      <c r="I101" s="412"/>
      <c r="J101" s="412"/>
      <c r="K101" s="412"/>
      <c r="L101" s="412"/>
      <c r="M101" s="412"/>
      <c r="N101" s="412"/>
      <c r="O101" s="412"/>
      <c r="P101" s="412"/>
      <c r="Q101" s="412"/>
      <c r="R101" s="412"/>
      <c r="S101" s="412"/>
      <c r="T101" s="412"/>
      <c r="U101" s="412"/>
      <c r="V101" s="412"/>
      <c r="W101" s="412"/>
      <c r="X101" s="412"/>
      <c r="Y101" s="412"/>
      <c r="Z101" s="412"/>
      <c r="AA101" s="412"/>
      <c r="AB101" s="412"/>
      <c r="AC101" s="412"/>
      <c r="AD101" s="412"/>
    </row>
    <row r="102" spans="1:30" ht="20.25" customHeight="1" x14ac:dyDescent="0.4"/>
    <row r="103" spans="1:30" ht="20.25" customHeight="1" x14ac:dyDescent="0.4">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row>
    <row r="104" spans="1:30" ht="20.25" customHeight="1" x14ac:dyDescent="0.4">
      <c r="B104" s="427"/>
      <c r="C104" s="427"/>
      <c r="D104" s="427"/>
      <c r="E104" s="427"/>
      <c r="F104" s="427"/>
      <c r="G104" s="427"/>
      <c r="H104" s="427"/>
      <c r="I104" s="427"/>
      <c r="J104" s="427"/>
      <c r="K104" s="427"/>
      <c r="L104" s="427"/>
      <c r="M104" s="427"/>
      <c r="N104" s="427"/>
      <c r="O104" s="427"/>
      <c r="P104" s="427"/>
      <c r="Q104" s="427"/>
      <c r="R104" s="427"/>
      <c r="S104" s="427"/>
      <c r="T104" s="427"/>
      <c r="U104" s="427"/>
      <c r="V104" s="427"/>
      <c r="W104" s="427"/>
      <c r="X104" s="427"/>
      <c r="Y104" s="427"/>
      <c r="Z104" s="427"/>
      <c r="AA104" s="427"/>
      <c r="AB104" s="427"/>
      <c r="AC104" s="427"/>
      <c r="AD104" s="427"/>
    </row>
    <row r="105" spans="1:30" ht="20.25" customHeight="1" x14ac:dyDescent="0.4"/>
    <row r="106" spans="1:30" ht="20.25" customHeight="1" x14ac:dyDescent="0.4"/>
    <row r="107" spans="1:30" ht="20.25" customHeight="1" x14ac:dyDescent="0.4"/>
    <row r="108" spans="1:30" ht="20.25" customHeight="1" x14ac:dyDescent="0.4"/>
    <row r="109" spans="1:30" ht="20.25" customHeight="1" x14ac:dyDescent="0.4"/>
    <row r="110" spans="1:30" ht="20.25" customHeight="1" x14ac:dyDescent="0.4"/>
    <row r="111" spans="1:30" ht="20.25" customHeight="1" x14ac:dyDescent="0.4"/>
    <row r="112" spans="1:30" ht="20.25" customHeight="1" x14ac:dyDescent="0.4"/>
    <row r="113" spans="1:33" ht="20.25" customHeight="1" x14ac:dyDescent="0.4"/>
    <row r="114" spans="1:33" ht="20.100000000000001" hidden="1" customHeight="1" x14ac:dyDescent="0.4"/>
    <row r="115" spans="1:33" ht="20.100000000000001" hidden="1" customHeight="1" x14ac:dyDescent="0.4"/>
    <row r="116" spans="1:33" ht="20.25" hidden="1" customHeight="1" x14ac:dyDescent="0.4"/>
    <row r="117" spans="1:33" ht="12" hidden="1" customHeight="1" x14ac:dyDescent="0.4">
      <c r="A117" s="412" t="s">
        <v>6688</v>
      </c>
      <c r="B117" s="412"/>
      <c r="C117" s="412"/>
      <c r="D117" s="412"/>
      <c r="E117" s="412"/>
      <c r="F117" s="412"/>
      <c r="G117" s="412"/>
      <c r="H117" s="412"/>
      <c r="I117" s="412"/>
      <c r="J117" s="412"/>
      <c r="K117" s="412"/>
      <c r="L117" s="412"/>
      <c r="M117" s="412"/>
      <c r="N117" s="412"/>
      <c r="O117" s="412"/>
      <c r="P117" s="412"/>
      <c r="Q117" s="412"/>
      <c r="R117" s="412"/>
      <c r="S117" s="412"/>
      <c r="T117" s="412"/>
      <c r="U117" s="412"/>
      <c r="V117" s="412"/>
      <c r="W117" s="412"/>
      <c r="X117" s="412"/>
      <c r="Y117" s="412"/>
      <c r="Z117" s="412"/>
      <c r="AA117" s="412"/>
      <c r="AB117" s="412"/>
      <c r="AC117" s="412"/>
      <c r="AD117" s="412"/>
    </row>
    <row r="118" spans="1:33" ht="12" hidden="1" customHeight="1" x14ac:dyDescent="0.4">
      <c r="A118" s="412"/>
      <c r="B118" s="412"/>
      <c r="C118" s="412"/>
      <c r="D118" s="412"/>
      <c r="E118" s="412"/>
      <c r="F118" s="412"/>
      <c r="G118" s="412"/>
      <c r="H118" s="412"/>
      <c r="I118" s="412"/>
      <c r="J118" s="412"/>
      <c r="K118" s="412"/>
      <c r="L118" s="412"/>
      <c r="M118" s="412"/>
      <c r="N118" s="412"/>
      <c r="O118" s="412"/>
      <c r="P118" s="412"/>
      <c r="Q118" s="412"/>
      <c r="R118" s="412"/>
      <c r="S118" s="412"/>
      <c r="T118" s="412"/>
      <c r="U118" s="412"/>
      <c r="V118" s="412"/>
      <c r="W118" s="412"/>
      <c r="X118" s="412"/>
      <c r="Y118" s="412"/>
      <c r="Z118" s="412"/>
      <c r="AA118" s="412"/>
      <c r="AB118" s="412"/>
      <c r="AC118" s="412"/>
      <c r="AD118" s="412"/>
      <c r="AF118" s="2" t="s">
        <v>6189</v>
      </c>
      <c r="AG118" s="2" t="str">
        <f>入力情報!C52</f>
        <v>Name of Members  3
（社員 3の氏名）</v>
      </c>
    </row>
    <row r="119" spans="1:33" ht="12" hidden="1" customHeight="1" x14ac:dyDescent="0.4">
      <c r="A119" s="412"/>
      <c r="B119" s="412"/>
      <c r="C119" s="412"/>
      <c r="D119" s="412"/>
      <c r="E119" s="412"/>
      <c r="F119" s="412"/>
      <c r="G119" s="412"/>
      <c r="H119" s="412"/>
      <c r="I119" s="412"/>
      <c r="J119" s="412"/>
      <c r="K119" s="412"/>
      <c r="L119" s="412"/>
      <c r="M119" s="412"/>
      <c r="N119" s="412"/>
      <c r="O119" s="412"/>
      <c r="P119" s="412"/>
      <c r="Q119" s="412"/>
      <c r="R119" s="412"/>
      <c r="S119" s="412"/>
      <c r="T119" s="412"/>
      <c r="U119" s="412"/>
      <c r="V119" s="412"/>
      <c r="W119" s="412"/>
      <c r="X119" s="412"/>
      <c r="Y119" s="412"/>
      <c r="Z119" s="412"/>
      <c r="AA119" s="412"/>
      <c r="AB119" s="412"/>
      <c r="AC119" s="412"/>
      <c r="AD119" s="412"/>
    </row>
    <row r="120" spans="1:33" ht="9.9499999999999993" hidden="1" customHeight="1" x14ac:dyDescent="0.4"/>
    <row r="121" spans="1:33" ht="20.25" hidden="1" customHeight="1" x14ac:dyDescent="0.4">
      <c r="B121" s="426" t="str">
        <f>IF(入力情報!E52&lt;&gt;"","member with Limited Liability  "&amp;入力情報!E52,"")</f>
        <v/>
      </c>
      <c r="C121" s="426"/>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426"/>
    </row>
    <row r="122" spans="1:33" ht="20.25" hidden="1" customHeight="1" x14ac:dyDescent="0.4">
      <c r="B122" s="426" t="str">
        <f>IF(入力情報!E53&lt;&gt;"","有限責任社員　　 　　　　　　"&amp;入力情報!E53&amp;" 殿","")</f>
        <v/>
      </c>
      <c r="C122" s="426"/>
      <c r="D122" s="426"/>
      <c r="E122" s="426"/>
      <c r="F122" s="426"/>
      <c r="G122" s="426"/>
      <c r="H122" s="426"/>
      <c r="I122" s="426"/>
      <c r="J122" s="426"/>
      <c r="K122" s="426"/>
      <c r="L122" s="426"/>
      <c r="M122" s="426"/>
      <c r="N122" s="426"/>
      <c r="O122" s="426"/>
      <c r="P122" s="426"/>
      <c r="Q122" s="426"/>
      <c r="R122" s="426"/>
      <c r="S122" s="426"/>
      <c r="T122" s="426"/>
      <c r="U122" s="426"/>
      <c r="V122" s="426"/>
      <c r="W122" s="426"/>
      <c r="X122" s="426"/>
      <c r="Y122" s="426"/>
      <c r="Z122" s="426"/>
      <c r="AA122" s="426"/>
      <c r="AB122" s="426"/>
      <c r="AC122" s="426"/>
      <c r="AD122" s="426"/>
    </row>
    <row r="123" spans="1:33" ht="9.9499999999999993" hidden="1" customHeight="1" x14ac:dyDescent="0.4">
      <c r="B123" s="145"/>
      <c r="C123" s="145"/>
      <c r="D123" s="145"/>
      <c r="E123" s="145"/>
      <c r="F123" s="145"/>
      <c r="G123" s="145"/>
      <c r="H123" s="145"/>
      <c r="I123" s="145"/>
      <c r="J123" s="145"/>
      <c r="K123" s="145"/>
      <c r="L123" s="145"/>
      <c r="M123" s="145"/>
      <c r="N123" s="145"/>
      <c r="O123" s="145"/>
      <c r="P123" s="145"/>
      <c r="Q123" s="145"/>
      <c r="R123" s="145"/>
      <c r="S123" s="145"/>
      <c r="T123" s="145"/>
      <c r="U123" s="145"/>
      <c r="V123" s="145"/>
      <c r="W123" s="145"/>
      <c r="X123" s="145"/>
      <c r="Y123" s="145"/>
      <c r="Z123" s="145"/>
      <c r="AA123" s="145"/>
      <c r="AB123" s="145"/>
      <c r="AC123" s="145"/>
      <c r="AD123" s="145"/>
    </row>
    <row r="124" spans="1:33" ht="20.25" hidden="1" customHeight="1" x14ac:dyDescent="0.4">
      <c r="B124" s="145"/>
      <c r="C124" s="145"/>
      <c r="D124" s="145"/>
      <c r="E124" s="145"/>
      <c r="F124" s="145"/>
      <c r="G124" s="145"/>
      <c r="H124" s="145"/>
      <c r="I124" s="145"/>
      <c r="J124" s="145"/>
      <c r="K124" s="2" t="str">
        <f>IF(入力情報!E54="","",DBCS(TEXT(入力情報!E54,"0,000"))&amp;"yen")</f>
        <v/>
      </c>
      <c r="L124" s="145"/>
      <c r="M124" s="145"/>
      <c r="N124" s="145"/>
      <c r="O124" s="145"/>
      <c r="P124" s="145"/>
      <c r="Q124" s="145"/>
      <c r="R124" s="145"/>
      <c r="S124" s="145"/>
      <c r="T124" s="145"/>
      <c r="U124" s="145"/>
      <c r="V124" s="145"/>
      <c r="W124" s="145"/>
      <c r="X124" s="145"/>
      <c r="Y124" s="145"/>
      <c r="Z124" s="145"/>
      <c r="AA124" s="145"/>
      <c r="AB124" s="145"/>
      <c r="AC124" s="145"/>
      <c r="AD124" s="145"/>
    </row>
    <row r="125" spans="1:33" ht="20.25" hidden="1" customHeight="1" x14ac:dyDescent="0.4">
      <c r="B125" s="145"/>
      <c r="C125" s="145"/>
      <c r="D125" s="145"/>
      <c r="E125" s="145"/>
      <c r="F125" s="145"/>
      <c r="G125" s="145"/>
      <c r="H125" s="145"/>
      <c r="J125" s="2" t="str">
        <f>IF(入力情報!E54="","","金 "&amp;DBCS(TEXT(入力情報!E54,"0,000"))&amp;"円")</f>
        <v/>
      </c>
      <c r="L125" s="145"/>
      <c r="M125" s="145"/>
      <c r="N125" s="145"/>
      <c r="O125" s="145"/>
      <c r="P125" s="145"/>
      <c r="Q125" s="145"/>
      <c r="R125" s="145"/>
      <c r="S125" s="145"/>
      <c r="T125" s="145"/>
      <c r="U125" s="145"/>
      <c r="V125" s="145"/>
      <c r="W125" s="145"/>
      <c r="X125" s="145"/>
      <c r="Y125" s="145"/>
      <c r="Z125" s="145"/>
      <c r="AA125" s="145"/>
      <c r="AB125" s="145"/>
      <c r="AC125" s="145"/>
      <c r="AD125" s="145"/>
    </row>
    <row r="126" spans="1:33" ht="9.9499999999999993" hidden="1" customHeight="1" x14ac:dyDescent="0.4">
      <c r="B126" s="145"/>
      <c r="C126" s="145"/>
      <c r="D126" s="145"/>
      <c r="E126" s="145"/>
      <c r="F126" s="145"/>
      <c r="G126" s="145"/>
      <c r="H126" s="145"/>
      <c r="L126" s="145"/>
      <c r="M126" s="145"/>
      <c r="N126" s="145"/>
      <c r="O126" s="145"/>
      <c r="P126" s="145"/>
      <c r="Q126" s="145"/>
      <c r="R126" s="145"/>
      <c r="S126" s="145"/>
      <c r="T126" s="145"/>
      <c r="U126" s="145"/>
      <c r="V126" s="145"/>
      <c r="W126" s="145"/>
      <c r="X126" s="145"/>
      <c r="Y126" s="145"/>
      <c r="Z126" s="145"/>
      <c r="AA126" s="145"/>
      <c r="AB126" s="145"/>
      <c r="AC126" s="145"/>
      <c r="AD126" s="145"/>
    </row>
    <row r="127" spans="1:33" ht="20.25" hidden="1" customHeight="1" x14ac:dyDescent="0.4">
      <c r="B127" s="145"/>
      <c r="C127" s="2" t="str">
        <f>"Received as a capital contribution to "&amp;入力情報!$E$6&amp;" Limited Liability Company."</f>
        <v>Received as a capital contribution to SampleName Limited Liability Company.</v>
      </c>
      <c r="E127" s="145"/>
      <c r="F127" s="145"/>
      <c r="G127" s="145"/>
      <c r="H127" s="145"/>
      <c r="L127" s="145"/>
      <c r="M127" s="145"/>
      <c r="N127" s="145"/>
      <c r="O127" s="145"/>
      <c r="P127" s="145"/>
      <c r="Q127" s="145"/>
      <c r="R127" s="145"/>
      <c r="S127" s="145"/>
      <c r="T127" s="145"/>
      <c r="U127" s="145"/>
      <c r="V127" s="145"/>
      <c r="W127" s="145"/>
      <c r="X127" s="145"/>
      <c r="Y127" s="145"/>
      <c r="Z127" s="145"/>
      <c r="AA127" s="145"/>
      <c r="AB127" s="145"/>
      <c r="AC127" s="145"/>
      <c r="AD127" s="145"/>
    </row>
    <row r="128" spans="1:33" ht="20.25" hidden="1" customHeight="1" x14ac:dyDescent="0.4">
      <c r="G128" s="2" t="str">
        <f>入力情報!$E$6&amp;"合同会社の出資金として領収しました。"</f>
        <v>SampleName合同会社の出資金として領収しました。</v>
      </c>
    </row>
    <row r="129" spans="1:30" ht="9.9499999999999993" hidden="1" customHeight="1" x14ac:dyDescent="0.4"/>
    <row r="130" spans="1:30" ht="20.25" hidden="1" customHeight="1" x14ac:dyDescent="0.4">
      <c r="C130" s="2" t="str">
        <f>入力情報!$E$776&amp;" year, "&amp;入力情報!$E$777&amp;" month-"&amp;入力情報!$E$778&amp;" day"</f>
        <v>2024 year, 4 month-25 day</v>
      </c>
    </row>
    <row r="131" spans="1:30" ht="20.25" hidden="1" customHeight="1" x14ac:dyDescent="0.4">
      <c r="C131" s="2" t="str">
        <f>DBCS(入力情報!$E$776)&amp;"年"&amp;DBCS(入力情報!$E$777)&amp;"月"&amp;DBCS(入力情報!$E$778)&amp;"日"</f>
        <v>２０２４年４月２５日</v>
      </c>
    </row>
    <row r="132" spans="1:30" ht="9.9499999999999993" hidden="1" customHeight="1" x14ac:dyDescent="0.4"/>
    <row r="133" spans="1:30" ht="20.25" hidden="1" customHeight="1" x14ac:dyDescent="0.4">
      <c r="M133" s="2" t="str">
        <f>入力情報!$E$6&amp;" Limited Liability Company"</f>
        <v>SampleName Limited Liability Company</v>
      </c>
    </row>
    <row r="134" spans="1:30" ht="20.25" hidden="1" customHeight="1" x14ac:dyDescent="0.4">
      <c r="M134" s="2" t="str">
        <f>"Representative Members "&amp;入力情報!$E$12</f>
        <v>Representative Members Mary Smith</v>
      </c>
    </row>
    <row r="135" spans="1:30" ht="20.25" hidden="1" customHeight="1" x14ac:dyDescent="0.4">
      <c r="M135" s="2" t="str">
        <f>入力情報!E7&amp;"合同会社"</f>
        <v>サンプルネーム合同会社</v>
      </c>
    </row>
    <row r="136" spans="1:30" ht="20.25" hidden="1" customHeight="1" x14ac:dyDescent="0.4">
      <c r="M136" s="2" t="str">
        <f>"代表社員　"&amp;入力情報!$E$13</f>
        <v xml:space="preserve">代表社員　メアリー　スミス </v>
      </c>
    </row>
    <row r="137" spans="1:30" ht="20.25" hidden="1" customHeight="1" x14ac:dyDescent="0.4"/>
    <row r="138" spans="1:30" ht="20.25" hidden="1" customHeight="1" x14ac:dyDescent="0.4"/>
    <row r="139" spans="1:30" ht="20.25" hidden="1" customHeight="1" x14ac:dyDescent="0.4">
      <c r="A139" s="412"/>
      <c r="B139" s="412"/>
      <c r="C139" s="412"/>
      <c r="D139" s="412"/>
      <c r="E139" s="412"/>
      <c r="F139" s="412"/>
      <c r="G139" s="412"/>
      <c r="H139" s="412"/>
      <c r="I139" s="412"/>
      <c r="J139" s="412"/>
      <c r="K139" s="412"/>
      <c r="L139" s="412"/>
      <c r="M139" s="412"/>
      <c r="N139" s="412"/>
      <c r="O139" s="412"/>
      <c r="P139" s="412"/>
      <c r="Q139" s="412"/>
      <c r="R139" s="412"/>
      <c r="S139" s="412"/>
      <c r="T139" s="412"/>
      <c r="U139" s="412"/>
      <c r="V139" s="412"/>
      <c r="W139" s="412"/>
      <c r="X139" s="412"/>
      <c r="Y139" s="412"/>
      <c r="Z139" s="412"/>
      <c r="AA139" s="412"/>
      <c r="AB139" s="412"/>
      <c r="AC139" s="412"/>
      <c r="AD139" s="412"/>
    </row>
    <row r="140" spans="1:30" ht="20.25" hidden="1" customHeight="1" x14ac:dyDescent="0.4">
      <c r="A140" s="412"/>
      <c r="B140" s="412"/>
      <c r="C140" s="412"/>
      <c r="D140" s="412"/>
      <c r="E140" s="412"/>
      <c r="F140" s="412"/>
      <c r="G140" s="412"/>
      <c r="H140" s="412"/>
      <c r="I140" s="412"/>
      <c r="J140" s="412"/>
      <c r="K140" s="412"/>
      <c r="L140" s="412"/>
      <c r="M140" s="412"/>
      <c r="N140" s="412"/>
      <c r="O140" s="412"/>
      <c r="P140" s="412"/>
      <c r="Q140" s="412"/>
      <c r="R140" s="412"/>
      <c r="S140" s="412"/>
      <c r="T140" s="412"/>
      <c r="U140" s="412"/>
      <c r="V140" s="412"/>
      <c r="W140" s="412"/>
      <c r="X140" s="412"/>
      <c r="Y140" s="412"/>
      <c r="Z140" s="412"/>
      <c r="AA140" s="412"/>
      <c r="AB140" s="412"/>
      <c r="AC140" s="412"/>
      <c r="AD140" s="412"/>
    </row>
    <row r="141" spans="1:30" ht="20.25" hidden="1" customHeight="1" x14ac:dyDescent="0.4">
      <c r="A141" s="412"/>
      <c r="B141" s="412"/>
      <c r="C141" s="412"/>
      <c r="D141" s="412"/>
      <c r="E141" s="412"/>
      <c r="F141" s="412"/>
      <c r="G141" s="412"/>
      <c r="H141" s="412"/>
      <c r="I141" s="412"/>
      <c r="J141" s="412"/>
      <c r="K141" s="412"/>
      <c r="L141" s="412"/>
      <c r="M141" s="412"/>
      <c r="N141" s="412"/>
      <c r="O141" s="412"/>
      <c r="P141" s="412"/>
      <c r="Q141" s="412"/>
      <c r="R141" s="412"/>
      <c r="S141" s="412"/>
      <c r="T141" s="412"/>
      <c r="U141" s="412"/>
      <c r="V141" s="412"/>
      <c r="W141" s="412"/>
      <c r="X141" s="412"/>
      <c r="Y141" s="412"/>
      <c r="Z141" s="412"/>
      <c r="AA141" s="412"/>
      <c r="AB141" s="412"/>
      <c r="AC141" s="412"/>
      <c r="AD141" s="412"/>
    </row>
    <row r="142" spans="1:30" ht="20.25" hidden="1" customHeight="1" x14ac:dyDescent="0.4"/>
    <row r="143" spans="1:30" ht="20.25" hidden="1" customHeight="1" x14ac:dyDescent="0.4">
      <c r="B143" s="427"/>
      <c r="C143" s="427"/>
      <c r="D143" s="427"/>
      <c r="E143" s="427"/>
      <c r="F143" s="427"/>
      <c r="G143" s="427"/>
      <c r="H143" s="427"/>
      <c r="I143" s="427"/>
      <c r="J143" s="427"/>
      <c r="K143" s="427"/>
      <c r="L143" s="427"/>
      <c r="M143" s="427"/>
      <c r="N143" s="427"/>
      <c r="O143" s="427"/>
      <c r="P143" s="427"/>
      <c r="Q143" s="427"/>
      <c r="R143" s="427"/>
      <c r="S143" s="427"/>
      <c r="T143" s="427"/>
      <c r="U143" s="427"/>
      <c r="V143" s="427"/>
      <c r="W143" s="427"/>
      <c r="X143" s="427"/>
      <c r="Y143" s="427"/>
      <c r="Z143" s="427"/>
      <c r="AA143" s="427"/>
      <c r="AB143" s="427"/>
      <c r="AC143" s="427"/>
      <c r="AD143" s="427"/>
    </row>
    <row r="144" spans="1:30" ht="20.25" hidden="1" customHeight="1" x14ac:dyDescent="0.4">
      <c r="B144" s="427"/>
      <c r="C144" s="427"/>
      <c r="D144" s="427"/>
      <c r="E144" s="427"/>
      <c r="F144" s="427"/>
      <c r="G144" s="427"/>
      <c r="H144" s="427"/>
      <c r="I144" s="427"/>
      <c r="J144" s="427"/>
      <c r="K144" s="427"/>
      <c r="L144" s="427"/>
      <c r="M144" s="427"/>
      <c r="N144" s="427"/>
      <c r="O144" s="427"/>
      <c r="P144" s="427"/>
      <c r="Q144" s="427"/>
      <c r="R144" s="427"/>
      <c r="S144" s="427"/>
      <c r="T144" s="427"/>
      <c r="U144" s="427"/>
      <c r="V144" s="427"/>
      <c r="W144" s="427"/>
      <c r="X144" s="427"/>
      <c r="Y144" s="427"/>
      <c r="Z144" s="427"/>
      <c r="AA144" s="427"/>
      <c r="AB144" s="427"/>
      <c r="AC144" s="427"/>
      <c r="AD144" s="427"/>
    </row>
    <row r="145" spans="1:33" ht="20.25" hidden="1" customHeight="1" x14ac:dyDescent="0.4"/>
    <row r="146" spans="1:33" ht="20.25" hidden="1" customHeight="1" x14ac:dyDescent="0.4"/>
    <row r="147" spans="1:33" ht="20.25" hidden="1" customHeight="1" x14ac:dyDescent="0.4"/>
    <row r="148" spans="1:33" ht="20.25" hidden="1" customHeight="1" x14ac:dyDescent="0.4"/>
    <row r="149" spans="1:33" ht="20.25" hidden="1" customHeight="1" x14ac:dyDescent="0.4"/>
    <row r="150" spans="1:33" ht="20.25" hidden="1" customHeight="1" x14ac:dyDescent="0.4"/>
    <row r="151" spans="1:33" ht="20.25" hidden="1" customHeight="1" x14ac:dyDescent="0.4"/>
    <row r="152" spans="1:33" ht="20.100000000000001" hidden="1" customHeight="1" x14ac:dyDescent="0.4"/>
    <row r="153" spans="1:33" ht="20.100000000000001" hidden="1" customHeight="1" x14ac:dyDescent="0.4"/>
    <row r="154" spans="1:33" ht="20.100000000000001" hidden="1" customHeight="1" x14ac:dyDescent="0.4"/>
    <row r="155" spans="1:33" ht="20.100000000000001" hidden="1" customHeight="1" x14ac:dyDescent="0.4"/>
    <row r="156" spans="1:33" ht="20.25" hidden="1" customHeight="1" x14ac:dyDescent="0.4"/>
    <row r="157" spans="1:33" ht="12" hidden="1" customHeight="1" x14ac:dyDescent="0.4">
      <c r="A157" s="412" t="s">
        <v>6688</v>
      </c>
      <c r="B157" s="412"/>
      <c r="C157" s="412"/>
      <c r="D157" s="412"/>
      <c r="E157" s="412"/>
      <c r="F157" s="412"/>
      <c r="G157" s="412"/>
      <c r="H157" s="412"/>
      <c r="I157" s="412"/>
      <c r="J157" s="412"/>
      <c r="K157" s="412"/>
      <c r="L157" s="412"/>
      <c r="M157" s="412"/>
      <c r="N157" s="412"/>
      <c r="O157" s="412"/>
      <c r="P157" s="412"/>
      <c r="Q157" s="412"/>
      <c r="R157" s="412"/>
      <c r="S157" s="412"/>
      <c r="T157" s="412"/>
      <c r="U157" s="412"/>
      <c r="V157" s="412"/>
      <c r="W157" s="412"/>
      <c r="X157" s="412"/>
      <c r="Y157" s="412"/>
      <c r="Z157" s="412"/>
      <c r="AA157" s="412"/>
      <c r="AB157" s="412"/>
      <c r="AC157" s="412"/>
      <c r="AD157" s="412"/>
    </row>
    <row r="158" spans="1:33" ht="12" hidden="1" customHeight="1" x14ac:dyDescent="0.4">
      <c r="A158" s="412"/>
      <c r="B158" s="412"/>
      <c r="C158" s="412"/>
      <c r="D158" s="412"/>
      <c r="E158" s="412"/>
      <c r="F158" s="412"/>
      <c r="G158" s="412"/>
      <c r="H158" s="412"/>
      <c r="I158" s="412"/>
      <c r="J158" s="412"/>
      <c r="K158" s="412"/>
      <c r="L158" s="412"/>
      <c r="M158" s="412"/>
      <c r="N158" s="412"/>
      <c r="O158" s="412"/>
      <c r="P158" s="412"/>
      <c r="Q158" s="412"/>
      <c r="R158" s="412"/>
      <c r="S158" s="412"/>
      <c r="T158" s="412"/>
      <c r="U158" s="412"/>
      <c r="V158" s="412"/>
      <c r="W158" s="412"/>
      <c r="X158" s="412"/>
      <c r="Y158" s="412"/>
      <c r="Z158" s="412"/>
      <c r="AA158" s="412"/>
      <c r="AB158" s="412"/>
      <c r="AC158" s="412"/>
      <c r="AD158" s="412"/>
      <c r="AF158" s="2" t="s">
        <v>6189</v>
      </c>
      <c r="AG158" s="2" t="str">
        <f>入力情報!C64</f>
        <v>Name of Members  4
（社員 4の氏名）</v>
      </c>
    </row>
    <row r="159" spans="1:33" ht="12" hidden="1" customHeight="1" x14ac:dyDescent="0.4">
      <c r="A159" s="412"/>
      <c r="B159" s="412"/>
      <c r="C159" s="412"/>
      <c r="D159" s="412"/>
      <c r="E159" s="412"/>
      <c r="F159" s="412"/>
      <c r="G159" s="412"/>
      <c r="H159" s="412"/>
      <c r="I159" s="412"/>
      <c r="J159" s="412"/>
      <c r="K159" s="412"/>
      <c r="L159" s="412"/>
      <c r="M159" s="412"/>
      <c r="N159" s="412"/>
      <c r="O159" s="412"/>
      <c r="P159" s="412"/>
      <c r="Q159" s="412"/>
      <c r="R159" s="412"/>
      <c r="S159" s="412"/>
      <c r="T159" s="412"/>
      <c r="U159" s="412"/>
      <c r="V159" s="412"/>
      <c r="W159" s="412"/>
      <c r="X159" s="412"/>
      <c r="Y159" s="412"/>
      <c r="Z159" s="412"/>
      <c r="AA159" s="412"/>
      <c r="AB159" s="412"/>
      <c r="AC159" s="412"/>
      <c r="AD159" s="412"/>
    </row>
    <row r="160" spans="1:33" ht="9.9499999999999993" hidden="1" customHeight="1" x14ac:dyDescent="0.4"/>
    <row r="161" spans="2:30" ht="20.25" hidden="1" customHeight="1" x14ac:dyDescent="0.4">
      <c r="B161" s="426" t="str">
        <f>IF(入力情報!E64&lt;&gt;"","member with Limited Liability  "&amp;入力情報!E64,"")</f>
        <v/>
      </c>
      <c r="C161" s="426"/>
      <c r="D161" s="426"/>
      <c r="E161" s="426"/>
      <c r="F161" s="426"/>
      <c r="G161" s="426"/>
      <c r="H161" s="426"/>
      <c r="I161" s="426"/>
      <c r="J161" s="426"/>
      <c r="K161" s="426"/>
      <c r="L161" s="426"/>
      <c r="M161" s="426"/>
      <c r="N161" s="426"/>
      <c r="O161" s="426"/>
      <c r="P161" s="426"/>
      <c r="Q161" s="426"/>
      <c r="R161" s="426"/>
      <c r="S161" s="426"/>
      <c r="T161" s="426"/>
      <c r="U161" s="426"/>
      <c r="V161" s="426"/>
      <c r="W161" s="426"/>
      <c r="X161" s="426"/>
      <c r="Y161" s="426"/>
      <c r="Z161" s="426"/>
      <c r="AA161" s="426"/>
      <c r="AB161" s="426"/>
      <c r="AC161" s="426"/>
      <c r="AD161" s="426"/>
    </row>
    <row r="162" spans="2:30" ht="20.25" hidden="1" customHeight="1" x14ac:dyDescent="0.4">
      <c r="B162" s="426" t="str">
        <f>IF(入力情報!E65&lt;&gt;"","有限責任社員　　 　　　　　　"&amp;入力情報!E65&amp;" 殿","")</f>
        <v/>
      </c>
      <c r="C162" s="426"/>
      <c r="D162" s="426"/>
      <c r="E162" s="426"/>
      <c r="F162" s="426"/>
      <c r="G162" s="426"/>
      <c r="H162" s="426"/>
      <c r="I162" s="426"/>
      <c r="J162" s="426"/>
      <c r="K162" s="426"/>
      <c r="L162" s="426"/>
      <c r="M162" s="426"/>
      <c r="N162" s="426"/>
      <c r="O162" s="426"/>
      <c r="P162" s="426"/>
      <c r="Q162" s="426"/>
      <c r="R162" s="426"/>
      <c r="S162" s="426"/>
      <c r="T162" s="426"/>
      <c r="U162" s="426"/>
      <c r="V162" s="426"/>
      <c r="W162" s="426"/>
      <c r="X162" s="426"/>
      <c r="Y162" s="426"/>
      <c r="Z162" s="426"/>
      <c r="AA162" s="426"/>
      <c r="AB162" s="426"/>
      <c r="AC162" s="426"/>
      <c r="AD162" s="426"/>
    </row>
    <row r="163" spans="2:30" ht="9.9499999999999993" hidden="1" customHeight="1" x14ac:dyDescent="0.4">
      <c r="B163" s="145"/>
      <c r="C163" s="145"/>
      <c r="D163" s="145"/>
      <c r="E163" s="145"/>
      <c r="F163" s="145"/>
      <c r="G163" s="145"/>
      <c r="H163" s="145"/>
      <c r="I163" s="145"/>
      <c r="J163" s="145"/>
      <c r="K163" s="145"/>
      <c r="L163" s="145"/>
      <c r="M163" s="145"/>
      <c r="N163" s="145"/>
      <c r="O163" s="145"/>
      <c r="P163" s="145"/>
      <c r="Q163" s="145"/>
      <c r="R163" s="145"/>
      <c r="S163" s="145"/>
      <c r="T163" s="145"/>
      <c r="U163" s="145"/>
      <c r="V163" s="145"/>
      <c r="W163" s="145"/>
      <c r="X163" s="145"/>
      <c r="Y163" s="145"/>
      <c r="Z163" s="145"/>
      <c r="AA163" s="145"/>
      <c r="AB163" s="145"/>
      <c r="AC163" s="145"/>
      <c r="AD163" s="145"/>
    </row>
    <row r="164" spans="2:30" ht="20.25" hidden="1" customHeight="1" x14ac:dyDescent="0.4">
      <c r="B164" s="145"/>
      <c r="C164" s="145"/>
      <c r="D164" s="145"/>
      <c r="E164" s="145"/>
      <c r="F164" s="145"/>
      <c r="G164" s="145"/>
      <c r="H164" s="145"/>
      <c r="I164" s="145"/>
      <c r="J164" s="145"/>
      <c r="K164" s="2" t="str">
        <f>IF(入力情報!E66="","",DBCS(TEXT(入力情報!E66,"0,000"))&amp;"yen")</f>
        <v/>
      </c>
      <c r="L164" s="145"/>
      <c r="M164" s="145"/>
      <c r="N164" s="145"/>
      <c r="O164" s="145"/>
      <c r="P164" s="145"/>
      <c r="Q164" s="145"/>
      <c r="R164" s="145"/>
      <c r="S164" s="145"/>
      <c r="T164" s="145"/>
      <c r="U164" s="145"/>
      <c r="V164" s="145"/>
      <c r="W164" s="145"/>
      <c r="X164" s="145"/>
      <c r="Y164" s="145"/>
      <c r="Z164" s="145"/>
      <c r="AA164" s="145"/>
      <c r="AB164" s="145"/>
      <c r="AC164" s="145"/>
      <c r="AD164" s="145"/>
    </row>
    <row r="165" spans="2:30" ht="20.25" hidden="1" customHeight="1" x14ac:dyDescent="0.4">
      <c r="B165" s="145"/>
      <c r="C165" s="145"/>
      <c r="D165" s="145"/>
      <c r="E165" s="145"/>
      <c r="F165" s="145"/>
      <c r="G165" s="145"/>
      <c r="H165" s="145"/>
      <c r="J165" s="2" t="str">
        <f>IF(入力情報!E66="","","金 "&amp;DBCS(TEXT(入力情報!E66,"0,000"))&amp;"円")</f>
        <v/>
      </c>
      <c r="L165" s="145"/>
      <c r="M165" s="145"/>
      <c r="N165" s="145"/>
      <c r="O165" s="145"/>
      <c r="P165" s="145"/>
      <c r="Q165" s="145"/>
      <c r="R165" s="145"/>
      <c r="S165" s="145"/>
      <c r="T165" s="145"/>
      <c r="U165" s="145"/>
      <c r="V165" s="145"/>
      <c r="W165" s="145"/>
      <c r="X165" s="145"/>
      <c r="Y165" s="145"/>
      <c r="Z165" s="145"/>
      <c r="AA165" s="145"/>
      <c r="AB165" s="145"/>
      <c r="AC165" s="145"/>
      <c r="AD165" s="145"/>
    </row>
    <row r="166" spans="2:30" ht="9.9499999999999993" hidden="1" customHeight="1" x14ac:dyDescent="0.4">
      <c r="B166" s="145"/>
      <c r="C166" s="145"/>
      <c r="D166" s="145"/>
      <c r="E166" s="145"/>
      <c r="F166" s="145"/>
      <c r="G166" s="145"/>
      <c r="H166" s="145"/>
      <c r="L166" s="145"/>
      <c r="M166" s="145"/>
      <c r="N166" s="145"/>
      <c r="O166" s="145"/>
      <c r="P166" s="145"/>
      <c r="Q166" s="145"/>
      <c r="R166" s="145"/>
      <c r="S166" s="145"/>
      <c r="T166" s="145"/>
      <c r="U166" s="145"/>
      <c r="V166" s="145"/>
      <c r="W166" s="145"/>
      <c r="X166" s="145"/>
      <c r="Y166" s="145"/>
      <c r="Z166" s="145"/>
      <c r="AA166" s="145"/>
      <c r="AB166" s="145"/>
      <c r="AC166" s="145"/>
      <c r="AD166" s="145"/>
    </row>
    <row r="167" spans="2:30" ht="20.25" hidden="1" customHeight="1" x14ac:dyDescent="0.4">
      <c r="B167" s="145"/>
      <c r="C167" s="2" t="str">
        <f>"Received as a capital contribution to "&amp;入力情報!$E$6&amp;" Limited Liability Company."</f>
        <v>Received as a capital contribution to SampleName Limited Liability Company.</v>
      </c>
      <c r="E167" s="145"/>
      <c r="F167" s="145"/>
      <c r="G167" s="145"/>
      <c r="H167" s="145"/>
      <c r="L167" s="145"/>
      <c r="M167" s="145"/>
      <c r="N167" s="145"/>
      <c r="O167" s="145"/>
      <c r="P167" s="145"/>
      <c r="Q167" s="145"/>
      <c r="R167" s="145"/>
      <c r="S167" s="145"/>
      <c r="T167" s="145"/>
      <c r="U167" s="145"/>
      <c r="V167" s="145"/>
      <c r="W167" s="145"/>
      <c r="X167" s="145"/>
      <c r="Y167" s="145"/>
      <c r="Z167" s="145"/>
      <c r="AA167" s="145"/>
      <c r="AB167" s="145"/>
      <c r="AC167" s="145"/>
      <c r="AD167" s="145"/>
    </row>
    <row r="168" spans="2:30" ht="20.25" hidden="1" customHeight="1" x14ac:dyDescent="0.4">
      <c r="G168" s="2" t="str">
        <f>入力情報!$E$6&amp;"合同会社の出資金として領収しました。"</f>
        <v>SampleName合同会社の出資金として領収しました。</v>
      </c>
    </row>
    <row r="169" spans="2:30" ht="9.9499999999999993" hidden="1" customHeight="1" x14ac:dyDescent="0.4"/>
    <row r="170" spans="2:30" ht="20.25" hidden="1" customHeight="1" x14ac:dyDescent="0.4">
      <c r="C170" s="2" t="str">
        <f>入力情報!$E$776&amp;" year, "&amp;入力情報!$E$777&amp;" month-"&amp;入力情報!$E$778&amp;" day"</f>
        <v>2024 year, 4 month-25 day</v>
      </c>
    </row>
    <row r="171" spans="2:30" ht="20.25" hidden="1" customHeight="1" x14ac:dyDescent="0.4">
      <c r="C171" s="2" t="str">
        <f>DBCS(入力情報!$E$776)&amp;"年"&amp;DBCS(入力情報!$E$777)&amp;"月"&amp;DBCS(入力情報!$E$778)&amp;"日"</f>
        <v>２０２４年４月２５日</v>
      </c>
    </row>
    <row r="172" spans="2:30" ht="9.9499999999999993" hidden="1" customHeight="1" x14ac:dyDescent="0.4"/>
    <row r="173" spans="2:30" ht="20.25" hidden="1" customHeight="1" x14ac:dyDescent="0.4">
      <c r="M173" s="2" t="str">
        <f>入力情報!$E$6&amp;" Limited Liability Company"</f>
        <v>SampleName Limited Liability Company</v>
      </c>
    </row>
    <row r="174" spans="2:30" ht="20.25" hidden="1" customHeight="1" x14ac:dyDescent="0.4">
      <c r="M174" s="2" t="str">
        <f>"Representative Members "&amp;入力情報!$E$12</f>
        <v>Representative Members Mary Smith</v>
      </c>
    </row>
    <row r="175" spans="2:30" ht="20.25" hidden="1" customHeight="1" x14ac:dyDescent="0.4">
      <c r="M175" s="2" t="str">
        <f>入力情報!E7&amp;"合同会社"</f>
        <v>サンプルネーム合同会社</v>
      </c>
    </row>
    <row r="176" spans="2:30" ht="20.25" hidden="1" customHeight="1" x14ac:dyDescent="0.4">
      <c r="M176" s="2" t="str">
        <f>"代表社員　"&amp;入力情報!$E$13</f>
        <v xml:space="preserve">代表社員　メアリー　スミス </v>
      </c>
    </row>
    <row r="177" spans="1:30" ht="20.25" hidden="1" customHeight="1" x14ac:dyDescent="0.4"/>
    <row r="178" spans="1:30" ht="20.25" hidden="1" customHeight="1" x14ac:dyDescent="0.4"/>
    <row r="179" spans="1:30" ht="20.25" hidden="1" customHeight="1" x14ac:dyDescent="0.4">
      <c r="A179" s="412"/>
      <c r="B179" s="412"/>
      <c r="C179" s="412"/>
      <c r="D179" s="412"/>
      <c r="E179" s="412"/>
      <c r="F179" s="412"/>
      <c r="G179" s="412"/>
      <c r="H179" s="412"/>
      <c r="I179" s="412"/>
      <c r="J179" s="412"/>
      <c r="K179" s="412"/>
      <c r="L179" s="412"/>
      <c r="M179" s="412"/>
      <c r="N179" s="412"/>
      <c r="O179" s="412"/>
      <c r="P179" s="412"/>
      <c r="Q179" s="412"/>
      <c r="R179" s="412"/>
      <c r="S179" s="412"/>
      <c r="T179" s="412"/>
      <c r="U179" s="412"/>
      <c r="V179" s="412"/>
      <c r="W179" s="412"/>
      <c r="X179" s="412"/>
      <c r="Y179" s="412"/>
      <c r="Z179" s="412"/>
      <c r="AA179" s="412"/>
      <c r="AB179" s="412"/>
      <c r="AC179" s="412"/>
      <c r="AD179" s="412"/>
    </row>
    <row r="180" spans="1:30" ht="20.25" hidden="1" customHeight="1" x14ac:dyDescent="0.4">
      <c r="A180" s="412"/>
      <c r="B180" s="412"/>
      <c r="C180" s="412"/>
      <c r="D180" s="412"/>
      <c r="E180" s="412"/>
      <c r="F180" s="412"/>
      <c r="G180" s="412"/>
      <c r="H180" s="412"/>
      <c r="I180" s="412"/>
      <c r="J180" s="412"/>
      <c r="K180" s="412"/>
      <c r="L180" s="412"/>
      <c r="M180" s="412"/>
      <c r="N180" s="412"/>
      <c r="O180" s="412"/>
      <c r="P180" s="412"/>
      <c r="Q180" s="412"/>
      <c r="R180" s="412"/>
      <c r="S180" s="412"/>
      <c r="T180" s="412"/>
      <c r="U180" s="412"/>
      <c r="V180" s="412"/>
      <c r="W180" s="412"/>
      <c r="X180" s="412"/>
      <c r="Y180" s="412"/>
      <c r="Z180" s="412"/>
      <c r="AA180" s="412"/>
      <c r="AB180" s="412"/>
      <c r="AC180" s="412"/>
      <c r="AD180" s="412"/>
    </row>
    <row r="181" spans="1:30" ht="20.25" hidden="1" customHeight="1" x14ac:dyDescent="0.4">
      <c r="A181" s="412"/>
      <c r="B181" s="412"/>
      <c r="C181" s="412"/>
      <c r="D181" s="412"/>
      <c r="E181" s="412"/>
      <c r="F181" s="412"/>
      <c r="G181" s="412"/>
      <c r="H181" s="412"/>
      <c r="I181" s="412"/>
      <c r="J181" s="412"/>
      <c r="K181" s="412"/>
      <c r="L181" s="412"/>
      <c r="M181" s="412"/>
      <c r="N181" s="412"/>
      <c r="O181" s="412"/>
      <c r="P181" s="412"/>
      <c r="Q181" s="412"/>
      <c r="R181" s="412"/>
      <c r="S181" s="412"/>
      <c r="T181" s="412"/>
      <c r="U181" s="412"/>
      <c r="V181" s="412"/>
      <c r="W181" s="412"/>
      <c r="X181" s="412"/>
      <c r="Y181" s="412"/>
      <c r="Z181" s="412"/>
      <c r="AA181" s="412"/>
      <c r="AB181" s="412"/>
      <c r="AC181" s="412"/>
      <c r="AD181" s="412"/>
    </row>
    <row r="182" spans="1:30" ht="20.25" hidden="1" customHeight="1" x14ac:dyDescent="0.4"/>
    <row r="183" spans="1:30" ht="20.25" hidden="1" customHeight="1" x14ac:dyDescent="0.4">
      <c r="B183" s="427"/>
      <c r="C183" s="427"/>
      <c r="D183" s="427"/>
      <c r="E183" s="427"/>
      <c r="F183" s="427"/>
      <c r="G183" s="427"/>
      <c r="H183" s="427"/>
      <c r="I183" s="427"/>
      <c r="J183" s="427"/>
      <c r="K183" s="427"/>
      <c r="L183" s="427"/>
      <c r="M183" s="427"/>
      <c r="N183" s="427"/>
      <c r="O183" s="427"/>
      <c r="P183" s="427"/>
      <c r="Q183" s="427"/>
      <c r="R183" s="427"/>
      <c r="S183" s="427"/>
      <c r="T183" s="427"/>
      <c r="U183" s="427"/>
      <c r="V183" s="427"/>
      <c r="W183" s="427"/>
      <c r="X183" s="427"/>
      <c r="Y183" s="427"/>
      <c r="Z183" s="427"/>
      <c r="AA183" s="427"/>
      <c r="AB183" s="427"/>
      <c r="AC183" s="427"/>
      <c r="AD183" s="427"/>
    </row>
    <row r="184" spans="1:30" ht="20.25" hidden="1" customHeight="1" x14ac:dyDescent="0.4">
      <c r="B184" s="427"/>
      <c r="C184" s="427"/>
      <c r="D184" s="427"/>
      <c r="E184" s="427"/>
      <c r="F184" s="427"/>
      <c r="G184" s="427"/>
      <c r="H184" s="427"/>
      <c r="I184" s="427"/>
      <c r="J184" s="427"/>
      <c r="K184" s="427"/>
      <c r="L184" s="427"/>
      <c r="M184" s="427"/>
      <c r="N184" s="427"/>
      <c r="O184" s="427"/>
      <c r="P184" s="427"/>
      <c r="Q184" s="427"/>
      <c r="R184" s="427"/>
      <c r="S184" s="427"/>
      <c r="T184" s="427"/>
      <c r="U184" s="427"/>
      <c r="V184" s="427"/>
      <c r="W184" s="427"/>
      <c r="X184" s="427"/>
      <c r="Y184" s="427"/>
      <c r="Z184" s="427"/>
      <c r="AA184" s="427"/>
      <c r="AB184" s="427"/>
      <c r="AC184" s="427"/>
      <c r="AD184" s="427"/>
    </row>
    <row r="185" spans="1:30" ht="20.25" hidden="1" customHeight="1" x14ac:dyDescent="0.4"/>
    <row r="186" spans="1:30" ht="20.25" hidden="1" customHeight="1" x14ac:dyDescent="0.4"/>
    <row r="187" spans="1:30" ht="20.25" hidden="1" customHeight="1" x14ac:dyDescent="0.4"/>
    <row r="188" spans="1:30" ht="20.25" hidden="1" customHeight="1" x14ac:dyDescent="0.4"/>
    <row r="189" spans="1:30" ht="20.25" hidden="1" customHeight="1" x14ac:dyDescent="0.4"/>
    <row r="190" spans="1:30" ht="20.25" hidden="1" customHeight="1" x14ac:dyDescent="0.4"/>
    <row r="191" spans="1:30" ht="20.25" hidden="1" customHeight="1" x14ac:dyDescent="0.4"/>
    <row r="192" spans="1:30" ht="20.25" hidden="1" customHeight="1" x14ac:dyDescent="0.4"/>
    <row r="193" spans="1:33" ht="20.25" hidden="1" customHeight="1" x14ac:dyDescent="0.4"/>
    <row r="194" spans="1:33" ht="20.25" hidden="1" customHeight="1" x14ac:dyDescent="0.4"/>
    <row r="195" spans="1:33" ht="20.25" hidden="1" customHeight="1" x14ac:dyDescent="0.4"/>
    <row r="196" spans="1:33" ht="20.25" hidden="1" customHeight="1" x14ac:dyDescent="0.4"/>
    <row r="197" spans="1:33" ht="12" hidden="1" customHeight="1" x14ac:dyDescent="0.4">
      <c r="A197" s="412" t="s">
        <v>6688</v>
      </c>
      <c r="B197" s="412"/>
      <c r="C197" s="412"/>
      <c r="D197" s="412"/>
      <c r="E197" s="412"/>
      <c r="F197" s="412"/>
      <c r="G197" s="412"/>
      <c r="H197" s="412"/>
      <c r="I197" s="412"/>
      <c r="J197" s="412"/>
      <c r="K197" s="412"/>
      <c r="L197" s="412"/>
      <c r="M197" s="412"/>
      <c r="N197" s="412"/>
      <c r="O197" s="412"/>
      <c r="P197" s="412"/>
      <c r="Q197" s="412"/>
      <c r="R197" s="412"/>
      <c r="S197" s="412"/>
      <c r="T197" s="412"/>
      <c r="U197" s="412"/>
      <c r="V197" s="412"/>
      <c r="W197" s="412"/>
      <c r="X197" s="412"/>
      <c r="Y197" s="412"/>
      <c r="Z197" s="412"/>
      <c r="AA197" s="412"/>
      <c r="AB197" s="412"/>
      <c r="AC197" s="412"/>
      <c r="AD197" s="412"/>
    </row>
    <row r="198" spans="1:33" ht="12" hidden="1" customHeight="1" x14ac:dyDescent="0.4">
      <c r="A198" s="412"/>
      <c r="B198" s="412"/>
      <c r="C198" s="412"/>
      <c r="D198" s="412"/>
      <c r="E198" s="412"/>
      <c r="F198" s="412"/>
      <c r="G198" s="412"/>
      <c r="H198" s="412"/>
      <c r="I198" s="412"/>
      <c r="J198" s="412"/>
      <c r="K198" s="412"/>
      <c r="L198" s="412"/>
      <c r="M198" s="412"/>
      <c r="N198" s="412"/>
      <c r="O198" s="412"/>
      <c r="P198" s="412"/>
      <c r="Q198" s="412"/>
      <c r="R198" s="412"/>
      <c r="S198" s="412"/>
      <c r="T198" s="412"/>
      <c r="U198" s="412"/>
      <c r="V198" s="412"/>
      <c r="W198" s="412"/>
      <c r="X198" s="412"/>
      <c r="Y198" s="412"/>
      <c r="Z198" s="412"/>
      <c r="AA198" s="412"/>
      <c r="AB198" s="412"/>
      <c r="AC198" s="412"/>
      <c r="AD198" s="412"/>
      <c r="AF198" s="2" t="s">
        <v>6189</v>
      </c>
      <c r="AG198" s="2" t="str">
        <f>入力情報!C76</f>
        <v>Name of Menbers 5
（社員 5の氏名）</v>
      </c>
    </row>
    <row r="199" spans="1:33" ht="12" hidden="1" customHeight="1" x14ac:dyDescent="0.4">
      <c r="A199" s="412"/>
      <c r="B199" s="412"/>
      <c r="C199" s="412"/>
      <c r="D199" s="412"/>
      <c r="E199" s="412"/>
      <c r="F199" s="412"/>
      <c r="G199" s="412"/>
      <c r="H199" s="412"/>
      <c r="I199" s="412"/>
      <c r="J199" s="412"/>
      <c r="K199" s="412"/>
      <c r="L199" s="412"/>
      <c r="M199" s="412"/>
      <c r="N199" s="412"/>
      <c r="O199" s="412"/>
      <c r="P199" s="412"/>
      <c r="Q199" s="412"/>
      <c r="R199" s="412"/>
      <c r="S199" s="412"/>
      <c r="T199" s="412"/>
      <c r="U199" s="412"/>
      <c r="V199" s="412"/>
      <c r="W199" s="412"/>
      <c r="X199" s="412"/>
      <c r="Y199" s="412"/>
      <c r="Z199" s="412"/>
      <c r="AA199" s="412"/>
      <c r="AB199" s="412"/>
      <c r="AC199" s="412"/>
      <c r="AD199" s="412"/>
    </row>
    <row r="200" spans="1:33" ht="9.9499999999999993" hidden="1" customHeight="1" x14ac:dyDescent="0.4"/>
    <row r="201" spans="1:33" ht="20.25" hidden="1" customHeight="1" x14ac:dyDescent="0.4">
      <c r="B201" s="426" t="str">
        <f>IF(入力情報!E76&lt;&gt;"","member with Limited Liability  "&amp;入力情報!E76,"")</f>
        <v/>
      </c>
      <c r="C201" s="426"/>
      <c r="D201" s="426"/>
      <c r="E201" s="426"/>
      <c r="F201" s="426"/>
      <c r="G201" s="426"/>
      <c r="H201" s="426"/>
      <c r="I201" s="426"/>
      <c r="J201" s="426"/>
      <c r="K201" s="426"/>
      <c r="L201" s="426"/>
      <c r="M201" s="426"/>
      <c r="N201" s="426"/>
      <c r="O201" s="426"/>
      <c r="P201" s="426"/>
      <c r="Q201" s="426"/>
      <c r="R201" s="426"/>
      <c r="S201" s="426"/>
      <c r="T201" s="426"/>
      <c r="U201" s="426"/>
      <c r="V201" s="426"/>
      <c r="W201" s="426"/>
      <c r="X201" s="426"/>
      <c r="Y201" s="426"/>
      <c r="Z201" s="426"/>
      <c r="AA201" s="426"/>
      <c r="AB201" s="426"/>
      <c r="AC201" s="426"/>
      <c r="AD201" s="426"/>
    </row>
    <row r="202" spans="1:33" ht="20.25" hidden="1" customHeight="1" x14ac:dyDescent="0.4">
      <c r="B202" s="426" t="str">
        <f>IF(入力情報!E77&lt;&gt;"","有限責任社員　　 　　　　　　"&amp;入力情報!E77&amp;" 殿","")</f>
        <v/>
      </c>
      <c r="C202" s="426"/>
      <c r="D202" s="426"/>
      <c r="E202" s="426"/>
      <c r="F202" s="426"/>
      <c r="G202" s="426"/>
      <c r="H202" s="426"/>
      <c r="I202" s="426"/>
      <c r="J202" s="426"/>
      <c r="K202" s="426"/>
      <c r="L202" s="426"/>
      <c r="M202" s="426"/>
      <c r="N202" s="426"/>
      <c r="O202" s="426"/>
      <c r="P202" s="426"/>
      <c r="Q202" s="426"/>
      <c r="R202" s="426"/>
      <c r="S202" s="426"/>
      <c r="T202" s="426"/>
      <c r="U202" s="426"/>
      <c r="V202" s="426"/>
      <c r="W202" s="426"/>
      <c r="X202" s="426"/>
      <c r="Y202" s="426"/>
      <c r="Z202" s="426"/>
      <c r="AA202" s="426"/>
      <c r="AB202" s="426"/>
      <c r="AC202" s="426"/>
      <c r="AD202" s="426"/>
    </row>
    <row r="203" spans="1:33" ht="9.9499999999999993" hidden="1" customHeight="1" x14ac:dyDescent="0.4">
      <c r="B203" s="145"/>
      <c r="C203" s="145"/>
      <c r="D203" s="145"/>
      <c r="E203" s="145"/>
      <c r="F203" s="145"/>
      <c r="G203" s="145"/>
      <c r="H203" s="145"/>
      <c r="I203" s="145"/>
      <c r="J203" s="145"/>
      <c r="K203" s="145"/>
      <c r="L203" s="145"/>
      <c r="M203" s="145"/>
      <c r="N203" s="145"/>
      <c r="O203" s="145"/>
      <c r="P203" s="145"/>
      <c r="Q203" s="145"/>
      <c r="R203" s="145"/>
      <c r="S203" s="145"/>
      <c r="T203" s="145"/>
      <c r="U203" s="145"/>
      <c r="V203" s="145"/>
      <c r="W203" s="145"/>
      <c r="X203" s="145"/>
      <c r="Y203" s="145"/>
      <c r="Z203" s="145"/>
      <c r="AA203" s="145"/>
      <c r="AB203" s="145"/>
      <c r="AC203" s="145"/>
      <c r="AD203" s="145"/>
    </row>
    <row r="204" spans="1:33" ht="20.25" hidden="1" customHeight="1" x14ac:dyDescent="0.4">
      <c r="B204" s="145"/>
      <c r="C204" s="145"/>
      <c r="D204" s="145"/>
      <c r="E204" s="145"/>
      <c r="F204" s="145"/>
      <c r="G204" s="145"/>
      <c r="H204" s="145"/>
      <c r="I204" s="145"/>
      <c r="J204" s="145"/>
      <c r="K204" s="2" t="str">
        <f>IF(入力情報!E78="","",DBCS(TEXT(入力情報!E78,"0,000"))&amp;"yen")</f>
        <v/>
      </c>
      <c r="L204" s="145"/>
      <c r="M204" s="145"/>
      <c r="N204" s="145"/>
      <c r="O204" s="145"/>
      <c r="P204" s="145"/>
      <c r="Q204" s="145"/>
      <c r="R204" s="145"/>
      <c r="S204" s="145"/>
      <c r="T204" s="145"/>
      <c r="U204" s="145"/>
      <c r="V204" s="145"/>
      <c r="W204" s="145"/>
      <c r="X204" s="145"/>
      <c r="Y204" s="145"/>
      <c r="Z204" s="145"/>
      <c r="AA204" s="145"/>
      <c r="AB204" s="145"/>
      <c r="AC204" s="145"/>
      <c r="AD204" s="145"/>
    </row>
    <row r="205" spans="1:33" ht="20.25" hidden="1" customHeight="1" x14ac:dyDescent="0.4">
      <c r="B205" s="145"/>
      <c r="C205" s="145"/>
      <c r="D205" s="145"/>
      <c r="E205" s="145"/>
      <c r="F205" s="145"/>
      <c r="G205" s="145"/>
      <c r="H205" s="145"/>
      <c r="J205" s="2" t="str">
        <f>IF(入力情報!E78="","","金 "&amp;DBCS(TEXT(入力情報!E78,"0,000"))&amp;"円")</f>
        <v/>
      </c>
      <c r="L205" s="145"/>
      <c r="M205" s="145"/>
      <c r="N205" s="145"/>
      <c r="O205" s="145"/>
      <c r="P205" s="145"/>
      <c r="Q205" s="145"/>
      <c r="R205" s="145"/>
      <c r="S205" s="145"/>
      <c r="T205" s="145"/>
      <c r="U205" s="145"/>
      <c r="V205" s="145"/>
      <c r="W205" s="145"/>
      <c r="X205" s="145"/>
      <c r="Y205" s="145"/>
      <c r="Z205" s="145"/>
      <c r="AA205" s="145"/>
      <c r="AB205" s="145"/>
      <c r="AC205" s="145"/>
      <c r="AD205" s="145"/>
    </row>
    <row r="206" spans="1:33" ht="9.9499999999999993" hidden="1" customHeight="1" x14ac:dyDescent="0.4">
      <c r="B206" s="145"/>
      <c r="C206" s="145"/>
      <c r="D206" s="145"/>
      <c r="E206" s="145"/>
      <c r="F206" s="145"/>
      <c r="G206" s="145"/>
      <c r="H206" s="145"/>
      <c r="L206" s="145"/>
      <c r="M206" s="145"/>
      <c r="N206" s="145"/>
      <c r="O206" s="145"/>
      <c r="P206" s="145"/>
      <c r="Q206" s="145"/>
      <c r="R206" s="145"/>
      <c r="S206" s="145"/>
      <c r="T206" s="145"/>
      <c r="U206" s="145"/>
      <c r="V206" s="145"/>
      <c r="W206" s="145"/>
      <c r="X206" s="145"/>
      <c r="Y206" s="145"/>
      <c r="Z206" s="145"/>
      <c r="AA206" s="145"/>
      <c r="AB206" s="145"/>
      <c r="AC206" s="145"/>
      <c r="AD206" s="145"/>
    </row>
    <row r="207" spans="1:33" ht="20.25" hidden="1" customHeight="1" x14ac:dyDescent="0.4">
      <c r="B207" s="145"/>
      <c r="C207" s="2" t="str">
        <f>"Received as a capital contribution to "&amp;入力情報!$E$6&amp;" Limited Liability Company."</f>
        <v>Received as a capital contribution to SampleName Limited Liability Company.</v>
      </c>
      <c r="E207" s="145"/>
      <c r="F207" s="145"/>
      <c r="G207" s="145"/>
      <c r="H207" s="145"/>
      <c r="L207" s="145"/>
      <c r="M207" s="145"/>
      <c r="N207" s="145"/>
      <c r="O207" s="145"/>
      <c r="P207" s="145"/>
      <c r="Q207" s="145"/>
      <c r="R207" s="145"/>
      <c r="S207" s="145"/>
      <c r="T207" s="145"/>
      <c r="U207" s="145"/>
      <c r="V207" s="145"/>
      <c r="W207" s="145"/>
      <c r="X207" s="145"/>
      <c r="Y207" s="145"/>
      <c r="Z207" s="145"/>
      <c r="AA207" s="145"/>
      <c r="AB207" s="145"/>
      <c r="AC207" s="145"/>
      <c r="AD207" s="145"/>
    </row>
    <row r="208" spans="1:33" ht="20.25" hidden="1" customHeight="1" x14ac:dyDescent="0.4">
      <c r="G208" s="2" t="str">
        <f>入力情報!$E$6&amp;"合同会社の出資金として領収しました。"</f>
        <v>SampleName合同会社の出資金として領収しました。</v>
      </c>
    </row>
    <row r="209" spans="1:30" ht="9.9499999999999993" hidden="1" customHeight="1" x14ac:dyDescent="0.4"/>
    <row r="210" spans="1:30" ht="20.25" hidden="1" customHeight="1" x14ac:dyDescent="0.4">
      <c r="C210" s="2" t="str">
        <f>入力情報!$E$776&amp;" year, "&amp;入力情報!$E$777&amp;" month-"&amp;入力情報!$E$778&amp;" day"</f>
        <v>2024 year, 4 month-25 day</v>
      </c>
    </row>
    <row r="211" spans="1:30" ht="20.25" hidden="1" customHeight="1" x14ac:dyDescent="0.4">
      <c r="C211" s="2" t="str">
        <f>DBCS(入力情報!$E$776)&amp;"年"&amp;DBCS(入力情報!$E$777)&amp;"月"&amp;DBCS(入力情報!$E$778)&amp;"日"</f>
        <v>２０２４年４月２５日</v>
      </c>
    </row>
    <row r="212" spans="1:30" ht="9.9499999999999993" hidden="1" customHeight="1" x14ac:dyDescent="0.4"/>
    <row r="213" spans="1:30" ht="20.25" hidden="1" customHeight="1" x14ac:dyDescent="0.4">
      <c r="M213" s="2" t="str">
        <f>入力情報!$E$6&amp;" Limited Liability Company"</f>
        <v>SampleName Limited Liability Company</v>
      </c>
    </row>
    <row r="214" spans="1:30" ht="20.25" hidden="1" customHeight="1" x14ac:dyDescent="0.4">
      <c r="M214" s="2" t="str">
        <f>"Representative Members "&amp;入力情報!$E$12</f>
        <v>Representative Members Mary Smith</v>
      </c>
    </row>
    <row r="215" spans="1:30" ht="20.25" hidden="1" customHeight="1" x14ac:dyDescent="0.4">
      <c r="M215" s="2" t="str">
        <f>入力情報!E7&amp;"合同会社"</f>
        <v>サンプルネーム合同会社</v>
      </c>
    </row>
    <row r="216" spans="1:30" ht="20.25" hidden="1" customHeight="1" x14ac:dyDescent="0.4">
      <c r="M216" s="2" t="str">
        <f>"代表社員　"&amp;入力情報!$E$13</f>
        <v xml:space="preserve">代表社員　メアリー　スミス </v>
      </c>
    </row>
    <row r="217" spans="1:30" ht="20.25" hidden="1" customHeight="1" x14ac:dyDescent="0.4"/>
    <row r="218" spans="1:30" ht="20.25" hidden="1" customHeight="1" x14ac:dyDescent="0.4"/>
    <row r="219" spans="1:30" ht="20.25" hidden="1" customHeight="1" x14ac:dyDescent="0.4">
      <c r="A219" s="412"/>
      <c r="B219" s="412"/>
      <c r="C219" s="412"/>
      <c r="D219" s="412"/>
      <c r="E219" s="412"/>
      <c r="F219" s="412"/>
      <c r="G219" s="412"/>
      <c r="H219" s="412"/>
      <c r="I219" s="412"/>
      <c r="J219" s="412"/>
      <c r="K219" s="412"/>
      <c r="L219" s="412"/>
      <c r="M219" s="412"/>
      <c r="N219" s="412"/>
      <c r="O219" s="412"/>
      <c r="P219" s="412"/>
      <c r="Q219" s="412"/>
      <c r="R219" s="412"/>
      <c r="S219" s="412"/>
      <c r="T219" s="412"/>
      <c r="U219" s="412"/>
      <c r="V219" s="412"/>
      <c r="W219" s="412"/>
      <c r="X219" s="412"/>
      <c r="Y219" s="412"/>
      <c r="Z219" s="412"/>
      <c r="AA219" s="412"/>
      <c r="AB219" s="412"/>
      <c r="AC219" s="412"/>
      <c r="AD219" s="412"/>
    </row>
    <row r="220" spans="1:30" ht="20.25" hidden="1" customHeight="1" x14ac:dyDescent="0.4">
      <c r="A220" s="412"/>
      <c r="B220" s="412"/>
      <c r="C220" s="412"/>
      <c r="D220" s="412"/>
      <c r="E220" s="412"/>
      <c r="F220" s="412"/>
      <c r="G220" s="412"/>
      <c r="H220" s="412"/>
      <c r="I220" s="412"/>
      <c r="J220" s="412"/>
      <c r="K220" s="412"/>
      <c r="L220" s="412"/>
      <c r="M220" s="412"/>
      <c r="N220" s="412"/>
      <c r="O220" s="412"/>
      <c r="P220" s="412"/>
      <c r="Q220" s="412"/>
      <c r="R220" s="412"/>
      <c r="S220" s="412"/>
      <c r="T220" s="412"/>
      <c r="U220" s="412"/>
      <c r="V220" s="412"/>
      <c r="W220" s="412"/>
      <c r="X220" s="412"/>
      <c r="Y220" s="412"/>
      <c r="Z220" s="412"/>
      <c r="AA220" s="412"/>
      <c r="AB220" s="412"/>
      <c r="AC220" s="412"/>
      <c r="AD220" s="412"/>
    </row>
    <row r="221" spans="1:30" ht="20.25" hidden="1" customHeight="1" x14ac:dyDescent="0.4">
      <c r="A221" s="412"/>
      <c r="B221" s="412"/>
      <c r="C221" s="412"/>
      <c r="D221" s="412"/>
      <c r="E221" s="412"/>
      <c r="F221" s="412"/>
      <c r="G221" s="412"/>
      <c r="H221" s="412"/>
      <c r="I221" s="412"/>
      <c r="J221" s="412"/>
      <c r="K221" s="412"/>
      <c r="L221" s="412"/>
      <c r="M221" s="412"/>
      <c r="N221" s="412"/>
      <c r="O221" s="412"/>
      <c r="P221" s="412"/>
      <c r="Q221" s="412"/>
      <c r="R221" s="412"/>
      <c r="S221" s="412"/>
      <c r="T221" s="412"/>
      <c r="U221" s="412"/>
      <c r="V221" s="412"/>
      <c r="W221" s="412"/>
      <c r="X221" s="412"/>
      <c r="Y221" s="412"/>
      <c r="Z221" s="412"/>
      <c r="AA221" s="412"/>
      <c r="AB221" s="412"/>
      <c r="AC221" s="412"/>
      <c r="AD221" s="412"/>
    </row>
    <row r="222" spans="1:30" ht="20.25" hidden="1" customHeight="1" x14ac:dyDescent="0.4"/>
    <row r="223" spans="1:30" ht="20.25" hidden="1" customHeight="1" x14ac:dyDescent="0.4">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row>
    <row r="224" spans="1:30" ht="20.25" hidden="1" customHeight="1" x14ac:dyDescent="0.4">
      <c r="B224" s="427"/>
      <c r="C224" s="427"/>
      <c r="D224" s="427"/>
      <c r="E224" s="427"/>
      <c r="F224" s="427"/>
      <c r="G224" s="427"/>
      <c r="H224" s="427"/>
      <c r="I224" s="427"/>
      <c r="J224" s="427"/>
      <c r="K224" s="427"/>
      <c r="L224" s="427"/>
      <c r="M224" s="427"/>
      <c r="N224" s="427"/>
      <c r="O224" s="427"/>
      <c r="P224" s="427"/>
      <c r="Q224" s="427"/>
      <c r="R224" s="427"/>
      <c r="S224" s="427"/>
      <c r="T224" s="427"/>
      <c r="U224" s="427"/>
      <c r="V224" s="427"/>
      <c r="W224" s="427"/>
      <c r="X224" s="427"/>
      <c r="Y224" s="427"/>
      <c r="Z224" s="427"/>
      <c r="AA224" s="427"/>
      <c r="AB224" s="427"/>
      <c r="AC224" s="427"/>
      <c r="AD224" s="427"/>
    </row>
    <row r="225" spans="1:33" ht="20.25" hidden="1" customHeight="1" x14ac:dyDescent="0.4"/>
    <row r="226" spans="1:33" ht="20.25" hidden="1" customHeight="1" x14ac:dyDescent="0.4"/>
    <row r="227" spans="1:33" ht="20.25" hidden="1" customHeight="1" x14ac:dyDescent="0.4"/>
    <row r="228" spans="1:33" ht="20.25" hidden="1" customHeight="1" x14ac:dyDescent="0.4"/>
    <row r="229" spans="1:33" ht="20.25" hidden="1" customHeight="1" x14ac:dyDescent="0.4"/>
    <row r="230" spans="1:33" ht="20.25" hidden="1" customHeight="1" x14ac:dyDescent="0.4"/>
    <row r="231" spans="1:33" ht="20.25" hidden="1" customHeight="1" x14ac:dyDescent="0.4"/>
    <row r="232" spans="1:33" ht="20.25" hidden="1" customHeight="1" x14ac:dyDescent="0.4"/>
    <row r="233" spans="1:33" ht="20.25" hidden="1" customHeight="1" x14ac:dyDescent="0.4"/>
    <row r="234" spans="1:33" ht="20.25" hidden="1" customHeight="1" x14ac:dyDescent="0.4"/>
    <row r="235" spans="1:33" ht="20.25" hidden="1" customHeight="1" x14ac:dyDescent="0.4"/>
    <row r="236" spans="1:33" ht="20.25" hidden="1" customHeight="1" x14ac:dyDescent="0.4"/>
    <row r="237" spans="1:33" ht="12" hidden="1" customHeight="1" x14ac:dyDescent="0.4">
      <c r="A237" s="412" t="s">
        <v>6688</v>
      </c>
      <c r="B237" s="412"/>
      <c r="C237" s="412"/>
      <c r="D237" s="412"/>
      <c r="E237" s="412"/>
      <c r="F237" s="412"/>
      <c r="G237" s="412"/>
      <c r="H237" s="412"/>
      <c r="I237" s="412"/>
      <c r="J237" s="412"/>
      <c r="K237" s="412"/>
      <c r="L237" s="412"/>
      <c r="M237" s="412"/>
      <c r="N237" s="412"/>
      <c r="O237" s="412"/>
      <c r="P237" s="412"/>
      <c r="Q237" s="412"/>
      <c r="R237" s="412"/>
      <c r="S237" s="412"/>
      <c r="T237" s="412"/>
      <c r="U237" s="412"/>
      <c r="V237" s="412"/>
      <c r="W237" s="412"/>
      <c r="X237" s="412"/>
      <c r="Y237" s="412"/>
      <c r="Z237" s="412"/>
      <c r="AA237" s="412"/>
      <c r="AB237" s="412"/>
      <c r="AC237" s="412"/>
      <c r="AD237" s="412"/>
    </row>
    <row r="238" spans="1:33" ht="12" hidden="1" customHeight="1" x14ac:dyDescent="0.4">
      <c r="A238" s="412"/>
      <c r="B238" s="412"/>
      <c r="C238" s="412"/>
      <c r="D238" s="412"/>
      <c r="E238" s="412"/>
      <c r="F238" s="412"/>
      <c r="G238" s="412"/>
      <c r="H238" s="412"/>
      <c r="I238" s="412"/>
      <c r="J238" s="412"/>
      <c r="K238" s="412"/>
      <c r="L238" s="412"/>
      <c r="M238" s="412"/>
      <c r="N238" s="412"/>
      <c r="O238" s="412"/>
      <c r="P238" s="412"/>
      <c r="Q238" s="412"/>
      <c r="R238" s="412"/>
      <c r="S238" s="412"/>
      <c r="T238" s="412"/>
      <c r="U238" s="412"/>
      <c r="V238" s="412"/>
      <c r="W238" s="412"/>
      <c r="X238" s="412"/>
      <c r="Y238" s="412"/>
      <c r="Z238" s="412"/>
      <c r="AA238" s="412"/>
      <c r="AB238" s="412"/>
      <c r="AC238" s="412"/>
      <c r="AD238" s="412"/>
      <c r="AF238" s="2" t="s">
        <v>6189</v>
      </c>
      <c r="AG238" s="2" t="str">
        <f>入力情報!C88</f>
        <v>Name of Menbers 6
（社員 6の氏名）</v>
      </c>
    </row>
    <row r="239" spans="1:33" ht="12" hidden="1" customHeight="1" x14ac:dyDescent="0.4">
      <c r="A239" s="412"/>
      <c r="B239" s="412"/>
      <c r="C239" s="412"/>
      <c r="D239" s="412"/>
      <c r="E239" s="412"/>
      <c r="F239" s="412"/>
      <c r="G239" s="412"/>
      <c r="H239" s="412"/>
      <c r="I239" s="412"/>
      <c r="J239" s="412"/>
      <c r="K239" s="412"/>
      <c r="L239" s="412"/>
      <c r="M239" s="412"/>
      <c r="N239" s="412"/>
      <c r="O239" s="412"/>
      <c r="P239" s="412"/>
      <c r="Q239" s="412"/>
      <c r="R239" s="412"/>
      <c r="S239" s="412"/>
      <c r="T239" s="412"/>
      <c r="U239" s="412"/>
      <c r="V239" s="412"/>
      <c r="W239" s="412"/>
      <c r="X239" s="412"/>
      <c r="Y239" s="412"/>
      <c r="Z239" s="412"/>
      <c r="AA239" s="412"/>
      <c r="AB239" s="412"/>
      <c r="AC239" s="412"/>
      <c r="AD239" s="412"/>
    </row>
    <row r="240" spans="1:33" ht="9.9499999999999993" hidden="1" customHeight="1" x14ac:dyDescent="0.4"/>
    <row r="241" spans="2:30" ht="20.25" hidden="1" customHeight="1" x14ac:dyDescent="0.4">
      <c r="B241" s="426" t="str">
        <f>IF(入力情報!E88&lt;&gt;"","member with Limited Liability  "&amp;入力情報!E88,"")</f>
        <v/>
      </c>
      <c r="C241" s="426"/>
      <c r="D241" s="426"/>
      <c r="E241" s="426"/>
      <c r="F241" s="426"/>
      <c r="G241" s="426"/>
      <c r="H241" s="426"/>
      <c r="I241" s="426"/>
      <c r="J241" s="426"/>
      <c r="K241" s="426"/>
      <c r="L241" s="426"/>
      <c r="M241" s="426"/>
      <c r="N241" s="426"/>
      <c r="O241" s="426"/>
      <c r="P241" s="426"/>
      <c r="Q241" s="426"/>
      <c r="R241" s="426"/>
      <c r="S241" s="426"/>
      <c r="T241" s="426"/>
      <c r="U241" s="426"/>
      <c r="V241" s="426"/>
      <c r="W241" s="426"/>
      <c r="X241" s="426"/>
      <c r="Y241" s="426"/>
      <c r="Z241" s="426"/>
      <c r="AA241" s="426"/>
      <c r="AB241" s="426"/>
      <c r="AC241" s="426"/>
      <c r="AD241" s="426"/>
    </row>
    <row r="242" spans="2:30" ht="20.25" hidden="1" customHeight="1" x14ac:dyDescent="0.4">
      <c r="B242" s="426" t="str">
        <f>IF(入力情報!E89&lt;&gt;"","有限責任社員　　 　　　　　　"&amp;入力情報!E89&amp;" 殿","")</f>
        <v/>
      </c>
      <c r="C242" s="426"/>
      <c r="D242" s="426"/>
      <c r="E242" s="426"/>
      <c r="F242" s="426"/>
      <c r="G242" s="426"/>
      <c r="H242" s="426"/>
      <c r="I242" s="426"/>
      <c r="J242" s="426"/>
      <c r="K242" s="426"/>
      <c r="L242" s="426"/>
      <c r="M242" s="426"/>
      <c r="N242" s="426"/>
      <c r="O242" s="426"/>
      <c r="P242" s="426"/>
      <c r="Q242" s="426"/>
      <c r="R242" s="426"/>
      <c r="S242" s="426"/>
      <c r="T242" s="426"/>
      <c r="U242" s="426"/>
      <c r="V242" s="426"/>
      <c r="W242" s="426"/>
      <c r="X242" s="426"/>
      <c r="Y242" s="426"/>
      <c r="Z242" s="426"/>
      <c r="AA242" s="426"/>
      <c r="AB242" s="426"/>
      <c r="AC242" s="426"/>
      <c r="AD242" s="426"/>
    </row>
    <row r="243" spans="2:30" ht="9.9499999999999993" hidden="1" customHeight="1" x14ac:dyDescent="0.4">
      <c r="B243" s="145"/>
      <c r="C243" s="145"/>
      <c r="D243" s="145"/>
      <c r="E243" s="145"/>
      <c r="F243" s="145"/>
      <c r="G243" s="145"/>
      <c r="H243" s="145"/>
      <c r="I243" s="145"/>
      <c r="J243" s="145"/>
      <c r="K243" s="145"/>
      <c r="L243" s="145"/>
      <c r="M243" s="145"/>
      <c r="N243" s="145"/>
      <c r="O243" s="145"/>
      <c r="P243" s="145"/>
      <c r="Q243" s="145"/>
      <c r="R243" s="145"/>
      <c r="S243" s="145"/>
      <c r="T243" s="145"/>
      <c r="U243" s="145"/>
      <c r="V243" s="145"/>
      <c r="W243" s="145"/>
      <c r="X243" s="145"/>
      <c r="Y243" s="145"/>
      <c r="Z243" s="145"/>
      <c r="AA243" s="145"/>
      <c r="AB243" s="145"/>
      <c r="AC243" s="145"/>
      <c r="AD243" s="145"/>
    </row>
    <row r="244" spans="2:30" ht="20.25" hidden="1" customHeight="1" x14ac:dyDescent="0.4">
      <c r="B244" s="145"/>
      <c r="C244" s="145"/>
      <c r="D244" s="145"/>
      <c r="E244" s="145"/>
      <c r="F244" s="145"/>
      <c r="G244" s="145"/>
      <c r="H244" s="145"/>
      <c r="I244" s="145"/>
      <c r="J244" s="145"/>
      <c r="K244" s="2" t="str">
        <f>IF(入力情報!E90="","",DBCS(TEXT(入力情報!E90,"0,000"))&amp;"yen")</f>
        <v/>
      </c>
      <c r="L244" s="145"/>
      <c r="M244" s="145"/>
      <c r="N244" s="145"/>
      <c r="O244" s="145"/>
      <c r="P244" s="145"/>
      <c r="Q244" s="145"/>
      <c r="R244" s="145"/>
      <c r="S244" s="145"/>
      <c r="T244" s="145"/>
      <c r="U244" s="145"/>
      <c r="V244" s="145"/>
      <c r="W244" s="145"/>
      <c r="X244" s="145"/>
      <c r="Y244" s="145"/>
      <c r="Z244" s="145"/>
      <c r="AA244" s="145"/>
      <c r="AB244" s="145"/>
      <c r="AC244" s="145"/>
      <c r="AD244" s="145"/>
    </row>
    <row r="245" spans="2:30" ht="20.25" hidden="1" customHeight="1" x14ac:dyDescent="0.4">
      <c r="B245" s="145"/>
      <c r="C245" s="145"/>
      <c r="D245" s="145"/>
      <c r="E245" s="145"/>
      <c r="F245" s="145"/>
      <c r="G245" s="145"/>
      <c r="H245" s="145"/>
      <c r="J245" s="2" t="str">
        <f>IF(入力情報!E90="","","金 "&amp;DBCS(TEXT(入力情報!E90,"0,000"))&amp;"円")</f>
        <v/>
      </c>
      <c r="L245" s="145"/>
      <c r="M245" s="145"/>
      <c r="N245" s="145"/>
      <c r="O245" s="145"/>
      <c r="P245" s="145"/>
      <c r="Q245" s="145"/>
      <c r="R245" s="145"/>
      <c r="S245" s="145"/>
      <c r="T245" s="145"/>
      <c r="U245" s="145"/>
      <c r="V245" s="145"/>
      <c r="W245" s="145"/>
      <c r="X245" s="145"/>
      <c r="Y245" s="145"/>
      <c r="Z245" s="145"/>
      <c r="AA245" s="145"/>
      <c r="AB245" s="145"/>
      <c r="AC245" s="145"/>
      <c r="AD245" s="145"/>
    </row>
    <row r="246" spans="2:30" ht="9.9499999999999993" hidden="1" customHeight="1" x14ac:dyDescent="0.4">
      <c r="B246" s="145"/>
      <c r="C246" s="145"/>
      <c r="D246" s="145"/>
      <c r="E246" s="145"/>
      <c r="F246" s="145"/>
      <c r="G246" s="145"/>
      <c r="H246" s="145"/>
      <c r="L246" s="145"/>
      <c r="M246" s="145"/>
      <c r="N246" s="145"/>
      <c r="O246" s="145"/>
      <c r="P246" s="145"/>
      <c r="Q246" s="145"/>
      <c r="R246" s="145"/>
      <c r="S246" s="145"/>
      <c r="T246" s="145"/>
      <c r="U246" s="145"/>
      <c r="V246" s="145"/>
      <c r="W246" s="145"/>
      <c r="X246" s="145"/>
      <c r="Y246" s="145"/>
      <c r="Z246" s="145"/>
      <c r="AA246" s="145"/>
      <c r="AB246" s="145"/>
      <c r="AC246" s="145"/>
      <c r="AD246" s="145"/>
    </row>
    <row r="247" spans="2:30" ht="20.25" hidden="1" customHeight="1" x14ac:dyDescent="0.4">
      <c r="B247" s="145"/>
      <c r="C247" s="2" t="str">
        <f>"Received as a capital contribution to "&amp;入力情報!$E$6&amp;" Limited Liability Company."</f>
        <v>Received as a capital contribution to SampleName Limited Liability Company.</v>
      </c>
      <c r="E247" s="145"/>
      <c r="F247" s="145"/>
      <c r="G247" s="145"/>
      <c r="H247" s="145"/>
      <c r="L247" s="145"/>
      <c r="M247" s="145"/>
      <c r="N247" s="145"/>
      <c r="O247" s="145"/>
      <c r="P247" s="145"/>
      <c r="Q247" s="145"/>
      <c r="R247" s="145"/>
      <c r="S247" s="145"/>
      <c r="T247" s="145"/>
      <c r="U247" s="145"/>
      <c r="V247" s="145"/>
      <c r="W247" s="145"/>
      <c r="X247" s="145"/>
      <c r="Y247" s="145"/>
      <c r="Z247" s="145"/>
      <c r="AA247" s="145"/>
      <c r="AB247" s="145"/>
      <c r="AC247" s="145"/>
      <c r="AD247" s="145"/>
    </row>
    <row r="248" spans="2:30" ht="20.25" hidden="1" customHeight="1" x14ac:dyDescent="0.4">
      <c r="G248" s="2" t="str">
        <f>入力情報!$E$6&amp;"合同会社の出資金として領収しました。"</f>
        <v>SampleName合同会社の出資金として領収しました。</v>
      </c>
    </row>
    <row r="249" spans="2:30" ht="9.9499999999999993" hidden="1" customHeight="1" x14ac:dyDescent="0.4"/>
    <row r="250" spans="2:30" ht="20.25" hidden="1" customHeight="1" x14ac:dyDescent="0.4">
      <c r="C250" s="2" t="str">
        <f>入力情報!$E$776&amp;" year, "&amp;入力情報!$E$777&amp;" month-"&amp;入力情報!$E$778&amp;" day"</f>
        <v>2024 year, 4 month-25 day</v>
      </c>
    </row>
    <row r="251" spans="2:30" ht="20.25" hidden="1" customHeight="1" x14ac:dyDescent="0.4">
      <c r="C251" s="2" t="str">
        <f>DBCS(入力情報!$E$776)&amp;"年"&amp;DBCS(入力情報!$E$777)&amp;"月"&amp;DBCS(入力情報!$E$778)&amp;"日"</f>
        <v>２０２４年４月２５日</v>
      </c>
    </row>
    <row r="252" spans="2:30" ht="9.9499999999999993" hidden="1" customHeight="1" x14ac:dyDescent="0.4"/>
    <row r="253" spans="2:30" ht="20.25" hidden="1" customHeight="1" x14ac:dyDescent="0.4">
      <c r="M253" s="2" t="str">
        <f>入力情報!$E$6&amp;" Limited Liability Company"</f>
        <v>SampleName Limited Liability Company</v>
      </c>
    </row>
    <row r="254" spans="2:30" ht="20.25" hidden="1" customHeight="1" x14ac:dyDescent="0.4">
      <c r="M254" s="2" t="str">
        <f>"Representative Members "&amp;入力情報!$E$12</f>
        <v>Representative Members Mary Smith</v>
      </c>
    </row>
    <row r="255" spans="2:30" ht="20.25" hidden="1" customHeight="1" x14ac:dyDescent="0.4">
      <c r="M255" s="2" t="str">
        <f>入力情報!E7&amp;"合同会社"</f>
        <v>サンプルネーム合同会社</v>
      </c>
    </row>
    <row r="256" spans="2:30" ht="20.25" hidden="1" customHeight="1" x14ac:dyDescent="0.4">
      <c r="M256" s="2" t="str">
        <f>"代表社員　"&amp;入力情報!$E$13</f>
        <v xml:space="preserve">代表社員　メアリー　スミス </v>
      </c>
    </row>
    <row r="257" spans="1:30" ht="20.25" hidden="1" customHeight="1" x14ac:dyDescent="0.4"/>
    <row r="258" spans="1:30" ht="20.25" hidden="1" customHeight="1" x14ac:dyDescent="0.4"/>
    <row r="259" spans="1:30" ht="20.25" hidden="1" customHeight="1" x14ac:dyDescent="0.4">
      <c r="A259" s="412"/>
      <c r="B259" s="412"/>
      <c r="C259" s="412"/>
      <c r="D259" s="412"/>
      <c r="E259" s="412"/>
      <c r="F259" s="412"/>
      <c r="G259" s="412"/>
      <c r="H259" s="412"/>
      <c r="I259" s="412"/>
      <c r="J259" s="412"/>
      <c r="K259" s="412"/>
      <c r="L259" s="412"/>
      <c r="M259" s="412"/>
      <c r="N259" s="412"/>
      <c r="O259" s="412"/>
      <c r="P259" s="412"/>
      <c r="Q259" s="412"/>
      <c r="R259" s="412"/>
      <c r="S259" s="412"/>
      <c r="T259" s="412"/>
      <c r="U259" s="412"/>
      <c r="V259" s="412"/>
      <c r="W259" s="412"/>
      <c r="X259" s="412"/>
      <c r="Y259" s="412"/>
      <c r="Z259" s="412"/>
      <c r="AA259" s="412"/>
      <c r="AB259" s="412"/>
      <c r="AC259" s="412"/>
      <c r="AD259" s="412"/>
    </row>
    <row r="260" spans="1:30" ht="20.25" hidden="1" customHeight="1" x14ac:dyDescent="0.4">
      <c r="A260" s="412"/>
      <c r="B260" s="412"/>
      <c r="C260" s="412"/>
      <c r="D260" s="412"/>
      <c r="E260" s="412"/>
      <c r="F260" s="412"/>
      <c r="G260" s="412"/>
      <c r="H260" s="412"/>
      <c r="I260" s="412"/>
      <c r="J260" s="412"/>
      <c r="K260" s="412"/>
      <c r="L260" s="412"/>
      <c r="M260" s="412"/>
      <c r="N260" s="412"/>
      <c r="O260" s="412"/>
      <c r="P260" s="412"/>
      <c r="Q260" s="412"/>
      <c r="R260" s="412"/>
      <c r="S260" s="412"/>
      <c r="T260" s="412"/>
      <c r="U260" s="412"/>
      <c r="V260" s="412"/>
      <c r="W260" s="412"/>
      <c r="X260" s="412"/>
      <c r="Y260" s="412"/>
      <c r="Z260" s="412"/>
      <c r="AA260" s="412"/>
      <c r="AB260" s="412"/>
      <c r="AC260" s="412"/>
      <c r="AD260" s="412"/>
    </row>
    <row r="261" spans="1:30" ht="20.25" hidden="1" customHeight="1" x14ac:dyDescent="0.4">
      <c r="A261" s="412"/>
      <c r="B261" s="412"/>
      <c r="C261" s="412"/>
      <c r="D261" s="412"/>
      <c r="E261" s="412"/>
      <c r="F261" s="412"/>
      <c r="G261" s="412"/>
      <c r="H261" s="412"/>
      <c r="I261" s="412"/>
      <c r="J261" s="412"/>
      <c r="K261" s="412"/>
      <c r="L261" s="412"/>
      <c r="M261" s="412"/>
      <c r="N261" s="412"/>
      <c r="O261" s="412"/>
      <c r="P261" s="412"/>
      <c r="Q261" s="412"/>
      <c r="R261" s="412"/>
      <c r="S261" s="412"/>
      <c r="T261" s="412"/>
      <c r="U261" s="412"/>
      <c r="V261" s="412"/>
      <c r="W261" s="412"/>
      <c r="X261" s="412"/>
      <c r="Y261" s="412"/>
      <c r="Z261" s="412"/>
      <c r="AA261" s="412"/>
      <c r="AB261" s="412"/>
      <c r="AC261" s="412"/>
      <c r="AD261" s="412"/>
    </row>
    <row r="262" spans="1:30" ht="20.25" hidden="1" customHeight="1" x14ac:dyDescent="0.4"/>
    <row r="263" spans="1:30" ht="20.25" hidden="1" customHeight="1" x14ac:dyDescent="0.4">
      <c r="B263" s="427"/>
      <c r="C263" s="427"/>
      <c r="D263" s="427"/>
      <c r="E263" s="427"/>
      <c r="F263" s="427"/>
      <c r="G263" s="427"/>
      <c r="H263" s="427"/>
      <c r="I263" s="427"/>
      <c r="J263" s="427"/>
      <c r="K263" s="427"/>
      <c r="L263" s="427"/>
      <c r="M263" s="427"/>
      <c r="N263" s="427"/>
      <c r="O263" s="427"/>
      <c r="P263" s="427"/>
      <c r="Q263" s="427"/>
      <c r="R263" s="427"/>
      <c r="S263" s="427"/>
      <c r="T263" s="427"/>
      <c r="U263" s="427"/>
      <c r="V263" s="427"/>
      <c r="W263" s="427"/>
      <c r="X263" s="427"/>
      <c r="Y263" s="427"/>
      <c r="Z263" s="427"/>
      <c r="AA263" s="427"/>
      <c r="AB263" s="427"/>
      <c r="AC263" s="427"/>
      <c r="AD263" s="427"/>
    </row>
    <row r="264" spans="1:30" ht="20.25" hidden="1" customHeight="1" x14ac:dyDescent="0.4">
      <c r="B264" s="427"/>
      <c r="C264" s="427"/>
      <c r="D264" s="427"/>
      <c r="E264" s="427"/>
      <c r="F264" s="427"/>
      <c r="G264" s="427"/>
      <c r="H264" s="427"/>
      <c r="I264" s="427"/>
      <c r="J264" s="427"/>
      <c r="K264" s="427"/>
      <c r="L264" s="427"/>
      <c r="M264" s="427"/>
      <c r="N264" s="427"/>
      <c r="O264" s="427"/>
      <c r="P264" s="427"/>
      <c r="Q264" s="427"/>
      <c r="R264" s="427"/>
      <c r="S264" s="427"/>
      <c r="T264" s="427"/>
      <c r="U264" s="427"/>
      <c r="V264" s="427"/>
      <c r="W264" s="427"/>
      <c r="X264" s="427"/>
      <c r="Y264" s="427"/>
      <c r="Z264" s="427"/>
      <c r="AA264" s="427"/>
      <c r="AB264" s="427"/>
      <c r="AC264" s="427"/>
      <c r="AD264" s="427"/>
    </row>
    <row r="265" spans="1:30" ht="20.25" hidden="1" customHeight="1" x14ac:dyDescent="0.4"/>
    <row r="266" spans="1:30" ht="20.25" hidden="1" customHeight="1" x14ac:dyDescent="0.4"/>
    <row r="267" spans="1:30" ht="20.25" hidden="1" customHeight="1" x14ac:dyDescent="0.4"/>
    <row r="268" spans="1:30" ht="20.25" hidden="1" customHeight="1" x14ac:dyDescent="0.4"/>
    <row r="269" spans="1:30" ht="20.25" hidden="1" customHeight="1" x14ac:dyDescent="0.4"/>
    <row r="270" spans="1:30" ht="20.25" hidden="1" customHeight="1" x14ac:dyDescent="0.4"/>
    <row r="271" spans="1:30" ht="20.25" hidden="1" customHeight="1" x14ac:dyDescent="0.4"/>
    <row r="272" spans="1:30" ht="20.25" hidden="1" customHeight="1" x14ac:dyDescent="0.4"/>
    <row r="273" spans="1:33" ht="20.25" hidden="1" customHeight="1" x14ac:dyDescent="0.4"/>
    <row r="274" spans="1:33" ht="20.25" hidden="1" customHeight="1" x14ac:dyDescent="0.4"/>
    <row r="275" spans="1:33" ht="20.25" hidden="1" customHeight="1" x14ac:dyDescent="0.4"/>
    <row r="276" spans="1:33" ht="20.25" hidden="1" customHeight="1" x14ac:dyDescent="0.4"/>
    <row r="277" spans="1:33" ht="12" hidden="1" customHeight="1" x14ac:dyDescent="0.4">
      <c r="A277" s="412" t="s">
        <v>6688</v>
      </c>
      <c r="B277" s="412"/>
      <c r="C277" s="412"/>
      <c r="D277" s="412"/>
      <c r="E277" s="412"/>
      <c r="F277" s="412"/>
      <c r="G277" s="412"/>
      <c r="H277" s="412"/>
      <c r="I277" s="412"/>
      <c r="J277" s="412"/>
      <c r="K277" s="412"/>
      <c r="L277" s="412"/>
      <c r="M277" s="412"/>
      <c r="N277" s="412"/>
      <c r="O277" s="412"/>
      <c r="P277" s="412"/>
      <c r="Q277" s="412"/>
      <c r="R277" s="412"/>
      <c r="S277" s="412"/>
      <c r="T277" s="412"/>
      <c r="U277" s="412"/>
      <c r="V277" s="412"/>
      <c r="W277" s="412"/>
      <c r="X277" s="412"/>
      <c r="Y277" s="412"/>
      <c r="Z277" s="412"/>
      <c r="AA277" s="412"/>
      <c r="AB277" s="412"/>
      <c r="AC277" s="412"/>
      <c r="AD277" s="412"/>
    </row>
    <row r="278" spans="1:33" ht="12" hidden="1" customHeight="1" x14ac:dyDescent="0.4">
      <c r="A278" s="412"/>
      <c r="B278" s="412"/>
      <c r="C278" s="412"/>
      <c r="D278" s="412"/>
      <c r="E278" s="412"/>
      <c r="F278" s="412"/>
      <c r="G278" s="412"/>
      <c r="H278" s="412"/>
      <c r="I278" s="412"/>
      <c r="J278" s="412"/>
      <c r="K278" s="412"/>
      <c r="L278" s="412"/>
      <c r="M278" s="412"/>
      <c r="N278" s="412"/>
      <c r="O278" s="412"/>
      <c r="P278" s="412"/>
      <c r="Q278" s="412"/>
      <c r="R278" s="412"/>
      <c r="S278" s="412"/>
      <c r="T278" s="412"/>
      <c r="U278" s="412"/>
      <c r="V278" s="412"/>
      <c r="W278" s="412"/>
      <c r="X278" s="412"/>
      <c r="Y278" s="412"/>
      <c r="Z278" s="412"/>
      <c r="AA278" s="412"/>
      <c r="AB278" s="412"/>
      <c r="AC278" s="412"/>
      <c r="AD278" s="412"/>
      <c r="AF278" s="2" t="s">
        <v>6189</v>
      </c>
      <c r="AG278" s="2" t="str">
        <f>入力情報!C100</f>
        <v>Name of Menbers 7
（社員 7の氏名）</v>
      </c>
    </row>
    <row r="279" spans="1:33" ht="12" hidden="1" customHeight="1" x14ac:dyDescent="0.4">
      <c r="A279" s="412"/>
      <c r="B279" s="412"/>
      <c r="C279" s="412"/>
      <c r="D279" s="412"/>
      <c r="E279" s="412"/>
      <c r="F279" s="412"/>
      <c r="G279" s="412"/>
      <c r="H279" s="412"/>
      <c r="I279" s="412"/>
      <c r="J279" s="412"/>
      <c r="K279" s="412"/>
      <c r="L279" s="412"/>
      <c r="M279" s="412"/>
      <c r="N279" s="412"/>
      <c r="O279" s="412"/>
      <c r="P279" s="412"/>
      <c r="Q279" s="412"/>
      <c r="R279" s="412"/>
      <c r="S279" s="412"/>
      <c r="T279" s="412"/>
      <c r="U279" s="412"/>
      <c r="V279" s="412"/>
      <c r="W279" s="412"/>
      <c r="X279" s="412"/>
      <c r="Y279" s="412"/>
      <c r="Z279" s="412"/>
      <c r="AA279" s="412"/>
      <c r="AB279" s="412"/>
      <c r="AC279" s="412"/>
      <c r="AD279" s="412"/>
    </row>
    <row r="280" spans="1:33" ht="9.9499999999999993" hidden="1" customHeight="1" x14ac:dyDescent="0.4"/>
    <row r="281" spans="1:33" ht="20.25" hidden="1" customHeight="1" x14ac:dyDescent="0.4">
      <c r="B281" s="426" t="str">
        <f>IF(入力情報!E100&lt;&gt;"","member with Limited Liability  "&amp;入力情報!E100,"")</f>
        <v/>
      </c>
      <c r="C281" s="426"/>
      <c r="D281" s="426"/>
      <c r="E281" s="426"/>
      <c r="F281" s="426"/>
      <c r="G281" s="426"/>
      <c r="H281" s="426"/>
      <c r="I281" s="426"/>
      <c r="J281" s="426"/>
      <c r="K281" s="426"/>
      <c r="L281" s="426"/>
      <c r="M281" s="426"/>
      <c r="N281" s="426"/>
      <c r="O281" s="426"/>
      <c r="P281" s="426"/>
      <c r="Q281" s="426"/>
      <c r="R281" s="426"/>
      <c r="S281" s="426"/>
      <c r="T281" s="426"/>
      <c r="U281" s="426"/>
      <c r="V281" s="426"/>
      <c r="W281" s="426"/>
      <c r="X281" s="426"/>
      <c r="Y281" s="426"/>
      <c r="Z281" s="426"/>
      <c r="AA281" s="426"/>
      <c r="AB281" s="426"/>
      <c r="AC281" s="426"/>
      <c r="AD281" s="426"/>
    </row>
    <row r="282" spans="1:33" ht="20.25" hidden="1" customHeight="1" x14ac:dyDescent="0.4">
      <c r="B282" s="426" t="str">
        <f>IF(入力情報!E101&lt;&gt;"","有限責任社員　　 　　　　　　"&amp;入力情報!E101&amp;" 殿","")</f>
        <v/>
      </c>
      <c r="C282" s="426"/>
      <c r="D282" s="426"/>
      <c r="E282" s="426"/>
      <c r="F282" s="426"/>
      <c r="G282" s="426"/>
      <c r="H282" s="426"/>
      <c r="I282" s="426"/>
      <c r="J282" s="426"/>
      <c r="K282" s="426"/>
      <c r="L282" s="426"/>
      <c r="M282" s="426"/>
      <c r="N282" s="426"/>
      <c r="O282" s="426"/>
      <c r="P282" s="426"/>
      <c r="Q282" s="426"/>
      <c r="R282" s="426"/>
      <c r="S282" s="426"/>
      <c r="T282" s="426"/>
      <c r="U282" s="426"/>
      <c r="V282" s="426"/>
      <c r="W282" s="426"/>
      <c r="X282" s="426"/>
      <c r="Y282" s="426"/>
      <c r="Z282" s="426"/>
      <c r="AA282" s="426"/>
      <c r="AB282" s="426"/>
      <c r="AC282" s="426"/>
      <c r="AD282" s="426"/>
    </row>
    <row r="283" spans="1:33" ht="9.9499999999999993" hidden="1" customHeight="1" x14ac:dyDescent="0.4">
      <c r="B283" s="145"/>
      <c r="C283" s="145"/>
      <c r="D283" s="145"/>
      <c r="E283" s="145"/>
      <c r="F283" s="145"/>
      <c r="G283" s="145"/>
      <c r="H283" s="145"/>
      <c r="I283" s="145"/>
      <c r="J283" s="145"/>
      <c r="K283" s="145"/>
      <c r="L283" s="145"/>
      <c r="M283" s="145"/>
      <c r="N283" s="145"/>
      <c r="O283" s="145"/>
      <c r="P283" s="145"/>
      <c r="Q283" s="145"/>
      <c r="R283" s="145"/>
      <c r="S283" s="145"/>
      <c r="T283" s="145"/>
      <c r="U283" s="145"/>
      <c r="V283" s="145"/>
      <c r="W283" s="145"/>
      <c r="X283" s="145"/>
      <c r="Y283" s="145"/>
      <c r="Z283" s="145"/>
      <c r="AA283" s="145"/>
      <c r="AB283" s="145"/>
      <c r="AC283" s="145"/>
      <c r="AD283" s="145"/>
    </row>
    <row r="284" spans="1:33" ht="20.25" hidden="1" customHeight="1" x14ac:dyDescent="0.4">
      <c r="B284" s="145"/>
      <c r="C284" s="145"/>
      <c r="D284" s="145"/>
      <c r="E284" s="145"/>
      <c r="F284" s="145"/>
      <c r="G284" s="145"/>
      <c r="H284" s="145"/>
      <c r="I284" s="145"/>
      <c r="J284" s="145"/>
      <c r="K284" s="2" t="str">
        <f>IF(入力情報!E102="","",DBCS(TEXT(入力情報!E102,"0,000"))&amp;"yen")</f>
        <v/>
      </c>
      <c r="L284" s="145"/>
      <c r="M284" s="145"/>
      <c r="N284" s="145"/>
      <c r="O284" s="145"/>
      <c r="P284" s="145"/>
      <c r="Q284" s="145"/>
      <c r="R284" s="145"/>
      <c r="S284" s="145"/>
      <c r="T284" s="145"/>
      <c r="U284" s="145"/>
      <c r="V284" s="145"/>
      <c r="W284" s="145"/>
      <c r="X284" s="145"/>
      <c r="Y284" s="145"/>
      <c r="Z284" s="145"/>
      <c r="AA284" s="145"/>
      <c r="AB284" s="145"/>
      <c r="AC284" s="145"/>
      <c r="AD284" s="145"/>
    </row>
    <row r="285" spans="1:33" ht="20.25" hidden="1" customHeight="1" x14ac:dyDescent="0.4">
      <c r="B285" s="145"/>
      <c r="C285" s="145"/>
      <c r="D285" s="145"/>
      <c r="E285" s="145"/>
      <c r="F285" s="145"/>
      <c r="G285" s="145"/>
      <c r="H285" s="145"/>
      <c r="J285" s="2" t="str">
        <f>IF(入力情報!E102="","","金 "&amp;DBCS(TEXT(入力情報!E102,"0,000"))&amp;"円")</f>
        <v/>
      </c>
      <c r="L285" s="145"/>
      <c r="M285" s="145"/>
      <c r="N285" s="145"/>
      <c r="O285" s="145"/>
      <c r="P285" s="145"/>
      <c r="Q285" s="145"/>
      <c r="R285" s="145"/>
      <c r="S285" s="145"/>
      <c r="T285" s="145"/>
      <c r="U285" s="145"/>
      <c r="V285" s="145"/>
      <c r="W285" s="145"/>
      <c r="X285" s="145"/>
      <c r="Y285" s="145"/>
      <c r="Z285" s="145"/>
      <c r="AA285" s="145"/>
      <c r="AB285" s="145"/>
      <c r="AC285" s="145"/>
      <c r="AD285" s="145"/>
    </row>
    <row r="286" spans="1:33" ht="9.9499999999999993" hidden="1" customHeight="1" x14ac:dyDescent="0.4">
      <c r="B286" s="145"/>
      <c r="C286" s="145"/>
      <c r="D286" s="145"/>
      <c r="E286" s="145"/>
      <c r="F286" s="145"/>
      <c r="G286" s="145"/>
      <c r="H286" s="145"/>
      <c r="L286" s="145"/>
      <c r="M286" s="145"/>
      <c r="N286" s="145"/>
      <c r="O286" s="145"/>
      <c r="P286" s="145"/>
      <c r="Q286" s="145"/>
      <c r="R286" s="145"/>
      <c r="S286" s="145"/>
      <c r="T286" s="145"/>
      <c r="U286" s="145"/>
      <c r="V286" s="145"/>
      <c r="W286" s="145"/>
      <c r="X286" s="145"/>
      <c r="Y286" s="145"/>
      <c r="Z286" s="145"/>
      <c r="AA286" s="145"/>
      <c r="AB286" s="145"/>
      <c r="AC286" s="145"/>
      <c r="AD286" s="145"/>
    </row>
    <row r="287" spans="1:33" ht="20.25" hidden="1" customHeight="1" x14ac:dyDescent="0.4">
      <c r="B287" s="145"/>
      <c r="C287" s="2" t="str">
        <f>"Received as a capital contribution to "&amp;入力情報!$E$6&amp;" Limited Liability Company."</f>
        <v>Received as a capital contribution to SampleName Limited Liability Company.</v>
      </c>
      <c r="E287" s="145"/>
      <c r="F287" s="145"/>
      <c r="G287" s="145"/>
      <c r="H287" s="145"/>
      <c r="L287" s="145"/>
      <c r="M287" s="145"/>
      <c r="N287" s="145"/>
      <c r="O287" s="145"/>
      <c r="P287" s="145"/>
      <c r="Q287" s="145"/>
      <c r="R287" s="145"/>
      <c r="S287" s="145"/>
      <c r="T287" s="145"/>
      <c r="U287" s="145"/>
      <c r="V287" s="145"/>
      <c r="W287" s="145"/>
      <c r="X287" s="145"/>
      <c r="Y287" s="145"/>
      <c r="Z287" s="145"/>
      <c r="AA287" s="145"/>
      <c r="AB287" s="145"/>
      <c r="AC287" s="145"/>
      <c r="AD287" s="145"/>
    </row>
    <row r="288" spans="1:33" ht="20.25" hidden="1" customHeight="1" x14ac:dyDescent="0.4">
      <c r="G288" s="2" t="str">
        <f>入力情報!$E$6&amp;"合同会社の出資金として領収しました。"</f>
        <v>SampleName合同会社の出資金として領収しました。</v>
      </c>
    </row>
    <row r="289" spans="1:30" ht="9.9499999999999993" hidden="1" customHeight="1" x14ac:dyDescent="0.4"/>
    <row r="290" spans="1:30" ht="20.25" hidden="1" customHeight="1" x14ac:dyDescent="0.4">
      <c r="C290" s="2" t="str">
        <f>入力情報!$E$776&amp;" year, "&amp;入力情報!$E$777&amp;" month-"&amp;入力情報!$E$778&amp;" day"</f>
        <v>2024 year, 4 month-25 day</v>
      </c>
    </row>
    <row r="291" spans="1:30" ht="20.25" hidden="1" customHeight="1" x14ac:dyDescent="0.4">
      <c r="C291" s="2" t="str">
        <f>DBCS(入力情報!$E$776)&amp;"年"&amp;DBCS(入力情報!$E$777)&amp;"月"&amp;DBCS(入力情報!$E$778)&amp;"日"</f>
        <v>２０２４年４月２５日</v>
      </c>
    </row>
    <row r="292" spans="1:30" ht="9.9499999999999993" hidden="1" customHeight="1" x14ac:dyDescent="0.4"/>
    <row r="293" spans="1:30" ht="20.25" hidden="1" customHeight="1" x14ac:dyDescent="0.4">
      <c r="M293" s="2" t="str">
        <f>入力情報!$E$6&amp;" Limited Liability Company"</f>
        <v>SampleName Limited Liability Company</v>
      </c>
    </row>
    <row r="294" spans="1:30" ht="20.25" hidden="1" customHeight="1" x14ac:dyDescent="0.4">
      <c r="M294" s="2" t="str">
        <f>"Representative Members "&amp;入力情報!$E$12</f>
        <v>Representative Members Mary Smith</v>
      </c>
    </row>
    <row r="295" spans="1:30" ht="20.25" hidden="1" customHeight="1" x14ac:dyDescent="0.4">
      <c r="M295" s="2" t="str">
        <f>入力情報!E7&amp;"合同会社"</f>
        <v>サンプルネーム合同会社</v>
      </c>
    </row>
    <row r="296" spans="1:30" ht="20.25" hidden="1" customHeight="1" x14ac:dyDescent="0.4">
      <c r="M296" s="2" t="str">
        <f>"代表社員　"&amp;入力情報!$E$13</f>
        <v xml:space="preserve">代表社員　メアリー　スミス </v>
      </c>
    </row>
    <row r="297" spans="1:30" ht="20.25" hidden="1" customHeight="1" x14ac:dyDescent="0.4"/>
    <row r="298" spans="1:30" ht="20.25" hidden="1" customHeight="1" x14ac:dyDescent="0.4"/>
    <row r="299" spans="1:30" ht="20.25" hidden="1" customHeight="1" x14ac:dyDescent="0.4">
      <c r="A299" s="412"/>
      <c r="B299" s="412"/>
      <c r="C299" s="412"/>
      <c r="D299" s="412"/>
      <c r="E299" s="412"/>
      <c r="F299" s="412"/>
      <c r="G299" s="412"/>
      <c r="H299" s="412"/>
      <c r="I299" s="412"/>
      <c r="J299" s="412"/>
      <c r="K299" s="412"/>
      <c r="L299" s="412"/>
      <c r="M299" s="412"/>
      <c r="N299" s="412"/>
      <c r="O299" s="412"/>
      <c r="P299" s="412"/>
      <c r="Q299" s="412"/>
      <c r="R299" s="412"/>
      <c r="S299" s="412"/>
      <c r="T299" s="412"/>
      <c r="U299" s="412"/>
      <c r="V299" s="412"/>
      <c r="W299" s="412"/>
      <c r="X299" s="412"/>
      <c r="Y299" s="412"/>
      <c r="Z299" s="412"/>
      <c r="AA299" s="412"/>
      <c r="AB299" s="412"/>
      <c r="AC299" s="412"/>
      <c r="AD299" s="412"/>
    </row>
    <row r="300" spans="1:30" ht="20.25" hidden="1" customHeight="1" x14ac:dyDescent="0.4">
      <c r="A300" s="412"/>
      <c r="B300" s="412"/>
      <c r="C300" s="412"/>
      <c r="D300" s="412"/>
      <c r="E300" s="412"/>
      <c r="F300" s="412"/>
      <c r="G300" s="412"/>
      <c r="H300" s="412"/>
      <c r="I300" s="412"/>
      <c r="J300" s="412"/>
      <c r="K300" s="412"/>
      <c r="L300" s="412"/>
      <c r="M300" s="412"/>
      <c r="N300" s="412"/>
      <c r="O300" s="412"/>
      <c r="P300" s="412"/>
      <c r="Q300" s="412"/>
      <c r="R300" s="412"/>
      <c r="S300" s="412"/>
      <c r="T300" s="412"/>
      <c r="U300" s="412"/>
      <c r="V300" s="412"/>
      <c r="W300" s="412"/>
      <c r="X300" s="412"/>
      <c r="Y300" s="412"/>
      <c r="Z300" s="412"/>
      <c r="AA300" s="412"/>
      <c r="AB300" s="412"/>
      <c r="AC300" s="412"/>
      <c r="AD300" s="412"/>
    </row>
    <row r="301" spans="1:30" ht="20.25" hidden="1" customHeight="1" x14ac:dyDescent="0.4">
      <c r="A301" s="412"/>
      <c r="B301" s="412"/>
      <c r="C301" s="412"/>
      <c r="D301" s="412"/>
      <c r="E301" s="412"/>
      <c r="F301" s="412"/>
      <c r="G301" s="412"/>
      <c r="H301" s="412"/>
      <c r="I301" s="412"/>
      <c r="J301" s="412"/>
      <c r="K301" s="412"/>
      <c r="L301" s="412"/>
      <c r="M301" s="412"/>
      <c r="N301" s="412"/>
      <c r="O301" s="412"/>
      <c r="P301" s="412"/>
      <c r="Q301" s="412"/>
      <c r="R301" s="412"/>
      <c r="S301" s="412"/>
      <c r="T301" s="412"/>
      <c r="U301" s="412"/>
      <c r="V301" s="412"/>
      <c r="W301" s="412"/>
      <c r="X301" s="412"/>
      <c r="Y301" s="412"/>
      <c r="Z301" s="412"/>
      <c r="AA301" s="412"/>
      <c r="AB301" s="412"/>
      <c r="AC301" s="412"/>
      <c r="AD301" s="412"/>
    </row>
    <row r="302" spans="1:30" ht="20.25" hidden="1" customHeight="1" x14ac:dyDescent="0.4"/>
    <row r="303" spans="1:30" ht="20.25" hidden="1" customHeight="1" x14ac:dyDescent="0.4">
      <c r="B303" s="427"/>
      <c r="C303" s="427"/>
      <c r="D303" s="427"/>
      <c r="E303" s="427"/>
      <c r="F303" s="427"/>
      <c r="G303" s="427"/>
      <c r="H303" s="427"/>
      <c r="I303" s="427"/>
      <c r="J303" s="427"/>
      <c r="K303" s="427"/>
      <c r="L303" s="427"/>
      <c r="M303" s="427"/>
      <c r="N303" s="427"/>
      <c r="O303" s="427"/>
      <c r="P303" s="427"/>
      <c r="Q303" s="427"/>
      <c r="R303" s="427"/>
      <c r="S303" s="427"/>
      <c r="T303" s="427"/>
      <c r="U303" s="427"/>
      <c r="V303" s="427"/>
      <c r="W303" s="427"/>
      <c r="X303" s="427"/>
      <c r="Y303" s="427"/>
      <c r="Z303" s="427"/>
      <c r="AA303" s="427"/>
      <c r="AB303" s="427"/>
      <c r="AC303" s="427"/>
      <c r="AD303" s="427"/>
    </row>
    <row r="304" spans="1:30" ht="20.25" hidden="1" customHeight="1" x14ac:dyDescent="0.4">
      <c r="B304" s="427"/>
      <c r="C304" s="427"/>
      <c r="D304" s="427"/>
      <c r="E304" s="427"/>
      <c r="F304" s="427"/>
      <c r="G304" s="427"/>
      <c r="H304" s="427"/>
      <c r="I304" s="427"/>
      <c r="J304" s="427"/>
      <c r="K304" s="427"/>
      <c r="L304" s="427"/>
      <c r="M304" s="427"/>
      <c r="N304" s="427"/>
      <c r="O304" s="427"/>
      <c r="P304" s="427"/>
      <c r="Q304" s="427"/>
      <c r="R304" s="427"/>
      <c r="S304" s="427"/>
      <c r="T304" s="427"/>
      <c r="U304" s="427"/>
      <c r="V304" s="427"/>
      <c r="W304" s="427"/>
      <c r="X304" s="427"/>
      <c r="Y304" s="427"/>
      <c r="Z304" s="427"/>
      <c r="AA304" s="427"/>
      <c r="AB304" s="427"/>
      <c r="AC304" s="427"/>
      <c r="AD304" s="427"/>
    </row>
    <row r="305" spans="1:33" ht="20.25" hidden="1" customHeight="1" x14ac:dyDescent="0.4"/>
    <row r="306" spans="1:33" ht="20.25" hidden="1" customHeight="1" x14ac:dyDescent="0.4"/>
    <row r="307" spans="1:33" ht="20.25" hidden="1" customHeight="1" x14ac:dyDescent="0.4"/>
    <row r="308" spans="1:33" ht="20.25" hidden="1" customHeight="1" x14ac:dyDescent="0.4"/>
    <row r="309" spans="1:33" ht="20.25" hidden="1" customHeight="1" x14ac:dyDescent="0.4"/>
    <row r="310" spans="1:33" ht="20.25" hidden="1" customHeight="1" x14ac:dyDescent="0.4"/>
    <row r="311" spans="1:33" ht="20.25" hidden="1" customHeight="1" x14ac:dyDescent="0.4"/>
    <row r="312" spans="1:33" ht="20.25" hidden="1" customHeight="1" x14ac:dyDescent="0.4"/>
    <row r="313" spans="1:33" ht="20.25" hidden="1" customHeight="1" x14ac:dyDescent="0.4"/>
    <row r="314" spans="1:33" ht="20.25" hidden="1" customHeight="1" x14ac:dyDescent="0.4"/>
    <row r="315" spans="1:33" ht="20.25" hidden="1" customHeight="1" x14ac:dyDescent="0.4"/>
    <row r="316" spans="1:33" ht="20.25" hidden="1" customHeight="1" x14ac:dyDescent="0.4"/>
    <row r="317" spans="1:33" ht="12" hidden="1" customHeight="1" x14ac:dyDescent="0.4">
      <c r="A317" s="412" t="s">
        <v>6688</v>
      </c>
      <c r="B317" s="412"/>
      <c r="C317" s="412"/>
      <c r="D317" s="412"/>
      <c r="E317" s="412"/>
      <c r="F317" s="412"/>
      <c r="G317" s="412"/>
      <c r="H317" s="412"/>
      <c r="I317" s="412"/>
      <c r="J317" s="412"/>
      <c r="K317" s="412"/>
      <c r="L317" s="412"/>
      <c r="M317" s="412"/>
      <c r="N317" s="412"/>
      <c r="O317" s="412"/>
      <c r="P317" s="412"/>
      <c r="Q317" s="412"/>
      <c r="R317" s="412"/>
      <c r="S317" s="412"/>
      <c r="T317" s="412"/>
      <c r="U317" s="412"/>
      <c r="V317" s="412"/>
      <c r="W317" s="412"/>
      <c r="X317" s="412"/>
      <c r="Y317" s="412"/>
      <c r="Z317" s="412"/>
      <c r="AA317" s="412"/>
      <c r="AB317" s="412"/>
      <c r="AC317" s="412"/>
      <c r="AD317" s="412"/>
    </row>
    <row r="318" spans="1:33" ht="12" hidden="1" customHeight="1" x14ac:dyDescent="0.4">
      <c r="A318" s="412"/>
      <c r="B318" s="412"/>
      <c r="C318" s="412"/>
      <c r="D318" s="412"/>
      <c r="E318" s="412"/>
      <c r="F318" s="412"/>
      <c r="G318" s="412"/>
      <c r="H318" s="412"/>
      <c r="I318" s="412"/>
      <c r="J318" s="412"/>
      <c r="K318" s="412"/>
      <c r="L318" s="412"/>
      <c r="M318" s="412"/>
      <c r="N318" s="412"/>
      <c r="O318" s="412"/>
      <c r="P318" s="412"/>
      <c r="Q318" s="412"/>
      <c r="R318" s="412"/>
      <c r="S318" s="412"/>
      <c r="T318" s="412"/>
      <c r="U318" s="412"/>
      <c r="V318" s="412"/>
      <c r="W318" s="412"/>
      <c r="X318" s="412"/>
      <c r="Y318" s="412"/>
      <c r="Z318" s="412"/>
      <c r="AA318" s="412"/>
      <c r="AB318" s="412"/>
      <c r="AC318" s="412"/>
      <c r="AD318" s="412"/>
      <c r="AF318" s="2" t="s">
        <v>6189</v>
      </c>
      <c r="AG318" s="2" t="str">
        <f>入力情報!C112</f>
        <v>Name of Menbers 8
（社員 8の氏名）</v>
      </c>
    </row>
    <row r="319" spans="1:33" ht="12" hidden="1" customHeight="1" x14ac:dyDescent="0.4">
      <c r="A319" s="412"/>
      <c r="B319" s="412"/>
      <c r="C319" s="412"/>
      <c r="D319" s="412"/>
      <c r="E319" s="412"/>
      <c r="F319" s="412"/>
      <c r="G319" s="412"/>
      <c r="H319" s="412"/>
      <c r="I319" s="412"/>
      <c r="J319" s="412"/>
      <c r="K319" s="412"/>
      <c r="L319" s="412"/>
      <c r="M319" s="412"/>
      <c r="N319" s="412"/>
      <c r="O319" s="412"/>
      <c r="P319" s="412"/>
      <c r="Q319" s="412"/>
      <c r="R319" s="412"/>
      <c r="S319" s="412"/>
      <c r="T319" s="412"/>
      <c r="U319" s="412"/>
      <c r="V319" s="412"/>
      <c r="W319" s="412"/>
      <c r="X319" s="412"/>
      <c r="Y319" s="412"/>
      <c r="Z319" s="412"/>
      <c r="AA319" s="412"/>
      <c r="AB319" s="412"/>
      <c r="AC319" s="412"/>
      <c r="AD319" s="412"/>
    </row>
    <row r="320" spans="1:33" ht="9.9499999999999993" hidden="1" customHeight="1" x14ac:dyDescent="0.4"/>
    <row r="321" spans="2:30" ht="20.25" hidden="1" customHeight="1" x14ac:dyDescent="0.4">
      <c r="B321" s="426" t="str">
        <f>IF(入力情報!E112&lt;&gt;"","member with Limited Liability  "&amp;入力情報!E112,"")</f>
        <v/>
      </c>
      <c r="C321" s="426"/>
      <c r="D321" s="426"/>
      <c r="E321" s="426"/>
      <c r="F321" s="426"/>
      <c r="G321" s="426"/>
      <c r="H321" s="426"/>
      <c r="I321" s="426"/>
      <c r="J321" s="426"/>
      <c r="K321" s="426"/>
      <c r="L321" s="426"/>
      <c r="M321" s="426"/>
      <c r="N321" s="426"/>
      <c r="O321" s="426"/>
      <c r="P321" s="426"/>
      <c r="Q321" s="426"/>
      <c r="R321" s="426"/>
      <c r="S321" s="426"/>
      <c r="T321" s="426"/>
      <c r="U321" s="426"/>
      <c r="V321" s="426"/>
      <c r="W321" s="426"/>
      <c r="X321" s="426"/>
      <c r="Y321" s="426"/>
      <c r="Z321" s="426"/>
      <c r="AA321" s="426"/>
      <c r="AB321" s="426"/>
      <c r="AC321" s="426"/>
      <c r="AD321" s="426"/>
    </row>
    <row r="322" spans="2:30" ht="20.25" hidden="1" customHeight="1" x14ac:dyDescent="0.4">
      <c r="B322" s="426" t="str">
        <f>IF(入力情報!E113&lt;&gt;"","有限責任社員　　 　　　　　　"&amp;入力情報!E113&amp;" 殿","")</f>
        <v/>
      </c>
      <c r="C322" s="426"/>
      <c r="D322" s="426"/>
      <c r="E322" s="426"/>
      <c r="F322" s="426"/>
      <c r="G322" s="426"/>
      <c r="H322" s="426"/>
      <c r="I322" s="426"/>
      <c r="J322" s="426"/>
      <c r="K322" s="426"/>
      <c r="L322" s="426"/>
      <c r="M322" s="426"/>
      <c r="N322" s="426"/>
      <c r="O322" s="426"/>
      <c r="P322" s="426"/>
      <c r="Q322" s="426"/>
      <c r="R322" s="426"/>
      <c r="S322" s="426"/>
      <c r="T322" s="426"/>
      <c r="U322" s="426"/>
      <c r="V322" s="426"/>
      <c r="W322" s="426"/>
      <c r="X322" s="426"/>
      <c r="Y322" s="426"/>
      <c r="Z322" s="426"/>
      <c r="AA322" s="426"/>
      <c r="AB322" s="426"/>
      <c r="AC322" s="426"/>
      <c r="AD322" s="426"/>
    </row>
    <row r="323" spans="2:30" ht="9.9499999999999993" hidden="1" customHeight="1" x14ac:dyDescent="0.4">
      <c r="B323" s="145"/>
      <c r="C323" s="145"/>
      <c r="D323" s="145"/>
      <c r="E323" s="145"/>
      <c r="F323" s="145"/>
      <c r="G323" s="145"/>
      <c r="H323" s="145"/>
      <c r="I323" s="145"/>
      <c r="J323" s="145"/>
      <c r="K323" s="145"/>
      <c r="L323" s="145"/>
      <c r="M323" s="145"/>
      <c r="N323" s="145"/>
      <c r="O323" s="145"/>
      <c r="P323" s="145"/>
      <c r="Q323" s="145"/>
      <c r="R323" s="145"/>
      <c r="S323" s="145"/>
      <c r="T323" s="145"/>
      <c r="U323" s="145"/>
      <c r="V323" s="145"/>
      <c r="W323" s="145"/>
      <c r="X323" s="145"/>
      <c r="Y323" s="145"/>
      <c r="Z323" s="145"/>
      <c r="AA323" s="145"/>
      <c r="AB323" s="145"/>
      <c r="AC323" s="145"/>
      <c r="AD323" s="145"/>
    </row>
    <row r="324" spans="2:30" ht="20.25" hidden="1" customHeight="1" x14ac:dyDescent="0.4">
      <c r="B324" s="145"/>
      <c r="C324" s="145"/>
      <c r="D324" s="145"/>
      <c r="E324" s="145"/>
      <c r="F324" s="145"/>
      <c r="G324" s="145"/>
      <c r="H324" s="145"/>
      <c r="I324" s="145"/>
      <c r="J324" s="145"/>
      <c r="K324" s="2" t="str">
        <f>IF(入力情報!E114="","",DBCS(TEXT(入力情報!E114,"0,000"))&amp;"yen")</f>
        <v/>
      </c>
      <c r="L324" s="145"/>
      <c r="M324" s="145"/>
      <c r="N324" s="145"/>
      <c r="O324" s="145"/>
      <c r="P324" s="145"/>
      <c r="Q324" s="145"/>
      <c r="R324" s="145"/>
      <c r="S324" s="145"/>
      <c r="T324" s="145"/>
      <c r="U324" s="145"/>
      <c r="V324" s="145"/>
      <c r="W324" s="145"/>
      <c r="X324" s="145"/>
      <c r="Y324" s="145"/>
      <c r="Z324" s="145"/>
      <c r="AA324" s="145"/>
      <c r="AB324" s="145"/>
      <c r="AC324" s="145"/>
      <c r="AD324" s="145"/>
    </row>
    <row r="325" spans="2:30" ht="20.25" hidden="1" customHeight="1" x14ac:dyDescent="0.4">
      <c r="B325" s="145"/>
      <c r="C325" s="145"/>
      <c r="D325" s="145"/>
      <c r="E325" s="145"/>
      <c r="F325" s="145"/>
      <c r="G325" s="145"/>
      <c r="H325" s="145"/>
      <c r="J325" s="2" t="str">
        <f>IF(入力情報!E114="","","金 "&amp;DBCS(TEXT(入力情報!E114,"0,000"))&amp;"円")</f>
        <v/>
      </c>
      <c r="L325" s="145"/>
      <c r="M325" s="145"/>
      <c r="N325" s="145"/>
      <c r="O325" s="145"/>
      <c r="P325" s="145"/>
      <c r="Q325" s="145"/>
      <c r="R325" s="145"/>
      <c r="S325" s="145"/>
      <c r="T325" s="145"/>
      <c r="U325" s="145"/>
      <c r="V325" s="145"/>
      <c r="W325" s="145"/>
      <c r="X325" s="145"/>
      <c r="Y325" s="145"/>
      <c r="Z325" s="145"/>
      <c r="AA325" s="145"/>
      <c r="AB325" s="145"/>
      <c r="AC325" s="145"/>
      <c r="AD325" s="145"/>
    </row>
    <row r="326" spans="2:30" ht="9.9499999999999993" hidden="1" customHeight="1" x14ac:dyDescent="0.4">
      <c r="B326" s="145"/>
      <c r="C326" s="145"/>
      <c r="D326" s="145"/>
      <c r="E326" s="145"/>
      <c r="F326" s="145"/>
      <c r="G326" s="145"/>
      <c r="H326" s="145"/>
      <c r="L326" s="145"/>
      <c r="M326" s="145"/>
      <c r="N326" s="145"/>
      <c r="O326" s="145"/>
      <c r="P326" s="145"/>
      <c r="Q326" s="145"/>
      <c r="R326" s="145"/>
      <c r="S326" s="145"/>
      <c r="T326" s="145"/>
      <c r="U326" s="145"/>
      <c r="V326" s="145"/>
      <c r="W326" s="145"/>
      <c r="X326" s="145"/>
      <c r="Y326" s="145"/>
      <c r="Z326" s="145"/>
      <c r="AA326" s="145"/>
      <c r="AB326" s="145"/>
      <c r="AC326" s="145"/>
      <c r="AD326" s="145"/>
    </row>
    <row r="327" spans="2:30" ht="20.25" hidden="1" customHeight="1" x14ac:dyDescent="0.4">
      <c r="B327" s="145"/>
      <c r="C327" s="2" t="str">
        <f>"Received as a capital contribution to "&amp;入力情報!$E$6&amp;" Limited Liability Company."</f>
        <v>Received as a capital contribution to SampleName Limited Liability Company.</v>
      </c>
      <c r="E327" s="145"/>
      <c r="F327" s="145"/>
      <c r="G327" s="145"/>
      <c r="H327" s="145"/>
      <c r="L327" s="145"/>
      <c r="M327" s="145"/>
      <c r="N327" s="145"/>
      <c r="O327" s="145"/>
      <c r="P327" s="145"/>
      <c r="Q327" s="145"/>
      <c r="R327" s="145"/>
      <c r="S327" s="145"/>
      <c r="T327" s="145"/>
      <c r="U327" s="145"/>
      <c r="V327" s="145"/>
      <c r="W327" s="145"/>
      <c r="X327" s="145"/>
      <c r="Y327" s="145"/>
      <c r="Z327" s="145"/>
      <c r="AA327" s="145"/>
      <c r="AB327" s="145"/>
      <c r="AC327" s="145"/>
      <c r="AD327" s="145"/>
    </row>
    <row r="328" spans="2:30" ht="20.25" hidden="1" customHeight="1" x14ac:dyDescent="0.4">
      <c r="G328" s="2" t="str">
        <f>入力情報!$E$6&amp;"合同会社の出資金として領収しました。"</f>
        <v>SampleName合同会社の出資金として領収しました。</v>
      </c>
    </row>
    <row r="329" spans="2:30" ht="9.9499999999999993" hidden="1" customHeight="1" x14ac:dyDescent="0.4"/>
    <row r="330" spans="2:30" ht="20.25" hidden="1" customHeight="1" x14ac:dyDescent="0.4">
      <c r="C330" s="2" t="str">
        <f>入力情報!$E$776&amp;" year, "&amp;入力情報!$E$777&amp;" month-"&amp;入力情報!$E$778&amp;" day"</f>
        <v>2024 year, 4 month-25 day</v>
      </c>
    </row>
    <row r="331" spans="2:30" ht="20.25" hidden="1" customHeight="1" x14ac:dyDescent="0.4">
      <c r="C331" s="2" t="str">
        <f>DBCS(入力情報!$E$776)&amp;"年"&amp;DBCS(入力情報!$E$777)&amp;"月"&amp;DBCS(入力情報!$E$778)&amp;"日"</f>
        <v>２０２４年４月２５日</v>
      </c>
    </row>
    <row r="332" spans="2:30" ht="9.9499999999999993" hidden="1" customHeight="1" x14ac:dyDescent="0.4"/>
    <row r="333" spans="2:30" ht="20.25" hidden="1" customHeight="1" x14ac:dyDescent="0.4">
      <c r="M333" s="2" t="str">
        <f>入力情報!$E$6&amp;" Limited Liability Company"</f>
        <v>SampleName Limited Liability Company</v>
      </c>
    </row>
    <row r="334" spans="2:30" ht="20.25" hidden="1" customHeight="1" x14ac:dyDescent="0.4">
      <c r="M334" s="2" t="str">
        <f>"Representative Members "&amp;入力情報!$E$12</f>
        <v>Representative Members Mary Smith</v>
      </c>
    </row>
    <row r="335" spans="2:30" ht="20.25" hidden="1" customHeight="1" x14ac:dyDescent="0.4">
      <c r="M335" s="2" t="str">
        <f>入力情報!E7&amp;"合同会社"</f>
        <v>サンプルネーム合同会社</v>
      </c>
    </row>
    <row r="336" spans="2:30" ht="20.25" hidden="1" customHeight="1" x14ac:dyDescent="0.4">
      <c r="M336" s="2" t="str">
        <f>"代表社員　"&amp;入力情報!$E$13</f>
        <v xml:space="preserve">代表社員　メアリー　スミス </v>
      </c>
    </row>
    <row r="337" spans="1:30" ht="20.25" hidden="1" customHeight="1" x14ac:dyDescent="0.4"/>
    <row r="338" spans="1:30" ht="20.25" hidden="1" customHeight="1" x14ac:dyDescent="0.4"/>
    <row r="339" spans="1:30" ht="20.25" hidden="1" customHeight="1" x14ac:dyDescent="0.4">
      <c r="A339" s="412"/>
      <c r="B339" s="412"/>
      <c r="C339" s="412"/>
      <c r="D339" s="412"/>
      <c r="E339" s="412"/>
      <c r="F339" s="412"/>
      <c r="G339" s="412"/>
      <c r="H339" s="412"/>
      <c r="I339" s="412"/>
      <c r="J339" s="412"/>
      <c r="K339" s="412"/>
      <c r="L339" s="412"/>
      <c r="M339" s="412"/>
      <c r="N339" s="412"/>
      <c r="O339" s="412"/>
      <c r="P339" s="412"/>
      <c r="Q339" s="412"/>
      <c r="R339" s="412"/>
      <c r="S339" s="412"/>
      <c r="T339" s="412"/>
      <c r="U339" s="412"/>
      <c r="V339" s="412"/>
      <c r="W339" s="412"/>
      <c r="X339" s="412"/>
      <c r="Y339" s="412"/>
      <c r="Z339" s="412"/>
      <c r="AA339" s="412"/>
      <c r="AB339" s="412"/>
      <c r="AC339" s="412"/>
      <c r="AD339" s="412"/>
    </row>
    <row r="340" spans="1:30" ht="20.25" hidden="1" customHeight="1" x14ac:dyDescent="0.4">
      <c r="A340" s="412"/>
      <c r="B340" s="412"/>
      <c r="C340" s="412"/>
      <c r="D340" s="412"/>
      <c r="E340" s="412"/>
      <c r="F340" s="412"/>
      <c r="G340" s="412"/>
      <c r="H340" s="412"/>
      <c r="I340" s="412"/>
      <c r="J340" s="412"/>
      <c r="K340" s="412"/>
      <c r="L340" s="412"/>
      <c r="M340" s="412"/>
      <c r="N340" s="412"/>
      <c r="O340" s="412"/>
      <c r="P340" s="412"/>
      <c r="Q340" s="412"/>
      <c r="R340" s="412"/>
      <c r="S340" s="412"/>
      <c r="T340" s="412"/>
      <c r="U340" s="412"/>
      <c r="V340" s="412"/>
      <c r="W340" s="412"/>
      <c r="X340" s="412"/>
      <c r="Y340" s="412"/>
      <c r="Z340" s="412"/>
      <c r="AA340" s="412"/>
      <c r="AB340" s="412"/>
      <c r="AC340" s="412"/>
      <c r="AD340" s="412"/>
    </row>
    <row r="341" spans="1:30" ht="20.25" hidden="1" customHeight="1" x14ac:dyDescent="0.4">
      <c r="A341" s="412"/>
      <c r="B341" s="412"/>
      <c r="C341" s="412"/>
      <c r="D341" s="412"/>
      <c r="E341" s="412"/>
      <c r="F341" s="412"/>
      <c r="G341" s="412"/>
      <c r="H341" s="412"/>
      <c r="I341" s="412"/>
      <c r="J341" s="412"/>
      <c r="K341" s="412"/>
      <c r="L341" s="412"/>
      <c r="M341" s="412"/>
      <c r="N341" s="412"/>
      <c r="O341" s="412"/>
      <c r="P341" s="412"/>
      <c r="Q341" s="412"/>
      <c r="R341" s="412"/>
      <c r="S341" s="412"/>
      <c r="T341" s="412"/>
      <c r="U341" s="412"/>
      <c r="V341" s="412"/>
      <c r="W341" s="412"/>
      <c r="X341" s="412"/>
      <c r="Y341" s="412"/>
      <c r="Z341" s="412"/>
      <c r="AA341" s="412"/>
      <c r="AB341" s="412"/>
      <c r="AC341" s="412"/>
      <c r="AD341" s="412"/>
    </row>
    <row r="342" spans="1:30" ht="20.25" hidden="1" customHeight="1" x14ac:dyDescent="0.4"/>
    <row r="343" spans="1:30" ht="20.25" hidden="1" customHeight="1" x14ac:dyDescent="0.4">
      <c r="B343" s="427"/>
      <c r="C343" s="427"/>
      <c r="D343" s="427"/>
      <c r="E343" s="427"/>
      <c r="F343" s="427"/>
      <c r="G343" s="427"/>
      <c r="H343" s="427"/>
      <c r="I343" s="427"/>
      <c r="J343" s="427"/>
      <c r="K343" s="427"/>
      <c r="L343" s="427"/>
      <c r="M343" s="427"/>
      <c r="N343" s="427"/>
      <c r="O343" s="427"/>
      <c r="P343" s="427"/>
      <c r="Q343" s="427"/>
      <c r="R343" s="427"/>
      <c r="S343" s="427"/>
      <c r="T343" s="427"/>
      <c r="U343" s="427"/>
      <c r="V343" s="427"/>
      <c r="W343" s="427"/>
      <c r="X343" s="427"/>
      <c r="Y343" s="427"/>
      <c r="Z343" s="427"/>
      <c r="AA343" s="427"/>
      <c r="AB343" s="427"/>
      <c r="AC343" s="427"/>
      <c r="AD343" s="427"/>
    </row>
    <row r="344" spans="1:30" ht="20.25" hidden="1" customHeight="1" x14ac:dyDescent="0.4">
      <c r="B344" s="427"/>
      <c r="C344" s="427"/>
      <c r="D344" s="427"/>
      <c r="E344" s="427"/>
      <c r="F344" s="427"/>
      <c r="G344" s="427"/>
      <c r="H344" s="427"/>
      <c r="I344" s="427"/>
      <c r="J344" s="427"/>
      <c r="K344" s="427"/>
      <c r="L344" s="427"/>
      <c r="M344" s="427"/>
      <c r="N344" s="427"/>
      <c r="O344" s="427"/>
      <c r="P344" s="427"/>
      <c r="Q344" s="427"/>
      <c r="R344" s="427"/>
      <c r="S344" s="427"/>
      <c r="T344" s="427"/>
      <c r="U344" s="427"/>
      <c r="V344" s="427"/>
      <c r="W344" s="427"/>
      <c r="X344" s="427"/>
      <c r="Y344" s="427"/>
      <c r="Z344" s="427"/>
      <c r="AA344" s="427"/>
      <c r="AB344" s="427"/>
      <c r="AC344" s="427"/>
      <c r="AD344" s="427"/>
    </row>
    <row r="345" spans="1:30" ht="20.25" hidden="1" customHeight="1" x14ac:dyDescent="0.4"/>
    <row r="346" spans="1:30" ht="20.25" hidden="1" customHeight="1" x14ac:dyDescent="0.4"/>
    <row r="347" spans="1:30" ht="20.25" hidden="1" customHeight="1" x14ac:dyDescent="0.4"/>
    <row r="348" spans="1:30" ht="20.25" hidden="1" customHeight="1" x14ac:dyDescent="0.4"/>
    <row r="349" spans="1:30" ht="20.25" hidden="1" customHeight="1" x14ac:dyDescent="0.4"/>
    <row r="350" spans="1:30" ht="20.25" hidden="1" customHeight="1" x14ac:dyDescent="0.4"/>
    <row r="351" spans="1:30" ht="20.25" hidden="1" customHeight="1" x14ac:dyDescent="0.4"/>
    <row r="352" spans="1:30" ht="20.25" hidden="1" customHeight="1" x14ac:dyDescent="0.4"/>
    <row r="353" spans="1:33" ht="20.25" hidden="1" customHeight="1" x14ac:dyDescent="0.4"/>
    <row r="354" spans="1:33" ht="20.25" hidden="1" customHeight="1" x14ac:dyDescent="0.4"/>
    <row r="355" spans="1:33" ht="20.25" hidden="1" customHeight="1" x14ac:dyDescent="0.4"/>
    <row r="356" spans="1:33" ht="20.25" hidden="1" customHeight="1" x14ac:dyDescent="0.4"/>
    <row r="357" spans="1:33" ht="12" hidden="1" customHeight="1" x14ac:dyDescent="0.4">
      <c r="A357" s="412" t="s">
        <v>6688</v>
      </c>
      <c r="B357" s="412"/>
      <c r="C357" s="412"/>
      <c r="D357" s="412"/>
      <c r="E357" s="412"/>
      <c r="F357" s="412"/>
      <c r="G357" s="412"/>
      <c r="H357" s="412"/>
      <c r="I357" s="412"/>
      <c r="J357" s="412"/>
      <c r="K357" s="412"/>
      <c r="L357" s="412"/>
      <c r="M357" s="412"/>
      <c r="N357" s="412"/>
      <c r="O357" s="412"/>
      <c r="P357" s="412"/>
      <c r="Q357" s="412"/>
      <c r="R357" s="412"/>
      <c r="S357" s="412"/>
      <c r="T357" s="412"/>
      <c r="U357" s="412"/>
      <c r="V357" s="412"/>
      <c r="W357" s="412"/>
      <c r="X357" s="412"/>
      <c r="Y357" s="412"/>
      <c r="Z357" s="412"/>
      <c r="AA357" s="412"/>
      <c r="AB357" s="412"/>
      <c r="AC357" s="412"/>
      <c r="AD357" s="412"/>
    </row>
    <row r="358" spans="1:33" ht="12" hidden="1" customHeight="1" x14ac:dyDescent="0.4">
      <c r="A358" s="412"/>
      <c r="B358" s="412"/>
      <c r="C358" s="412"/>
      <c r="D358" s="412"/>
      <c r="E358" s="412"/>
      <c r="F358" s="412"/>
      <c r="G358" s="412"/>
      <c r="H358" s="412"/>
      <c r="I358" s="412"/>
      <c r="J358" s="412"/>
      <c r="K358" s="412"/>
      <c r="L358" s="412"/>
      <c r="M358" s="412"/>
      <c r="N358" s="412"/>
      <c r="O358" s="412"/>
      <c r="P358" s="412"/>
      <c r="Q358" s="412"/>
      <c r="R358" s="412"/>
      <c r="S358" s="412"/>
      <c r="T358" s="412"/>
      <c r="U358" s="412"/>
      <c r="V358" s="412"/>
      <c r="W358" s="412"/>
      <c r="X358" s="412"/>
      <c r="Y358" s="412"/>
      <c r="Z358" s="412"/>
      <c r="AA358" s="412"/>
      <c r="AB358" s="412"/>
      <c r="AC358" s="412"/>
      <c r="AD358" s="412"/>
      <c r="AF358" s="2" t="s">
        <v>6189</v>
      </c>
      <c r="AG358" s="2" t="str">
        <f>入力情報!C124</f>
        <v>Name of Menbers 9
（社員 9の氏名）</v>
      </c>
    </row>
    <row r="359" spans="1:33" ht="12" hidden="1" customHeight="1" x14ac:dyDescent="0.4">
      <c r="A359" s="412"/>
      <c r="B359" s="412"/>
      <c r="C359" s="412"/>
      <c r="D359" s="412"/>
      <c r="E359" s="412"/>
      <c r="F359" s="412"/>
      <c r="G359" s="412"/>
      <c r="H359" s="412"/>
      <c r="I359" s="412"/>
      <c r="J359" s="412"/>
      <c r="K359" s="412"/>
      <c r="L359" s="412"/>
      <c r="M359" s="412"/>
      <c r="N359" s="412"/>
      <c r="O359" s="412"/>
      <c r="P359" s="412"/>
      <c r="Q359" s="412"/>
      <c r="R359" s="412"/>
      <c r="S359" s="412"/>
      <c r="T359" s="412"/>
      <c r="U359" s="412"/>
      <c r="V359" s="412"/>
      <c r="W359" s="412"/>
      <c r="X359" s="412"/>
      <c r="Y359" s="412"/>
      <c r="Z359" s="412"/>
      <c r="AA359" s="412"/>
      <c r="AB359" s="412"/>
      <c r="AC359" s="412"/>
      <c r="AD359" s="412"/>
    </row>
    <row r="360" spans="1:33" ht="9.9499999999999993" hidden="1" customHeight="1" x14ac:dyDescent="0.4"/>
    <row r="361" spans="1:33" ht="20.25" hidden="1" customHeight="1" x14ac:dyDescent="0.4">
      <c r="B361" s="426" t="str">
        <f>IF(入力情報!E124&lt;&gt;"","member with Limited Liability  "&amp;入力情報!E124,"")</f>
        <v/>
      </c>
      <c r="C361" s="426"/>
      <c r="D361" s="426"/>
      <c r="E361" s="426"/>
      <c r="F361" s="426"/>
      <c r="G361" s="426"/>
      <c r="H361" s="426"/>
      <c r="I361" s="426"/>
      <c r="J361" s="426"/>
      <c r="K361" s="426"/>
      <c r="L361" s="426"/>
      <c r="M361" s="426"/>
      <c r="N361" s="426"/>
      <c r="O361" s="426"/>
      <c r="P361" s="426"/>
      <c r="Q361" s="426"/>
      <c r="R361" s="426"/>
      <c r="S361" s="426"/>
      <c r="T361" s="426"/>
      <c r="U361" s="426"/>
      <c r="V361" s="426"/>
      <c r="W361" s="426"/>
      <c r="X361" s="426"/>
      <c r="Y361" s="426"/>
      <c r="Z361" s="426"/>
      <c r="AA361" s="426"/>
      <c r="AB361" s="426"/>
      <c r="AC361" s="426"/>
      <c r="AD361" s="426"/>
    </row>
    <row r="362" spans="1:33" ht="20.25" hidden="1" customHeight="1" x14ac:dyDescent="0.4">
      <c r="B362" s="426" t="str">
        <f>IF(入力情報!E125&lt;&gt;"","有限責任社員　　 　　　　　　"&amp;入力情報!E125&amp;" 殿","")</f>
        <v/>
      </c>
      <c r="C362" s="426"/>
      <c r="D362" s="426"/>
      <c r="E362" s="426"/>
      <c r="F362" s="426"/>
      <c r="G362" s="426"/>
      <c r="H362" s="426"/>
      <c r="I362" s="426"/>
      <c r="J362" s="426"/>
      <c r="K362" s="426"/>
      <c r="L362" s="426"/>
      <c r="M362" s="426"/>
      <c r="N362" s="426"/>
      <c r="O362" s="426"/>
      <c r="P362" s="426"/>
      <c r="Q362" s="426"/>
      <c r="R362" s="426"/>
      <c r="S362" s="426"/>
      <c r="T362" s="426"/>
      <c r="U362" s="426"/>
      <c r="V362" s="426"/>
      <c r="W362" s="426"/>
      <c r="X362" s="426"/>
      <c r="Y362" s="426"/>
      <c r="Z362" s="426"/>
      <c r="AA362" s="426"/>
      <c r="AB362" s="426"/>
      <c r="AC362" s="426"/>
      <c r="AD362" s="426"/>
    </row>
    <row r="363" spans="1:33" ht="9.9499999999999993" hidden="1" customHeight="1" x14ac:dyDescent="0.4">
      <c r="B363" s="145"/>
      <c r="C363" s="145"/>
      <c r="D363" s="145"/>
      <c r="E363" s="145"/>
      <c r="F363" s="145"/>
      <c r="G363" s="145"/>
      <c r="H363" s="145"/>
      <c r="I363" s="145"/>
      <c r="J363" s="145"/>
      <c r="K363" s="145"/>
      <c r="L363" s="145"/>
      <c r="M363" s="145"/>
      <c r="N363" s="145"/>
      <c r="O363" s="145"/>
      <c r="P363" s="145"/>
      <c r="Q363" s="145"/>
      <c r="R363" s="145"/>
      <c r="S363" s="145"/>
      <c r="T363" s="145"/>
      <c r="U363" s="145"/>
      <c r="V363" s="145"/>
      <c r="W363" s="145"/>
      <c r="X363" s="145"/>
      <c r="Y363" s="145"/>
      <c r="Z363" s="145"/>
      <c r="AA363" s="145"/>
      <c r="AB363" s="145"/>
      <c r="AC363" s="145"/>
      <c r="AD363" s="145"/>
    </row>
    <row r="364" spans="1:33" ht="20.25" hidden="1" customHeight="1" x14ac:dyDescent="0.4">
      <c r="B364" s="145"/>
      <c r="C364" s="145"/>
      <c r="D364" s="145"/>
      <c r="E364" s="145"/>
      <c r="F364" s="145"/>
      <c r="G364" s="145"/>
      <c r="H364" s="145"/>
      <c r="I364" s="145"/>
      <c r="J364" s="145"/>
      <c r="K364" s="2" t="str">
        <f>IF(入力情報!E126="","",DBCS(TEXT(入力情報!E126,"0,000"))&amp;"yen")</f>
        <v/>
      </c>
      <c r="L364" s="145"/>
      <c r="M364" s="145"/>
      <c r="N364" s="145"/>
      <c r="O364" s="145"/>
      <c r="P364" s="145"/>
      <c r="Q364" s="145"/>
      <c r="R364" s="145"/>
      <c r="S364" s="145"/>
      <c r="T364" s="145"/>
      <c r="U364" s="145"/>
      <c r="V364" s="145"/>
      <c r="W364" s="145"/>
      <c r="X364" s="145"/>
      <c r="Y364" s="145"/>
      <c r="Z364" s="145"/>
      <c r="AA364" s="145"/>
      <c r="AB364" s="145"/>
      <c r="AC364" s="145"/>
      <c r="AD364" s="145"/>
    </row>
    <row r="365" spans="1:33" ht="20.25" hidden="1" customHeight="1" x14ac:dyDescent="0.4">
      <c r="B365" s="145"/>
      <c r="C365" s="145"/>
      <c r="D365" s="145"/>
      <c r="E365" s="145"/>
      <c r="F365" s="145"/>
      <c r="G365" s="145"/>
      <c r="H365" s="145"/>
      <c r="J365" s="2" t="str">
        <f>IF(入力情報!E126="","","金 "&amp;DBCS(TEXT(入力情報!E126,"0,000"))&amp;"円")</f>
        <v/>
      </c>
      <c r="L365" s="145"/>
      <c r="M365" s="145"/>
      <c r="N365" s="145"/>
      <c r="O365" s="145"/>
      <c r="P365" s="145"/>
      <c r="Q365" s="145"/>
      <c r="R365" s="145"/>
      <c r="S365" s="145"/>
      <c r="T365" s="145"/>
      <c r="U365" s="145"/>
      <c r="V365" s="145"/>
      <c r="W365" s="145"/>
      <c r="X365" s="145"/>
      <c r="Y365" s="145"/>
      <c r="Z365" s="145"/>
      <c r="AA365" s="145"/>
      <c r="AB365" s="145"/>
      <c r="AC365" s="145"/>
      <c r="AD365" s="145"/>
    </row>
    <row r="366" spans="1:33" ht="9.9499999999999993" hidden="1" customHeight="1" x14ac:dyDescent="0.4">
      <c r="B366" s="145"/>
      <c r="C366" s="145"/>
      <c r="D366" s="145"/>
      <c r="E366" s="145"/>
      <c r="F366" s="145"/>
      <c r="G366" s="145"/>
      <c r="H366" s="145"/>
      <c r="L366" s="145"/>
      <c r="M366" s="145"/>
      <c r="N366" s="145"/>
      <c r="O366" s="145"/>
      <c r="P366" s="145"/>
      <c r="Q366" s="145"/>
      <c r="R366" s="145"/>
      <c r="S366" s="145"/>
      <c r="T366" s="145"/>
      <c r="U366" s="145"/>
      <c r="V366" s="145"/>
      <c r="W366" s="145"/>
      <c r="X366" s="145"/>
      <c r="Y366" s="145"/>
      <c r="Z366" s="145"/>
      <c r="AA366" s="145"/>
      <c r="AB366" s="145"/>
      <c r="AC366" s="145"/>
      <c r="AD366" s="145"/>
    </row>
    <row r="367" spans="1:33" ht="20.25" hidden="1" customHeight="1" x14ac:dyDescent="0.4">
      <c r="B367" s="145"/>
      <c r="C367" s="2" t="str">
        <f>"Received as a capital contribution to "&amp;入力情報!$E$6&amp;" Limited Liability Company."</f>
        <v>Received as a capital contribution to SampleName Limited Liability Company.</v>
      </c>
      <c r="E367" s="145"/>
      <c r="F367" s="145"/>
      <c r="G367" s="145"/>
      <c r="H367" s="145"/>
      <c r="L367" s="145"/>
      <c r="M367" s="145"/>
      <c r="N367" s="145"/>
      <c r="O367" s="145"/>
      <c r="P367" s="145"/>
      <c r="Q367" s="145"/>
      <c r="R367" s="145"/>
      <c r="S367" s="145"/>
      <c r="T367" s="145"/>
      <c r="U367" s="145"/>
      <c r="V367" s="145"/>
      <c r="W367" s="145"/>
      <c r="X367" s="145"/>
      <c r="Y367" s="145"/>
      <c r="Z367" s="145"/>
      <c r="AA367" s="145"/>
      <c r="AB367" s="145"/>
      <c r="AC367" s="145"/>
      <c r="AD367" s="145"/>
    </row>
    <row r="368" spans="1:33" ht="20.25" hidden="1" customHeight="1" x14ac:dyDescent="0.4">
      <c r="G368" s="2" t="str">
        <f>入力情報!$E$6&amp;"合同会社の出資金として領収しました。"</f>
        <v>SampleName合同会社の出資金として領収しました。</v>
      </c>
    </row>
    <row r="369" spans="1:30" ht="9.9499999999999993" hidden="1" customHeight="1" x14ac:dyDescent="0.4"/>
    <row r="370" spans="1:30" ht="20.25" hidden="1" customHeight="1" x14ac:dyDescent="0.4">
      <c r="C370" s="2" t="str">
        <f>入力情報!$E$776&amp;" year, "&amp;入力情報!$E$777&amp;" month-"&amp;入力情報!$E$778&amp;" day"</f>
        <v>2024 year, 4 month-25 day</v>
      </c>
    </row>
    <row r="371" spans="1:30" ht="20.25" hidden="1" customHeight="1" x14ac:dyDescent="0.4">
      <c r="C371" s="2" t="str">
        <f>DBCS(入力情報!$E$776)&amp;"年"&amp;DBCS(入力情報!$E$777)&amp;"月"&amp;DBCS(入力情報!$E$778)&amp;"日"</f>
        <v>２０２４年４月２５日</v>
      </c>
    </row>
    <row r="372" spans="1:30" ht="9.9499999999999993" hidden="1" customHeight="1" x14ac:dyDescent="0.4"/>
    <row r="373" spans="1:30" ht="20.25" hidden="1" customHeight="1" x14ac:dyDescent="0.4">
      <c r="M373" s="2" t="str">
        <f>入力情報!$E$6&amp;" Limited Liability Company"</f>
        <v>SampleName Limited Liability Company</v>
      </c>
    </row>
    <row r="374" spans="1:30" ht="20.25" hidden="1" customHeight="1" x14ac:dyDescent="0.4">
      <c r="M374" s="2" t="str">
        <f>"Representative Members "&amp;入力情報!$E$12</f>
        <v>Representative Members Mary Smith</v>
      </c>
    </row>
    <row r="375" spans="1:30" ht="20.25" hidden="1" customHeight="1" x14ac:dyDescent="0.4">
      <c r="M375" s="2" t="str">
        <f>入力情報!E7&amp;"合同会社"</f>
        <v>サンプルネーム合同会社</v>
      </c>
    </row>
    <row r="376" spans="1:30" ht="20.25" hidden="1" customHeight="1" x14ac:dyDescent="0.4">
      <c r="M376" s="2" t="str">
        <f>"代表社員　"&amp;入力情報!$E$13</f>
        <v xml:space="preserve">代表社員　メアリー　スミス </v>
      </c>
    </row>
    <row r="377" spans="1:30" ht="20.25" hidden="1" customHeight="1" x14ac:dyDescent="0.4"/>
    <row r="378" spans="1:30" ht="20.25" hidden="1" customHeight="1" x14ac:dyDescent="0.4"/>
    <row r="379" spans="1:30" ht="20.25" hidden="1" customHeight="1" x14ac:dyDescent="0.4">
      <c r="A379" s="412"/>
      <c r="B379" s="412"/>
      <c r="C379" s="412"/>
      <c r="D379" s="412"/>
      <c r="E379" s="412"/>
      <c r="F379" s="412"/>
      <c r="G379" s="412"/>
      <c r="H379" s="412"/>
      <c r="I379" s="412"/>
      <c r="J379" s="412"/>
      <c r="K379" s="412"/>
      <c r="L379" s="412"/>
      <c r="M379" s="412"/>
      <c r="N379" s="412"/>
      <c r="O379" s="412"/>
      <c r="P379" s="412"/>
      <c r="Q379" s="412"/>
      <c r="R379" s="412"/>
      <c r="S379" s="412"/>
      <c r="T379" s="412"/>
      <c r="U379" s="412"/>
      <c r="V379" s="412"/>
      <c r="W379" s="412"/>
      <c r="X379" s="412"/>
      <c r="Y379" s="412"/>
      <c r="Z379" s="412"/>
      <c r="AA379" s="412"/>
      <c r="AB379" s="412"/>
      <c r="AC379" s="412"/>
      <c r="AD379" s="412"/>
    </row>
    <row r="380" spans="1:30" ht="20.25" hidden="1" customHeight="1" x14ac:dyDescent="0.4">
      <c r="A380" s="412"/>
      <c r="B380" s="412"/>
      <c r="C380" s="412"/>
      <c r="D380" s="412"/>
      <c r="E380" s="412"/>
      <c r="F380" s="412"/>
      <c r="G380" s="412"/>
      <c r="H380" s="412"/>
      <c r="I380" s="412"/>
      <c r="J380" s="412"/>
      <c r="K380" s="412"/>
      <c r="L380" s="412"/>
      <c r="M380" s="412"/>
      <c r="N380" s="412"/>
      <c r="O380" s="412"/>
      <c r="P380" s="412"/>
      <c r="Q380" s="412"/>
      <c r="R380" s="412"/>
      <c r="S380" s="412"/>
      <c r="T380" s="412"/>
      <c r="U380" s="412"/>
      <c r="V380" s="412"/>
      <c r="W380" s="412"/>
      <c r="X380" s="412"/>
      <c r="Y380" s="412"/>
      <c r="Z380" s="412"/>
      <c r="AA380" s="412"/>
      <c r="AB380" s="412"/>
      <c r="AC380" s="412"/>
      <c r="AD380" s="412"/>
    </row>
    <row r="381" spans="1:30" ht="20.25" hidden="1" customHeight="1" x14ac:dyDescent="0.4">
      <c r="A381" s="412"/>
      <c r="B381" s="412"/>
      <c r="C381" s="412"/>
      <c r="D381" s="412"/>
      <c r="E381" s="412"/>
      <c r="F381" s="412"/>
      <c r="G381" s="412"/>
      <c r="H381" s="412"/>
      <c r="I381" s="412"/>
      <c r="J381" s="412"/>
      <c r="K381" s="412"/>
      <c r="L381" s="412"/>
      <c r="M381" s="412"/>
      <c r="N381" s="412"/>
      <c r="O381" s="412"/>
      <c r="P381" s="412"/>
      <c r="Q381" s="412"/>
      <c r="R381" s="412"/>
      <c r="S381" s="412"/>
      <c r="T381" s="412"/>
      <c r="U381" s="412"/>
      <c r="V381" s="412"/>
      <c r="W381" s="412"/>
      <c r="X381" s="412"/>
      <c r="Y381" s="412"/>
      <c r="Z381" s="412"/>
      <c r="AA381" s="412"/>
      <c r="AB381" s="412"/>
      <c r="AC381" s="412"/>
      <c r="AD381" s="412"/>
    </row>
    <row r="382" spans="1:30" ht="20.25" hidden="1" customHeight="1" x14ac:dyDescent="0.4"/>
    <row r="383" spans="1:30" ht="20.25" hidden="1" customHeight="1" x14ac:dyDescent="0.4">
      <c r="B383" s="427"/>
      <c r="C383" s="427"/>
      <c r="D383" s="427"/>
      <c r="E383" s="427"/>
      <c r="F383" s="427"/>
      <c r="G383" s="427"/>
      <c r="H383" s="427"/>
      <c r="I383" s="427"/>
      <c r="J383" s="427"/>
      <c r="K383" s="427"/>
      <c r="L383" s="427"/>
      <c r="M383" s="427"/>
      <c r="N383" s="427"/>
      <c r="O383" s="427"/>
      <c r="P383" s="427"/>
      <c r="Q383" s="427"/>
      <c r="R383" s="427"/>
      <c r="S383" s="427"/>
      <c r="T383" s="427"/>
      <c r="U383" s="427"/>
      <c r="V383" s="427"/>
      <c r="W383" s="427"/>
      <c r="X383" s="427"/>
      <c r="Y383" s="427"/>
      <c r="Z383" s="427"/>
      <c r="AA383" s="427"/>
      <c r="AB383" s="427"/>
      <c r="AC383" s="427"/>
      <c r="AD383" s="427"/>
    </row>
    <row r="384" spans="1:30" ht="20.25" hidden="1" customHeight="1" x14ac:dyDescent="0.4">
      <c r="B384" s="427"/>
      <c r="C384" s="427"/>
      <c r="D384" s="427"/>
      <c r="E384" s="427"/>
      <c r="F384" s="427"/>
      <c r="G384" s="427"/>
      <c r="H384" s="427"/>
      <c r="I384" s="427"/>
      <c r="J384" s="427"/>
      <c r="K384" s="427"/>
      <c r="L384" s="427"/>
      <c r="M384" s="427"/>
      <c r="N384" s="427"/>
      <c r="O384" s="427"/>
      <c r="P384" s="427"/>
      <c r="Q384" s="427"/>
      <c r="R384" s="427"/>
      <c r="S384" s="427"/>
      <c r="T384" s="427"/>
      <c r="U384" s="427"/>
      <c r="V384" s="427"/>
      <c r="W384" s="427"/>
      <c r="X384" s="427"/>
      <c r="Y384" s="427"/>
      <c r="Z384" s="427"/>
      <c r="AA384" s="427"/>
      <c r="AB384" s="427"/>
      <c r="AC384" s="427"/>
      <c r="AD384" s="427"/>
    </row>
    <row r="385" spans="1:33" ht="20.25" hidden="1" customHeight="1" x14ac:dyDescent="0.4"/>
    <row r="386" spans="1:33" ht="20.25" hidden="1" customHeight="1" x14ac:dyDescent="0.4"/>
    <row r="387" spans="1:33" ht="20.25" hidden="1" customHeight="1" x14ac:dyDescent="0.4"/>
    <row r="388" spans="1:33" ht="20.25" hidden="1" customHeight="1" x14ac:dyDescent="0.4"/>
    <row r="389" spans="1:33" ht="20.25" hidden="1" customHeight="1" x14ac:dyDescent="0.4"/>
    <row r="390" spans="1:33" ht="20.25" hidden="1" customHeight="1" x14ac:dyDescent="0.4"/>
    <row r="391" spans="1:33" ht="20.25" hidden="1" customHeight="1" x14ac:dyDescent="0.4"/>
    <row r="392" spans="1:33" ht="20.25" hidden="1" customHeight="1" x14ac:dyDescent="0.4"/>
    <row r="393" spans="1:33" ht="20.25" hidden="1" customHeight="1" x14ac:dyDescent="0.4"/>
    <row r="394" spans="1:33" ht="20.25" hidden="1" customHeight="1" x14ac:dyDescent="0.4"/>
    <row r="395" spans="1:33" ht="20.25" hidden="1" customHeight="1" x14ac:dyDescent="0.4"/>
    <row r="396" spans="1:33" ht="20.25" hidden="1" customHeight="1" x14ac:dyDescent="0.4"/>
    <row r="397" spans="1:33" ht="12" hidden="1" customHeight="1" x14ac:dyDescent="0.4">
      <c r="A397" s="412" t="s">
        <v>6688</v>
      </c>
      <c r="B397" s="412"/>
      <c r="C397" s="412"/>
      <c r="D397" s="412"/>
      <c r="E397" s="412"/>
      <c r="F397" s="412"/>
      <c r="G397" s="412"/>
      <c r="H397" s="412"/>
      <c r="I397" s="412"/>
      <c r="J397" s="412"/>
      <c r="K397" s="412"/>
      <c r="L397" s="412"/>
      <c r="M397" s="412"/>
      <c r="N397" s="412"/>
      <c r="O397" s="412"/>
      <c r="P397" s="412"/>
      <c r="Q397" s="412"/>
      <c r="R397" s="412"/>
      <c r="S397" s="412"/>
      <c r="T397" s="412"/>
      <c r="U397" s="412"/>
      <c r="V397" s="412"/>
      <c r="W397" s="412"/>
      <c r="X397" s="412"/>
      <c r="Y397" s="412"/>
      <c r="Z397" s="412"/>
      <c r="AA397" s="412"/>
      <c r="AB397" s="412"/>
      <c r="AC397" s="412"/>
      <c r="AD397" s="412"/>
    </row>
    <row r="398" spans="1:33" ht="12" hidden="1" customHeight="1" x14ac:dyDescent="0.4">
      <c r="A398" s="412"/>
      <c r="B398" s="412"/>
      <c r="C398" s="412"/>
      <c r="D398" s="412"/>
      <c r="E398" s="412"/>
      <c r="F398" s="412"/>
      <c r="G398" s="412"/>
      <c r="H398" s="412"/>
      <c r="I398" s="412"/>
      <c r="J398" s="412"/>
      <c r="K398" s="412"/>
      <c r="L398" s="412"/>
      <c r="M398" s="412"/>
      <c r="N398" s="412"/>
      <c r="O398" s="412"/>
      <c r="P398" s="412"/>
      <c r="Q398" s="412"/>
      <c r="R398" s="412"/>
      <c r="S398" s="412"/>
      <c r="T398" s="412"/>
      <c r="U398" s="412"/>
      <c r="V398" s="412"/>
      <c r="W398" s="412"/>
      <c r="X398" s="412"/>
      <c r="Y398" s="412"/>
      <c r="Z398" s="412"/>
      <c r="AA398" s="412"/>
      <c r="AB398" s="412"/>
      <c r="AC398" s="412"/>
      <c r="AD398" s="412"/>
      <c r="AF398" s="2" t="s">
        <v>6189</v>
      </c>
      <c r="AG398" s="2" t="str">
        <f>入力情報!C136</f>
        <v>Name of Menbers 10
（社員 10の氏名）</v>
      </c>
    </row>
    <row r="399" spans="1:33" ht="12" hidden="1" customHeight="1" x14ac:dyDescent="0.4">
      <c r="A399" s="412"/>
      <c r="B399" s="412"/>
      <c r="C399" s="412"/>
      <c r="D399" s="412"/>
      <c r="E399" s="412"/>
      <c r="F399" s="412"/>
      <c r="G399" s="412"/>
      <c r="H399" s="412"/>
      <c r="I399" s="412"/>
      <c r="J399" s="412"/>
      <c r="K399" s="412"/>
      <c r="L399" s="412"/>
      <c r="M399" s="412"/>
      <c r="N399" s="412"/>
      <c r="O399" s="412"/>
      <c r="P399" s="412"/>
      <c r="Q399" s="412"/>
      <c r="R399" s="412"/>
      <c r="S399" s="412"/>
      <c r="T399" s="412"/>
      <c r="U399" s="412"/>
      <c r="V399" s="412"/>
      <c r="W399" s="412"/>
      <c r="X399" s="412"/>
      <c r="Y399" s="412"/>
      <c r="Z399" s="412"/>
      <c r="AA399" s="412"/>
      <c r="AB399" s="412"/>
      <c r="AC399" s="412"/>
      <c r="AD399" s="412"/>
    </row>
    <row r="400" spans="1:33" ht="9.9499999999999993" hidden="1" customHeight="1" x14ac:dyDescent="0.4"/>
    <row r="401" spans="2:30" ht="20.25" hidden="1" customHeight="1" x14ac:dyDescent="0.4">
      <c r="B401" s="426" t="str">
        <f>IF(入力情報!E136&lt;&gt;"","member with Limited Liability  "&amp;入力情報!E136,"")</f>
        <v/>
      </c>
      <c r="C401" s="426"/>
      <c r="D401" s="426"/>
      <c r="E401" s="426"/>
      <c r="F401" s="426"/>
      <c r="G401" s="426"/>
      <c r="H401" s="426"/>
      <c r="I401" s="426"/>
      <c r="J401" s="426"/>
      <c r="K401" s="426"/>
      <c r="L401" s="426"/>
      <c r="M401" s="426"/>
      <c r="N401" s="426"/>
      <c r="O401" s="426"/>
      <c r="P401" s="426"/>
      <c r="Q401" s="426"/>
      <c r="R401" s="426"/>
      <c r="S401" s="426"/>
      <c r="T401" s="426"/>
      <c r="U401" s="426"/>
      <c r="V401" s="426"/>
      <c r="W401" s="426"/>
      <c r="X401" s="426"/>
      <c r="Y401" s="426"/>
      <c r="Z401" s="426"/>
      <c r="AA401" s="426"/>
      <c r="AB401" s="426"/>
      <c r="AC401" s="426"/>
      <c r="AD401" s="426"/>
    </row>
    <row r="402" spans="2:30" ht="20.25" hidden="1" customHeight="1" x14ac:dyDescent="0.4">
      <c r="B402" s="426" t="str">
        <f>IF(入力情報!E137&lt;&gt;"","有限責任社員　　 　　　　　　"&amp;入力情報!E137&amp;" 殿","")</f>
        <v/>
      </c>
      <c r="C402" s="426"/>
      <c r="D402" s="426"/>
      <c r="E402" s="426"/>
      <c r="F402" s="426"/>
      <c r="G402" s="426"/>
      <c r="H402" s="426"/>
      <c r="I402" s="426"/>
      <c r="J402" s="426"/>
      <c r="K402" s="426"/>
      <c r="L402" s="426"/>
      <c r="M402" s="426"/>
      <c r="N402" s="426"/>
      <c r="O402" s="426"/>
      <c r="P402" s="426"/>
      <c r="Q402" s="426"/>
      <c r="R402" s="426"/>
      <c r="S402" s="426"/>
      <c r="T402" s="426"/>
      <c r="U402" s="426"/>
      <c r="V402" s="426"/>
      <c r="W402" s="426"/>
      <c r="X402" s="426"/>
      <c r="Y402" s="426"/>
      <c r="Z402" s="426"/>
      <c r="AA402" s="426"/>
      <c r="AB402" s="426"/>
      <c r="AC402" s="426"/>
      <c r="AD402" s="426"/>
    </row>
    <row r="403" spans="2:30" ht="9.9499999999999993" hidden="1" customHeight="1" x14ac:dyDescent="0.4">
      <c r="B403" s="145"/>
      <c r="C403" s="145"/>
      <c r="D403" s="145"/>
      <c r="E403" s="145"/>
      <c r="F403" s="145"/>
      <c r="G403" s="145"/>
      <c r="H403" s="145"/>
      <c r="I403" s="145"/>
      <c r="J403" s="145"/>
      <c r="K403" s="145"/>
      <c r="L403" s="145"/>
      <c r="M403" s="145"/>
      <c r="N403" s="145"/>
      <c r="O403" s="145"/>
      <c r="P403" s="145"/>
      <c r="Q403" s="145"/>
      <c r="R403" s="145"/>
      <c r="S403" s="145"/>
      <c r="T403" s="145"/>
      <c r="U403" s="145"/>
      <c r="V403" s="145"/>
      <c r="W403" s="145"/>
      <c r="X403" s="145"/>
      <c r="Y403" s="145"/>
      <c r="Z403" s="145"/>
      <c r="AA403" s="145"/>
      <c r="AB403" s="145"/>
      <c r="AC403" s="145"/>
      <c r="AD403" s="145"/>
    </row>
    <row r="404" spans="2:30" ht="20.25" hidden="1" customHeight="1" x14ac:dyDescent="0.4">
      <c r="B404" s="145"/>
      <c r="C404" s="145"/>
      <c r="D404" s="145"/>
      <c r="E404" s="145"/>
      <c r="F404" s="145"/>
      <c r="G404" s="145"/>
      <c r="H404" s="145"/>
      <c r="I404" s="145"/>
      <c r="J404" s="145"/>
      <c r="K404" s="2" t="str">
        <f>IF(入力情報!E138="","",DBCS(TEXT(入力情報!E138,"0,000"))&amp;"yen")</f>
        <v/>
      </c>
      <c r="L404" s="145"/>
      <c r="M404" s="145"/>
      <c r="N404" s="145"/>
      <c r="O404" s="145"/>
      <c r="P404" s="145"/>
      <c r="Q404" s="145"/>
      <c r="R404" s="145"/>
      <c r="S404" s="145"/>
      <c r="T404" s="145"/>
      <c r="U404" s="145"/>
      <c r="V404" s="145"/>
      <c r="W404" s="145"/>
      <c r="X404" s="145"/>
      <c r="Y404" s="145"/>
      <c r="Z404" s="145"/>
      <c r="AA404" s="145"/>
      <c r="AB404" s="145"/>
      <c r="AC404" s="145"/>
      <c r="AD404" s="145"/>
    </row>
    <row r="405" spans="2:30" ht="20.25" hidden="1" customHeight="1" x14ac:dyDescent="0.4">
      <c r="B405" s="145"/>
      <c r="C405" s="145"/>
      <c r="D405" s="145"/>
      <c r="E405" s="145"/>
      <c r="F405" s="145"/>
      <c r="G405" s="145"/>
      <c r="H405" s="145"/>
      <c r="J405" s="2" t="str">
        <f>IF(入力情報!E138="","","金 "&amp;DBCS(TEXT(入力情報!E138,"0,000"))&amp;"円")</f>
        <v/>
      </c>
      <c r="L405" s="145"/>
      <c r="M405" s="145"/>
      <c r="N405" s="145"/>
      <c r="O405" s="145"/>
      <c r="P405" s="145"/>
      <c r="Q405" s="145"/>
      <c r="R405" s="145"/>
      <c r="S405" s="145"/>
      <c r="T405" s="145"/>
      <c r="U405" s="145"/>
      <c r="V405" s="145"/>
      <c r="W405" s="145"/>
      <c r="X405" s="145"/>
      <c r="Y405" s="145"/>
      <c r="Z405" s="145"/>
      <c r="AA405" s="145"/>
      <c r="AB405" s="145"/>
      <c r="AC405" s="145"/>
      <c r="AD405" s="145"/>
    </row>
    <row r="406" spans="2:30" ht="9.9499999999999993" hidden="1" customHeight="1" x14ac:dyDescent="0.4">
      <c r="B406" s="145"/>
      <c r="C406" s="145"/>
      <c r="D406" s="145"/>
      <c r="E406" s="145"/>
      <c r="F406" s="145"/>
      <c r="G406" s="145"/>
      <c r="H406" s="145"/>
      <c r="L406" s="145"/>
      <c r="M406" s="145"/>
      <c r="N406" s="145"/>
      <c r="O406" s="145"/>
      <c r="P406" s="145"/>
      <c r="Q406" s="145"/>
      <c r="R406" s="145"/>
      <c r="S406" s="145"/>
      <c r="T406" s="145"/>
      <c r="U406" s="145"/>
      <c r="V406" s="145"/>
      <c r="W406" s="145"/>
      <c r="X406" s="145"/>
      <c r="Y406" s="145"/>
      <c r="Z406" s="145"/>
      <c r="AA406" s="145"/>
      <c r="AB406" s="145"/>
      <c r="AC406" s="145"/>
      <c r="AD406" s="145"/>
    </row>
    <row r="407" spans="2:30" ht="20.25" hidden="1" customHeight="1" x14ac:dyDescent="0.4">
      <c r="B407" s="145"/>
      <c r="C407" s="2" t="str">
        <f>"Received as a capital contribution to "&amp;入力情報!$E$6&amp;" Limited Liability Company."</f>
        <v>Received as a capital contribution to SampleName Limited Liability Company.</v>
      </c>
      <c r="E407" s="145"/>
      <c r="F407" s="145"/>
      <c r="G407" s="145"/>
      <c r="H407" s="145"/>
      <c r="L407" s="145"/>
      <c r="M407" s="145"/>
      <c r="N407" s="145"/>
      <c r="O407" s="145"/>
      <c r="P407" s="145"/>
      <c r="Q407" s="145"/>
      <c r="R407" s="145"/>
      <c r="S407" s="145"/>
      <c r="T407" s="145"/>
      <c r="U407" s="145"/>
      <c r="V407" s="145"/>
      <c r="W407" s="145"/>
      <c r="X407" s="145"/>
      <c r="Y407" s="145"/>
      <c r="Z407" s="145"/>
      <c r="AA407" s="145"/>
      <c r="AB407" s="145"/>
      <c r="AC407" s="145"/>
      <c r="AD407" s="145"/>
    </row>
    <row r="408" spans="2:30" ht="20.25" hidden="1" customHeight="1" x14ac:dyDescent="0.4">
      <c r="G408" s="2" t="str">
        <f>入力情報!$E$6&amp;"合同会社の出資金として領収しました。"</f>
        <v>SampleName合同会社の出資金として領収しました。</v>
      </c>
    </row>
    <row r="409" spans="2:30" ht="9.9499999999999993" hidden="1" customHeight="1" x14ac:dyDescent="0.4"/>
    <row r="410" spans="2:30" ht="20.25" hidden="1" customHeight="1" x14ac:dyDescent="0.4">
      <c r="C410" s="2" t="str">
        <f>入力情報!$E$776&amp;" year, "&amp;入力情報!$E$777&amp;" month-"&amp;入力情報!$E$778&amp;" day"</f>
        <v>2024 year, 4 month-25 day</v>
      </c>
    </row>
    <row r="411" spans="2:30" ht="20.25" hidden="1" customHeight="1" x14ac:dyDescent="0.4">
      <c r="C411" s="2" t="str">
        <f>DBCS(入力情報!$E$776)&amp;"年"&amp;DBCS(入力情報!$E$777)&amp;"月"&amp;DBCS(入力情報!$E$778)&amp;"日"</f>
        <v>２０２４年４月２５日</v>
      </c>
    </row>
    <row r="412" spans="2:30" ht="9.9499999999999993" hidden="1" customHeight="1" x14ac:dyDescent="0.4"/>
    <row r="413" spans="2:30" ht="20.25" hidden="1" customHeight="1" x14ac:dyDescent="0.4">
      <c r="M413" s="2" t="str">
        <f>入力情報!$E$6&amp;" Limited Liability Company"</f>
        <v>SampleName Limited Liability Company</v>
      </c>
    </row>
    <row r="414" spans="2:30" ht="20.25" hidden="1" customHeight="1" x14ac:dyDescent="0.4">
      <c r="M414" s="2" t="str">
        <f>"Representative Members "&amp;入力情報!$E$12</f>
        <v>Representative Members Mary Smith</v>
      </c>
    </row>
    <row r="415" spans="2:30" ht="20.25" hidden="1" customHeight="1" x14ac:dyDescent="0.4">
      <c r="M415" s="2" t="str">
        <f>入力情報!E7&amp;"合同会社"</f>
        <v>サンプルネーム合同会社</v>
      </c>
    </row>
    <row r="416" spans="2:30" ht="20.25" hidden="1" customHeight="1" x14ac:dyDescent="0.4">
      <c r="M416" s="2" t="str">
        <f>"代表社員　"&amp;入力情報!$E$13</f>
        <v xml:space="preserve">代表社員　メアリー　スミス </v>
      </c>
    </row>
    <row r="417" spans="1:30" ht="20.25" hidden="1" customHeight="1" x14ac:dyDescent="0.4"/>
    <row r="418" spans="1:30" ht="20.25" hidden="1" customHeight="1" x14ac:dyDescent="0.4"/>
    <row r="419" spans="1:30" ht="20.25" hidden="1" customHeight="1" x14ac:dyDescent="0.4">
      <c r="A419" s="412"/>
      <c r="B419" s="412"/>
      <c r="C419" s="412"/>
      <c r="D419" s="412"/>
      <c r="E419" s="412"/>
      <c r="F419" s="412"/>
      <c r="G419" s="412"/>
      <c r="H419" s="412"/>
      <c r="I419" s="412"/>
      <c r="J419" s="412"/>
      <c r="K419" s="412"/>
      <c r="L419" s="412"/>
      <c r="M419" s="412"/>
      <c r="N419" s="412"/>
      <c r="O419" s="412"/>
      <c r="P419" s="412"/>
      <c r="Q419" s="412"/>
      <c r="R419" s="412"/>
      <c r="S419" s="412"/>
      <c r="T419" s="412"/>
      <c r="U419" s="412"/>
      <c r="V419" s="412"/>
      <c r="W419" s="412"/>
      <c r="X419" s="412"/>
      <c r="Y419" s="412"/>
      <c r="Z419" s="412"/>
      <c r="AA419" s="412"/>
      <c r="AB419" s="412"/>
      <c r="AC419" s="412"/>
      <c r="AD419" s="412"/>
    </row>
    <row r="420" spans="1:30" ht="20.25" hidden="1" customHeight="1" x14ac:dyDescent="0.4">
      <c r="A420" s="412"/>
      <c r="B420" s="412"/>
      <c r="C420" s="412"/>
      <c r="D420" s="412"/>
      <c r="E420" s="412"/>
      <c r="F420" s="412"/>
      <c r="G420" s="412"/>
      <c r="H420" s="412"/>
      <c r="I420" s="412"/>
      <c r="J420" s="412"/>
      <c r="K420" s="412"/>
      <c r="L420" s="412"/>
      <c r="M420" s="412"/>
      <c r="N420" s="412"/>
      <c r="O420" s="412"/>
      <c r="P420" s="412"/>
      <c r="Q420" s="412"/>
      <c r="R420" s="412"/>
      <c r="S420" s="412"/>
      <c r="T420" s="412"/>
      <c r="U420" s="412"/>
      <c r="V420" s="412"/>
      <c r="W420" s="412"/>
      <c r="X420" s="412"/>
      <c r="Y420" s="412"/>
      <c r="Z420" s="412"/>
      <c r="AA420" s="412"/>
      <c r="AB420" s="412"/>
      <c r="AC420" s="412"/>
      <c r="AD420" s="412"/>
    </row>
    <row r="421" spans="1:30" ht="20.25" hidden="1" customHeight="1" x14ac:dyDescent="0.4">
      <c r="A421" s="412"/>
      <c r="B421" s="412"/>
      <c r="C421" s="412"/>
      <c r="D421" s="412"/>
      <c r="E421" s="412"/>
      <c r="F421" s="412"/>
      <c r="G421" s="412"/>
      <c r="H421" s="412"/>
      <c r="I421" s="412"/>
      <c r="J421" s="412"/>
      <c r="K421" s="412"/>
      <c r="L421" s="412"/>
      <c r="M421" s="412"/>
      <c r="N421" s="412"/>
      <c r="O421" s="412"/>
      <c r="P421" s="412"/>
      <c r="Q421" s="412"/>
      <c r="R421" s="412"/>
      <c r="S421" s="412"/>
      <c r="T421" s="412"/>
      <c r="U421" s="412"/>
      <c r="V421" s="412"/>
      <c r="W421" s="412"/>
      <c r="X421" s="412"/>
      <c r="Y421" s="412"/>
      <c r="Z421" s="412"/>
      <c r="AA421" s="412"/>
      <c r="AB421" s="412"/>
      <c r="AC421" s="412"/>
      <c r="AD421" s="412"/>
    </row>
    <row r="422" spans="1:30" ht="20.25" hidden="1" customHeight="1" x14ac:dyDescent="0.4"/>
    <row r="423" spans="1:30" ht="20.25" hidden="1" customHeight="1" x14ac:dyDescent="0.4">
      <c r="B423" s="427"/>
      <c r="C423" s="427"/>
      <c r="D423" s="427"/>
      <c r="E423" s="427"/>
      <c r="F423" s="427"/>
      <c r="G423" s="427"/>
      <c r="H423" s="427"/>
      <c r="I423" s="427"/>
      <c r="J423" s="427"/>
      <c r="K423" s="427"/>
      <c r="L423" s="427"/>
      <c r="M423" s="427"/>
      <c r="N423" s="427"/>
      <c r="O423" s="427"/>
      <c r="P423" s="427"/>
      <c r="Q423" s="427"/>
      <c r="R423" s="427"/>
      <c r="S423" s="427"/>
      <c r="T423" s="427"/>
      <c r="U423" s="427"/>
      <c r="V423" s="427"/>
      <c r="W423" s="427"/>
      <c r="X423" s="427"/>
      <c r="Y423" s="427"/>
      <c r="Z423" s="427"/>
      <c r="AA423" s="427"/>
      <c r="AB423" s="427"/>
      <c r="AC423" s="427"/>
      <c r="AD423" s="427"/>
    </row>
    <row r="424" spans="1:30" ht="20.25" hidden="1" customHeight="1" x14ac:dyDescent="0.4">
      <c r="B424" s="427"/>
      <c r="C424" s="427"/>
      <c r="D424" s="427"/>
      <c r="E424" s="427"/>
      <c r="F424" s="427"/>
      <c r="G424" s="427"/>
      <c r="H424" s="427"/>
      <c r="I424" s="427"/>
      <c r="J424" s="427"/>
      <c r="K424" s="427"/>
      <c r="L424" s="427"/>
      <c r="M424" s="427"/>
      <c r="N424" s="427"/>
      <c r="O424" s="427"/>
      <c r="P424" s="427"/>
      <c r="Q424" s="427"/>
      <c r="R424" s="427"/>
      <c r="S424" s="427"/>
      <c r="T424" s="427"/>
      <c r="U424" s="427"/>
      <c r="V424" s="427"/>
      <c r="W424" s="427"/>
      <c r="X424" s="427"/>
      <c r="Y424" s="427"/>
      <c r="Z424" s="427"/>
      <c r="AA424" s="427"/>
      <c r="AB424" s="427"/>
      <c r="AC424" s="427"/>
      <c r="AD424" s="427"/>
    </row>
    <row r="425" spans="1:30" ht="20.25" hidden="1" customHeight="1" x14ac:dyDescent="0.4"/>
    <row r="426" spans="1:30" ht="20.25" hidden="1" customHeight="1" x14ac:dyDescent="0.4"/>
    <row r="427" spans="1:30" ht="20.25" hidden="1" customHeight="1" x14ac:dyDescent="0.4"/>
    <row r="428" spans="1:30" ht="20.25" hidden="1" customHeight="1" x14ac:dyDescent="0.4"/>
    <row r="429" spans="1:30" ht="20.25" hidden="1" customHeight="1" x14ac:dyDescent="0.4"/>
    <row r="430" spans="1:30" ht="20.25" hidden="1" customHeight="1" x14ac:dyDescent="0.4"/>
    <row r="431" spans="1:30" ht="20.25" hidden="1" customHeight="1" x14ac:dyDescent="0.4"/>
    <row r="432" spans="1:30" ht="20.25" hidden="1" customHeight="1" x14ac:dyDescent="0.4"/>
    <row r="433" spans="1:33" ht="20.25" hidden="1" customHeight="1" x14ac:dyDescent="0.4"/>
    <row r="434" spans="1:33" ht="20.25" hidden="1" customHeight="1" x14ac:dyDescent="0.4"/>
    <row r="435" spans="1:33" ht="20.25" hidden="1" customHeight="1" x14ac:dyDescent="0.4"/>
    <row r="436" spans="1:33" ht="20.25" hidden="1" customHeight="1" x14ac:dyDescent="0.4"/>
    <row r="437" spans="1:33" ht="12" hidden="1" customHeight="1" x14ac:dyDescent="0.4">
      <c r="A437" s="412" t="s">
        <v>6688</v>
      </c>
      <c r="B437" s="412"/>
      <c r="C437" s="412"/>
      <c r="D437" s="412"/>
      <c r="E437" s="412"/>
      <c r="F437" s="412"/>
      <c r="G437" s="412"/>
      <c r="H437" s="412"/>
      <c r="I437" s="412"/>
      <c r="J437" s="412"/>
      <c r="K437" s="412"/>
      <c r="L437" s="412"/>
      <c r="M437" s="412"/>
      <c r="N437" s="412"/>
      <c r="O437" s="412"/>
      <c r="P437" s="412"/>
      <c r="Q437" s="412"/>
      <c r="R437" s="412"/>
      <c r="S437" s="412"/>
      <c r="T437" s="412"/>
      <c r="U437" s="412"/>
      <c r="V437" s="412"/>
      <c r="W437" s="412"/>
      <c r="X437" s="412"/>
      <c r="Y437" s="412"/>
      <c r="Z437" s="412"/>
      <c r="AA437" s="412"/>
      <c r="AB437" s="412"/>
      <c r="AC437" s="412"/>
      <c r="AD437" s="412"/>
    </row>
    <row r="438" spans="1:33" ht="12" hidden="1" customHeight="1" x14ac:dyDescent="0.4">
      <c r="A438" s="412"/>
      <c r="B438" s="412"/>
      <c r="C438" s="412"/>
      <c r="D438" s="412"/>
      <c r="E438" s="412"/>
      <c r="F438" s="412"/>
      <c r="G438" s="412"/>
      <c r="H438" s="412"/>
      <c r="I438" s="412"/>
      <c r="J438" s="412"/>
      <c r="K438" s="412"/>
      <c r="L438" s="412"/>
      <c r="M438" s="412"/>
      <c r="N438" s="412"/>
      <c r="O438" s="412"/>
      <c r="P438" s="412"/>
      <c r="Q438" s="412"/>
      <c r="R438" s="412"/>
      <c r="S438" s="412"/>
      <c r="T438" s="412"/>
      <c r="U438" s="412"/>
      <c r="V438" s="412"/>
      <c r="W438" s="412"/>
      <c r="X438" s="412"/>
      <c r="Y438" s="412"/>
      <c r="Z438" s="412"/>
      <c r="AA438" s="412"/>
      <c r="AB438" s="412"/>
      <c r="AC438" s="412"/>
      <c r="AD438" s="412"/>
      <c r="AF438" s="2" t="s">
        <v>6189</v>
      </c>
      <c r="AG438" s="2" t="str">
        <f>入力情報!C148</f>
        <v>Name of Menbers 11
（社員 11の氏名）</v>
      </c>
    </row>
    <row r="439" spans="1:33" ht="12" hidden="1" customHeight="1" x14ac:dyDescent="0.4">
      <c r="A439" s="412"/>
      <c r="B439" s="412"/>
      <c r="C439" s="412"/>
      <c r="D439" s="412"/>
      <c r="E439" s="412"/>
      <c r="F439" s="412"/>
      <c r="G439" s="412"/>
      <c r="H439" s="412"/>
      <c r="I439" s="412"/>
      <c r="J439" s="412"/>
      <c r="K439" s="412"/>
      <c r="L439" s="412"/>
      <c r="M439" s="412"/>
      <c r="N439" s="412"/>
      <c r="O439" s="412"/>
      <c r="P439" s="412"/>
      <c r="Q439" s="412"/>
      <c r="R439" s="412"/>
      <c r="S439" s="412"/>
      <c r="T439" s="412"/>
      <c r="U439" s="412"/>
      <c r="V439" s="412"/>
      <c r="W439" s="412"/>
      <c r="X439" s="412"/>
      <c r="Y439" s="412"/>
      <c r="Z439" s="412"/>
      <c r="AA439" s="412"/>
      <c r="AB439" s="412"/>
      <c r="AC439" s="412"/>
      <c r="AD439" s="412"/>
    </row>
    <row r="440" spans="1:33" ht="9.9499999999999993" hidden="1" customHeight="1" x14ac:dyDescent="0.4"/>
    <row r="441" spans="1:33" ht="20.25" hidden="1" customHeight="1" x14ac:dyDescent="0.4">
      <c r="B441" s="426" t="str">
        <f>IF(入力情報!E148&lt;&gt;"","member with Limited Liability  "&amp;入力情報!E148,"")</f>
        <v/>
      </c>
      <c r="C441" s="426"/>
      <c r="D441" s="426"/>
      <c r="E441" s="426"/>
      <c r="F441" s="426"/>
      <c r="G441" s="426"/>
      <c r="H441" s="426"/>
      <c r="I441" s="426"/>
      <c r="J441" s="426"/>
      <c r="K441" s="426"/>
      <c r="L441" s="426"/>
      <c r="M441" s="426"/>
      <c r="N441" s="426"/>
      <c r="O441" s="426"/>
      <c r="P441" s="426"/>
      <c r="Q441" s="426"/>
      <c r="R441" s="426"/>
      <c r="S441" s="426"/>
      <c r="T441" s="426"/>
      <c r="U441" s="426"/>
      <c r="V441" s="426"/>
      <c r="W441" s="426"/>
      <c r="X441" s="426"/>
      <c r="Y441" s="426"/>
      <c r="Z441" s="426"/>
      <c r="AA441" s="426"/>
      <c r="AB441" s="426"/>
      <c r="AC441" s="426"/>
      <c r="AD441" s="426"/>
    </row>
    <row r="442" spans="1:33" ht="20.25" hidden="1" customHeight="1" x14ac:dyDescent="0.4">
      <c r="B442" s="426" t="str">
        <f>IF(入力情報!E149&lt;&gt;"","有限責任社員　　 　　　　　　"&amp;入力情報!E149&amp;" 殿","")</f>
        <v/>
      </c>
      <c r="C442" s="426"/>
      <c r="D442" s="426"/>
      <c r="E442" s="426"/>
      <c r="F442" s="426"/>
      <c r="G442" s="426"/>
      <c r="H442" s="426"/>
      <c r="I442" s="426"/>
      <c r="J442" s="426"/>
      <c r="K442" s="426"/>
      <c r="L442" s="426"/>
      <c r="M442" s="426"/>
      <c r="N442" s="426"/>
      <c r="O442" s="426"/>
      <c r="P442" s="426"/>
      <c r="Q442" s="426"/>
      <c r="R442" s="426"/>
      <c r="S442" s="426"/>
      <c r="T442" s="426"/>
      <c r="U442" s="426"/>
      <c r="V442" s="426"/>
      <c r="W442" s="426"/>
      <c r="X442" s="426"/>
      <c r="Y442" s="426"/>
      <c r="Z442" s="426"/>
      <c r="AA442" s="426"/>
      <c r="AB442" s="426"/>
      <c r="AC442" s="426"/>
      <c r="AD442" s="426"/>
    </row>
    <row r="443" spans="1:33" ht="9.9499999999999993" hidden="1" customHeight="1" x14ac:dyDescent="0.4">
      <c r="B443" s="145"/>
      <c r="C443" s="145"/>
      <c r="D443" s="145"/>
      <c r="E443" s="145"/>
      <c r="F443" s="145"/>
      <c r="G443" s="145"/>
      <c r="H443" s="145"/>
      <c r="I443" s="145"/>
      <c r="J443" s="145"/>
      <c r="K443" s="145"/>
      <c r="L443" s="145"/>
      <c r="M443" s="145"/>
      <c r="N443" s="145"/>
      <c r="O443" s="145"/>
      <c r="P443" s="145"/>
      <c r="Q443" s="145"/>
      <c r="R443" s="145"/>
      <c r="S443" s="145"/>
      <c r="T443" s="145"/>
      <c r="U443" s="145"/>
      <c r="V443" s="145"/>
      <c r="W443" s="145"/>
      <c r="X443" s="145"/>
      <c r="Y443" s="145"/>
      <c r="Z443" s="145"/>
      <c r="AA443" s="145"/>
      <c r="AB443" s="145"/>
      <c r="AC443" s="145"/>
      <c r="AD443" s="145"/>
    </row>
    <row r="444" spans="1:33" ht="20.25" hidden="1" customHeight="1" x14ac:dyDescent="0.4">
      <c r="B444" s="145"/>
      <c r="C444" s="145"/>
      <c r="D444" s="145"/>
      <c r="E444" s="145"/>
      <c r="F444" s="145"/>
      <c r="G444" s="145"/>
      <c r="H444" s="145"/>
      <c r="I444" s="145"/>
      <c r="J444" s="145"/>
      <c r="K444" s="2" t="str">
        <f>IF(入力情報!E150="","",DBCS(TEXT(入力情報!E150,"0,000"))&amp;"yen")</f>
        <v/>
      </c>
      <c r="L444" s="145"/>
      <c r="M444" s="145"/>
      <c r="N444" s="145"/>
      <c r="O444" s="145"/>
      <c r="P444" s="145"/>
      <c r="Q444" s="145"/>
      <c r="R444" s="145"/>
      <c r="S444" s="145"/>
      <c r="T444" s="145"/>
      <c r="U444" s="145"/>
      <c r="V444" s="145"/>
      <c r="W444" s="145"/>
      <c r="X444" s="145"/>
      <c r="Y444" s="145"/>
      <c r="Z444" s="145"/>
      <c r="AA444" s="145"/>
      <c r="AB444" s="145"/>
      <c r="AC444" s="145"/>
      <c r="AD444" s="145"/>
    </row>
    <row r="445" spans="1:33" ht="20.25" hidden="1" customHeight="1" x14ac:dyDescent="0.4">
      <c r="B445" s="145"/>
      <c r="C445" s="145"/>
      <c r="D445" s="145"/>
      <c r="E445" s="145"/>
      <c r="F445" s="145"/>
      <c r="G445" s="145"/>
      <c r="H445" s="145"/>
      <c r="J445" s="2" t="str">
        <f>IF(入力情報!E150="","","金 "&amp;DBCS(TEXT(入力情報!E150,"0,000"))&amp;"円")</f>
        <v/>
      </c>
      <c r="L445" s="145"/>
      <c r="M445" s="145"/>
      <c r="N445" s="145"/>
      <c r="O445" s="145"/>
      <c r="P445" s="145"/>
      <c r="Q445" s="145"/>
      <c r="R445" s="145"/>
      <c r="S445" s="145"/>
      <c r="T445" s="145"/>
      <c r="U445" s="145"/>
      <c r="V445" s="145"/>
      <c r="W445" s="145"/>
      <c r="X445" s="145"/>
      <c r="Y445" s="145"/>
      <c r="Z445" s="145"/>
      <c r="AA445" s="145"/>
      <c r="AB445" s="145"/>
      <c r="AC445" s="145"/>
      <c r="AD445" s="145"/>
    </row>
    <row r="446" spans="1:33" ht="9.9499999999999993" hidden="1" customHeight="1" x14ac:dyDescent="0.4">
      <c r="B446" s="145"/>
      <c r="C446" s="145"/>
      <c r="D446" s="145"/>
      <c r="E446" s="145"/>
      <c r="F446" s="145"/>
      <c r="G446" s="145"/>
      <c r="H446" s="145"/>
      <c r="L446" s="145"/>
      <c r="M446" s="145"/>
      <c r="N446" s="145"/>
      <c r="O446" s="145"/>
      <c r="P446" s="145"/>
      <c r="Q446" s="145"/>
      <c r="R446" s="145"/>
      <c r="S446" s="145"/>
      <c r="T446" s="145"/>
      <c r="U446" s="145"/>
      <c r="V446" s="145"/>
      <c r="W446" s="145"/>
      <c r="X446" s="145"/>
      <c r="Y446" s="145"/>
      <c r="Z446" s="145"/>
      <c r="AA446" s="145"/>
      <c r="AB446" s="145"/>
      <c r="AC446" s="145"/>
      <c r="AD446" s="145"/>
    </row>
    <row r="447" spans="1:33" ht="20.25" hidden="1" customHeight="1" x14ac:dyDescent="0.4">
      <c r="B447" s="145"/>
      <c r="C447" s="2" t="str">
        <f>"Received as a capital contribution to "&amp;入力情報!$E$6&amp;" Limited Liability Company."</f>
        <v>Received as a capital contribution to SampleName Limited Liability Company.</v>
      </c>
      <c r="E447" s="145"/>
      <c r="F447" s="145"/>
      <c r="G447" s="145"/>
      <c r="H447" s="145"/>
      <c r="L447" s="145"/>
      <c r="M447" s="145"/>
      <c r="N447" s="145"/>
      <c r="O447" s="145"/>
      <c r="P447" s="145"/>
      <c r="Q447" s="145"/>
      <c r="R447" s="145"/>
      <c r="S447" s="145"/>
      <c r="T447" s="145"/>
      <c r="U447" s="145"/>
      <c r="V447" s="145"/>
      <c r="W447" s="145"/>
      <c r="X447" s="145"/>
      <c r="Y447" s="145"/>
      <c r="Z447" s="145"/>
      <c r="AA447" s="145"/>
      <c r="AB447" s="145"/>
      <c r="AC447" s="145"/>
      <c r="AD447" s="145"/>
    </row>
    <row r="448" spans="1:33" ht="20.25" hidden="1" customHeight="1" x14ac:dyDescent="0.4">
      <c r="G448" s="2" t="str">
        <f>入力情報!$E$6&amp;"合同会社の出資金として領収しました。"</f>
        <v>SampleName合同会社の出資金として領収しました。</v>
      </c>
    </row>
    <row r="449" spans="1:30" ht="9.9499999999999993" hidden="1" customHeight="1" x14ac:dyDescent="0.4"/>
    <row r="450" spans="1:30" ht="20.25" hidden="1" customHeight="1" x14ac:dyDescent="0.4">
      <c r="C450" s="2" t="str">
        <f>入力情報!$E$776&amp;" year, "&amp;入力情報!$E$777&amp;" month-"&amp;入力情報!$E$778&amp;" day"</f>
        <v>2024 year, 4 month-25 day</v>
      </c>
    </row>
    <row r="451" spans="1:30" ht="20.25" hidden="1" customHeight="1" x14ac:dyDescent="0.4">
      <c r="C451" s="2" t="str">
        <f>DBCS(入力情報!$E$776)&amp;"年"&amp;DBCS(入力情報!$E$777)&amp;"月"&amp;DBCS(入力情報!$E$778)&amp;"日"</f>
        <v>２０２４年４月２５日</v>
      </c>
    </row>
    <row r="452" spans="1:30" ht="9.9499999999999993" hidden="1" customHeight="1" x14ac:dyDescent="0.4"/>
    <row r="453" spans="1:30" ht="20.25" hidden="1" customHeight="1" x14ac:dyDescent="0.4">
      <c r="M453" s="2" t="str">
        <f>入力情報!$E$6&amp;" Limited Liability Company"</f>
        <v>SampleName Limited Liability Company</v>
      </c>
    </row>
    <row r="454" spans="1:30" ht="20.25" hidden="1" customHeight="1" x14ac:dyDescent="0.4">
      <c r="M454" s="2" t="str">
        <f>"Representative Members "&amp;入力情報!$E$12</f>
        <v>Representative Members Mary Smith</v>
      </c>
    </row>
    <row r="455" spans="1:30" ht="20.25" hidden="1" customHeight="1" x14ac:dyDescent="0.4">
      <c r="M455" s="2" t="str">
        <f>入力情報!E7&amp;"合同会社"</f>
        <v>サンプルネーム合同会社</v>
      </c>
    </row>
    <row r="456" spans="1:30" ht="20.25" hidden="1" customHeight="1" x14ac:dyDescent="0.4">
      <c r="M456" s="2" t="str">
        <f>"代表社員　"&amp;入力情報!$E$13</f>
        <v xml:space="preserve">代表社員　メアリー　スミス </v>
      </c>
    </row>
    <row r="457" spans="1:30" ht="20.25" hidden="1" customHeight="1" x14ac:dyDescent="0.4"/>
    <row r="458" spans="1:30" ht="20.25" hidden="1" customHeight="1" x14ac:dyDescent="0.4"/>
    <row r="459" spans="1:30" ht="20.25" hidden="1" customHeight="1" x14ac:dyDescent="0.4">
      <c r="A459" s="412"/>
      <c r="B459" s="412"/>
      <c r="C459" s="412"/>
      <c r="D459" s="412"/>
      <c r="E459" s="412"/>
      <c r="F459" s="412"/>
      <c r="G459" s="412"/>
      <c r="H459" s="412"/>
      <c r="I459" s="412"/>
      <c r="J459" s="412"/>
      <c r="K459" s="412"/>
      <c r="L459" s="412"/>
      <c r="M459" s="412"/>
      <c r="N459" s="412"/>
      <c r="O459" s="412"/>
      <c r="P459" s="412"/>
      <c r="Q459" s="412"/>
      <c r="R459" s="412"/>
      <c r="S459" s="412"/>
      <c r="T459" s="412"/>
      <c r="U459" s="412"/>
      <c r="V459" s="412"/>
      <c r="W459" s="412"/>
      <c r="X459" s="412"/>
      <c r="Y459" s="412"/>
      <c r="Z459" s="412"/>
      <c r="AA459" s="412"/>
      <c r="AB459" s="412"/>
      <c r="AC459" s="412"/>
      <c r="AD459" s="412"/>
    </row>
    <row r="460" spans="1:30" ht="20.25" hidden="1" customHeight="1" x14ac:dyDescent="0.4">
      <c r="A460" s="412"/>
      <c r="B460" s="412"/>
      <c r="C460" s="412"/>
      <c r="D460" s="412"/>
      <c r="E460" s="412"/>
      <c r="F460" s="412"/>
      <c r="G460" s="412"/>
      <c r="H460" s="412"/>
      <c r="I460" s="412"/>
      <c r="J460" s="412"/>
      <c r="K460" s="412"/>
      <c r="L460" s="412"/>
      <c r="M460" s="412"/>
      <c r="N460" s="412"/>
      <c r="O460" s="412"/>
      <c r="P460" s="412"/>
      <c r="Q460" s="412"/>
      <c r="R460" s="412"/>
      <c r="S460" s="412"/>
      <c r="T460" s="412"/>
      <c r="U460" s="412"/>
      <c r="V460" s="412"/>
      <c r="W460" s="412"/>
      <c r="X460" s="412"/>
      <c r="Y460" s="412"/>
      <c r="Z460" s="412"/>
      <c r="AA460" s="412"/>
      <c r="AB460" s="412"/>
      <c r="AC460" s="412"/>
      <c r="AD460" s="412"/>
    </row>
    <row r="461" spans="1:30" ht="20.25" hidden="1" customHeight="1" x14ac:dyDescent="0.4">
      <c r="A461" s="412"/>
      <c r="B461" s="412"/>
      <c r="C461" s="412"/>
      <c r="D461" s="412"/>
      <c r="E461" s="412"/>
      <c r="F461" s="412"/>
      <c r="G461" s="412"/>
      <c r="H461" s="412"/>
      <c r="I461" s="412"/>
      <c r="J461" s="412"/>
      <c r="K461" s="412"/>
      <c r="L461" s="412"/>
      <c r="M461" s="412"/>
      <c r="N461" s="412"/>
      <c r="O461" s="412"/>
      <c r="P461" s="412"/>
      <c r="Q461" s="412"/>
      <c r="R461" s="412"/>
      <c r="S461" s="412"/>
      <c r="T461" s="412"/>
      <c r="U461" s="412"/>
      <c r="V461" s="412"/>
      <c r="W461" s="412"/>
      <c r="X461" s="412"/>
      <c r="Y461" s="412"/>
      <c r="Z461" s="412"/>
      <c r="AA461" s="412"/>
      <c r="AB461" s="412"/>
      <c r="AC461" s="412"/>
      <c r="AD461" s="412"/>
    </row>
    <row r="462" spans="1:30" ht="20.25" hidden="1" customHeight="1" x14ac:dyDescent="0.4"/>
    <row r="463" spans="1:30" ht="20.25" hidden="1" customHeight="1" x14ac:dyDescent="0.4">
      <c r="B463" s="427"/>
      <c r="C463" s="427"/>
      <c r="D463" s="427"/>
      <c r="E463" s="427"/>
      <c r="F463" s="427"/>
      <c r="G463" s="427"/>
      <c r="H463" s="427"/>
      <c r="I463" s="427"/>
      <c r="J463" s="427"/>
      <c r="K463" s="427"/>
      <c r="L463" s="427"/>
      <c r="M463" s="427"/>
      <c r="N463" s="427"/>
      <c r="O463" s="427"/>
      <c r="P463" s="427"/>
      <c r="Q463" s="427"/>
      <c r="R463" s="427"/>
      <c r="S463" s="427"/>
      <c r="T463" s="427"/>
      <c r="U463" s="427"/>
      <c r="V463" s="427"/>
      <c r="W463" s="427"/>
      <c r="X463" s="427"/>
      <c r="Y463" s="427"/>
      <c r="Z463" s="427"/>
      <c r="AA463" s="427"/>
      <c r="AB463" s="427"/>
      <c r="AC463" s="427"/>
      <c r="AD463" s="427"/>
    </row>
    <row r="464" spans="1:30" ht="20.25" hidden="1" customHeight="1" x14ac:dyDescent="0.4">
      <c r="B464" s="427"/>
      <c r="C464" s="427"/>
      <c r="D464" s="427"/>
      <c r="E464" s="427"/>
      <c r="F464" s="427"/>
      <c r="G464" s="427"/>
      <c r="H464" s="427"/>
      <c r="I464" s="427"/>
      <c r="J464" s="427"/>
      <c r="K464" s="427"/>
      <c r="L464" s="427"/>
      <c r="M464" s="427"/>
      <c r="N464" s="427"/>
      <c r="O464" s="427"/>
      <c r="P464" s="427"/>
      <c r="Q464" s="427"/>
      <c r="R464" s="427"/>
      <c r="S464" s="427"/>
      <c r="T464" s="427"/>
      <c r="U464" s="427"/>
      <c r="V464" s="427"/>
      <c r="W464" s="427"/>
      <c r="X464" s="427"/>
      <c r="Y464" s="427"/>
      <c r="Z464" s="427"/>
      <c r="AA464" s="427"/>
      <c r="AB464" s="427"/>
      <c r="AC464" s="427"/>
      <c r="AD464" s="427"/>
    </row>
    <row r="465" spans="1:33" ht="20.25" hidden="1" customHeight="1" x14ac:dyDescent="0.4"/>
    <row r="466" spans="1:33" ht="20.25" hidden="1" customHeight="1" x14ac:dyDescent="0.4"/>
    <row r="467" spans="1:33" ht="20.25" hidden="1" customHeight="1" x14ac:dyDescent="0.4"/>
    <row r="468" spans="1:33" ht="20.25" hidden="1" customHeight="1" x14ac:dyDescent="0.4"/>
    <row r="469" spans="1:33" ht="20.25" hidden="1" customHeight="1" x14ac:dyDescent="0.4"/>
    <row r="470" spans="1:33" ht="20.25" hidden="1" customHeight="1" x14ac:dyDescent="0.4"/>
    <row r="471" spans="1:33" ht="20.25" hidden="1" customHeight="1" x14ac:dyDescent="0.4"/>
    <row r="472" spans="1:33" ht="20.25" hidden="1" customHeight="1" x14ac:dyDescent="0.4"/>
    <row r="473" spans="1:33" ht="20.25" hidden="1" customHeight="1" x14ac:dyDescent="0.4"/>
    <row r="474" spans="1:33" ht="20.25" hidden="1" customHeight="1" x14ac:dyDescent="0.4"/>
    <row r="475" spans="1:33" ht="20.25" hidden="1" customHeight="1" x14ac:dyDescent="0.4"/>
    <row r="476" spans="1:33" ht="20.25" hidden="1" customHeight="1" x14ac:dyDescent="0.4"/>
    <row r="477" spans="1:33" ht="12" hidden="1" customHeight="1" x14ac:dyDescent="0.4">
      <c r="A477" s="412" t="s">
        <v>6688</v>
      </c>
      <c r="B477" s="412"/>
      <c r="C477" s="412"/>
      <c r="D477" s="412"/>
      <c r="E477" s="412"/>
      <c r="F477" s="412"/>
      <c r="G477" s="412"/>
      <c r="H477" s="412"/>
      <c r="I477" s="412"/>
      <c r="J477" s="412"/>
      <c r="K477" s="412"/>
      <c r="L477" s="412"/>
      <c r="M477" s="412"/>
      <c r="N477" s="412"/>
      <c r="O477" s="412"/>
      <c r="P477" s="412"/>
      <c r="Q477" s="412"/>
      <c r="R477" s="412"/>
      <c r="S477" s="412"/>
      <c r="T477" s="412"/>
      <c r="U477" s="412"/>
      <c r="V477" s="412"/>
      <c r="W477" s="412"/>
      <c r="X477" s="412"/>
      <c r="Y477" s="412"/>
      <c r="Z477" s="412"/>
      <c r="AA477" s="412"/>
      <c r="AB477" s="412"/>
      <c r="AC477" s="412"/>
      <c r="AD477" s="412"/>
    </row>
    <row r="478" spans="1:33" ht="12" hidden="1" customHeight="1" x14ac:dyDescent="0.4">
      <c r="A478" s="412"/>
      <c r="B478" s="412"/>
      <c r="C478" s="412"/>
      <c r="D478" s="412"/>
      <c r="E478" s="412"/>
      <c r="F478" s="412"/>
      <c r="G478" s="412"/>
      <c r="H478" s="412"/>
      <c r="I478" s="412"/>
      <c r="J478" s="412"/>
      <c r="K478" s="412"/>
      <c r="L478" s="412"/>
      <c r="M478" s="412"/>
      <c r="N478" s="412"/>
      <c r="O478" s="412"/>
      <c r="P478" s="412"/>
      <c r="Q478" s="412"/>
      <c r="R478" s="412"/>
      <c r="S478" s="412"/>
      <c r="T478" s="412"/>
      <c r="U478" s="412"/>
      <c r="V478" s="412"/>
      <c r="W478" s="412"/>
      <c r="X478" s="412"/>
      <c r="Y478" s="412"/>
      <c r="Z478" s="412"/>
      <c r="AA478" s="412"/>
      <c r="AB478" s="412"/>
      <c r="AC478" s="412"/>
      <c r="AD478" s="412"/>
      <c r="AF478" s="2" t="s">
        <v>6189</v>
      </c>
      <c r="AG478" s="2" t="str">
        <f>入力情報!C160</f>
        <v>Name of Menbers 12
（社員 12の氏名）</v>
      </c>
    </row>
    <row r="479" spans="1:33" ht="12" hidden="1" customHeight="1" x14ac:dyDescent="0.4">
      <c r="A479" s="412"/>
      <c r="B479" s="412"/>
      <c r="C479" s="412"/>
      <c r="D479" s="412"/>
      <c r="E479" s="412"/>
      <c r="F479" s="412"/>
      <c r="G479" s="412"/>
      <c r="H479" s="412"/>
      <c r="I479" s="412"/>
      <c r="J479" s="412"/>
      <c r="K479" s="412"/>
      <c r="L479" s="412"/>
      <c r="M479" s="412"/>
      <c r="N479" s="412"/>
      <c r="O479" s="412"/>
      <c r="P479" s="412"/>
      <c r="Q479" s="412"/>
      <c r="R479" s="412"/>
      <c r="S479" s="412"/>
      <c r="T479" s="412"/>
      <c r="U479" s="412"/>
      <c r="V479" s="412"/>
      <c r="W479" s="412"/>
      <c r="X479" s="412"/>
      <c r="Y479" s="412"/>
      <c r="Z479" s="412"/>
      <c r="AA479" s="412"/>
      <c r="AB479" s="412"/>
      <c r="AC479" s="412"/>
      <c r="AD479" s="412"/>
    </row>
    <row r="480" spans="1:33" ht="9.9499999999999993" hidden="1" customHeight="1" x14ac:dyDescent="0.4"/>
    <row r="481" spans="2:30" ht="20.25" hidden="1" customHeight="1" x14ac:dyDescent="0.4">
      <c r="B481" s="426" t="str">
        <f>IF(入力情報!E160&lt;&gt;"","member with Limited Liability  "&amp;入力情報!E160,"")</f>
        <v/>
      </c>
      <c r="C481" s="426"/>
      <c r="D481" s="426"/>
      <c r="E481" s="426"/>
      <c r="F481" s="426"/>
      <c r="G481" s="426"/>
      <c r="H481" s="426"/>
      <c r="I481" s="426"/>
      <c r="J481" s="426"/>
      <c r="K481" s="426"/>
      <c r="L481" s="426"/>
      <c r="M481" s="426"/>
      <c r="N481" s="426"/>
      <c r="O481" s="426"/>
      <c r="P481" s="426"/>
      <c r="Q481" s="426"/>
      <c r="R481" s="426"/>
      <c r="S481" s="426"/>
      <c r="T481" s="426"/>
      <c r="U481" s="426"/>
      <c r="V481" s="426"/>
      <c r="W481" s="426"/>
      <c r="X481" s="426"/>
      <c r="Y481" s="426"/>
      <c r="Z481" s="426"/>
      <c r="AA481" s="426"/>
      <c r="AB481" s="426"/>
      <c r="AC481" s="426"/>
      <c r="AD481" s="426"/>
    </row>
    <row r="482" spans="2:30" ht="20.25" hidden="1" customHeight="1" x14ac:dyDescent="0.4">
      <c r="B482" s="426" t="str">
        <f>IF(入力情報!E161&lt;&gt;"","有限責任社員　　 　　　　　　"&amp;入力情報!E161&amp;" 殿","")</f>
        <v/>
      </c>
      <c r="C482" s="426"/>
      <c r="D482" s="426"/>
      <c r="E482" s="426"/>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row>
    <row r="483" spans="2:30" ht="9.9499999999999993" hidden="1" customHeight="1" x14ac:dyDescent="0.4">
      <c r="B483" s="145"/>
      <c r="C483" s="145"/>
      <c r="D483" s="145"/>
      <c r="E483" s="145"/>
      <c r="F483" s="145"/>
      <c r="G483" s="145"/>
      <c r="H483" s="145"/>
      <c r="I483" s="145"/>
      <c r="J483" s="145"/>
      <c r="K483" s="145"/>
      <c r="L483" s="145"/>
      <c r="M483" s="145"/>
      <c r="N483" s="145"/>
      <c r="O483" s="145"/>
      <c r="P483" s="145"/>
      <c r="Q483" s="145"/>
      <c r="R483" s="145"/>
      <c r="S483" s="145"/>
      <c r="T483" s="145"/>
      <c r="U483" s="145"/>
      <c r="V483" s="145"/>
      <c r="W483" s="145"/>
      <c r="X483" s="145"/>
      <c r="Y483" s="145"/>
      <c r="Z483" s="145"/>
      <c r="AA483" s="145"/>
      <c r="AB483" s="145"/>
      <c r="AC483" s="145"/>
      <c r="AD483" s="145"/>
    </row>
    <row r="484" spans="2:30" ht="20.25" hidden="1" customHeight="1" x14ac:dyDescent="0.4">
      <c r="B484" s="145"/>
      <c r="C484" s="145"/>
      <c r="D484" s="145"/>
      <c r="E484" s="145"/>
      <c r="F484" s="145"/>
      <c r="G484" s="145"/>
      <c r="H484" s="145"/>
      <c r="I484" s="145"/>
      <c r="J484" s="145"/>
      <c r="K484" s="2" t="str">
        <f>IF(入力情報!E162="","",DBCS(TEXT(入力情報!E162,"0,000"))&amp;"yen")</f>
        <v/>
      </c>
      <c r="L484" s="145"/>
      <c r="M484" s="145"/>
      <c r="N484" s="145"/>
      <c r="O484" s="145"/>
      <c r="P484" s="145"/>
      <c r="Q484" s="145"/>
      <c r="R484" s="145"/>
      <c r="S484" s="145"/>
      <c r="T484" s="145"/>
      <c r="U484" s="145"/>
      <c r="V484" s="145"/>
      <c r="W484" s="145"/>
      <c r="X484" s="145"/>
      <c r="Y484" s="145"/>
      <c r="Z484" s="145"/>
      <c r="AA484" s="145"/>
      <c r="AB484" s="145"/>
      <c r="AC484" s="145"/>
      <c r="AD484" s="145"/>
    </row>
    <row r="485" spans="2:30" ht="20.25" hidden="1" customHeight="1" x14ac:dyDescent="0.4">
      <c r="B485" s="145"/>
      <c r="C485" s="145"/>
      <c r="D485" s="145"/>
      <c r="E485" s="145"/>
      <c r="F485" s="145"/>
      <c r="G485" s="145"/>
      <c r="H485" s="145"/>
      <c r="J485" s="2" t="str">
        <f>IF(入力情報!E162="","","金 "&amp;DBCS(TEXT(入力情報!E162,"0,000"))&amp;"円")</f>
        <v/>
      </c>
      <c r="L485" s="145"/>
      <c r="M485" s="145"/>
      <c r="N485" s="145"/>
      <c r="O485" s="145"/>
      <c r="P485" s="145"/>
      <c r="Q485" s="145"/>
      <c r="R485" s="145"/>
      <c r="S485" s="145"/>
      <c r="T485" s="145"/>
      <c r="U485" s="145"/>
      <c r="V485" s="145"/>
      <c r="W485" s="145"/>
      <c r="X485" s="145"/>
      <c r="Y485" s="145"/>
      <c r="Z485" s="145"/>
      <c r="AA485" s="145"/>
      <c r="AB485" s="145"/>
      <c r="AC485" s="145"/>
      <c r="AD485" s="145"/>
    </row>
    <row r="486" spans="2:30" ht="9.9499999999999993" hidden="1" customHeight="1" x14ac:dyDescent="0.4">
      <c r="B486" s="145"/>
      <c r="C486" s="145"/>
      <c r="D486" s="145"/>
      <c r="E486" s="145"/>
      <c r="F486" s="145"/>
      <c r="G486" s="145"/>
      <c r="H486" s="145"/>
      <c r="L486" s="145"/>
      <c r="M486" s="145"/>
      <c r="N486" s="145"/>
      <c r="O486" s="145"/>
      <c r="P486" s="145"/>
      <c r="Q486" s="145"/>
      <c r="R486" s="145"/>
      <c r="S486" s="145"/>
      <c r="T486" s="145"/>
      <c r="U486" s="145"/>
      <c r="V486" s="145"/>
      <c r="W486" s="145"/>
      <c r="X486" s="145"/>
      <c r="Y486" s="145"/>
      <c r="Z486" s="145"/>
      <c r="AA486" s="145"/>
      <c r="AB486" s="145"/>
      <c r="AC486" s="145"/>
      <c r="AD486" s="145"/>
    </row>
    <row r="487" spans="2:30" ht="20.25" hidden="1" customHeight="1" x14ac:dyDescent="0.4">
      <c r="B487" s="145"/>
      <c r="C487" s="2" t="str">
        <f>"Received as a capital contribution to "&amp;入力情報!$E$6&amp;" Limited Liability Company."</f>
        <v>Received as a capital contribution to SampleName Limited Liability Company.</v>
      </c>
      <c r="E487" s="145"/>
      <c r="F487" s="145"/>
      <c r="G487" s="145"/>
      <c r="H487" s="145"/>
      <c r="L487" s="145"/>
      <c r="M487" s="145"/>
      <c r="N487" s="145"/>
      <c r="O487" s="145"/>
      <c r="P487" s="145"/>
      <c r="Q487" s="145"/>
      <c r="R487" s="145"/>
      <c r="S487" s="145"/>
      <c r="T487" s="145"/>
      <c r="U487" s="145"/>
      <c r="V487" s="145"/>
      <c r="W487" s="145"/>
      <c r="X487" s="145"/>
      <c r="Y487" s="145"/>
      <c r="Z487" s="145"/>
      <c r="AA487" s="145"/>
      <c r="AB487" s="145"/>
      <c r="AC487" s="145"/>
      <c r="AD487" s="145"/>
    </row>
    <row r="488" spans="2:30" ht="20.25" hidden="1" customHeight="1" x14ac:dyDescent="0.4">
      <c r="G488" s="2" t="str">
        <f>入力情報!$E$6&amp;"合同会社の出資金として領収しました。"</f>
        <v>SampleName合同会社の出資金として領収しました。</v>
      </c>
    </row>
    <row r="489" spans="2:30" ht="9.9499999999999993" hidden="1" customHeight="1" x14ac:dyDescent="0.4"/>
    <row r="490" spans="2:30" ht="20.25" hidden="1" customHeight="1" x14ac:dyDescent="0.4">
      <c r="C490" s="2" t="str">
        <f>入力情報!$E$776&amp;" year, "&amp;入力情報!$E$777&amp;" month-"&amp;入力情報!$E$778&amp;" day"</f>
        <v>2024 year, 4 month-25 day</v>
      </c>
    </row>
    <row r="491" spans="2:30" ht="20.25" hidden="1" customHeight="1" x14ac:dyDescent="0.4">
      <c r="C491" s="2" t="str">
        <f>DBCS(入力情報!$E$776)&amp;"年"&amp;DBCS(入力情報!$E$777)&amp;"月"&amp;DBCS(入力情報!$E$778)&amp;"日"</f>
        <v>２０２４年４月２５日</v>
      </c>
    </row>
    <row r="492" spans="2:30" ht="9.9499999999999993" hidden="1" customHeight="1" x14ac:dyDescent="0.4"/>
    <row r="493" spans="2:30" ht="20.25" hidden="1" customHeight="1" x14ac:dyDescent="0.4">
      <c r="M493" s="2" t="str">
        <f>入力情報!$E$6&amp;" Limited Liability Company"</f>
        <v>SampleName Limited Liability Company</v>
      </c>
    </row>
    <row r="494" spans="2:30" ht="20.25" hidden="1" customHeight="1" x14ac:dyDescent="0.4">
      <c r="M494" s="2" t="str">
        <f>"Representative Members "&amp;入力情報!$E$12</f>
        <v>Representative Members Mary Smith</v>
      </c>
    </row>
    <row r="495" spans="2:30" ht="20.25" hidden="1" customHeight="1" x14ac:dyDescent="0.4">
      <c r="M495" s="2" t="str">
        <f>入力情報!E7&amp;"合同会社"</f>
        <v>サンプルネーム合同会社</v>
      </c>
    </row>
    <row r="496" spans="2:30" ht="20.25" hidden="1" customHeight="1" x14ac:dyDescent="0.4">
      <c r="M496" s="2" t="str">
        <f>"代表社員　"&amp;入力情報!$E$13</f>
        <v xml:space="preserve">代表社員　メアリー　スミス </v>
      </c>
    </row>
    <row r="497" spans="1:30" ht="20.25" hidden="1" customHeight="1" x14ac:dyDescent="0.4"/>
    <row r="498" spans="1:30" ht="20.25" hidden="1" customHeight="1" x14ac:dyDescent="0.4"/>
    <row r="499" spans="1:30" ht="20.25" hidden="1" customHeight="1" x14ac:dyDescent="0.4">
      <c r="A499" s="412"/>
      <c r="B499" s="412"/>
      <c r="C499" s="412"/>
      <c r="D499" s="412"/>
      <c r="E499" s="412"/>
      <c r="F499" s="412"/>
      <c r="G499" s="412"/>
      <c r="H499" s="412"/>
      <c r="I499" s="412"/>
      <c r="J499" s="412"/>
      <c r="K499" s="412"/>
      <c r="L499" s="412"/>
      <c r="M499" s="412"/>
      <c r="N499" s="412"/>
      <c r="O499" s="412"/>
      <c r="P499" s="412"/>
      <c r="Q499" s="412"/>
      <c r="R499" s="412"/>
      <c r="S499" s="412"/>
      <c r="T499" s="412"/>
      <c r="U499" s="412"/>
      <c r="V499" s="412"/>
      <c r="W499" s="412"/>
      <c r="X499" s="412"/>
      <c r="Y499" s="412"/>
      <c r="Z499" s="412"/>
      <c r="AA499" s="412"/>
      <c r="AB499" s="412"/>
      <c r="AC499" s="412"/>
      <c r="AD499" s="412"/>
    </row>
    <row r="500" spans="1:30" ht="20.25" hidden="1" customHeight="1" x14ac:dyDescent="0.4">
      <c r="A500" s="412"/>
      <c r="B500" s="412"/>
      <c r="C500" s="412"/>
      <c r="D500" s="412"/>
      <c r="E500" s="412"/>
      <c r="F500" s="412"/>
      <c r="G500" s="412"/>
      <c r="H500" s="412"/>
      <c r="I500" s="412"/>
      <c r="J500" s="412"/>
      <c r="K500" s="412"/>
      <c r="L500" s="412"/>
      <c r="M500" s="412"/>
      <c r="N500" s="412"/>
      <c r="O500" s="412"/>
      <c r="P500" s="412"/>
      <c r="Q500" s="412"/>
      <c r="R500" s="412"/>
      <c r="S500" s="412"/>
      <c r="T500" s="412"/>
      <c r="U500" s="412"/>
      <c r="V500" s="412"/>
      <c r="W500" s="412"/>
      <c r="X500" s="412"/>
      <c r="Y500" s="412"/>
      <c r="Z500" s="412"/>
      <c r="AA500" s="412"/>
      <c r="AB500" s="412"/>
      <c r="AC500" s="412"/>
      <c r="AD500" s="412"/>
    </row>
    <row r="501" spans="1:30" ht="20.25" hidden="1" customHeight="1" x14ac:dyDescent="0.4">
      <c r="A501" s="412"/>
      <c r="B501" s="412"/>
      <c r="C501" s="412"/>
      <c r="D501" s="412"/>
      <c r="E501" s="412"/>
      <c r="F501" s="412"/>
      <c r="G501" s="412"/>
      <c r="H501" s="412"/>
      <c r="I501" s="412"/>
      <c r="J501" s="412"/>
      <c r="K501" s="412"/>
      <c r="L501" s="412"/>
      <c r="M501" s="412"/>
      <c r="N501" s="412"/>
      <c r="O501" s="412"/>
      <c r="P501" s="412"/>
      <c r="Q501" s="412"/>
      <c r="R501" s="412"/>
      <c r="S501" s="412"/>
      <c r="T501" s="412"/>
      <c r="U501" s="412"/>
      <c r="V501" s="412"/>
      <c r="W501" s="412"/>
      <c r="X501" s="412"/>
      <c r="Y501" s="412"/>
      <c r="Z501" s="412"/>
      <c r="AA501" s="412"/>
      <c r="AB501" s="412"/>
      <c r="AC501" s="412"/>
      <c r="AD501" s="412"/>
    </row>
    <row r="502" spans="1:30" ht="20.25" hidden="1" customHeight="1" x14ac:dyDescent="0.4"/>
    <row r="503" spans="1:30" ht="20.25" hidden="1" customHeight="1" x14ac:dyDescent="0.4">
      <c r="B503" s="427"/>
      <c r="C503" s="427"/>
      <c r="D503" s="427"/>
      <c r="E503" s="427"/>
      <c r="F503" s="427"/>
      <c r="G503" s="427"/>
      <c r="H503" s="427"/>
      <c r="I503" s="427"/>
      <c r="J503" s="427"/>
      <c r="K503" s="427"/>
      <c r="L503" s="427"/>
      <c r="M503" s="427"/>
      <c r="N503" s="427"/>
      <c r="O503" s="427"/>
      <c r="P503" s="427"/>
      <c r="Q503" s="427"/>
      <c r="R503" s="427"/>
      <c r="S503" s="427"/>
      <c r="T503" s="427"/>
      <c r="U503" s="427"/>
      <c r="V503" s="427"/>
      <c r="W503" s="427"/>
      <c r="X503" s="427"/>
      <c r="Y503" s="427"/>
      <c r="Z503" s="427"/>
      <c r="AA503" s="427"/>
      <c r="AB503" s="427"/>
      <c r="AC503" s="427"/>
      <c r="AD503" s="427"/>
    </row>
    <row r="504" spans="1:30" ht="20.25" hidden="1" customHeight="1" x14ac:dyDescent="0.4">
      <c r="B504" s="427"/>
      <c r="C504" s="427"/>
      <c r="D504" s="427"/>
      <c r="E504" s="427"/>
      <c r="F504" s="427"/>
      <c r="G504" s="427"/>
      <c r="H504" s="427"/>
      <c r="I504" s="427"/>
      <c r="J504" s="427"/>
      <c r="K504" s="427"/>
      <c r="L504" s="427"/>
      <c r="M504" s="427"/>
      <c r="N504" s="427"/>
      <c r="O504" s="427"/>
      <c r="P504" s="427"/>
      <c r="Q504" s="427"/>
      <c r="R504" s="427"/>
      <c r="S504" s="427"/>
      <c r="T504" s="427"/>
      <c r="U504" s="427"/>
      <c r="V504" s="427"/>
      <c r="W504" s="427"/>
      <c r="X504" s="427"/>
      <c r="Y504" s="427"/>
      <c r="Z504" s="427"/>
      <c r="AA504" s="427"/>
      <c r="AB504" s="427"/>
      <c r="AC504" s="427"/>
      <c r="AD504" s="427"/>
    </row>
    <row r="505" spans="1:30" ht="20.25" hidden="1" customHeight="1" x14ac:dyDescent="0.4"/>
    <row r="506" spans="1:30" ht="20.25" hidden="1" customHeight="1" x14ac:dyDescent="0.4"/>
    <row r="507" spans="1:30" ht="20.25" hidden="1" customHeight="1" x14ac:dyDescent="0.4"/>
    <row r="508" spans="1:30" ht="20.25" hidden="1" customHeight="1" x14ac:dyDescent="0.4"/>
    <row r="509" spans="1:30" ht="20.25" hidden="1" customHeight="1" x14ac:dyDescent="0.4"/>
    <row r="510" spans="1:30" ht="20.25" hidden="1" customHeight="1" x14ac:dyDescent="0.4"/>
    <row r="511" spans="1:30" ht="20.25" hidden="1" customHeight="1" x14ac:dyDescent="0.4"/>
    <row r="512" spans="1:30" ht="20.25" hidden="1" customHeight="1" x14ac:dyDescent="0.4"/>
    <row r="513" spans="1:33" ht="20.25" hidden="1" customHeight="1" x14ac:dyDescent="0.4"/>
    <row r="514" spans="1:33" ht="20.25" hidden="1" customHeight="1" x14ac:dyDescent="0.4"/>
    <row r="515" spans="1:33" ht="20.25" hidden="1" customHeight="1" x14ac:dyDescent="0.4"/>
    <row r="516" spans="1:33" ht="20.25" hidden="1" customHeight="1" x14ac:dyDescent="0.4"/>
    <row r="517" spans="1:33" ht="12" hidden="1" customHeight="1" x14ac:dyDescent="0.4">
      <c r="A517" s="412" t="s">
        <v>6688</v>
      </c>
      <c r="B517" s="412"/>
      <c r="C517" s="412"/>
      <c r="D517" s="412"/>
      <c r="E517" s="412"/>
      <c r="F517" s="412"/>
      <c r="G517" s="412"/>
      <c r="H517" s="412"/>
      <c r="I517" s="412"/>
      <c r="J517" s="412"/>
      <c r="K517" s="412"/>
      <c r="L517" s="412"/>
      <c r="M517" s="412"/>
      <c r="N517" s="412"/>
      <c r="O517" s="412"/>
      <c r="P517" s="412"/>
      <c r="Q517" s="412"/>
      <c r="R517" s="412"/>
      <c r="S517" s="412"/>
      <c r="T517" s="412"/>
      <c r="U517" s="412"/>
      <c r="V517" s="412"/>
      <c r="W517" s="412"/>
      <c r="X517" s="412"/>
      <c r="Y517" s="412"/>
      <c r="Z517" s="412"/>
      <c r="AA517" s="412"/>
      <c r="AB517" s="412"/>
      <c r="AC517" s="412"/>
      <c r="AD517" s="412"/>
    </row>
    <row r="518" spans="1:33" ht="12" hidden="1" customHeight="1" x14ac:dyDescent="0.4">
      <c r="A518" s="412"/>
      <c r="B518" s="412"/>
      <c r="C518" s="412"/>
      <c r="D518" s="412"/>
      <c r="E518" s="412"/>
      <c r="F518" s="412"/>
      <c r="G518" s="412"/>
      <c r="H518" s="412"/>
      <c r="I518" s="412"/>
      <c r="J518" s="412"/>
      <c r="K518" s="412"/>
      <c r="L518" s="412"/>
      <c r="M518" s="412"/>
      <c r="N518" s="412"/>
      <c r="O518" s="412"/>
      <c r="P518" s="412"/>
      <c r="Q518" s="412"/>
      <c r="R518" s="412"/>
      <c r="S518" s="412"/>
      <c r="T518" s="412"/>
      <c r="U518" s="412"/>
      <c r="V518" s="412"/>
      <c r="W518" s="412"/>
      <c r="X518" s="412"/>
      <c r="Y518" s="412"/>
      <c r="Z518" s="412"/>
      <c r="AA518" s="412"/>
      <c r="AB518" s="412"/>
      <c r="AC518" s="412"/>
      <c r="AD518" s="412"/>
      <c r="AF518" s="2" t="s">
        <v>6189</v>
      </c>
      <c r="AG518" s="2" t="str">
        <f>入力情報!C172</f>
        <v>Name of Menbers 13
（社員 13の氏名）</v>
      </c>
    </row>
    <row r="519" spans="1:33" ht="12" hidden="1" customHeight="1" x14ac:dyDescent="0.4">
      <c r="A519" s="412"/>
      <c r="B519" s="412"/>
      <c r="C519" s="412"/>
      <c r="D519" s="412"/>
      <c r="E519" s="412"/>
      <c r="F519" s="412"/>
      <c r="G519" s="412"/>
      <c r="H519" s="412"/>
      <c r="I519" s="412"/>
      <c r="J519" s="412"/>
      <c r="K519" s="412"/>
      <c r="L519" s="412"/>
      <c r="M519" s="412"/>
      <c r="N519" s="412"/>
      <c r="O519" s="412"/>
      <c r="P519" s="412"/>
      <c r="Q519" s="412"/>
      <c r="R519" s="412"/>
      <c r="S519" s="412"/>
      <c r="T519" s="412"/>
      <c r="U519" s="412"/>
      <c r="V519" s="412"/>
      <c r="W519" s="412"/>
      <c r="X519" s="412"/>
      <c r="Y519" s="412"/>
      <c r="Z519" s="412"/>
      <c r="AA519" s="412"/>
      <c r="AB519" s="412"/>
      <c r="AC519" s="412"/>
      <c r="AD519" s="412"/>
    </row>
    <row r="520" spans="1:33" ht="9.9499999999999993" hidden="1" customHeight="1" x14ac:dyDescent="0.4"/>
    <row r="521" spans="1:33" ht="20.25" hidden="1" customHeight="1" x14ac:dyDescent="0.4">
      <c r="B521" s="426" t="str">
        <f>IF(入力情報!E172&lt;&gt;"","member with Limited Liability  "&amp;入力情報!E172,"")</f>
        <v/>
      </c>
      <c r="C521" s="426"/>
      <c r="D521" s="426"/>
      <c r="E521" s="426"/>
      <c r="F521" s="426"/>
      <c r="G521" s="426"/>
      <c r="H521" s="426"/>
      <c r="I521" s="426"/>
      <c r="J521" s="426"/>
      <c r="K521" s="426"/>
      <c r="L521" s="426"/>
      <c r="M521" s="426"/>
      <c r="N521" s="426"/>
      <c r="O521" s="426"/>
      <c r="P521" s="426"/>
      <c r="Q521" s="426"/>
      <c r="R521" s="426"/>
      <c r="S521" s="426"/>
      <c r="T521" s="426"/>
      <c r="U521" s="426"/>
      <c r="V521" s="426"/>
      <c r="W521" s="426"/>
      <c r="X521" s="426"/>
      <c r="Y521" s="426"/>
      <c r="Z521" s="426"/>
      <c r="AA521" s="426"/>
      <c r="AB521" s="426"/>
      <c r="AC521" s="426"/>
      <c r="AD521" s="426"/>
    </row>
    <row r="522" spans="1:33" ht="20.25" hidden="1" customHeight="1" x14ac:dyDescent="0.4">
      <c r="B522" s="426" t="str">
        <f>IF(入力情報!E173&lt;&gt;"","有限責任社員　　 　　　　　　"&amp;入力情報!E172&amp;" 殿","")</f>
        <v/>
      </c>
      <c r="C522" s="426"/>
      <c r="D522" s="426"/>
      <c r="E522" s="426"/>
      <c r="F522" s="426"/>
      <c r="G522" s="426"/>
      <c r="H522" s="426"/>
      <c r="I522" s="426"/>
      <c r="J522" s="426"/>
      <c r="K522" s="426"/>
      <c r="L522" s="426"/>
      <c r="M522" s="426"/>
      <c r="N522" s="426"/>
      <c r="O522" s="426"/>
      <c r="P522" s="426"/>
      <c r="Q522" s="426"/>
      <c r="R522" s="426"/>
      <c r="S522" s="426"/>
      <c r="T522" s="426"/>
      <c r="U522" s="426"/>
      <c r="V522" s="426"/>
      <c r="W522" s="426"/>
      <c r="X522" s="426"/>
      <c r="Y522" s="426"/>
      <c r="Z522" s="426"/>
      <c r="AA522" s="426"/>
      <c r="AB522" s="426"/>
      <c r="AC522" s="426"/>
      <c r="AD522" s="426"/>
    </row>
    <row r="523" spans="1:33" ht="9.9499999999999993" hidden="1" customHeight="1" x14ac:dyDescent="0.4">
      <c r="B523" s="145"/>
      <c r="C523" s="145"/>
      <c r="D523" s="145"/>
      <c r="E523" s="145"/>
      <c r="F523" s="145"/>
      <c r="G523" s="145"/>
      <c r="H523" s="145"/>
      <c r="I523" s="145"/>
      <c r="J523" s="145"/>
      <c r="K523" s="145"/>
      <c r="L523" s="145"/>
      <c r="M523" s="145"/>
      <c r="N523" s="145"/>
      <c r="O523" s="145"/>
      <c r="P523" s="145"/>
      <c r="Q523" s="145"/>
      <c r="R523" s="145"/>
      <c r="S523" s="145"/>
      <c r="T523" s="145"/>
      <c r="U523" s="145"/>
      <c r="V523" s="145"/>
      <c r="W523" s="145"/>
      <c r="X523" s="145"/>
      <c r="Y523" s="145"/>
      <c r="Z523" s="145"/>
      <c r="AA523" s="145"/>
      <c r="AB523" s="145"/>
      <c r="AC523" s="145"/>
      <c r="AD523" s="145"/>
    </row>
    <row r="524" spans="1:33" ht="20.25" hidden="1" customHeight="1" x14ac:dyDescent="0.4">
      <c r="B524" s="145"/>
      <c r="C524" s="145"/>
      <c r="D524" s="145"/>
      <c r="E524" s="145"/>
      <c r="F524" s="145"/>
      <c r="G524" s="145"/>
      <c r="H524" s="145"/>
      <c r="I524" s="145"/>
      <c r="J524" s="145"/>
      <c r="K524" s="2" t="str">
        <f>IF(入力情報!E174="","",DBCS(TEXT(入力情報!E174,"0,000"))&amp;"yen")</f>
        <v/>
      </c>
      <c r="L524" s="145"/>
      <c r="M524" s="145"/>
      <c r="N524" s="145"/>
      <c r="O524" s="145"/>
      <c r="P524" s="145"/>
      <c r="Q524" s="145"/>
      <c r="R524" s="145"/>
      <c r="S524" s="145"/>
      <c r="T524" s="145"/>
      <c r="U524" s="145"/>
      <c r="V524" s="145"/>
      <c r="W524" s="145"/>
      <c r="X524" s="145"/>
      <c r="Y524" s="145"/>
      <c r="Z524" s="145"/>
      <c r="AA524" s="145"/>
      <c r="AB524" s="145"/>
      <c r="AC524" s="145"/>
      <c r="AD524" s="145"/>
    </row>
    <row r="525" spans="1:33" ht="20.25" hidden="1" customHeight="1" x14ac:dyDescent="0.4">
      <c r="B525" s="145"/>
      <c r="C525" s="145"/>
      <c r="D525" s="145"/>
      <c r="E525" s="145"/>
      <c r="F525" s="145"/>
      <c r="G525" s="145"/>
      <c r="H525" s="145"/>
      <c r="J525" s="2" t="str">
        <f>IF(入力情報!E174="","","金 "&amp;DBCS(TEXT(入力情報!E174,"0,000"))&amp;"円")</f>
        <v/>
      </c>
      <c r="L525" s="145"/>
      <c r="M525" s="145"/>
      <c r="N525" s="145"/>
      <c r="O525" s="145"/>
      <c r="P525" s="145"/>
      <c r="Q525" s="145"/>
      <c r="R525" s="145"/>
      <c r="S525" s="145"/>
      <c r="T525" s="145"/>
      <c r="U525" s="145"/>
      <c r="V525" s="145"/>
      <c r="W525" s="145"/>
      <c r="X525" s="145"/>
      <c r="Y525" s="145"/>
      <c r="Z525" s="145"/>
      <c r="AA525" s="145"/>
      <c r="AB525" s="145"/>
      <c r="AC525" s="145"/>
      <c r="AD525" s="145"/>
    </row>
    <row r="526" spans="1:33" ht="9.9499999999999993" hidden="1" customHeight="1" x14ac:dyDescent="0.4">
      <c r="B526" s="145"/>
      <c r="C526" s="145"/>
      <c r="D526" s="145"/>
      <c r="E526" s="145"/>
      <c r="F526" s="145"/>
      <c r="G526" s="145"/>
      <c r="H526" s="145"/>
      <c r="L526" s="145"/>
      <c r="M526" s="145"/>
      <c r="N526" s="145"/>
      <c r="O526" s="145"/>
      <c r="P526" s="145"/>
      <c r="Q526" s="145"/>
      <c r="R526" s="145"/>
      <c r="S526" s="145"/>
      <c r="T526" s="145"/>
      <c r="U526" s="145"/>
      <c r="V526" s="145"/>
      <c r="W526" s="145"/>
      <c r="X526" s="145"/>
      <c r="Y526" s="145"/>
      <c r="Z526" s="145"/>
      <c r="AA526" s="145"/>
      <c r="AB526" s="145"/>
      <c r="AC526" s="145"/>
      <c r="AD526" s="145"/>
    </row>
    <row r="527" spans="1:33" ht="20.25" hidden="1" customHeight="1" x14ac:dyDescent="0.4">
      <c r="B527" s="145"/>
      <c r="C527" s="2" t="str">
        <f>"Received as a capital contribution to "&amp;入力情報!$E$6&amp;" Limited Liability Company."</f>
        <v>Received as a capital contribution to SampleName Limited Liability Company.</v>
      </c>
      <c r="E527" s="145"/>
      <c r="F527" s="145"/>
      <c r="G527" s="145"/>
      <c r="H527" s="145"/>
      <c r="L527" s="145"/>
      <c r="M527" s="145"/>
      <c r="N527" s="145"/>
      <c r="O527" s="145"/>
      <c r="P527" s="145"/>
      <c r="Q527" s="145"/>
      <c r="R527" s="145"/>
      <c r="S527" s="145"/>
      <c r="T527" s="145"/>
      <c r="U527" s="145"/>
      <c r="V527" s="145"/>
      <c r="W527" s="145"/>
      <c r="X527" s="145"/>
      <c r="Y527" s="145"/>
      <c r="Z527" s="145"/>
      <c r="AA527" s="145"/>
      <c r="AB527" s="145"/>
      <c r="AC527" s="145"/>
      <c r="AD527" s="145"/>
    </row>
    <row r="528" spans="1:33" ht="20.25" hidden="1" customHeight="1" x14ac:dyDescent="0.4">
      <c r="G528" s="2" t="str">
        <f>入力情報!$E$6&amp;"合同会社の出資金として領収しました。"</f>
        <v>SampleName合同会社の出資金として領収しました。</v>
      </c>
    </row>
    <row r="529" spans="1:30" ht="9.9499999999999993" hidden="1" customHeight="1" x14ac:dyDescent="0.4"/>
    <row r="530" spans="1:30" ht="20.25" hidden="1" customHeight="1" x14ac:dyDescent="0.4">
      <c r="C530" s="2" t="str">
        <f>入力情報!$E$776&amp;" year, "&amp;入力情報!$E$777&amp;" month-"&amp;入力情報!$E$778&amp;" day"</f>
        <v>2024 year, 4 month-25 day</v>
      </c>
    </row>
    <row r="531" spans="1:30" ht="20.25" hidden="1" customHeight="1" x14ac:dyDescent="0.4">
      <c r="C531" s="2" t="str">
        <f>DBCS(入力情報!$E$776)&amp;"年"&amp;DBCS(入力情報!$E$777)&amp;"月"&amp;DBCS(入力情報!$E$778)&amp;"日"</f>
        <v>２０２４年４月２５日</v>
      </c>
    </row>
    <row r="532" spans="1:30" ht="9.9499999999999993" hidden="1" customHeight="1" x14ac:dyDescent="0.4"/>
    <row r="533" spans="1:30" ht="20.25" hidden="1" customHeight="1" x14ac:dyDescent="0.4">
      <c r="M533" s="2" t="str">
        <f>入力情報!$E$6&amp;" Limited Liability Company"</f>
        <v>SampleName Limited Liability Company</v>
      </c>
    </row>
    <row r="534" spans="1:30" ht="20.25" hidden="1" customHeight="1" x14ac:dyDescent="0.4">
      <c r="M534" s="2" t="str">
        <f>"Representative Members "&amp;入力情報!$E$12</f>
        <v>Representative Members Mary Smith</v>
      </c>
    </row>
    <row r="535" spans="1:30" ht="20.25" hidden="1" customHeight="1" x14ac:dyDescent="0.4">
      <c r="M535" s="2" t="str">
        <f>入力情報!E7&amp;"合同会社"</f>
        <v>サンプルネーム合同会社</v>
      </c>
    </row>
    <row r="536" spans="1:30" ht="20.25" hidden="1" customHeight="1" x14ac:dyDescent="0.4">
      <c r="M536" s="2" t="str">
        <f>"代表社員　"&amp;入力情報!$E$13</f>
        <v xml:space="preserve">代表社員　メアリー　スミス </v>
      </c>
    </row>
    <row r="537" spans="1:30" ht="20.25" hidden="1" customHeight="1" x14ac:dyDescent="0.4"/>
    <row r="538" spans="1:30" ht="20.25" hidden="1" customHeight="1" x14ac:dyDescent="0.4"/>
    <row r="539" spans="1:30" ht="20.25" hidden="1" customHeight="1" x14ac:dyDescent="0.4">
      <c r="A539" s="412"/>
      <c r="B539" s="412"/>
      <c r="C539" s="412"/>
      <c r="D539" s="412"/>
      <c r="E539" s="412"/>
      <c r="F539" s="412"/>
      <c r="G539" s="412"/>
      <c r="H539" s="412"/>
      <c r="I539" s="412"/>
      <c r="J539" s="412"/>
      <c r="K539" s="412"/>
      <c r="L539" s="412"/>
      <c r="M539" s="412"/>
      <c r="N539" s="412"/>
      <c r="O539" s="412"/>
      <c r="P539" s="412"/>
      <c r="Q539" s="412"/>
      <c r="R539" s="412"/>
      <c r="S539" s="412"/>
      <c r="T539" s="412"/>
      <c r="U539" s="412"/>
      <c r="V539" s="412"/>
      <c r="W539" s="412"/>
      <c r="X539" s="412"/>
      <c r="Y539" s="412"/>
      <c r="Z539" s="412"/>
      <c r="AA539" s="412"/>
      <c r="AB539" s="412"/>
      <c r="AC539" s="412"/>
      <c r="AD539" s="412"/>
    </row>
    <row r="540" spans="1:30" ht="20.25" hidden="1" customHeight="1" x14ac:dyDescent="0.4">
      <c r="A540" s="412"/>
      <c r="B540" s="412"/>
      <c r="C540" s="412"/>
      <c r="D540" s="412"/>
      <c r="E540" s="412"/>
      <c r="F540" s="412"/>
      <c r="G540" s="412"/>
      <c r="H540" s="412"/>
      <c r="I540" s="412"/>
      <c r="J540" s="412"/>
      <c r="K540" s="412"/>
      <c r="L540" s="412"/>
      <c r="M540" s="412"/>
      <c r="N540" s="412"/>
      <c r="O540" s="412"/>
      <c r="P540" s="412"/>
      <c r="Q540" s="412"/>
      <c r="R540" s="412"/>
      <c r="S540" s="412"/>
      <c r="T540" s="412"/>
      <c r="U540" s="412"/>
      <c r="V540" s="412"/>
      <c r="W540" s="412"/>
      <c r="X540" s="412"/>
      <c r="Y540" s="412"/>
      <c r="Z540" s="412"/>
      <c r="AA540" s="412"/>
      <c r="AB540" s="412"/>
      <c r="AC540" s="412"/>
      <c r="AD540" s="412"/>
    </row>
    <row r="541" spans="1:30" ht="20.25" hidden="1" customHeight="1" x14ac:dyDescent="0.4">
      <c r="A541" s="412"/>
      <c r="B541" s="412"/>
      <c r="C541" s="412"/>
      <c r="D541" s="412"/>
      <c r="E541" s="412"/>
      <c r="F541" s="412"/>
      <c r="G541" s="412"/>
      <c r="H541" s="412"/>
      <c r="I541" s="412"/>
      <c r="J541" s="412"/>
      <c r="K541" s="412"/>
      <c r="L541" s="412"/>
      <c r="M541" s="412"/>
      <c r="N541" s="412"/>
      <c r="O541" s="412"/>
      <c r="P541" s="412"/>
      <c r="Q541" s="412"/>
      <c r="R541" s="412"/>
      <c r="S541" s="412"/>
      <c r="T541" s="412"/>
      <c r="U541" s="412"/>
      <c r="V541" s="412"/>
      <c r="W541" s="412"/>
      <c r="X541" s="412"/>
      <c r="Y541" s="412"/>
      <c r="Z541" s="412"/>
      <c r="AA541" s="412"/>
      <c r="AB541" s="412"/>
      <c r="AC541" s="412"/>
      <c r="AD541" s="412"/>
    </row>
    <row r="542" spans="1:30" ht="20.25" hidden="1" customHeight="1" x14ac:dyDescent="0.4"/>
    <row r="543" spans="1:30" ht="20.25" hidden="1" customHeight="1" x14ac:dyDescent="0.4">
      <c r="B543" s="427"/>
      <c r="C543" s="427"/>
      <c r="D543" s="427"/>
      <c r="E543" s="427"/>
      <c r="F543" s="427"/>
      <c r="G543" s="427"/>
      <c r="H543" s="427"/>
      <c r="I543" s="427"/>
      <c r="J543" s="427"/>
      <c r="K543" s="427"/>
      <c r="L543" s="427"/>
      <c r="M543" s="427"/>
      <c r="N543" s="427"/>
      <c r="O543" s="427"/>
      <c r="P543" s="427"/>
      <c r="Q543" s="427"/>
      <c r="R543" s="427"/>
      <c r="S543" s="427"/>
      <c r="T543" s="427"/>
      <c r="U543" s="427"/>
      <c r="V543" s="427"/>
      <c r="W543" s="427"/>
      <c r="X543" s="427"/>
      <c r="Y543" s="427"/>
      <c r="Z543" s="427"/>
      <c r="AA543" s="427"/>
      <c r="AB543" s="427"/>
      <c r="AC543" s="427"/>
      <c r="AD543" s="427"/>
    </row>
    <row r="544" spans="1:30" ht="20.25" hidden="1" customHeight="1" x14ac:dyDescent="0.4">
      <c r="B544" s="427"/>
      <c r="C544" s="427"/>
      <c r="D544" s="427"/>
      <c r="E544" s="427"/>
      <c r="F544" s="427"/>
      <c r="G544" s="427"/>
      <c r="H544" s="427"/>
      <c r="I544" s="427"/>
      <c r="J544" s="427"/>
      <c r="K544" s="427"/>
      <c r="L544" s="427"/>
      <c r="M544" s="427"/>
      <c r="N544" s="427"/>
      <c r="O544" s="427"/>
      <c r="P544" s="427"/>
      <c r="Q544" s="427"/>
      <c r="R544" s="427"/>
      <c r="S544" s="427"/>
      <c r="T544" s="427"/>
      <c r="U544" s="427"/>
      <c r="V544" s="427"/>
      <c r="W544" s="427"/>
      <c r="X544" s="427"/>
      <c r="Y544" s="427"/>
      <c r="Z544" s="427"/>
      <c r="AA544" s="427"/>
      <c r="AB544" s="427"/>
      <c r="AC544" s="427"/>
      <c r="AD544" s="427"/>
    </row>
    <row r="545" spans="1:33" ht="20.25" hidden="1" customHeight="1" x14ac:dyDescent="0.4"/>
    <row r="546" spans="1:33" ht="20.25" hidden="1" customHeight="1" x14ac:dyDescent="0.4"/>
    <row r="547" spans="1:33" ht="20.25" hidden="1" customHeight="1" x14ac:dyDescent="0.4"/>
    <row r="548" spans="1:33" ht="20.25" hidden="1" customHeight="1" x14ac:dyDescent="0.4"/>
    <row r="549" spans="1:33" ht="20.25" hidden="1" customHeight="1" x14ac:dyDescent="0.4"/>
    <row r="550" spans="1:33" ht="20.25" hidden="1" customHeight="1" x14ac:dyDescent="0.4"/>
    <row r="551" spans="1:33" ht="20.25" hidden="1" customHeight="1" x14ac:dyDescent="0.4"/>
    <row r="552" spans="1:33" ht="20.25" hidden="1" customHeight="1" x14ac:dyDescent="0.4"/>
    <row r="553" spans="1:33" ht="20.25" hidden="1" customHeight="1" x14ac:dyDescent="0.4"/>
    <row r="554" spans="1:33" ht="20.25" hidden="1" customHeight="1" x14ac:dyDescent="0.4"/>
    <row r="555" spans="1:33" ht="20.25" hidden="1" customHeight="1" x14ac:dyDescent="0.4"/>
    <row r="556" spans="1:33" ht="20.25" hidden="1" customHeight="1" x14ac:dyDescent="0.4"/>
    <row r="557" spans="1:33" ht="12" hidden="1" customHeight="1" x14ac:dyDescent="0.4">
      <c r="A557" s="412" t="s">
        <v>6688</v>
      </c>
      <c r="B557" s="412"/>
      <c r="C557" s="412"/>
      <c r="D557" s="412"/>
      <c r="E557" s="412"/>
      <c r="F557" s="412"/>
      <c r="G557" s="412"/>
      <c r="H557" s="412"/>
      <c r="I557" s="412"/>
      <c r="J557" s="412"/>
      <c r="K557" s="412"/>
      <c r="L557" s="412"/>
      <c r="M557" s="412"/>
      <c r="N557" s="412"/>
      <c r="O557" s="412"/>
      <c r="P557" s="412"/>
      <c r="Q557" s="412"/>
      <c r="R557" s="412"/>
      <c r="S557" s="412"/>
      <c r="T557" s="412"/>
      <c r="U557" s="412"/>
      <c r="V557" s="412"/>
      <c r="W557" s="412"/>
      <c r="X557" s="412"/>
      <c r="Y557" s="412"/>
      <c r="Z557" s="412"/>
      <c r="AA557" s="412"/>
      <c r="AB557" s="412"/>
      <c r="AC557" s="412"/>
      <c r="AD557" s="412"/>
    </row>
    <row r="558" spans="1:33" ht="12" hidden="1" customHeight="1" x14ac:dyDescent="0.4">
      <c r="A558" s="412"/>
      <c r="B558" s="412"/>
      <c r="C558" s="412"/>
      <c r="D558" s="412"/>
      <c r="E558" s="412"/>
      <c r="F558" s="412"/>
      <c r="G558" s="412"/>
      <c r="H558" s="412"/>
      <c r="I558" s="412"/>
      <c r="J558" s="412"/>
      <c r="K558" s="412"/>
      <c r="L558" s="412"/>
      <c r="M558" s="412"/>
      <c r="N558" s="412"/>
      <c r="O558" s="412"/>
      <c r="P558" s="412"/>
      <c r="Q558" s="412"/>
      <c r="R558" s="412"/>
      <c r="S558" s="412"/>
      <c r="T558" s="412"/>
      <c r="U558" s="412"/>
      <c r="V558" s="412"/>
      <c r="W558" s="412"/>
      <c r="X558" s="412"/>
      <c r="Y558" s="412"/>
      <c r="Z558" s="412"/>
      <c r="AA558" s="412"/>
      <c r="AB558" s="412"/>
      <c r="AC558" s="412"/>
      <c r="AD558" s="412"/>
      <c r="AF558" s="2" t="s">
        <v>6189</v>
      </c>
      <c r="AG558" s="2" t="str">
        <f>入力情報!C184</f>
        <v>Name of Menbers 14
（社員 14の氏名）</v>
      </c>
    </row>
    <row r="559" spans="1:33" ht="12" hidden="1" customHeight="1" x14ac:dyDescent="0.4">
      <c r="A559" s="412"/>
      <c r="B559" s="412"/>
      <c r="C559" s="412"/>
      <c r="D559" s="412"/>
      <c r="E559" s="412"/>
      <c r="F559" s="412"/>
      <c r="G559" s="412"/>
      <c r="H559" s="412"/>
      <c r="I559" s="412"/>
      <c r="J559" s="412"/>
      <c r="K559" s="412"/>
      <c r="L559" s="412"/>
      <c r="M559" s="412"/>
      <c r="N559" s="412"/>
      <c r="O559" s="412"/>
      <c r="P559" s="412"/>
      <c r="Q559" s="412"/>
      <c r="R559" s="412"/>
      <c r="S559" s="412"/>
      <c r="T559" s="412"/>
      <c r="U559" s="412"/>
      <c r="V559" s="412"/>
      <c r="W559" s="412"/>
      <c r="X559" s="412"/>
      <c r="Y559" s="412"/>
      <c r="Z559" s="412"/>
      <c r="AA559" s="412"/>
      <c r="AB559" s="412"/>
      <c r="AC559" s="412"/>
      <c r="AD559" s="412"/>
    </row>
    <row r="560" spans="1:33" ht="9.9499999999999993" hidden="1" customHeight="1" x14ac:dyDescent="0.4"/>
    <row r="561" spans="2:30" ht="20.25" hidden="1" customHeight="1" x14ac:dyDescent="0.4">
      <c r="B561" s="426" t="str">
        <f>IF(入力情報!E184&lt;&gt;"","member with Limited Liability  "&amp;入力情報!E184,"")</f>
        <v/>
      </c>
      <c r="C561" s="426"/>
      <c r="D561" s="426"/>
      <c r="E561" s="426"/>
      <c r="F561" s="426"/>
      <c r="G561" s="426"/>
      <c r="H561" s="426"/>
      <c r="I561" s="426"/>
      <c r="J561" s="426"/>
      <c r="K561" s="426"/>
      <c r="L561" s="426"/>
      <c r="M561" s="426"/>
      <c r="N561" s="426"/>
      <c r="O561" s="426"/>
      <c r="P561" s="426"/>
      <c r="Q561" s="426"/>
      <c r="R561" s="426"/>
      <c r="S561" s="426"/>
      <c r="T561" s="426"/>
      <c r="U561" s="426"/>
      <c r="V561" s="426"/>
      <c r="W561" s="426"/>
      <c r="X561" s="426"/>
      <c r="Y561" s="426"/>
      <c r="Z561" s="426"/>
      <c r="AA561" s="426"/>
      <c r="AB561" s="426"/>
      <c r="AC561" s="426"/>
      <c r="AD561" s="426"/>
    </row>
    <row r="562" spans="2:30" ht="20.25" hidden="1" customHeight="1" x14ac:dyDescent="0.4">
      <c r="B562" s="426" t="str">
        <f>IF(入力情報!E185&lt;&gt;"","有限責任社員　　 　　　　　　"&amp;入力情報!E185&amp;" 殿","")</f>
        <v/>
      </c>
      <c r="C562" s="426"/>
      <c r="D562" s="426"/>
      <c r="E562" s="426"/>
      <c r="F562" s="426"/>
      <c r="G562" s="426"/>
      <c r="H562" s="426"/>
      <c r="I562" s="426"/>
      <c r="J562" s="426"/>
      <c r="K562" s="426"/>
      <c r="L562" s="426"/>
      <c r="M562" s="426"/>
      <c r="N562" s="426"/>
      <c r="O562" s="426"/>
      <c r="P562" s="426"/>
      <c r="Q562" s="426"/>
      <c r="R562" s="426"/>
      <c r="S562" s="426"/>
      <c r="T562" s="426"/>
      <c r="U562" s="426"/>
      <c r="V562" s="426"/>
      <c r="W562" s="426"/>
      <c r="X562" s="426"/>
      <c r="Y562" s="426"/>
      <c r="Z562" s="426"/>
      <c r="AA562" s="426"/>
      <c r="AB562" s="426"/>
      <c r="AC562" s="426"/>
      <c r="AD562" s="426"/>
    </row>
    <row r="563" spans="2:30" ht="9.9499999999999993" hidden="1" customHeight="1" x14ac:dyDescent="0.4">
      <c r="B563" s="145"/>
      <c r="C563" s="145"/>
      <c r="D563" s="145"/>
      <c r="E563" s="145"/>
      <c r="F563" s="145"/>
      <c r="G563" s="145"/>
      <c r="H563" s="145"/>
      <c r="I563" s="145"/>
      <c r="J563" s="145"/>
      <c r="K563" s="145"/>
      <c r="L563" s="145"/>
      <c r="M563" s="145"/>
      <c r="N563" s="145"/>
      <c r="O563" s="145"/>
      <c r="P563" s="145"/>
      <c r="Q563" s="145"/>
      <c r="R563" s="145"/>
      <c r="S563" s="145"/>
      <c r="T563" s="145"/>
      <c r="U563" s="145"/>
      <c r="V563" s="145"/>
      <c r="W563" s="145"/>
      <c r="X563" s="145"/>
      <c r="Y563" s="145"/>
      <c r="Z563" s="145"/>
      <c r="AA563" s="145"/>
      <c r="AB563" s="145"/>
      <c r="AC563" s="145"/>
      <c r="AD563" s="145"/>
    </row>
    <row r="564" spans="2:30" ht="20.25" hidden="1" customHeight="1" x14ac:dyDescent="0.4">
      <c r="B564" s="145"/>
      <c r="C564" s="145"/>
      <c r="D564" s="145"/>
      <c r="E564" s="145"/>
      <c r="F564" s="145"/>
      <c r="G564" s="145"/>
      <c r="H564" s="145"/>
      <c r="I564" s="145"/>
      <c r="J564" s="145"/>
      <c r="K564" s="2" t="str">
        <f>IF(入力情報!E186="","",DBCS(TEXT(入力情報!E186,"0,000"))&amp;"yen")</f>
        <v/>
      </c>
      <c r="L564" s="145"/>
      <c r="M564" s="145"/>
      <c r="N564" s="145"/>
      <c r="O564" s="145"/>
      <c r="P564" s="145"/>
      <c r="Q564" s="145"/>
      <c r="R564" s="145"/>
      <c r="S564" s="145"/>
      <c r="T564" s="145"/>
      <c r="U564" s="145"/>
      <c r="V564" s="145"/>
      <c r="W564" s="145"/>
      <c r="X564" s="145"/>
      <c r="Y564" s="145"/>
      <c r="Z564" s="145"/>
      <c r="AA564" s="145"/>
      <c r="AB564" s="145"/>
      <c r="AC564" s="145"/>
      <c r="AD564" s="145"/>
    </row>
    <row r="565" spans="2:30" ht="20.25" hidden="1" customHeight="1" x14ac:dyDescent="0.4">
      <c r="B565" s="145"/>
      <c r="C565" s="145"/>
      <c r="D565" s="145"/>
      <c r="E565" s="145"/>
      <c r="F565" s="145"/>
      <c r="G565" s="145"/>
      <c r="H565" s="145"/>
      <c r="J565" s="2" t="str">
        <f>IF(入力情報!E186="","","金 "&amp;DBCS(TEXT(入力情報!E186,"0,000"))&amp;"円")</f>
        <v/>
      </c>
      <c r="L565" s="145"/>
      <c r="M565" s="145"/>
      <c r="N565" s="145"/>
      <c r="O565" s="145"/>
      <c r="P565" s="145"/>
      <c r="Q565" s="145"/>
      <c r="R565" s="145"/>
      <c r="S565" s="145"/>
      <c r="T565" s="145"/>
      <c r="U565" s="145"/>
      <c r="V565" s="145"/>
      <c r="W565" s="145"/>
      <c r="X565" s="145"/>
      <c r="Y565" s="145"/>
      <c r="Z565" s="145"/>
      <c r="AA565" s="145"/>
      <c r="AB565" s="145"/>
      <c r="AC565" s="145"/>
      <c r="AD565" s="145"/>
    </row>
    <row r="566" spans="2:30" ht="9.9499999999999993" hidden="1" customHeight="1" x14ac:dyDescent="0.4">
      <c r="B566" s="145"/>
      <c r="C566" s="145"/>
      <c r="D566" s="145"/>
      <c r="E566" s="145"/>
      <c r="F566" s="145"/>
      <c r="G566" s="145"/>
      <c r="H566" s="145"/>
      <c r="L566" s="145"/>
      <c r="M566" s="145"/>
      <c r="N566" s="145"/>
      <c r="O566" s="145"/>
      <c r="P566" s="145"/>
      <c r="Q566" s="145"/>
      <c r="R566" s="145"/>
      <c r="S566" s="145"/>
      <c r="T566" s="145"/>
      <c r="U566" s="145"/>
      <c r="V566" s="145"/>
      <c r="W566" s="145"/>
      <c r="X566" s="145"/>
      <c r="Y566" s="145"/>
      <c r="Z566" s="145"/>
      <c r="AA566" s="145"/>
      <c r="AB566" s="145"/>
      <c r="AC566" s="145"/>
      <c r="AD566" s="145"/>
    </row>
    <row r="567" spans="2:30" ht="20.25" hidden="1" customHeight="1" x14ac:dyDescent="0.4">
      <c r="B567" s="145"/>
      <c r="C567" s="2" t="str">
        <f>"Received as a capital contribution to "&amp;入力情報!$E$6&amp;" Limited Liability Company."</f>
        <v>Received as a capital contribution to SampleName Limited Liability Company.</v>
      </c>
      <c r="E567" s="145"/>
      <c r="F567" s="145"/>
      <c r="G567" s="145"/>
      <c r="H567" s="145"/>
      <c r="L567" s="145"/>
      <c r="M567" s="145"/>
      <c r="N567" s="145"/>
      <c r="O567" s="145"/>
      <c r="P567" s="145"/>
      <c r="Q567" s="145"/>
      <c r="R567" s="145"/>
      <c r="S567" s="145"/>
      <c r="T567" s="145"/>
      <c r="U567" s="145"/>
      <c r="V567" s="145"/>
      <c r="W567" s="145"/>
      <c r="X567" s="145"/>
      <c r="Y567" s="145"/>
      <c r="Z567" s="145"/>
      <c r="AA567" s="145"/>
      <c r="AB567" s="145"/>
      <c r="AC567" s="145"/>
      <c r="AD567" s="145"/>
    </row>
    <row r="568" spans="2:30" ht="20.25" hidden="1" customHeight="1" x14ac:dyDescent="0.4">
      <c r="G568" s="2" t="str">
        <f>入力情報!$E$6&amp;"合同会社の出資金として領収しました。"</f>
        <v>SampleName合同会社の出資金として領収しました。</v>
      </c>
    </row>
    <row r="569" spans="2:30" ht="9.9499999999999993" hidden="1" customHeight="1" x14ac:dyDescent="0.4"/>
    <row r="570" spans="2:30" ht="20.25" hidden="1" customHeight="1" x14ac:dyDescent="0.4">
      <c r="C570" s="2" t="str">
        <f>入力情報!$E$776&amp;" year, "&amp;入力情報!$E$777&amp;" month-"&amp;入力情報!$E$778&amp;" day"</f>
        <v>2024 year, 4 month-25 day</v>
      </c>
    </row>
    <row r="571" spans="2:30" ht="20.25" hidden="1" customHeight="1" x14ac:dyDescent="0.4">
      <c r="C571" s="2" t="str">
        <f>DBCS(入力情報!$E$776)&amp;"年"&amp;DBCS(入力情報!$E$777)&amp;"月"&amp;DBCS(入力情報!$E$778)&amp;"日"</f>
        <v>２０２４年４月２５日</v>
      </c>
    </row>
    <row r="572" spans="2:30" ht="9.9499999999999993" hidden="1" customHeight="1" x14ac:dyDescent="0.4"/>
    <row r="573" spans="2:30" ht="20.25" hidden="1" customHeight="1" x14ac:dyDescent="0.4">
      <c r="M573" s="2" t="str">
        <f>入力情報!$E$6&amp;" Limited Liability Company"</f>
        <v>SampleName Limited Liability Company</v>
      </c>
    </row>
    <row r="574" spans="2:30" ht="20.25" hidden="1" customHeight="1" x14ac:dyDescent="0.4">
      <c r="M574" s="2" t="str">
        <f>"Representative Members "&amp;入力情報!$E$12</f>
        <v>Representative Members Mary Smith</v>
      </c>
    </row>
    <row r="575" spans="2:30" ht="20.25" hidden="1" customHeight="1" x14ac:dyDescent="0.4">
      <c r="M575" s="2" t="str">
        <f>入力情報!E7&amp;"合同会社"</f>
        <v>サンプルネーム合同会社</v>
      </c>
    </row>
    <row r="576" spans="2:30" ht="20.25" hidden="1" customHeight="1" x14ac:dyDescent="0.4">
      <c r="M576" s="2" t="str">
        <f>"代表社員　"&amp;入力情報!$E$13</f>
        <v xml:space="preserve">代表社員　メアリー　スミス </v>
      </c>
    </row>
    <row r="577" spans="1:30" ht="20.25" hidden="1" customHeight="1" x14ac:dyDescent="0.4"/>
    <row r="578" spans="1:30" ht="20.25" hidden="1" customHeight="1" x14ac:dyDescent="0.4"/>
    <row r="579" spans="1:30" ht="20.25" hidden="1" customHeight="1" x14ac:dyDescent="0.4">
      <c r="A579" s="412"/>
      <c r="B579" s="412"/>
      <c r="C579" s="412"/>
      <c r="D579" s="412"/>
      <c r="E579" s="412"/>
      <c r="F579" s="412"/>
      <c r="G579" s="412"/>
      <c r="H579" s="412"/>
      <c r="I579" s="412"/>
      <c r="J579" s="412"/>
      <c r="K579" s="412"/>
      <c r="L579" s="412"/>
      <c r="M579" s="412"/>
      <c r="N579" s="412"/>
      <c r="O579" s="412"/>
      <c r="P579" s="412"/>
      <c r="Q579" s="412"/>
      <c r="R579" s="412"/>
      <c r="S579" s="412"/>
      <c r="T579" s="412"/>
      <c r="U579" s="412"/>
      <c r="V579" s="412"/>
      <c r="W579" s="412"/>
      <c r="X579" s="412"/>
      <c r="Y579" s="412"/>
      <c r="Z579" s="412"/>
      <c r="AA579" s="412"/>
      <c r="AB579" s="412"/>
      <c r="AC579" s="412"/>
      <c r="AD579" s="412"/>
    </row>
    <row r="580" spans="1:30" ht="20.25" hidden="1" customHeight="1" x14ac:dyDescent="0.4">
      <c r="A580" s="412"/>
      <c r="B580" s="412"/>
      <c r="C580" s="412"/>
      <c r="D580" s="412"/>
      <c r="E580" s="412"/>
      <c r="F580" s="412"/>
      <c r="G580" s="412"/>
      <c r="H580" s="412"/>
      <c r="I580" s="412"/>
      <c r="J580" s="412"/>
      <c r="K580" s="412"/>
      <c r="L580" s="412"/>
      <c r="M580" s="412"/>
      <c r="N580" s="412"/>
      <c r="O580" s="412"/>
      <c r="P580" s="412"/>
      <c r="Q580" s="412"/>
      <c r="R580" s="412"/>
      <c r="S580" s="412"/>
      <c r="T580" s="412"/>
      <c r="U580" s="412"/>
      <c r="V580" s="412"/>
      <c r="W580" s="412"/>
      <c r="X580" s="412"/>
      <c r="Y580" s="412"/>
      <c r="Z580" s="412"/>
      <c r="AA580" s="412"/>
      <c r="AB580" s="412"/>
      <c r="AC580" s="412"/>
      <c r="AD580" s="412"/>
    </row>
    <row r="581" spans="1:30" ht="20.25" hidden="1" customHeight="1" x14ac:dyDescent="0.4">
      <c r="A581" s="412"/>
      <c r="B581" s="412"/>
      <c r="C581" s="412"/>
      <c r="D581" s="412"/>
      <c r="E581" s="412"/>
      <c r="F581" s="412"/>
      <c r="G581" s="412"/>
      <c r="H581" s="412"/>
      <c r="I581" s="412"/>
      <c r="J581" s="412"/>
      <c r="K581" s="412"/>
      <c r="L581" s="412"/>
      <c r="M581" s="412"/>
      <c r="N581" s="412"/>
      <c r="O581" s="412"/>
      <c r="P581" s="412"/>
      <c r="Q581" s="412"/>
      <c r="R581" s="412"/>
      <c r="S581" s="412"/>
      <c r="T581" s="412"/>
      <c r="U581" s="412"/>
      <c r="V581" s="412"/>
      <c r="W581" s="412"/>
      <c r="X581" s="412"/>
      <c r="Y581" s="412"/>
      <c r="Z581" s="412"/>
      <c r="AA581" s="412"/>
      <c r="AB581" s="412"/>
      <c r="AC581" s="412"/>
      <c r="AD581" s="412"/>
    </row>
    <row r="582" spans="1:30" ht="20.25" hidden="1" customHeight="1" x14ac:dyDescent="0.4"/>
    <row r="583" spans="1:30" ht="20.25" hidden="1" customHeight="1" x14ac:dyDescent="0.4">
      <c r="B583" s="427"/>
      <c r="C583" s="427"/>
      <c r="D583" s="427"/>
      <c r="E583" s="427"/>
      <c r="F583" s="427"/>
      <c r="G583" s="427"/>
      <c r="H583" s="427"/>
      <c r="I583" s="427"/>
      <c r="J583" s="427"/>
      <c r="K583" s="427"/>
      <c r="L583" s="427"/>
      <c r="M583" s="427"/>
      <c r="N583" s="427"/>
      <c r="O583" s="427"/>
      <c r="P583" s="427"/>
      <c r="Q583" s="427"/>
      <c r="R583" s="427"/>
      <c r="S583" s="427"/>
      <c r="T583" s="427"/>
      <c r="U583" s="427"/>
      <c r="V583" s="427"/>
      <c r="W583" s="427"/>
      <c r="X583" s="427"/>
      <c r="Y583" s="427"/>
      <c r="Z583" s="427"/>
      <c r="AA583" s="427"/>
      <c r="AB583" s="427"/>
      <c r="AC583" s="427"/>
      <c r="AD583" s="427"/>
    </row>
    <row r="584" spans="1:30" ht="20.25" hidden="1" customHeight="1" x14ac:dyDescent="0.4">
      <c r="B584" s="427"/>
      <c r="C584" s="427"/>
      <c r="D584" s="427"/>
      <c r="E584" s="427"/>
      <c r="F584" s="427"/>
      <c r="G584" s="427"/>
      <c r="H584" s="427"/>
      <c r="I584" s="427"/>
      <c r="J584" s="427"/>
      <c r="K584" s="427"/>
      <c r="L584" s="427"/>
      <c r="M584" s="427"/>
      <c r="N584" s="427"/>
      <c r="O584" s="427"/>
      <c r="P584" s="427"/>
      <c r="Q584" s="427"/>
      <c r="R584" s="427"/>
      <c r="S584" s="427"/>
      <c r="T584" s="427"/>
      <c r="U584" s="427"/>
      <c r="V584" s="427"/>
      <c r="W584" s="427"/>
      <c r="X584" s="427"/>
      <c r="Y584" s="427"/>
      <c r="Z584" s="427"/>
      <c r="AA584" s="427"/>
      <c r="AB584" s="427"/>
      <c r="AC584" s="427"/>
      <c r="AD584" s="427"/>
    </row>
    <row r="585" spans="1:30" ht="20.25" hidden="1" customHeight="1" x14ac:dyDescent="0.4"/>
    <row r="586" spans="1:30" ht="20.25" hidden="1" customHeight="1" x14ac:dyDescent="0.4"/>
    <row r="587" spans="1:30" ht="20.25" hidden="1" customHeight="1" x14ac:dyDescent="0.4"/>
    <row r="588" spans="1:30" ht="20.25" hidden="1" customHeight="1" x14ac:dyDescent="0.4"/>
    <row r="589" spans="1:30" ht="20.25" hidden="1" customHeight="1" x14ac:dyDescent="0.4"/>
    <row r="590" spans="1:30" ht="20.25" hidden="1" customHeight="1" x14ac:dyDescent="0.4"/>
    <row r="591" spans="1:30" ht="20.25" hidden="1" customHeight="1" x14ac:dyDescent="0.4"/>
    <row r="592" spans="1:30" ht="20.25" hidden="1" customHeight="1" x14ac:dyDescent="0.4"/>
    <row r="593" spans="1:33" ht="20.25" hidden="1" customHeight="1" x14ac:dyDescent="0.4"/>
    <row r="594" spans="1:33" ht="20.25" hidden="1" customHeight="1" x14ac:dyDescent="0.4"/>
    <row r="595" spans="1:33" ht="20.25" hidden="1" customHeight="1" x14ac:dyDescent="0.4"/>
    <row r="596" spans="1:33" ht="20.25" hidden="1" customHeight="1" x14ac:dyDescent="0.4"/>
    <row r="597" spans="1:33" ht="12" hidden="1" customHeight="1" x14ac:dyDescent="0.4">
      <c r="A597" s="412" t="s">
        <v>6688</v>
      </c>
      <c r="B597" s="412"/>
      <c r="C597" s="412"/>
      <c r="D597" s="412"/>
      <c r="E597" s="412"/>
      <c r="F597" s="412"/>
      <c r="G597" s="412"/>
      <c r="H597" s="412"/>
      <c r="I597" s="412"/>
      <c r="J597" s="412"/>
      <c r="K597" s="412"/>
      <c r="L597" s="412"/>
      <c r="M597" s="412"/>
      <c r="N597" s="412"/>
      <c r="O597" s="412"/>
      <c r="P597" s="412"/>
      <c r="Q597" s="412"/>
      <c r="R597" s="412"/>
      <c r="S597" s="412"/>
      <c r="T597" s="412"/>
      <c r="U597" s="412"/>
      <c r="V597" s="412"/>
      <c r="W597" s="412"/>
      <c r="X597" s="412"/>
      <c r="Y597" s="412"/>
      <c r="Z597" s="412"/>
      <c r="AA597" s="412"/>
      <c r="AB597" s="412"/>
      <c r="AC597" s="412"/>
      <c r="AD597" s="412"/>
    </row>
    <row r="598" spans="1:33" ht="12" hidden="1" customHeight="1" x14ac:dyDescent="0.4">
      <c r="A598" s="412"/>
      <c r="B598" s="412"/>
      <c r="C598" s="412"/>
      <c r="D598" s="412"/>
      <c r="E598" s="412"/>
      <c r="F598" s="412"/>
      <c r="G598" s="412"/>
      <c r="H598" s="412"/>
      <c r="I598" s="412"/>
      <c r="J598" s="412"/>
      <c r="K598" s="412"/>
      <c r="L598" s="412"/>
      <c r="M598" s="412"/>
      <c r="N598" s="412"/>
      <c r="O598" s="412"/>
      <c r="P598" s="412"/>
      <c r="Q598" s="412"/>
      <c r="R598" s="412"/>
      <c r="S598" s="412"/>
      <c r="T598" s="412"/>
      <c r="U598" s="412"/>
      <c r="V598" s="412"/>
      <c r="W598" s="412"/>
      <c r="X598" s="412"/>
      <c r="Y598" s="412"/>
      <c r="Z598" s="412"/>
      <c r="AA598" s="412"/>
      <c r="AB598" s="412"/>
      <c r="AC598" s="412"/>
      <c r="AD598" s="412"/>
      <c r="AF598" s="2" t="s">
        <v>6189</v>
      </c>
      <c r="AG598" s="2" t="str">
        <f>入力情報!C196</f>
        <v>Name of Menbers 15
（社員 15の氏名）</v>
      </c>
    </row>
    <row r="599" spans="1:33" ht="12" hidden="1" customHeight="1" x14ac:dyDescent="0.4">
      <c r="A599" s="412"/>
      <c r="B599" s="412"/>
      <c r="C599" s="412"/>
      <c r="D599" s="412"/>
      <c r="E599" s="412"/>
      <c r="F599" s="412"/>
      <c r="G599" s="412"/>
      <c r="H599" s="412"/>
      <c r="I599" s="412"/>
      <c r="J599" s="412"/>
      <c r="K599" s="412"/>
      <c r="L599" s="412"/>
      <c r="M599" s="412"/>
      <c r="N599" s="412"/>
      <c r="O599" s="412"/>
      <c r="P599" s="412"/>
      <c r="Q599" s="412"/>
      <c r="R599" s="412"/>
      <c r="S599" s="412"/>
      <c r="T599" s="412"/>
      <c r="U599" s="412"/>
      <c r="V599" s="412"/>
      <c r="W599" s="412"/>
      <c r="X599" s="412"/>
      <c r="Y599" s="412"/>
      <c r="Z599" s="412"/>
      <c r="AA599" s="412"/>
      <c r="AB599" s="412"/>
      <c r="AC599" s="412"/>
      <c r="AD599" s="412"/>
    </row>
    <row r="600" spans="1:33" ht="9.9499999999999993" hidden="1" customHeight="1" x14ac:dyDescent="0.4"/>
    <row r="601" spans="1:33" ht="20.25" hidden="1" customHeight="1" x14ac:dyDescent="0.4">
      <c r="B601" s="426" t="str">
        <f>IF(入力情報!E196&lt;&gt;"","member with Limited Liability  "&amp;入力情報!E196,"")</f>
        <v/>
      </c>
      <c r="C601" s="426"/>
      <c r="D601" s="426"/>
      <c r="E601" s="426"/>
      <c r="F601" s="426"/>
      <c r="G601" s="426"/>
      <c r="H601" s="426"/>
      <c r="I601" s="426"/>
      <c r="J601" s="426"/>
      <c r="K601" s="426"/>
      <c r="L601" s="426"/>
      <c r="M601" s="426"/>
      <c r="N601" s="426"/>
      <c r="O601" s="426"/>
      <c r="P601" s="426"/>
      <c r="Q601" s="426"/>
      <c r="R601" s="426"/>
      <c r="S601" s="426"/>
      <c r="T601" s="426"/>
      <c r="U601" s="426"/>
      <c r="V601" s="426"/>
      <c r="W601" s="426"/>
      <c r="X601" s="426"/>
      <c r="Y601" s="426"/>
      <c r="Z601" s="426"/>
      <c r="AA601" s="426"/>
      <c r="AB601" s="426"/>
      <c r="AC601" s="426"/>
      <c r="AD601" s="426"/>
    </row>
    <row r="602" spans="1:33" ht="20.25" hidden="1" customHeight="1" x14ac:dyDescent="0.4">
      <c r="B602" s="426" t="str">
        <f>IF(入力情報!E197&lt;&gt;"","有限責任社員　　 　　　　　　"&amp;入力情報!E197&amp;" 殿","")</f>
        <v/>
      </c>
      <c r="C602" s="426"/>
      <c r="D602" s="426"/>
      <c r="E602" s="426"/>
      <c r="F602" s="426"/>
      <c r="G602" s="426"/>
      <c r="H602" s="426"/>
      <c r="I602" s="426"/>
      <c r="J602" s="426"/>
      <c r="K602" s="426"/>
      <c r="L602" s="426"/>
      <c r="M602" s="426"/>
      <c r="N602" s="426"/>
      <c r="O602" s="426"/>
      <c r="P602" s="426"/>
      <c r="Q602" s="426"/>
      <c r="R602" s="426"/>
      <c r="S602" s="426"/>
      <c r="T602" s="426"/>
      <c r="U602" s="426"/>
      <c r="V602" s="426"/>
      <c r="W602" s="426"/>
      <c r="X602" s="426"/>
      <c r="Y602" s="426"/>
      <c r="Z602" s="426"/>
      <c r="AA602" s="426"/>
      <c r="AB602" s="426"/>
      <c r="AC602" s="426"/>
      <c r="AD602" s="426"/>
    </row>
    <row r="603" spans="1:33" ht="9.9499999999999993" hidden="1" customHeight="1" x14ac:dyDescent="0.4">
      <c r="B603" s="145"/>
      <c r="C603" s="145"/>
      <c r="D603" s="145"/>
      <c r="E603" s="145"/>
      <c r="F603" s="145"/>
      <c r="G603" s="145"/>
      <c r="H603" s="145"/>
      <c r="I603" s="145"/>
      <c r="J603" s="145"/>
      <c r="K603" s="145"/>
      <c r="L603" s="145"/>
      <c r="M603" s="145"/>
      <c r="N603" s="145"/>
      <c r="O603" s="145"/>
      <c r="P603" s="145"/>
      <c r="Q603" s="145"/>
      <c r="R603" s="145"/>
      <c r="S603" s="145"/>
      <c r="T603" s="145"/>
      <c r="U603" s="145"/>
      <c r="V603" s="145"/>
      <c r="W603" s="145"/>
      <c r="X603" s="145"/>
      <c r="Y603" s="145"/>
      <c r="Z603" s="145"/>
      <c r="AA603" s="145"/>
      <c r="AB603" s="145"/>
      <c r="AC603" s="145"/>
      <c r="AD603" s="145"/>
    </row>
    <row r="604" spans="1:33" ht="20.25" hidden="1" customHeight="1" x14ac:dyDescent="0.4">
      <c r="B604" s="145"/>
      <c r="C604" s="145"/>
      <c r="D604" s="145"/>
      <c r="E604" s="145"/>
      <c r="F604" s="145"/>
      <c r="G604" s="145"/>
      <c r="H604" s="145"/>
      <c r="I604" s="145"/>
      <c r="J604" s="145"/>
      <c r="K604" s="2" t="str">
        <f>IF(入力情報!E198="","",DBCS(TEXT(入力情報!E198,"0,000"))&amp;"yen")</f>
        <v/>
      </c>
      <c r="L604" s="145"/>
      <c r="M604" s="145"/>
      <c r="N604" s="145"/>
      <c r="O604" s="145"/>
      <c r="P604" s="145"/>
      <c r="Q604" s="145"/>
      <c r="R604" s="145"/>
      <c r="S604" s="145"/>
      <c r="T604" s="145"/>
      <c r="U604" s="145"/>
      <c r="V604" s="145"/>
      <c r="W604" s="145"/>
      <c r="X604" s="145"/>
      <c r="Y604" s="145"/>
      <c r="Z604" s="145"/>
      <c r="AA604" s="145"/>
      <c r="AB604" s="145"/>
      <c r="AC604" s="145"/>
      <c r="AD604" s="145"/>
    </row>
    <row r="605" spans="1:33" ht="20.25" hidden="1" customHeight="1" x14ac:dyDescent="0.4">
      <c r="B605" s="145"/>
      <c r="C605" s="145"/>
      <c r="D605" s="145"/>
      <c r="E605" s="145"/>
      <c r="F605" s="145"/>
      <c r="G605" s="145"/>
      <c r="H605" s="145"/>
      <c r="J605" s="2" t="str">
        <f>IF(入力情報!E198="","","金 "&amp;DBCS(TEXT(入力情報!E198,"0,000"))&amp;"円")</f>
        <v/>
      </c>
      <c r="L605" s="145"/>
      <c r="M605" s="145"/>
      <c r="N605" s="145"/>
      <c r="O605" s="145"/>
      <c r="P605" s="145"/>
      <c r="Q605" s="145"/>
      <c r="R605" s="145"/>
      <c r="S605" s="145"/>
      <c r="T605" s="145"/>
      <c r="U605" s="145"/>
      <c r="V605" s="145"/>
      <c r="W605" s="145"/>
      <c r="X605" s="145"/>
      <c r="Y605" s="145"/>
      <c r="Z605" s="145"/>
      <c r="AA605" s="145"/>
      <c r="AB605" s="145"/>
      <c r="AC605" s="145"/>
      <c r="AD605" s="145"/>
    </row>
    <row r="606" spans="1:33" ht="9.9499999999999993" hidden="1" customHeight="1" x14ac:dyDescent="0.4">
      <c r="B606" s="145"/>
      <c r="C606" s="145"/>
      <c r="D606" s="145"/>
      <c r="E606" s="145"/>
      <c r="F606" s="145"/>
      <c r="G606" s="145"/>
      <c r="H606" s="145"/>
      <c r="L606" s="145"/>
      <c r="M606" s="145"/>
      <c r="N606" s="145"/>
      <c r="O606" s="145"/>
      <c r="P606" s="145"/>
      <c r="Q606" s="145"/>
      <c r="R606" s="145"/>
      <c r="S606" s="145"/>
      <c r="T606" s="145"/>
      <c r="U606" s="145"/>
      <c r="V606" s="145"/>
      <c r="W606" s="145"/>
      <c r="X606" s="145"/>
      <c r="Y606" s="145"/>
      <c r="Z606" s="145"/>
      <c r="AA606" s="145"/>
      <c r="AB606" s="145"/>
      <c r="AC606" s="145"/>
      <c r="AD606" s="145"/>
    </row>
    <row r="607" spans="1:33" ht="20.25" hidden="1" customHeight="1" x14ac:dyDescent="0.4">
      <c r="B607" s="145"/>
      <c r="C607" s="2" t="str">
        <f>"Received as a capital contribution to "&amp;入力情報!$E$6&amp;" Limited Liability Company."</f>
        <v>Received as a capital contribution to SampleName Limited Liability Company.</v>
      </c>
      <c r="E607" s="145"/>
      <c r="F607" s="145"/>
      <c r="G607" s="145"/>
      <c r="H607" s="145"/>
      <c r="L607" s="145"/>
      <c r="M607" s="145"/>
      <c r="N607" s="145"/>
      <c r="O607" s="145"/>
      <c r="P607" s="145"/>
      <c r="Q607" s="145"/>
      <c r="R607" s="145"/>
      <c r="S607" s="145"/>
      <c r="T607" s="145"/>
      <c r="U607" s="145"/>
      <c r="V607" s="145"/>
      <c r="W607" s="145"/>
      <c r="X607" s="145"/>
      <c r="Y607" s="145"/>
      <c r="Z607" s="145"/>
      <c r="AA607" s="145"/>
      <c r="AB607" s="145"/>
      <c r="AC607" s="145"/>
      <c r="AD607" s="145"/>
    </row>
    <row r="608" spans="1:33" ht="20.25" hidden="1" customHeight="1" x14ac:dyDescent="0.4">
      <c r="G608" s="2" t="str">
        <f>入力情報!$E$6&amp;"合同会社の出資金として領収しました。"</f>
        <v>SampleName合同会社の出資金として領収しました。</v>
      </c>
    </row>
    <row r="609" spans="1:30" ht="9.9499999999999993" hidden="1" customHeight="1" x14ac:dyDescent="0.4"/>
    <row r="610" spans="1:30" ht="20.25" hidden="1" customHeight="1" x14ac:dyDescent="0.4">
      <c r="C610" s="2" t="str">
        <f>入力情報!$E$776&amp;" year, "&amp;入力情報!$E$777&amp;" month-"&amp;入力情報!$E$778&amp;" day"</f>
        <v>2024 year, 4 month-25 day</v>
      </c>
    </row>
    <row r="611" spans="1:30" ht="20.25" hidden="1" customHeight="1" x14ac:dyDescent="0.4">
      <c r="C611" s="2" t="str">
        <f>DBCS(入力情報!$E$776)&amp;"年"&amp;DBCS(入力情報!$E$777)&amp;"月"&amp;DBCS(入力情報!$E$778)&amp;"日"</f>
        <v>２０２４年４月２５日</v>
      </c>
    </row>
    <row r="612" spans="1:30" ht="9.9499999999999993" hidden="1" customHeight="1" x14ac:dyDescent="0.4"/>
    <row r="613" spans="1:30" ht="20.25" hidden="1" customHeight="1" x14ac:dyDescent="0.4">
      <c r="M613" s="2" t="str">
        <f>入力情報!$E$6&amp;" Limited Liability Company"</f>
        <v>SampleName Limited Liability Company</v>
      </c>
    </row>
    <row r="614" spans="1:30" ht="20.25" hidden="1" customHeight="1" x14ac:dyDescent="0.4">
      <c r="M614" s="2" t="str">
        <f>"Representative Members "&amp;入力情報!$E$12</f>
        <v>Representative Members Mary Smith</v>
      </c>
    </row>
    <row r="615" spans="1:30" ht="20.25" hidden="1" customHeight="1" x14ac:dyDescent="0.4">
      <c r="M615" s="2" t="str">
        <f>入力情報!E7&amp;"合同会社"</f>
        <v>サンプルネーム合同会社</v>
      </c>
    </row>
    <row r="616" spans="1:30" ht="20.25" hidden="1" customHeight="1" x14ac:dyDescent="0.4">
      <c r="M616" s="2" t="str">
        <f>"代表社員　"&amp;入力情報!$E$13</f>
        <v xml:space="preserve">代表社員　メアリー　スミス </v>
      </c>
    </row>
    <row r="617" spans="1:30" ht="20.25" hidden="1" customHeight="1" x14ac:dyDescent="0.4"/>
    <row r="618" spans="1:30" ht="20.25" hidden="1" customHeight="1" x14ac:dyDescent="0.4"/>
    <row r="619" spans="1:30" ht="20.25" hidden="1" customHeight="1" x14ac:dyDescent="0.4">
      <c r="A619" s="412"/>
      <c r="B619" s="412"/>
      <c r="C619" s="412"/>
      <c r="D619" s="412"/>
      <c r="E619" s="412"/>
      <c r="F619" s="412"/>
      <c r="G619" s="412"/>
      <c r="H619" s="412"/>
      <c r="I619" s="412"/>
      <c r="J619" s="412"/>
      <c r="K619" s="412"/>
      <c r="L619" s="412"/>
      <c r="M619" s="412"/>
      <c r="N619" s="412"/>
      <c r="O619" s="412"/>
      <c r="P619" s="412"/>
      <c r="Q619" s="412"/>
      <c r="R619" s="412"/>
      <c r="S619" s="412"/>
      <c r="T619" s="412"/>
      <c r="U619" s="412"/>
      <c r="V619" s="412"/>
      <c r="W619" s="412"/>
      <c r="X619" s="412"/>
      <c r="Y619" s="412"/>
      <c r="Z619" s="412"/>
      <c r="AA619" s="412"/>
      <c r="AB619" s="412"/>
      <c r="AC619" s="412"/>
      <c r="AD619" s="412"/>
    </row>
    <row r="620" spans="1:30" ht="20.25" hidden="1" customHeight="1" x14ac:dyDescent="0.4">
      <c r="A620" s="412"/>
      <c r="B620" s="412"/>
      <c r="C620" s="412"/>
      <c r="D620" s="412"/>
      <c r="E620" s="412"/>
      <c r="F620" s="412"/>
      <c r="G620" s="412"/>
      <c r="H620" s="412"/>
      <c r="I620" s="412"/>
      <c r="J620" s="412"/>
      <c r="K620" s="412"/>
      <c r="L620" s="412"/>
      <c r="M620" s="412"/>
      <c r="N620" s="412"/>
      <c r="O620" s="412"/>
      <c r="P620" s="412"/>
      <c r="Q620" s="412"/>
      <c r="R620" s="412"/>
      <c r="S620" s="412"/>
      <c r="T620" s="412"/>
      <c r="U620" s="412"/>
      <c r="V620" s="412"/>
      <c r="W620" s="412"/>
      <c r="X620" s="412"/>
      <c r="Y620" s="412"/>
      <c r="Z620" s="412"/>
      <c r="AA620" s="412"/>
      <c r="AB620" s="412"/>
      <c r="AC620" s="412"/>
      <c r="AD620" s="412"/>
    </row>
    <row r="621" spans="1:30" ht="20.25" hidden="1" customHeight="1" x14ac:dyDescent="0.4">
      <c r="A621" s="412"/>
      <c r="B621" s="412"/>
      <c r="C621" s="412"/>
      <c r="D621" s="412"/>
      <c r="E621" s="412"/>
      <c r="F621" s="412"/>
      <c r="G621" s="412"/>
      <c r="H621" s="412"/>
      <c r="I621" s="412"/>
      <c r="J621" s="412"/>
      <c r="K621" s="412"/>
      <c r="L621" s="412"/>
      <c r="M621" s="412"/>
      <c r="N621" s="412"/>
      <c r="O621" s="412"/>
      <c r="P621" s="412"/>
      <c r="Q621" s="412"/>
      <c r="R621" s="412"/>
      <c r="S621" s="412"/>
      <c r="T621" s="412"/>
      <c r="U621" s="412"/>
      <c r="V621" s="412"/>
      <c r="W621" s="412"/>
      <c r="X621" s="412"/>
      <c r="Y621" s="412"/>
      <c r="Z621" s="412"/>
      <c r="AA621" s="412"/>
      <c r="AB621" s="412"/>
      <c r="AC621" s="412"/>
      <c r="AD621" s="412"/>
    </row>
    <row r="622" spans="1:30" ht="20.25" hidden="1" customHeight="1" x14ac:dyDescent="0.4"/>
    <row r="623" spans="1:30" ht="20.25" hidden="1" customHeight="1" x14ac:dyDescent="0.4">
      <c r="B623" s="427"/>
      <c r="C623" s="427"/>
      <c r="D623" s="427"/>
      <c r="E623" s="427"/>
      <c r="F623" s="427"/>
      <c r="G623" s="427"/>
      <c r="H623" s="427"/>
      <c r="I623" s="427"/>
      <c r="J623" s="427"/>
      <c r="K623" s="427"/>
      <c r="L623" s="427"/>
      <c r="M623" s="427"/>
      <c r="N623" s="427"/>
      <c r="O623" s="427"/>
      <c r="P623" s="427"/>
      <c r="Q623" s="427"/>
      <c r="R623" s="427"/>
      <c r="S623" s="427"/>
      <c r="T623" s="427"/>
      <c r="U623" s="427"/>
      <c r="V623" s="427"/>
      <c r="W623" s="427"/>
      <c r="X623" s="427"/>
      <c r="Y623" s="427"/>
      <c r="Z623" s="427"/>
      <c r="AA623" s="427"/>
      <c r="AB623" s="427"/>
      <c r="AC623" s="427"/>
      <c r="AD623" s="427"/>
    </row>
    <row r="624" spans="1:30" ht="20.25" hidden="1" customHeight="1" x14ac:dyDescent="0.4">
      <c r="B624" s="427"/>
      <c r="C624" s="427"/>
      <c r="D624" s="427"/>
      <c r="E624" s="427"/>
      <c r="F624" s="427"/>
      <c r="G624" s="427"/>
      <c r="H624" s="427"/>
      <c r="I624" s="427"/>
      <c r="J624" s="427"/>
      <c r="K624" s="427"/>
      <c r="L624" s="427"/>
      <c r="M624" s="427"/>
      <c r="N624" s="427"/>
      <c r="O624" s="427"/>
      <c r="P624" s="427"/>
      <c r="Q624" s="427"/>
      <c r="R624" s="427"/>
      <c r="S624" s="427"/>
      <c r="T624" s="427"/>
      <c r="U624" s="427"/>
      <c r="V624" s="427"/>
      <c r="W624" s="427"/>
      <c r="X624" s="427"/>
      <c r="Y624" s="427"/>
      <c r="Z624" s="427"/>
      <c r="AA624" s="427"/>
      <c r="AB624" s="427"/>
      <c r="AC624" s="427"/>
      <c r="AD624" s="427"/>
    </row>
    <row r="625" spans="1:33" ht="20.25" hidden="1" customHeight="1" x14ac:dyDescent="0.4"/>
    <row r="626" spans="1:33" ht="20.25" hidden="1" customHeight="1" x14ac:dyDescent="0.4"/>
    <row r="627" spans="1:33" ht="20.25" hidden="1" customHeight="1" x14ac:dyDescent="0.4"/>
    <row r="628" spans="1:33" ht="20.25" hidden="1" customHeight="1" x14ac:dyDescent="0.4"/>
    <row r="629" spans="1:33" ht="20.25" hidden="1" customHeight="1" x14ac:dyDescent="0.4"/>
    <row r="630" spans="1:33" ht="20.25" hidden="1" customHeight="1" x14ac:dyDescent="0.4"/>
    <row r="631" spans="1:33" ht="20.25" hidden="1" customHeight="1" x14ac:dyDescent="0.4"/>
    <row r="632" spans="1:33" ht="20.25" hidden="1" customHeight="1" x14ac:dyDescent="0.4"/>
    <row r="633" spans="1:33" ht="20.25" hidden="1" customHeight="1" x14ac:dyDescent="0.4"/>
    <row r="634" spans="1:33" ht="20.25" hidden="1" customHeight="1" x14ac:dyDescent="0.4"/>
    <row r="635" spans="1:33" ht="20.25" hidden="1" customHeight="1" x14ac:dyDescent="0.4"/>
    <row r="636" spans="1:33" ht="20.25" hidden="1" customHeight="1" x14ac:dyDescent="0.4"/>
    <row r="637" spans="1:33" ht="12" hidden="1" customHeight="1" x14ac:dyDescent="0.4">
      <c r="A637" s="412" t="s">
        <v>6688</v>
      </c>
      <c r="B637" s="412"/>
      <c r="C637" s="412"/>
      <c r="D637" s="412"/>
      <c r="E637" s="412"/>
      <c r="F637" s="412"/>
      <c r="G637" s="412"/>
      <c r="H637" s="412"/>
      <c r="I637" s="412"/>
      <c r="J637" s="412"/>
      <c r="K637" s="412"/>
      <c r="L637" s="412"/>
      <c r="M637" s="412"/>
      <c r="N637" s="412"/>
      <c r="O637" s="412"/>
      <c r="P637" s="412"/>
      <c r="Q637" s="412"/>
      <c r="R637" s="412"/>
      <c r="S637" s="412"/>
      <c r="T637" s="412"/>
      <c r="U637" s="412"/>
      <c r="V637" s="412"/>
      <c r="W637" s="412"/>
      <c r="X637" s="412"/>
      <c r="Y637" s="412"/>
      <c r="Z637" s="412"/>
      <c r="AA637" s="412"/>
      <c r="AB637" s="412"/>
      <c r="AC637" s="412"/>
      <c r="AD637" s="412"/>
    </row>
    <row r="638" spans="1:33" ht="12" hidden="1" customHeight="1" x14ac:dyDescent="0.4">
      <c r="A638" s="412"/>
      <c r="B638" s="412"/>
      <c r="C638" s="412"/>
      <c r="D638" s="412"/>
      <c r="E638" s="412"/>
      <c r="F638" s="412"/>
      <c r="G638" s="412"/>
      <c r="H638" s="412"/>
      <c r="I638" s="412"/>
      <c r="J638" s="412"/>
      <c r="K638" s="412"/>
      <c r="L638" s="412"/>
      <c r="M638" s="412"/>
      <c r="N638" s="412"/>
      <c r="O638" s="412"/>
      <c r="P638" s="412"/>
      <c r="Q638" s="412"/>
      <c r="R638" s="412"/>
      <c r="S638" s="412"/>
      <c r="T638" s="412"/>
      <c r="U638" s="412"/>
      <c r="V638" s="412"/>
      <c r="W638" s="412"/>
      <c r="X638" s="412"/>
      <c r="Y638" s="412"/>
      <c r="Z638" s="412"/>
      <c r="AA638" s="412"/>
      <c r="AB638" s="412"/>
      <c r="AC638" s="412"/>
      <c r="AD638" s="412"/>
      <c r="AF638" s="2" t="s">
        <v>6189</v>
      </c>
      <c r="AG638" s="2" t="str">
        <f>入力情報!C208</f>
        <v>Name of Menbers 16
（社員 16の氏名）</v>
      </c>
    </row>
    <row r="639" spans="1:33" ht="12" hidden="1" customHeight="1" x14ac:dyDescent="0.4">
      <c r="A639" s="412"/>
      <c r="B639" s="412"/>
      <c r="C639" s="412"/>
      <c r="D639" s="412"/>
      <c r="E639" s="412"/>
      <c r="F639" s="412"/>
      <c r="G639" s="412"/>
      <c r="H639" s="412"/>
      <c r="I639" s="412"/>
      <c r="J639" s="412"/>
      <c r="K639" s="412"/>
      <c r="L639" s="412"/>
      <c r="M639" s="412"/>
      <c r="N639" s="412"/>
      <c r="O639" s="412"/>
      <c r="P639" s="412"/>
      <c r="Q639" s="412"/>
      <c r="R639" s="412"/>
      <c r="S639" s="412"/>
      <c r="T639" s="412"/>
      <c r="U639" s="412"/>
      <c r="V639" s="412"/>
      <c r="W639" s="412"/>
      <c r="X639" s="412"/>
      <c r="Y639" s="412"/>
      <c r="Z639" s="412"/>
      <c r="AA639" s="412"/>
      <c r="AB639" s="412"/>
      <c r="AC639" s="412"/>
      <c r="AD639" s="412"/>
    </row>
    <row r="640" spans="1:33" ht="9.9499999999999993" hidden="1" customHeight="1" x14ac:dyDescent="0.4"/>
    <row r="641" spans="2:30" ht="20.25" hidden="1" customHeight="1" x14ac:dyDescent="0.4">
      <c r="B641" s="426" t="str">
        <f>IF(入力情報!E208&lt;&gt;"","member with Limited Liability  "&amp;入力情報!E208,"")</f>
        <v/>
      </c>
      <c r="C641" s="426"/>
      <c r="D641" s="426"/>
      <c r="E641" s="426"/>
      <c r="F641" s="426"/>
      <c r="G641" s="426"/>
      <c r="H641" s="426"/>
      <c r="I641" s="426"/>
      <c r="J641" s="426"/>
      <c r="K641" s="426"/>
      <c r="L641" s="426"/>
      <c r="M641" s="426"/>
      <c r="N641" s="426"/>
      <c r="O641" s="426"/>
      <c r="P641" s="426"/>
      <c r="Q641" s="426"/>
      <c r="R641" s="426"/>
      <c r="S641" s="426"/>
      <c r="T641" s="426"/>
      <c r="U641" s="426"/>
      <c r="V641" s="426"/>
      <c r="W641" s="426"/>
      <c r="X641" s="426"/>
      <c r="Y641" s="426"/>
      <c r="Z641" s="426"/>
      <c r="AA641" s="426"/>
      <c r="AB641" s="426"/>
      <c r="AC641" s="426"/>
      <c r="AD641" s="426"/>
    </row>
    <row r="642" spans="2:30" ht="20.25" hidden="1" customHeight="1" x14ac:dyDescent="0.4">
      <c r="B642" s="426" t="str">
        <f>IF(入力情報!E209&lt;&gt;"","有限責任社員　　 　　　　　　"&amp;入力情報!E209&amp;" 殿","")</f>
        <v/>
      </c>
      <c r="C642" s="426"/>
      <c r="D642" s="426"/>
      <c r="E642" s="426"/>
      <c r="F642" s="426"/>
      <c r="G642" s="426"/>
      <c r="H642" s="426"/>
      <c r="I642" s="426"/>
      <c r="J642" s="426"/>
      <c r="K642" s="426"/>
      <c r="L642" s="426"/>
      <c r="M642" s="426"/>
      <c r="N642" s="426"/>
      <c r="O642" s="426"/>
      <c r="P642" s="426"/>
      <c r="Q642" s="426"/>
      <c r="R642" s="426"/>
      <c r="S642" s="426"/>
      <c r="T642" s="426"/>
      <c r="U642" s="426"/>
      <c r="V642" s="426"/>
      <c r="W642" s="426"/>
      <c r="X642" s="426"/>
      <c r="Y642" s="426"/>
      <c r="Z642" s="426"/>
      <c r="AA642" s="426"/>
      <c r="AB642" s="426"/>
      <c r="AC642" s="426"/>
      <c r="AD642" s="426"/>
    </row>
    <row r="643" spans="2:30" ht="9.9499999999999993" hidden="1" customHeight="1" x14ac:dyDescent="0.4">
      <c r="B643" s="145"/>
      <c r="C643" s="145"/>
      <c r="D643" s="145"/>
      <c r="E643" s="145"/>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row>
    <row r="644" spans="2:30" ht="20.25" hidden="1" customHeight="1" x14ac:dyDescent="0.4">
      <c r="B644" s="145"/>
      <c r="C644" s="145"/>
      <c r="D644" s="145"/>
      <c r="E644" s="145"/>
      <c r="F644" s="145"/>
      <c r="G644" s="145"/>
      <c r="H644" s="145"/>
      <c r="I644" s="145"/>
      <c r="J644" s="145"/>
      <c r="K644" s="2" t="str">
        <f>IF(入力情報!E210="","",DBCS(TEXT(入力情報!E210,"0,000"))&amp;"yen")</f>
        <v/>
      </c>
      <c r="L644" s="145"/>
      <c r="M644" s="145"/>
      <c r="N644" s="145"/>
      <c r="O644" s="145"/>
      <c r="P644" s="145"/>
      <c r="Q644" s="145"/>
      <c r="R644" s="145"/>
      <c r="S644" s="145"/>
      <c r="T644" s="145"/>
      <c r="U644" s="145"/>
      <c r="V644" s="145"/>
      <c r="W644" s="145"/>
      <c r="X644" s="145"/>
      <c r="Y644" s="145"/>
      <c r="Z644" s="145"/>
      <c r="AA644" s="145"/>
      <c r="AB644" s="145"/>
      <c r="AC644" s="145"/>
      <c r="AD644" s="145"/>
    </row>
    <row r="645" spans="2:30" ht="20.25" hidden="1" customHeight="1" x14ac:dyDescent="0.4">
      <c r="B645" s="145"/>
      <c r="C645" s="145"/>
      <c r="D645" s="145"/>
      <c r="E645" s="145"/>
      <c r="F645" s="145"/>
      <c r="G645" s="145"/>
      <c r="H645" s="145"/>
      <c r="J645" s="2" t="str">
        <f>IF(入力情報!E210="","","金 "&amp;DBCS(TEXT(入力情報!E210,"0,000"))&amp;"円")</f>
        <v/>
      </c>
      <c r="L645" s="145"/>
      <c r="M645" s="145"/>
      <c r="N645" s="145"/>
      <c r="O645" s="145"/>
      <c r="P645" s="145"/>
      <c r="Q645" s="145"/>
      <c r="R645" s="145"/>
      <c r="S645" s="145"/>
      <c r="T645" s="145"/>
      <c r="U645" s="145"/>
      <c r="V645" s="145"/>
      <c r="W645" s="145"/>
      <c r="X645" s="145"/>
      <c r="Y645" s="145"/>
      <c r="Z645" s="145"/>
      <c r="AA645" s="145"/>
      <c r="AB645" s="145"/>
      <c r="AC645" s="145"/>
      <c r="AD645" s="145"/>
    </row>
    <row r="646" spans="2:30" ht="9.9499999999999993" hidden="1" customHeight="1" x14ac:dyDescent="0.4">
      <c r="B646" s="145"/>
      <c r="C646" s="145"/>
      <c r="D646" s="145"/>
      <c r="E646" s="145"/>
      <c r="F646" s="145"/>
      <c r="G646" s="145"/>
      <c r="H646" s="145"/>
      <c r="L646" s="145"/>
      <c r="M646" s="145"/>
      <c r="N646" s="145"/>
      <c r="O646" s="145"/>
      <c r="P646" s="145"/>
      <c r="Q646" s="145"/>
      <c r="R646" s="145"/>
      <c r="S646" s="145"/>
      <c r="T646" s="145"/>
      <c r="U646" s="145"/>
      <c r="V646" s="145"/>
      <c r="W646" s="145"/>
      <c r="X646" s="145"/>
      <c r="Y646" s="145"/>
      <c r="Z646" s="145"/>
      <c r="AA646" s="145"/>
      <c r="AB646" s="145"/>
      <c r="AC646" s="145"/>
      <c r="AD646" s="145"/>
    </row>
    <row r="647" spans="2:30" ht="20.25" hidden="1" customHeight="1" x14ac:dyDescent="0.4">
      <c r="B647" s="145"/>
      <c r="C647" s="2" t="str">
        <f>"Received as a capital contribution to "&amp;入力情報!$E$6&amp;" Limited Liability Company."</f>
        <v>Received as a capital contribution to SampleName Limited Liability Company.</v>
      </c>
      <c r="E647" s="145"/>
      <c r="F647" s="145"/>
      <c r="G647" s="145"/>
      <c r="H647" s="145"/>
      <c r="L647" s="145"/>
      <c r="M647" s="145"/>
      <c r="N647" s="145"/>
      <c r="O647" s="145"/>
      <c r="P647" s="145"/>
      <c r="Q647" s="145"/>
      <c r="R647" s="145"/>
      <c r="S647" s="145"/>
      <c r="T647" s="145"/>
      <c r="U647" s="145"/>
      <c r="V647" s="145"/>
      <c r="W647" s="145"/>
      <c r="X647" s="145"/>
      <c r="Y647" s="145"/>
      <c r="Z647" s="145"/>
      <c r="AA647" s="145"/>
      <c r="AB647" s="145"/>
      <c r="AC647" s="145"/>
      <c r="AD647" s="145"/>
    </row>
    <row r="648" spans="2:30" ht="20.25" hidden="1" customHeight="1" x14ac:dyDescent="0.4">
      <c r="G648" s="2" t="str">
        <f>入力情報!$E$6&amp;"合同会社の出資金として領収しました。"</f>
        <v>SampleName合同会社の出資金として領収しました。</v>
      </c>
    </row>
    <row r="649" spans="2:30" ht="9.9499999999999993" hidden="1" customHeight="1" x14ac:dyDescent="0.4"/>
    <row r="650" spans="2:30" ht="20.25" hidden="1" customHeight="1" x14ac:dyDescent="0.4">
      <c r="C650" s="2" t="str">
        <f>入力情報!$E$776&amp;" year, "&amp;入力情報!$E$777&amp;" month-"&amp;入力情報!$E$778&amp;" day"</f>
        <v>2024 year, 4 month-25 day</v>
      </c>
    </row>
    <row r="651" spans="2:30" ht="20.25" hidden="1" customHeight="1" x14ac:dyDescent="0.4">
      <c r="C651" s="2" t="str">
        <f>DBCS(入力情報!$E$776)&amp;"年"&amp;DBCS(入力情報!$E$777)&amp;"月"&amp;DBCS(入力情報!$E$778)&amp;"日"</f>
        <v>２０２４年４月２５日</v>
      </c>
    </row>
    <row r="652" spans="2:30" ht="9.9499999999999993" hidden="1" customHeight="1" x14ac:dyDescent="0.4"/>
    <row r="653" spans="2:30" ht="20.25" hidden="1" customHeight="1" x14ac:dyDescent="0.4">
      <c r="M653" s="2" t="str">
        <f>入力情報!$E$6&amp;" Limited Liability Company"</f>
        <v>SampleName Limited Liability Company</v>
      </c>
    </row>
    <row r="654" spans="2:30" ht="20.25" hidden="1" customHeight="1" x14ac:dyDescent="0.4">
      <c r="M654" s="2" t="str">
        <f>"Representative Members "&amp;入力情報!$E$12</f>
        <v>Representative Members Mary Smith</v>
      </c>
    </row>
    <row r="655" spans="2:30" ht="20.25" hidden="1" customHeight="1" x14ac:dyDescent="0.4">
      <c r="M655" s="2" t="str">
        <f>入力情報!E7&amp;"合同会社"</f>
        <v>サンプルネーム合同会社</v>
      </c>
    </row>
    <row r="656" spans="2:30" ht="20.25" hidden="1" customHeight="1" x14ac:dyDescent="0.4">
      <c r="M656" s="2" t="str">
        <f>"代表社員　"&amp;入力情報!$E$13</f>
        <v xml:space="preserve">代表社員　メアリー　スミス </v>
      </c>
    </row>
    <row r="657" spans="1:30" ht="20.25" hidden="1" customHeight="1" x14ac:dyDescent="0.4"/>
    <row r="658" spans="1:30" ht="20.25" hidden="1" customHeight="1" x14ac:dyDescent="0.4"/>
    <row r="659" spans="1:30" ht="20.25" hidden="1" customHeight="1" x14ac:dyDescent="0.4">
      <c r="A659" s="412"/>
      <c r="B659" s="412"/>
      <c r="C659" s="412"/>
      <c r="D659" s="412"/>
      <c r="E659" s="412"/>
      <c r="F659" s="412"/>
      <c r="G659" s="412"/>
      <c r="H659" s="412"/>
      <c r="I659" s="412"/>
      <c r="J659" s="412"/>
      <c r="K659" s="412"/>
      <c r="L659" s="412"/>
      <c r="M659" s="412"/>
      <c r="N659" s="412"/>
      <c r="O659" s="412"/>
      <c r="P659" s="412"/>
      <c r="Q659" s="412"/>
      <c r="R659" s="412"/>
      <c r="S659" s="412"/>
      <c r="T659" s="412"/>
      <c r="U659" s="412"/>
      <c r="V659" s="412"/>
      <c r="W659" s="412"/>
      <c r="X659" s="412"/>
      <c r="Y659" s="412"/>
      <c r="Z659" s="412"/>
      <c r="AA659" s="412"/>
      <c r="AB659" s="412"/>
      <c r="AC659" s="412"/>
      <c r="AD659" s="412"/>
    </row>
    <row r="660" spans="1:30" ht="20.25" hidden="1" customHeight="1" x14ac:dyDescent="0.4">
      <c r="A660" s="412"/>
      <c r="B660" s="412"/>
      <c r="C660" s="412"/>
      <c r="D660" s="412"/>
      <c r="E660" s="412"/>
      <c r="F660" s="412"/>
      <c r="G660" s="412"/>
      <c r="H660" s="412"/>
      <c r="I660" s="412"/>
      <c r="J660" s="412"/>
      <c r="K660" s="412"/>
      <c r="L660" s="412"/>
      <c r="M660" s="412"/>
      <c r="N660" s="412"/>
      <c r="O660" s="412"/>
      <c r="P660" s="412"/>
      <c r="Q660" s="412"/>
      <c r="R660" s="412"/>
      <c r="S660" s="412"/>
      <c r="T660" s="412"/>
      <c r="U660" s="412"/>
      <c r="V660" s="412"/>
      <c r="W660" s="412"/>
      <c r="X660" s="412"/>
      <c r="Y660" s="412"/>
      <c r="Z660" s="412"/>
      <c r="AA660" s="412"/>
      <c r="AB660" s="412"/>
      <c r="AC660" s="412"/>
      <c r="AD660" s="412"/>
    </row>
    <row r="661" spans="1:30" ht="20.25" hidden="1" customHeight="1" x14ac:dyDescent="0.4">
      <c r="A661" s="412"/>
      <c r="B661" s="412"/>
      <c r="C661" s="412"/>
      <c r="D661" s="412"/>
      <c r="E661" s="412"/>
      <c r="F661" s="412"/>
      <c r="G661" s="412"/>
      <c r="H661" s="412"/>
      <c r="I661" s="412"/>
      <c r="J661" s="412"/>
      <c r="K661" s="412"/>
      <c r="L661" s="412"/>
      <c r="M661" s="412"/>
      <c r="N661" s="412"/>
      <c r="O661" s="412"/>
      <c r="P661" s="412"/>
      <c r="Q661" s="412"/>
      <c r="R661" s="412"/>
      <c r="S661" s="412"/>
      <c r="T661" s="412"/>
      <c r="U661" s="412"/>
      <c r="V661" s="412"/>
      <c r="W661" s="412"/>
      <c r="X661" s="412"/>
      <c r="Y661" s="412"/>
      <c r="Z661" s="412"/>
      <c r="AA661" s="412"/>
      <c r="AB661" s="412"/>
      <c r="AC661" s="412"/>
      <c r="AD661" s="412"/>
    </row>
    <row r="662" spans="1:30" ht="20.25" hidden="1" customHeight="1" x14ac:dyDescent="0.4"/>
    <row r="663" spans="1:30" ht="20.25" hidden="1" customHeight="1" x14ac:dyDescent="0.4">
      <c r="B663" s="427"/>
      <c r="C663" s="427"/>
      <c r="D663" s="427"/>
      <c r="E663" s="427"/>
      <c r="F663" s="427"/>
      <c r="G663" s="427"/>
      <c r="H663" s="427"/>
      <c r="I663" s="427"/>
      <c r="J663" s="427"/>
      <c r="K663" s="427"/>
      <c r="L663" s="427"/>
      <c r="M663" s="427"/>
      <c r="N663" s="427"/>
      <c r="O663" s="427"/>
      <c r="P663" s="427"/>
      <c r="Q663" s="427"/>
      <c r="R663" s="427"/>
      <c r="S663" s="427"/>
      <c r="T663" s="427"/>
      <c r="U663" s="427"/>
      <c r="V663" s="427"/>
      <c r="W663" s="427"/>
      <c r="X663" s="427"/>
      <c r="Y663" s="427"/>
      <c r="Z663" s="427"/>
      <c r="AA663" s="427"/>
      <c r="AB663" s="427"/>
      <c r="AC663" s="427"/>
      <c r="AD663" s="427"/>
    </row>
    <row r="664" spans="1:30" ht="20.25" hidden="1" customHeight="1" x14ac:dyDescent="0.4">
      <c r="B664" s="427"/>
      <c r="C664" s="427"/>
      <c r="D664" s="427"/>
      <c r="E664" s="427"/>
      <c r="F664" s="427"/>
      <c r="G664" s="427"/>
      <c r="H664" s="427"/>
      <c r="I664" s="427"/>
      <c r="J664" s="427"/>
      <c r="K664" s="427"/>
      <c r="L664" s="427"/>
      <c r="M664" s="427"/>
      <c r="N664" s="427"/>
      <c r="O664" s="427"/>
      <c r="P664" s="427"/>
      <c r="Q664" s="427"/>
      <c r="R664" s="427"/>
      <c r="S664" s="427"/>
      <c r="T664" s="427"/>
      <c r="U664" s="427"/>
      <c r="V664" s="427"/>
      <c r="W664" s="427"/>
      <c r="X664" s="427"/>
      <c r="Y664" s="427"/>
      <c r="Z664" s="427"/>
      <c r="AA664" s="427"/>
      <c r="AB664" s="427"/>
      <c r="AC664" s="427"/>
      <c r="AD664" s="427"/>
    </row>
    <row r="665" spans="1:30" ht="20.25" hidden="1" customHeight="1" x14ac:dyDescent="0.4"/>
    <row r="666" spans="1:30" ht="20.25" hidden="1" customHeight="1" x14ac:dyDescent="0.4"/>
    <row r="667" spans="1:30" ht="20.25" hidden="1" customHeight="1" x14ac:dyDescent="0.4"/>
    <row r="668" spans="1:30" ht="20.25" hidden="1" customHeight="1" x14ac:dyDescent="0.4"/>
    <row r="669" spans="1:30" ht="20.25" hidden="1" customHeight="1" x14ac:dyDescent="0.4"/>
    <row r="670" spans="1:30" ht="20.25" hidden="1" customHeight="1" x14ac:dyDescent="0.4"/>
    <row r="671" spans="1:30" ht="20.25" hidden="1" customHeight="1" x14ac:dyDescent="0.4"/>
    <row r="672" spans="1:30" ht="20.25" hidden="1" customHeight="1" x14ac:dyDescent="0.4"/>
    <row r="673" spans="1:33" ht="20.25" hidden="1" customHeight="1" x14ac:dyDescent="0.4"/>
    <row r="674" spans="1:33" ht="20.25" hidden="1" customHeight="1" x14ac:dyDescent="0.4"/>
    <row r="675" spans="1:33" ht="20.25" hidden="1" customHeight="1" x14ac:dyDescent="0.4"/>
    <row r="676" spans="1:33" ht="20.25" hidden="1" customHeight="1" x14ac:dyDescent="0.4"/>
    <row r="677" spans="1:33" ht="12" hidden="1" customHeight="1" x14ac:dyDescent="0.4">
      <c r="A677" s="412" t="s">
        <v>6688</v>
      </c>
      <c r="B677" s="412"/>
      <c r="C677" s="412"/>
      <c r="D677" s="412"/>
      <c r="E677" s="412"/>
      <c r="F677" s="412"/>
      <c r="G677" s="412"/>
      <c r="H677" s="412"/>
      <c r="I677" s="412"/>
      <c r="J677" s="412"/>
      <c r="K677" s="412"/>
      <c r="L677" s="412"/>
      <c r="M677" s="412"/>
      <c r="N677" s="412"/>
      <c r="O677" s="412"/>
      <c r="P677" s="412"/>
      <c r="Q677" s="412"/>
      <c r="R677" s="412"/>
      <c r="S677" s="412"/>
      <c r="T677" s="412"/>
      <c r="U677" s="412"/>
      <c r="V677" s="412"/>
      <c r="W677" s="412"/>
      <c r="X677" s="412"/>
      <c r="Y677" s="412"/>
      <c r="Z677" s="412"/>
      <c r="AA677" s="412"/>
      <c r="AB677" s="412"/>
      <c r="AC677" s="412"/>
      <c r="AD677" s="412"/>
    </row>
    <row r="678" spans="1:33" ht="12" hidden="1" customHeight="1" x14ac:dyDescent="0.4">
      <c r="A678" s="412"/>
      <c r="B678" s="412"/>
      <c r="C678" s="412"/>
      <c r="D678" s="412"/>
      <c r="E678" s="412"/>
      <c r="F678" s="412"/>
      <c r="G678" s="412"/>
      <c r="H678" s="412"/>
      <c r="I678" s="412"/>
      <c r="J678" s="412"/>
      <c r="K678" s="412"/>
      <c r="L678" s="412"/>
      <c r="M678" s="412"/>
      <c r="N678" s="412"/>
      <c r="O678" s="412"/>
      <c r="P678" s="412"/>
      <c r="Q678" s="412"/>
      <c r="R678" s="412"/>
      <c r="S678" s="412"/>
      <c r="T678" s="412"/>
      <c r="U678" s="412"/>
      <c r="V678" s="412"/>
      <c r="W678" s="412"/>
      <c r="X678" s="412"/>
      <c r="Y678" s="412"/>
      <c r="Z678" s="412"/>
      <c r="AA678" s="412"/>
      <c r="AB678" s="412"/>
      <c r="AC678" s="412"/>
      <c r="AD678" s="412"/>
      <c r="AF678" s="2" t="s">
        <v>6189</v>
      </c>
      <c r="AG678" s="2" t="str">
        <f>入力情報!C220</f>
        <v>Name of Menbers 17
（社員 17の氏名）</v>
      </c>
    </row>
    <row r="679" spans="1:33" ht="12" hidden="1" customHeight="1" x14ac:dyDescent="0.4">
      <c r="A679" s="412"/>
      <c r="B679" s="412"/>
      <c r="C679" s="412"/>
      <c r="D679" s="412"/>
      <c r="E679" s="412"/>
      <c r="F679" s="412"/>
      <c r="G679" s="412"/>
      <c r="H679" s="412"/>
      <c r="I679" s="412"/>
      <c r="J679" s="412"/>
      <c r="K679" s="412"/>
      <c r="L679" s="412"/>
      <c r="M679" s="412"/>
      <c r="N679" s="412"/>
      <c r="O679" s="412"/>
      <c r="P679" s="412"/>
      <c r="Q679" s="412"/>
      <c r="R679" s="412"/>
      <c r="S679" s="412"/>
      <c r="T679" s="412"/>
      <c r="U679" s="412"/>
      <c r="V679" s="412"/>
      <c r="W679" s="412"/>
      <c r="X679" s="412"/>
      <c r="Y679" s="412"/>
      <c r="Z679" s="412"/>
      <c r="AA679" s="412"/>
      <c r="AB679" s="412"/>
      <c r="AC679" s="412"/>
      <c r="AD679" s="412"/>
    </row>
    <row r="680" spans="1:33" ht="9.9499999999999993" hidden="1" customHeight="1" x14ac:dyDescent="0.4"/>
    <row r="681" spans="1:33" ht="20.25" hidden="1" customHeight="1" x14ac:dyDescent="0.4">
      <c r="B681" s="426" t="str">
        <f>IF(入力情報!E220&lt;&gt;"","member with Limited Liability  "&amp;入力情報!E220,"")</f>
        <v/>
      </c>
      <c r="C681" s="426"/>
      <c r="D681" s="426"/>
      <c r="E681" s="426"/>
      <c r="F681" s="426"/>
      <c r="G681" s="426"/>
      <c r="H681" s="426"/>
      <c r="I681" s="426"/>
      <c r="J681" s="426"/>
      <c r="K681" s="426"/>
      <c r="L681" s="426"/>
      <c r="M681" s="426"/>
      <c r="N681" s="426"/>
      <c r="O681" s="426"/>
      <c r="P681" s="426"/>
      <c r="Q681" s="426"/>
      <c r="R681" s="426"/>
      <c r="S681" s="426"/>
      <c r="T681" s="426"/>
      <c r="U681" s="426"/>
      <c r="V681" s="426"/>
      <c r="W681" s="426"/>
      <c r="X681" s="426"/>
      <c r="Y681" s="426"/>
      <c r="Z681" s="426"/>
      <c r="AA681" s="426"/>
      <c r="AB681" s="426"/>
      <c r="AC681" s="426"/>
      <c r="AD681" s="426"/>
    </row>
    <row r="682" spans="1:33" ht="20.25" hidden="1" customHeight="1" x14ac:dyDescent="0.4">
      <c r="B682" s="426" t="str">
        <f>IF(入力情報!E221&lt;&gt;"","有限責任社員　　 　　　　　　"&amp;入力情報!E221&amp;" 殿","")</f>
        <v/>
      </c>
      <c r="C682" s="426"/>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426"/>
      <c r="AD682" s="426"/>
    </row>
    <row r="683" spans="1:33" ht="9.9499999999999993" hidden="1" customHeight="1" x14ac:dyDescent="0.4">
      <c r="B683" s="145"/>
      <c r="C683" s="145"/>
      <c r="D683" s="145"/>
      <c r="E683" s="145"/>
      <c r="F683" s="145"/>
      <c r="G683" s="145"/>
      <c r="H683" s="145"/>
      <c r="I683" s="145"/>
      <c r="J683" s="145"/>
      <c r="K683" s="145"/>
      <c r="L683" s="145"/>
      <c r="M683" s="145"/>
      <c r="N683" s="145"/>
      <c r="O683" s="145"/>
      <c r="P683" s="145"/>
      <c r="Q683" s="145"/>
      <c r="R683" s="145"/>
      <c r="S683" s="145"/>
      <c r="T683" s="145"/>
      <c r="U683" s="145"/>
      <c r="V683" s="145"/>
      <c r="W683" s="145"/>
      <c r="X683" s="145"/>
      <c r="Y683" s="145"/>
      <c r="Z683" s="145"/>
      <c r="AA683" s="145"/>
      <c r="AB683" s="145"/>
      <c r="AC683" s="145"/>
      <c r="AD683" s="145"/>
    </row>
    <row r="684" spans="1:33" ht="20.25" hidden="1" customHeight="1" x14ac:dyDescent="0.4">
      <c r="B684" s="145"/>
      <c r="C684" s="145"/>
      <c r="D684" s="145"/>
      <c r="E684" s="145"/>
      <c r="F684" s="145"/>
      <c r="G684" s="145"/>
      <c r="H684" s="145"/>
      <c r="I684" s="145"/>
      <c r="J684" s="145"/>
      <c r="K684" s="2" t="str">
        <f>IF(入力情報!E222="","",DBCS(TEXT(入力情報!E222,"0,000"))&amp;"yen")</f>
        <v/>
      </c>
      <c r="L684" s="145"/>
      <c r="M684" s="145"/>
      <c r="N684" s="145"/>
      <c r="O684" s="145"/>
      <c r="P684" s="145"/>
      <c r="Q684" s="145"/>
      <c r="R684" s="145"/>
      <c r="S684" s="145"/>
      <c r="T684" s="145"/>
      <c r="U684" s="145"/>
      <c r="V684" s="145"/>
      <c r="W684" s="145"/>
      <c r="X684" s="145"/>
      <c r="Y684" s="145"/>
      <c r="Z684" s="145"/>
      <c r="AA684" s="145"/>
      <c r="AB684" s="145"/>
      <c r="AC684" s="145"/>
      <c r="AD684" s="145"/>
    </row>
    <row r="685" spans="1:33" ht="20.25" hidden="1" customHeight="1" x14ac:dyDescent="0.4">
      <c r="B685" s="145"/>
      <c r="C685" s="145"/>
      <c r="D685" s="145"/>
      <c r="E685" s="145"/>
      <c r="F685" s="145"/>
      <c r="G685" s="145"/>
      <c r="H685" s="145"/>
      <c r="J685" s="2" t="str">
        <f>IF(入力情報!E222="","","金 "&amp;DBCS(TEXT(入力情報!E222,"0,000"))&amp;"円")</f>
        <v/>
      </c>
      <c r="L685" s="145"/>
      <c r="M685" s="145"/>
      <c r="N685" s="145"/>
      <c r="O685" s="145"/>
      <c r="P685" s="145"/>
      <c r="Q685" s="145"/>
      <c r="R685" s="145"/>
      <c r="S685" s="145"/>
      <c r="T685" s="145"/>
      <c r="U685" s="145"/>
      <c r="V685" s="145"/>
      <c r="W685" s="145"/>
      <c r="X685" s="145"/>
      <c r="Y685" s="145"/>
      <c r="Z685" s="145"/>
      <c r="AA685" s="145"/>
      <c r="AB685" s="145"/>
      <c r="AC685" s="145"/>
      <c r="AD685" s="145"/>
    </row>
    <row r="686" spans="1:33" ht="9.9499999999999993" hidden="1" customHeight="1" x14ac:dyDescent="0.4">
      <c r="B686" s="145"/>
      <c r="C686" s="145"/>
      <c r="D686" s="145"/>
      <c r="E686" s="145"/>
      <c r="F686" s="145"/>
      <c r="G686" s="145"/>
      <c r="H686" s="145"/>
      <c r="L686" s="145"/>
      <c r="M686" s="145"/>
      <c r="N686" s="145"/>
      <c r="O686" s="145"/>
      <c r="P686" s="145"/>
      <c r="Q686" s="145"/>
      <c r="R686" s="145"/>
      <c r="S686" s="145"/>
      <c r="T686" s="145"/>
      <c r="U686" s="145"/>
      <c r="V686" s="145"/>
      <c r="W686" s="145"/>
      <c r="X686" s="145"/>
      <c r="Y686" s="145"/>
      <c r="Z686" s="145"/>
      <c r="AA686" s="145"/>
      <c r="AB686" s="145"/>
      <c r="AC686" s="145"/>
      <c r="AD686" s="145"/>
    </row>
    <row r="687" spans="1:33" ht="20.25" hidden="1" customHeight="1" x14ac:dyDescent="0.4">
      <c r="B687" s="145"/>
      <c r="C687" s="2" t="str">
        <f>"Received as a capital contribution to "&amp;入力情報!$E$6&amp;" Limited Liability Company."</f>
        <v>Received as a capital contribution to SampleName Limited Liability Company.</v>
      </c>
      <c r="E687" s="145"/>
      <c r="F687" s="145"/>
      <c r="G687" s="145"/>
      <c r="H687" s="145"/>
      <c r="L687" s="145"/>
      <c r="M687" s="145"/>
      <c r="N687" s="145"/>
      <c r="O687" s="145"/>
      <c r="P687" s="145"/>
      <c r="Q687" s="145"/>
      <c r="R687" s="145"/>
      <c r="S687" s="145"/>
      <c r="T687" s="145"/>
      <c r="U687" s="145"/>
      <c r="V687" s="145"/>
      <c r="W687" s="145"/>
      <c r="X687" s="145"/>
      <c r="Y687" s="145"/>
      <c r="Z687" s="145"/>
      <c r="AA687" s="145"/>
      <c r="AB687" s="145"/>
      <c r="AC687" s="145"/>
      <c r="AD687" s="145"/>
    </row>
    <row r="688" spans="1:33" ht="20.25" hidden="1" customHeight="1" x14ac:dyDescent="0.4">
      <c r="G688" s="2" t="str">
        <f>入力情報!$E$6&amp;"合同会社の出資金として領収しました。"</f>
        <v>SampleName合同会社の出資金として領収しました。</v>
      </c>
    </row>
    <row r="689" spans="1:30" ht="9.9499999999999993" hidden="1" customHeight="1" x14ac:dyDescent="0.4"/>
    <row r="690" spans="1:30" ht="20.25" hidden="1" customHeight="1" x14ac:dyDescent="0.4">
      <c r="C690" s="2" t="str">
        <f>入力情報!$E$776&amp;" year, "&amp;入力情報!$E$777&amp;" month-"&amp;入力情報!$E$778&amp;" day"</f>
        <v>2024 year, 4 month-25 day</v>
      </c>
    </row>
    <row r="691" spans="1:30" ht="20.25" hidden="1" customHeight="1" x14ac:dyDescent="0.4">
      <c r="C691" s="2" t="str">
        <f>DBCS(入力情報!$E$776)&amp;"年"&amp;DBCS(入力情報!$E$777)&amp;"月"&amp;DBCS(入力情報!$E$778)&amp;"日"</f>
        <v>２０２４年４月２５日</v>
      </c>
    </row>
    <row r="692" spans="1:30" ht="9.9499999999999993" hidden="1" customHeight="1" x14ac:dyDescent="0.4"/>
    <row r="693" spans="1:30" ht="20.25" hidden="1" customHeight="1" x14ac:dyDescent="0.4">
      <c r="M693" s="2" t="str">
        <f>入力情報!$E$6&amp;" Limited Liability Company"</f>
        <v>SampleName Limited Liability Company</v>
      </c>
    </row>
    <row r="694" spans="1:30" ht="20.25" hidden="1" customHeight="1" x14ac:dyDescent="0.4">
      <c r="M694" s="2" t="str">
        <f>"Representative Members "&amp;入力情報!$E$12</f>
        <v>Representative Members Mary Smith</v>
      </c>
    </row>
    <row r="695" spans="1:30" ht="20.25" hidden="1" customHeight="1" x14ac:dyDescent="0.4">
      <c r="M695" s="2" t="str">
        <f>入力情報!E7&amp;"合同会社"</f>
        <v>サンプルネーム合同会社</v>
      </c>
    </row>
    <row r="696" spans="1:30" ht="20.25" hidden="1" customHeight="1" x14ac:dyDescent="0.4">
      <c r="M696" s="2" t="str">
        <f>"代表社員　"&amp;入力情報!$E$13</f>
        <v xml:space="preserve">代表社員　メアリー　スミス </v>
      </c>
    </row>
    <row r="697" spans="1:30" ht="20.25" hidden="1" customHeight="1" x14ac:dyDescent="0.4"/>
    <row r="698" spans="1:30" ht="20.25" hidden="1" customHeight="1" x14ac:dyDescent="0.4"/>
    <row r="699" spans="1:30" ht="20.25" hidden="1" customHeight="1" x14ac:dyDescent="0.4">
      <c r="A699" s="412"/>
      <c r="B699" s="412"/>
      <c r="C699" s="412"/>
      <c r="D699" s="412"/>
      <c r="E699" s="412"/>
      <c r="F699" s="412"/>
      <c r="G699" s="412"/>
      <c r="H699" s="412"/>
      <c r="I699" s="412"/>
      <c r="J699" s="412"/>
      <c r="K699" s="412"/>
      <c r="L699" s="412"/>
      <c r="M699" s="412"/>
      <c r="N699" s="412"/>
      <c r="O699" s="412"/>
      <c r="P699" s="412"/>
      <c r="Q699" s="412"/>
      <c r="R699" s="412"/>
      <c r="S699" s="412"/>
      <c r="T699" s="412"/>
      <c r="U699" s="412"/>
      <c r="V699" s="412"/>
      <c r="W699" s="412"/>
      <c r="X699" s="412"/>
      <c r="Y699" s="412"/>
      <c r="Z699" s="412"/>
      <c r="AA699" s="412"/>
      <c r="AB699" s="412"/>
      <c r="AC699" s="412"/>
      <c r="AD699" s="412"/>
    </row>
    <row r="700" spans="1:30" ht="20.25" hidden="1" customHeight="1" x14ac:dyDescent="0.4">
      <c r="A700" s="412"/>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row>
    <row r="701" spans="1:30" ht="20.25" hidden="1" customHeight="1" x14ac:dyDescent="0.4">
      <c r="A701" s="412"/>
      <c r="B701" s="412"/>
      <c r="C701" s="412"/>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2"/>
      <c r="AD701" s="412"/>
    </row>
    <row r="702" spans="1:30" ht="20.25" hidden="1" customHeight="1" x14ac:dyDescent="0.4"/>
    <row r="703" spans="1:30" ht="20.25" hidden="1" customHeight="1" x14ac:dyDescent="0.4">
      <c r="B703" s="427"/>
      <c r="C703" s="427"/>
      <c r="D703" s="427"/>
      <c r="E703" s="427"/>
      <c r="F703" s="427"/>
      <c r="G703" s="427"/>
      <c r="H703" s="427"/>
      <c r="I703" s="427"/>
      <c r="J703" s="427"/>
      <c r="K703" s="427"/>
      <c r="L703" s="427"/>
      <c r="M703" s="427"/>
      <c r="N703" s="427"/>
      <c r="O703" s="427"/>
      <c r="P703" s="427"/>
      <c r="Q703" s="427"/>
      <c r="R703" s="427"/>
      <c r="S703" s="427"/>
      <c r="T703" s="427"/>
      <c r="U703" s="427"/>
      <c r="V703" s="427"/>
      <c r="W703" s="427"/>
      <c r="X703" s="427"/>
      <c r="Y703" s="427"/>
      <c r="Z703" s="427"/>
      <c r="AA703" s="427"/>
      <c r="AB703" s="427"/>
      <c r="AC703" s="427"/>
      <c r="AD703" s="427"/>
    </row>
    <row r="704" spans="1:30" ht="20.25" hidden="1" customHeight="1" x14ac:dyDescent="0.4">
      <c r="B704" s="427"/>
      <c r="C704" s="427"/>
      <c r="D704" s="427"/>
      <c r="E704" s="427"/>
      <c r="F704" s="427"/>
      <c r="G704" s="427"/>
      <c r="H704" s="427"/>
      <c r="I704" s="427"/>
      <c r="J704" s="427"/>
      <c r="K704" s="427"/>
      <c r="L704" s="427"/>
      <c r="M704" s="427"/>
      <c r="N704" s="427"/>
      <c r="O704" s="427"/>
      <c r="P704" s="427"/>
      <c r="Q704" s="427"/>
      <c r="R704" s="427"/>
      <c r="S704" s="427"/>
      <c r="T704" s="427"/>
      <c r="U704" s="427"/>
      <c r="V704" s="427"/>
      <c r="W704" s="427"/>
      <c r="X704" s="427"/>
      <c r="Y704" s="427"/>
      <c r="Z704" s="427"/>
      <c r="AA704" s="427"/>
      <c r="AB704" s="427"/>
      <c r="AC704" s="427"/>
      <c r="AD704" s="427"/>
    </row>
    <row r="705" spans="1:33" ht="20.25" hidden="1" customHeight="1" x14ac:dyDescent="0.4"/>
    <row r="706" spans="1:33" ht="20.25" hidden="1" customHeight="1" x14ac:dyDescent="0.4"/>
    <row r="707" spans="1:33" ht="20.25" hidden="1" customHeight="1" x14ac:dyDescent="0.4"/>
    <row r="708" spans="1:33" ht="20.25" hidden="1" customHeight="1" x14ac:dyDescent="0.4"/>
    <row r="709" spans="1:33" ht="20.25" hidden="1" customHeight="1" x14ac:dyDescent="0.4"/>
    <row r="710" spans="1:33" ht="20.25" hidden="1" customHeight="1" x14ac:dyDescent="0.4"/>
    <row r="711" spans="1:33" ht="20.25" hidden="1" customHeight="1" x14ac:dyDescent="0.4"/>
    <row r="712" spans="1:33" ht="20.25" hidden="1" customHeight="1" x14ac:dyDescent="0.4"/>
    <row r="713" spans="1:33" ht="20.25" hidden="1" customHeight="1" x14ac:dyDescent="0.4"/>
    <row r="714" spans="1:33" ht="20.25" hidden="1" customHeight="1" x14ac:dyDescent="0.4"/>
    <row r="715" spans="1:33" ht="20.25" hidden="1" customHeight="1" x14ac:dyDescent="0.4"/>
    <row r="716" spans="1:33" ht="20.25" hidden="1" customHeight="1" x14ac:dyDescent="0.4"/>
    <row r="717" spans="1:33" ht="12" hidden="1" customHeight="1" x14ac:dyDescent="0.4">
      <c r="A717" s="412" t="s">
        <v>6688</v>
      </c>
      <c r="B717" s="412"/>
      <c r="C717" s="412"/>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412"/>
    </row>
    <row r="718" spans="1:33" ht="12" hidden="1" customHeight="1" x14ac:dyDescent="0.4">
      <c r="A718" s="412"/>
      <c r="B718" s="412"/>
      <c r="C718" s="412"/>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412"/>
      <c r="AF718" s="2" t="s">
        <v>6189</v>
      </c>
      <c r="AG718" s="2" t="str">
        <f>入力情報!C232</f>
        <v>Name of Menbers 18
（社員 18の氏名）</v>
      </c>
    </row>
    <row r="719" spans="1:33" ht="12" hidden="1" customHeight="1" x14ac:dyDescent="0.4">
      <c r="A719" s="412"/>
      <c r="B719" s="412"/>
      <c r="C719" s="412"/>
      <c r="D719" s="412"/>
      <c r="E719" s="412"/>
      <c r="F719" s="412"/>
      <c r="G719" s="412"/>
      <c r="H719" s="412"/>
      <c r="I719" s="412"/>
      <c r="J719" s="412"/>
      <c r="K719" s="412"/>
      <c r="L719" s="412"/>
      <c r="M719" s="412"/>
      <c r="N719" s="412"/>
      <c r="O719" s="412"/>
      <c r="P719" s="412"/>
      <c r="Q719" s="412"/>
      <c r="R719" s="412"/>
      <c r="S719" s="412"/>
      <c r="T719" s="412"/>
      <c r="U719" s="412"/>
      <c r="V719" s="412"/>
      <c r="W719" s="412"/>
      <c r="X719" s="412"/>
      <c r="Y719" s="412"/>
      <c r="Z719" s="412"/>
      <c r="AA719" s="412"/>
      <c r="AB719" s="412"/>
      <c r="AC719" s="412"/>
      <c r="AD719" s="412"/>
    </row>
    <row r="720" spans="1:33" ht="9.9499999999999993" hidden="1" customHeight="1" x14ac:dyDescent="0.4"/>
    <row r="721" spans="2:30" ht="20.25" hidden="1" customHeight="1" x14ac:dyDescent="0.4">
      <c r="B721" s="426" t="str">
        <f>IF(入力情報!E232&lt;&gt;"","member with Limited Liability  "&amp;入力情報!E232,"")</f>
        <v/>
      </c>
      <c r="C721" s="426"/>
      <c r="D721" s="426"/>
      <c r="E721" s="426"/>
      <c r="F721" s="426"/>
      <c r="G721" s="426"/>
      <c r="H721" s="426"/>
      <c r="I721" s="426"/>
      <c r="J721" s="426"/>
      <c r="K721" s="426"/>
      <c r="L721" s="426"/>
      <c r="M721" s="426"/>
      <c r="N721" s="426"/>
      <c r="O721" s="426"/>
      <c r="P721" s="426"/>
      <c r="Q721" s="426"/>
      <c r="R721" s="426"/>
      <c r="S721" s="426"/>
      <c r="T721" s="426"/>
      <c r="U721" s="426"/>
      <c r="V721" s="426"/>
      <c r="W721" s="426"/>
      <c r="X721" s="426"/>
      <c r="Y721" s="426"/>
      <c r="Z721" s="426"/>
      <c r="AA721" s="426"/>
      <c r="AB721" s="426"/>
      <c r="AC721" s="426"/>
      <c r="AD721" s="426"/>
    </row>
    <row r="722" spans="2:30" ht="20.25" hidden="1" customHeight="1" x14ac:dyDescent="0.4">
      <c r="B722" s="426" t="str">
        <f>IF(入力情報!E233&lt;&gt;"","有限責任社員　　 　　　　　　"&amp;入力情報!E233&amp;" 殿","")</f>
        <v/>
      </c>
      <c r="C722" s="426"/>
      <c r="D722" s="426"/>
      <c r="E722" s="426"/>
      <c r="F722" s="426"/>
      <c r="G722" s="426"/>
      <c r="H722" s="426"/>
      <c r="I722" s="426"/>
      <c r="J722" s="426"/>
      <c r="K722" s="426"/>
      <c r="L722" s="426"/>
      <c r="M722" s="426"/>
      <c r="N722" s="426"/>
      <c r="O722" s="426"/>
      <c r="P722" s="426"/>
      <c r="Q722" s="426"/>
      <c r="R722" s="426"/>
      <c r="S722" s="426"/>
      <c r="T722" s="426"/>
      <c r="U722" s="426"/>
      <c r="V722" s="426"/>
      <c r="W722" s="426"/>
      <c r="X722" s="426"/>
      <c r="Y722" s="426"/>
      <c r="Z722" s="426"/>
      <c r="AA722" s="426"/>
      <c r="AB722" s="426"/>
      <c r="AC722" s="426"/>
      <c r="AD722" s="426"/>
    </row>
    <row r="723" spans="2:30" ht="9.9499999999999993" hidden="1" customHeight="1" x14ac:dyDescent="0.4">
      <c r="B723" s="145"/>
      <c r="C723" s="145"/>
      <c r="D723" s="145"/>
      <c r="E723" s="145"/>
      <c r="F723" s="145"/>
      <c r="G723" s="145"/>
      <c r="H723" s="145"/>
      <c r="I723" s="145"/>
      <c r="J723" s="145"/>
      <c r="K723" s="145"/>
      <c r="L723" s="145"/>
      <c r="M723" s="145"/>
      <c r="N723" s="145"/>
      <c r="O723" s="145"/>
      <c r="P723" s="145"/>
      <c r="Q723" s="145"/>
      <c r="R723" s="145"/>
      <c r="S723" s="145"/>
      <c r="T723" s="145"/>
      <c r="U723" s="145"/>
      <c r="V723" s="145"/>
      <c r="W723" s="145"/>
      <c r="X723" s="145"/>
      <c r="Y723" s="145"/>
      <c r="Z723" s="145"/>
      <c r="AA723" s="145"/>
      <c r="AB723" s="145"/>
      <c r="AC723" s="145"/>
      <c r="AD723" s="145"/>
    </row>
    <row r="724" spans="2:30" ht="20.25" hidden="1" customHeight="1" x14ac:dyDescent="0.4">
      <c r="B724" s="145"/>
      <c r="C724" s="145"/>
      <c r="D724" s="145"/>
      <c r="E724" s="145"/>
      <c r="F724" s="145"/>
      <c r="G724" s="145"/>
      <c r="H724" s="145"/>
      <c r="I724" s="145"/>
      <c r="J724" s="145"/>
      <c r="K724" s="2" t="str">
        <f>IF(入力情報!E234="","",DBCS(TEXT(入力情報!E234,"0,000"))&amp;"yen")</f>
        <v/>
      </c>
      <c r="L724" s="145"/>
      <c r="M724" s="145"/>
      <c r="N724" s="145"/>
      <c r="O724" s="145"/>
      <c r="P724" s="145"/>
      <c r="Q724" s="145"/>
      <c r="R724" s="145"/>
      <c r="S724" s="145"/>
      <c r="T724" s="145"/>
      <c r="U724" s="145"/>
      <c r="V724" s="145"/>
      <c r="W724" s="145"/>
      <c r="X724" s="145"/>
      <c r="Y724" s="145"/>
      <c r="Z724" s="145"/>
      <c r="AA724" s="145"/>
      <c r="AB724" s="145"/>
      <c r="AC724" s="145"/>
      <c r="AD724" s="145"/>
    </row>
    <row r="725" spans="2:30" ht="20.25" hidden="1" customHeight="1" x14ac:dyDescent="0.4">
      <c r="B725" s="145"/>
      <c r="C725" s="145"/>
      <c r="D725" s="145"/>
      <c r="E725" s="145"/>
      <c r="F725" s="145"/>
      <c r="G725" s="145"/>
      <c r="H725" s="145"/>
      <c r="J725" s="2" t="str">
        <f>IF(入力情報!E234="","","金 "&amp;DBCS(TEXT(入力情報!E234,"0,000"))&amp;"円")</f>
        <v/>
      </c>
      <c r="L725" s="145"/>
      <c r="M725" s="145"/>
      <c r="N725" s="145"/>
      <c r="O725" s="145"/>
      <c r="P725" s="145"/>
      <c r="Q725" s="145"/>
      <c r="R725" s="145"/>
      <c r="S725" s="145"/>
      <c r="T725" s="145"/>
      <c r="U725" s="145"/>
      <c r="V725" s="145"/>
      <c r="W725" s="145"/>
      <c r="X725" s="145"/>
      <c r="Y725" s="145"/>
      <c r="Z725" s="145"/>
      <c r="AA725" s="145"/>
      <c r="AB725" s="145"/>
      <c r="AC725" s="145"/>
      <c r="AD725" s="145"/>
    </row>
    <row r="726" spans="2:30" ht="9.9499999999999993" hidden="1" customHeight="1" x14ac:dyDescent="0.4">
      <c r="B726" s="145"/>
      <c r="C726" s="145"/>
      <c r="D726" s="145"/>
      <c r="E726" s="145"/>
      <c r="F726" s="145"/>
      <c r="G726" s="145"/>
      <c r="H726" s="145"/>
      <c r="L726" s="145"/>
      <c r="M726" s="145"/>
      <c r="N726" s="145"/>
      <c r="O726" s="145"/>
      <c r="P726" s="145"/>
      <c r="Q726" s="145"/>
      <c r="R726" s="145"/>
      <c r="S726" s="145"/>
      <c r="T726" s="145"/>
      <c r="U726" s="145"/>
      <c r="V726" s="145"/>
      <c r="W726" s="145"/>
      <c r="X726" s="145"/>
      <c r="Y726" s="145"/>
      <c r="Z726" s="145"/>
      <c r="AA726" s="145"/>
      <c r="AB726" s="145"/>
      <c r="AC726" s="145"/>
      <c r="AD726" s="145"/>
    </row>
    <row r="727" spans="2:30" ht="20.25" hidden="1" customHeight="1" x14ac:dyDescent="0.4">
      <c r="B727" s="145"/>
      <c r="C727" s="2" t="str">
        <f>"Received as a capital contribution to "&amp;入力情報!$E$6&amp;" Limited Liability Company."</f>
        <v>Received as a capital contribution to SampleName Limited Liability Company.</v>
      </c>
      <c r="E727" s="145"/>
      <c r="F727" s="145"/>
      <c r="G727" s="145"/>
      <c r="H727" s="145"/>
      <c r="L727" s="145"/>
      <c r="M727" s="145"/>
      <c r="N727" s="145"/>
      <c r="O727" s="145"/>
      <c r="P727" s="145"/>
      <c r="Q727" s="145"/>
      <c r="R727" s="145"/>
      <c r="S727" s="145"/>
      <c r="T727" s="145"/>
      <c r="U727" s="145"/>
      <c r="V727" s="145"/>
      <c r="W727" s="145"/>
      <c r="X727" s="145"/>
      <c r="Y727" s="145"/>
      <c r="Z727" s="145"/>
      <c r="AA727" s="145"/>
      <c r="AB727" s="145"/>
      <c r="AC727" s="145"/>
      <c r="AD727" s="145"/>
    </row>
    <row r="728" spans="2:30" ht="20.25" hidden="1" customHeight="1" x14ac:dyDescent="0.4">
      <c r="G728" s="2" t="str">
        <f>入力情報!$E$6&amp;"合同会社の出資金として領収しました。"</f>
        <v>SampleName合同会社の出資金として領収しました。</v>
      </c>
    </row>
    <row r="729" spans="2:30" ht="9.9499999999999993" hidden="1" customHeight="1" x14ac:dyDescent="0.4"/>
    <row r="730" spans="2:30" ht="20.25" hidden="1" customHeight="1" x14ac:dyDescent="0.4">
      <c r="C730" s="2" t="str">
        <f>入力情報!$E$776&amp;" year, "&amp;入力情報!$E$777&amp;" month-"&amp;入力情報!$E$778&amp;" day"</f>
        <v>2024 year, 4 month-25 day</v>
      </c>
    </row>
    <row r="731" spans="2:30" ht="20.25" hidden="1" customHeight="1" x14ac:dyDescent="0.4">
      <c r="C731" s="2" t="str">
        <f>DBCS(入力情報!$E$776)&amp;"年"&amp;DBCS(入力情報!$E$777)&amp;"月"&amp;DBCS(入力情報!$E$778)&amp;"日"</f>
        <v>２０２４年４月２５日</v>
      </c>
    </row>
    <row r="732" spans="2:30" ht="9.9499999999999993" hidden="1" customHeight="1" x14ac:dyDescent="0.4"/>
    <row r="733" spans="2:30" ht="20.25" hidden="1" customHeight="1" x14ac:dyDescent="0.4">
      <c r="M733" s="2" t="str">
        <f>入力情報!$E$6&amp;" Limited Liability Company"</f>
        <v>SampleName Limited Liability Company</v>
      </c>
    </row>
    <row r="734" spans="2:30" ht="20.25" hidden="1" customHeight="1" x14ac:dyDescent="0.4">
      <c r="M734" s="2" t="str">
        <f>"Representative Members "&amp;入力情報!$E$12</f>
        <v>Representative Members Mary Smith</v>
      </c>
    </row>
    <row r="735" spans="2:30" ht="20.25" hidden="1" customHeight="1" x14ac:dyDescent="0.4">
      <c r="M735" s="2" t="str">
        <f>入力情報!E7&amp;"合同会社"</f>
        <v>サンプルネーム合同会社</v>
      </c>
    </row>
    <row r="736" spans="2:30" ht="20.25" hidden="1" customHeight="1" x14ac:dyDescent="0.4">
      <c r="M736" s="2" t="str">
        <f>"代表社員　"&amp;入力情報!$E$13</f>
        <v xml:space="preserve">代表社員　メアリー　スミス </v>
      </c>
    </row>
    <row r="737" spans="1:30" ht="20.25" hidden="1" customHeight="1" x14ac:dyDescent="0.4"/>
    <row r="738" spans="1:30" ht="20.25" hidden="1" customHeight="1" x14ac:dyDescent="0.4"/>
    <row r="739" spans="1:30" ht="20.25" hidden="1" customHeight="1" x14ac:dyDescent="0.4">
      <c r="A739" s="412"/>
      <c r="B739" s="412"/>
      <c r="C739" s="412"/>
      <c r="D739" s="412"/>
      <c r="E739" s="412"/>
      <c r="F739" s="412"/>
      <c r="G739" s="412"/>
      <c r="H739" s="412"/>
      <c r="I739" s="412"/>
      <c r="J739" s="412"/>
      <c r="K739" s="412"/>
      <c r="L739" s="412"/>
      <c r="M739" s="412"/>
      <c r="N739" s="412"/>
      <c r="O739" s="412"/>
      <c r="P739" s="412"/>
      <c r="Q739" s="412"/>
      <c r="R739" s="412"/>
      <c r="S739" s="412"/>
      <c r="T739" s="412"/>
      <c r="U739" s="412"/>
      <c r="V739" s="412"/>
      <c r="W739" s="412"/>
      <c r="X739" s="412"/>
      <c r="Y739" s="412"/>
      <c r="Z739" s="412"/>
      <c r="AA739" s="412"/>
      <c r="AB739" s="412"/>
      <c r="AC739" s="412"/>
      <c r="AD739" s="412"/>
    </row>
    <row r="740" spans="1:30" ht="20.25" hidden="1" customHeight="1" x14ac:dyDescent="0.4">
      <c r="A740" s="412"/>
      <c r="B740" s="412"/>
      <c r="C740" s="412"/>
      <c r="D740" s="412"/>
      <c r="E740" s="412"/>
      <c r="F740" s="412"/>
      <c r="G740" s="412"/>
      <c r="H740" s="412"/>
      <c r="I740" s="412"/>
      <c r="J740" s="412"/>
      <c r="K740" s="412"/>
      <c r="L740" s="412"/>
      <c r="M740" s="412"/>
      <c r="N740" s="412"/>
      <c r="O740" s="412"/>
      <c r="P740" s="412"/>
      <c r="Q740" s="412"/>
      <c r="R740" s="412"/>
      <c r="S740" s="412"/>
      <c r="T740" s="412"/>
      <c r="U740" s="412"/>
      <c r="V740" s="412"/>
      <c r="W740" s="412"/>
      <c r="X740" s="412"/>
      <c r="Y740" s="412"/>
      <c r="Z740" s="412"/>
      <c r="AA740" s="412"/>
      <c r="AB740" s="412"/>
      <c r="AC740" s="412"/>
      <c r="AD740" s="412"/>
    </row>
    <row r="741" spans="1:30" ht="20.25" hidden="1" customHeight="1" x14ac:dyDescent="0.4">
      <c r="A741" s="412"/>
      <c r="B741" s="412"/>
      <c r="C741" s="412"/>
      <c r="D741" s="412"/>
      <c r="E741" s="412"/>
      <c r="F741" s="412"/>
      <c r="G741" s="412"/>
      <c r="H741" s="412"/>
      <c r="I741" s="412"/>
      <c r="J741" s="412"/>
      <c r="K741" s="412"/>
      <c r="L741" s="412"/>
      <c r="M741" s="412"/>
      <c r="N741" s="412"/>
      <c r="O741" s="412"/>
      <c r="P741" s="412"/>
      <c r="Q741" s="412"/>
      <c r="R741" s="412"/>
      <c r="S741" s="412"/>
      <c r="T741" s="412"/>
      <c r="U741" s="412"/>
      <c r="V741" s="412"/>
      <c r="W741" s="412"/>
      <c r="X741" s="412"/>
      <c r="Y741" s="412"/>
      <c r="Z741" s="412"/>
      <c r="AA741" s="412"/>
      <c r="AB741" s="412"/>
      <c r="AC741" s="412"/>
      <c r="AD741" s="412"/>
    </row>
    <row r="742" spans="1:30" ht="20.25" hidden="1" customHeight="1" x14ac:dyDescent="0.4"/>
    <row r="743" spans="1:30" ht="20.25" hidden="1" customHeight="1" x14ac:dyDescent="0.4">
      <c r="B743" s="427"/>
      <c r="C743" s="427"/>
      <c r="D743" s="427"/>
      <c r="E743" s="427"/>
      <c r="F743" s="427"/>
      <c r="G743" s="427"/>
      <c r="H743" s="427"/>
      <c r="I743" s="427"/>
      <c r="J743" s="427"/>
      <c r="K743" s="427"/>
      <c r="L743" s="427"/>
      <c r="M743" s="427"/>
      <c r="N743" s="427"/>
      <c r="O743" s="427"/>
      <c r="P743" s="427"/>
      <c r="Q743" s="427"/>
      <c r="R743" s="427"/>
      <c r="S743" s="427"/>
      <c r="T743" s="427"/>
      <c r="U743" s="427"/>
      <c r="V743" s="427"/>
      <c r="W743" s="427"/>
      <c r="X743" s="427"/>
      <c r="Y743" s="427"/>
      <c r="Z743" s="427"/>
      <c r="AA743" s="427"/>
      <c r="AB743" s="427"/>
      <c r="AC743" s="427"/>
      <c r="AD743" s="427"/>
    </row>
    <row r="744" spans="1:30" ht="20.25" hidden="1" customHeight="1" x14ac:dyDescent="0.4">
      <c r="B744" s="427"/>
      <c r="C744" s="427"/>
      <c r="D744" s="427"/>
      <c r="E744" s="427"/>
      <c r="F744" s="427"/>
      <c r="G744" s="427"/>
      <c r="H744" s="427"/>
      <c r="I744" s="427"/>
      <c r="J744" s="427"/>
      <c r="K744" s="427"/>
      <c r="L744" s="427"/>
      <c r="M744" s="427"/>
      <c r="N744" s="427"/>
      <c r="O744" s="427"/>
      <c r="P744" s="427"/>
      <c r="Q744" s="427"/>
      <c r="R744" s="427"/>
      <c r="S744" s="427"/>
      <c r="T744" s="427"/>
      <c r="U744" s="427"/>
      <c r="V744" s="427"/>
      <c r="W744" s="427"/>
      <c r="X744" s="427"/>
      <c r="Y744" s="427"/>
      <c r="Z744" s="427"/>
      <c r="AA744" s="427"/>
      <c r="AB744" s="427"/>
      <c r="AC744" s="427"/>
      <c r="AD744" s="427"/>
    </row>
    <row r="745" spans="1:30" ht="20.25" hidden="1" customHeight="1" x14ac:dyDescent="0.4"/>
    <row r="746" spans="1:30" ht="20.25" hidden="1" customHeight="1" x14ac:dyDescent="0.4"/>
    <row r="747" spans="1:30" ht="20.25" hidden="1" customHeight="1" x14ac:dyDescent="0.4"/>
    <row r="748" spans="1:30" ht="20.25" hidden="1" customHeight="1" x14ac:dyDescent="0.4"/>
    <row r="749" spans="1:30" ht="20.25" hidden="1" customHeight="1" x14ac:dyDescent="0.4"/>
    <row r="750" spans="1:30" ht="20.25" hidden="1" customHeight="1" x14ac:dyDescent="0.4"/>
    <row r="751" spans="1:30" ht="20.25" hidden="1" customHeight="1" x14ac:dyDescent="0.4"/>
    <row r="752" spans="1:30" ht="20.25" hidden="1" customHeight="1" x14ac:dyDescent="0.4"/>
    <row r="753" spans="1:33" ht="20.25" hidden="1" customHeight="1" x14ac:dyDescent="0.4"/>
    <row r="754" spans="1:33" ht="20.25" hidden="1" customHeight="1" x14ac:dyDescent="0.4"/>
    <row r="755" spans="1:33" ht="20.25" hidden="1" customHeight="1" x14ac:dyDescent="0.4"/>
    <row r="756" spans="1:33" ht="20.25" hidden="1" customHeight="1" x14ac:dyDescent="0.4"/>
    <row r="757" spans="1:33" ht="12" hidden="1" customHeight="1" x14ac:dyDescent="0.4">
      <c r="A757" s="412" t="s">
        <v>6688</v>
      </c>
      <c r="B757" s="412"/>
      <c r="C757" s="412"/>
      <c r="D757" s="412"/>
      <c r="E757" s="412"/>
      <c r="F757" s="412"/>
      <c r="G757" s="412"/>
      <c r="H757" s="412"/>
      <c r="I757" s="412"/>
      <c r="J757" s="412"/>
      <c r="K757" s="412"/>
      <c r="L757" s="412"/>
      <c r="M757" s="412"/>
      <c r="N757" s="412"/>
      <c r="O757" s="412"/>
      <c r="P757" s="412"/>
      <c r="Q757" s="412"/>
      <c r="R757" s="412"/>
      <c r="S757" s="412"/>
      <c r="T757" s="412"/>
      <c r="U757" s="412"/>
      <c r="V757" s="412"/>
      <c r="W757" s="412"/>
      <c r="X757" s="412"/>
      <c r="Y757" s="412"/>
      <c r="Z757" s="412"/>
      <c r="AA757" s="412"/>
      <c r="AB757" s="412"/>
      <c r="AC757" s="412"/>
      <c r="AD757" s="412"/>
    </row>
    <row r="758" spans="1:33" ht="12" hidden="1" customHeight="1" x14ac:dyDescent="0.4">
      <c r="A758" s="412"/>
      <c r="B758" s="412"/>
      <c r="C758" s="412"/>
      <c r="D758" s="412"/>
      <c r="E758" s="412"/>
      <c r="F758" s="412"/>
      <c r="G758" s="412"/>
      <c r="H758" s="412"/>
      <c r="I758" s="412"/>
      <c r="J758" s="412"/>
      <c r="K758" s="412"/>
      <c r="L758" s="412"/>
      <c r="M758" s="412"/>
      <c r="N758" s="412"/>
      <c r="O758" s="412"/>
      <c r="P758" s="412"/>
      <c r="Q758" s="412"/>
      <c r="R758" s="412"/>
      <c r="S758" s="412"/>
      <c r="T758" s="412"/>
      <c r="U758" s="412"/>
      <c r="V758" s="412"/>
      <c r="W758" s="412"/>
      <c r="X758" s="412"/>
      <c r="Y758" s="412"/>
      <c r="Z758" s="412"/>
      <c r="AA758" s="412"/>
      <c r="AB758" s="412"/>
      <c r="AC758" s="412"/>
      <c r="AD758" s="412"/>
      <c r="AF758" s="2" t="s">
        <v>6189</v>
      </c>
      <c r="AG758" s="2" t="str">
        <f>入力情報!C244</f>
        <v>Name of Menbers 19
（社員 19の氏名）</v>
      </c>
    </row>
    <row r="759" spans="1:33" ht="12" hidden="1" customHeight="1" x14ac:dyDescent="0.4">
      <c r="A759" s="412"/>
      <c r="B759" s="412"/>
      <c r="C759" s="412"/>
      <c r="D759" s="412"/>
      <c r="E759" s="412"/>
      <c r="F759" s="412"/>
      <c r="G759" s="412"/>
      <c r="H759" s="412"/>
      <c r="I759" s="412"/>
      <c r="J759" s="412"/>
      <c r="K759" s="412"/>
      <c r="L759" s="412"/>
      <c r="M759" s="412"/>
      <c r="N759" s="412"/>
      <c r="O759" s="412"/>
      <c r="P759" s="412"/>
      <c r="Q759" s="412"/>
      <c r="R759" s="412"/>
      <c r="S759" s="412"/>
      <c r="T759" s="412"/>
      <c r="U759" s="412"/>
      <c r="V759" s="412"/>
      <c r="W759" s="412"/>
      <c r="X759" s="412"/>
      <c r="Y759" s="412"/>
      <c r="Z759" s="412"/>
      <c r="AA759" s="412"/>
      <c r="AB759" s="412"/>
      <c r="AC759" s="412"/>
      <c r="AD759" s="412"/>
    </row>
    <row r="760" spans="1:33" ht="9.9499999999999993" hidden="1" customHeight="1" x14ac:dyDescent="0.4"/>
    <row r="761" spans="1:33" ht="20.25" hidden="1" customHeight="1" x14ac:dyDescent="0.4">
      <c r="B761" s="426" t="str">
        <f>IF(入力情報!E244&lt;&gt;"","member with Limited Liability  "&amp;入力情報!E244,"")</f>
        <v/>
      </c>
      <c r="C761" s="426"/>
      <c r="D761" s="426"/>
      <c r="E761" s="426"/>
      <c r="F761" s="426"/>
      <c r="G761" s="426"/>
      <c r="H761" s="426"/>
      <c r="I761" s="426"/>
      <c r="J761" s="426"/>
      <c r="K761" s="426"/>
      <c r="L761" s="426"/>
      <c r="M761" s="426"/>
      <c r="N761" s="426"/>
      <c r="O761" s="426"/>
      <c r="P761" s="426"/>
      <c r="Q761" s="426"/>
      <c r="R761" s="426"/>
      <c r="S761" s="426"/>
      <c r="T761" s="426"/>
      <c r="U761" s="426"/>
      <c r="V761" s="426"/>
      <c r="W761" s="426"/>
      <c r="X761" s="426"/>
      <c r="Y761" s="426"/>
      <c r="Z761" s="426"/>
      <c r="AA761" s="426"/>
      <c r="AB761" s="426"/>
      <c r="AC761" s="426"/>
      <c r="AD761" s="426"/>
    </row>
    <row r="762" spans="1:33" ht="20.25" hidden="1" customHeight="1" x14ac:dyDescent="0.4">
      <c r="B762" s="426" t="str">
        <f>IF(入力情報!E245&lt;&gt;"","有限責任社員　　 　　　　　　"&amp;入力情報!E245&amp;" 殿","")</f>
        <v/>
      </c>
      <c r="C762" s="426"/>
      <c r="D762" s="426"/>
      <c r="E762" s="426"/>
      <c r="F762" s="426"/>
      <c r="G762" s="426"/>
      <c r="H762" s="426"/>
      <c r="I762" s="426"/>
      <c r="J762" s="426"/>
      <c r="K762" s="426"/>
      <c r="L762" s="426"/>
      <c r="M762" s="426"/>
      <c r="N762" s="426"/>
      <c r="O762" s="426"/>
      <c r="P762" s="426"/>
      <c r="Q762" s="426"/>
      <c r="R762" s="426"/>
      <c r="S762" s="426"/>
      <c r="T762" s="426"/>
      <c r="U762" s="426"/>
      <c r="V762" s="426"/>
      <c r="W762" s="426"/>
      <c r="X762" s="426"/>
      <c r="Y762" s="426"/>
      <c r="Z762" s="426"/>
      <c r="AA762" s="426"/>
      <c r="AB762" s="426"/>
      <c r="AC762" s="426"/>
      <c r="AD762" s="426"/>
    </row>
    <row r="763" spans="1:33" ht="9.9499999999999993" hidden="1" customHeight="1" x14ac:dyDescent="0.4">
      <c r="B763" s="145"/>
      <c r="C763" s="145"/>
      <c r="D763" s="145"/>
      <c r="E763" s="145"/>
      <c r="F763" s="145"/>
      <c r="G763" s="145"/>
      <c r="H763" s="145"/>
      <c r="I763" s="145"/>
      <c r="J763" s="145"/>
      <c r="K763" s="145"/>
      <c r="L763" s="145"/>
      <c r="M763" s="145"/>
      <c r="N763" s="145"/>
      <c r="O763" s="145"/>
      <c r="P763" s="145"/>
      <c r="Q763" s="145"/>
      <c r="R763" s="145"/>
      <c r="S763" s="145"/>
      <c r="T763" s="145"/>
      <c r="U763" s="145"/>
      <c r="V763" s="145"/>
      <c r="W763" s="145"/>
      <c r="X763" s="145"/>
      <c r="Y763" s="145"/>
      <c r="Z763" s="145"/>
      <c r="AA763" s="145"/>
      <c r="AB763" s="145"/>
      <c r="AC763" s="145"/>
      <c r="AD763" s="145"/>
    </row>
    <row r="764" spans="1:33" ht="20.25" hidden="1" customHeight="1" x14ac:dyDescent="0.4">
      <c r="B764" s="145"/>
      <c r="C764" s="145"/>
      <c r="D764" s="145"/>
      <c r="E764" s="145"/>
      <c r="F764" s="145"/>
      <c r="G764" s="145"/>
      <c r="H764" s="145"/>
      <c r="I764" s="145"/>
      <c r="J764" s="145"/>
      <c r="K764" s="2" t="str">
        <f>IF(入力情報!E246="","",DBCS(TEXT(入力情報!E246,"0,000"))&amp;"yen")</f>
        <v/>
      </c>
      <c r="L764" s="145"/>
      <c r="M764" s="145"/>
      <c r="N764" s="145"/>
      <c r="O764" s="145"/>
      <c r="P764" s="145"/>
      <c r="Q764" s="145"/>
      <c r="R764" s="145"/>
      <c r="S764" s="145"/>
      <c r="T764" s="145"/>
      <c r="U764" s="145"/>
      <c r="V764" s="145"/>
      <c r="W764" s="145"/>
      <c r="X764" s="145"/>
      <c r="Y764" s="145"/>
      <c r="Z764" s="145"/>
      <c r="AA764" s="145"/>
      <c r="AB764" s="145"/>
      <c r="AC764" s="145"/>
      <c r="AD764" s="145"/>
    </row>
    <row r="765" spans="1:33" ht="20.25" hidden="1" customHeight="1" x14ac:dyDescent="0.4">
      <c r="B765" s="145"/>
      <c r="C765" s="145"/>
      <c r="D765" s="145"/>
      <c r="E765" s="145"/>
      <c r="F765" s="145"/>
      <c r="G765" s="145"/>
      <c r="H765" s="145"/>
      <c r="J765" s="2" t="str">
        <f>IF(入力情報!E246="","","金 "&amp;DBCS(TEXT(入力情報!E246,"0,000"))&amp;"円")</f>
        <v/>
      </c>
      <c r="L765" s="145"/>
      <c r="M765" s="145"/>
      <c r="N765" s="145"/>
      <c r="O765" s="145"/>
      <c r="P765" s="145"/>
      <c r="Q765" s="145"/>
      <c r="R765" s="145"/>
      <c r="S765" s="145"/>
      <c r="T765" s="145"/>
      <c r="U765" s="145"/>
      <c r="V765" s="145"/>
      <c r="W765" s="145"/>
      <c r="X765" s="145"/>
      <c r="Y765" s="145"/>
      <c r="Z765" s="145"/>
      <c r="AA765" s="145"/>
      <c r="AB765" s="145"/>
      <c r="AC765" s="145"/>
      <c r="AD765" s="145"/>
    </row>
    <row r="766" spans="1:33" ht="9.9499999999999993" hidden="1" customHeight="1" x14ac:dyDescent="0.4">
      <c r="B766" s="145"/>
      <c r="C766" s="145"/>
      <c r="D766" s="145"/>
      <c r="E766" s="145"/>
      <c r="F766" s="145"/>
      <c r="G766" s="145"/>
      <c r="H766" s="145"/>
      <c r="L766" s="145"/>
      <c r="M766" s="145"/>
      <c r="N766" s="145"/>
      <c r="O766" s="145"/>
      <c r="P766" s="145"/>
      <c r="Q766" s="145"/>
      <c r="R766" s="145"/>
      <c r="S766" s="145"/>
      <c r="T766" s="145"/>
      <c r="U766" s="145"/>
      <c r="V766" s="145"/>
      <c r="W766" s="145"/>
      <c r="X766" s="145"/>
      <c r="Y766" s="145"/>
      <c r="Z766" s="145"/>
      <c r="AA766" s="145"/>
      <c r="AB766" s="145"/>
      <c r="AC766" s="145"/>
      <c r="AD766" s="145"/>
    </row>
    <row r="767" spans="1:33" ht="20.25" hidden="1" customHeight="1" x14ac:dyDescent="0.4">
      <c r="B767" s="145"/>
      <c r="C767" s="2" t="str">
        <f>"Received as a capital contribution to "&amp;入力情報!$E$6&amp;" Limited Liability Company."</f>
        <v>Received as a capital contribution to SampleName Limited Liability Company.</v>
      </c>
      <c r="E767" s="145"/>
      <c r="F767" s="145"/>
      <c r="G767" s="145"/>
      <c r="H767" s="145"/>
      <c r="L767" s="145"/>
      <c r="M767" s="145"/>
      <c r="N767" s="145"/>
      <c r="O767" s="145"/>
      <c r="P767" s="145"/>
      <c r="Q767" s="145"/>
      <c r="R767" s="145"/>
      <c r="S767" s="145"/>
      <c r="T767" s="145"/>
      <c r="U767" s="145"/>
      <c r="V767" s="145"/>
      <c r="W767" s="145"/>
      <c r="X767" s="145"/>
      <c r="Y767" s="145"/>
      <c r="Z767" s="145"/>
      <c r="AA767" s="145"/>
      <c r="AB767" s="145"/>
      <c r="AC767" s="145"/>
      <c r="AD767" s="145"/>
    </row>
    <row r="768" spans="1:33" ht="20.25" hidden="1" customHeight="1" x14ac:dyDescent="0.4">
      <c r="G768" s="2" t="str">
        <f>入力情報!$E$6&amp;"合同会社の出資金として領収しました。"</f>
        <v>SampleName合同会社の出資金として領収しました。</v>
      </c>
    </row>
    <row r="769" spans="1:30" ht="9.9499999999999993" hidden="1" customHeight="1" x14ac:dyDescent="0.4"/>
    <row r="770" spans="1:30" ht="20.25" hidden="1" customHeight="1" x14ac:dyDescent="0.4">
      <c r="C770" s="2" t="str">
        <f>入力情報!$E$776&amp;" year, "&amp;入力情報!$E$777&amp;" month-"&amp;入力情報!$E$778&amp;" day"</f>
        <v>2024 year, 4 month-25 day</v>
      </c>
    </row>
    <row r="771" spans="1:30" ht="20.25" hidden="1" customHeight="1" x14ac:dyDescent="0.4">
      <c r="C771" s="2" t="str">
        <f>DBCS(入力情報!$E$776)&amp;"年"&amp;DBCS(入力情報!$E$777)&amp;"月"&amp;DBCS(入力情報!$E$778)&amp;"日"</f>
        <v>２０２４年４月２５日</v>
      </c>
    </row>
    <row r="772" spans="1:30" ht="9.9499999999999993" hidden="1" customHeight="1" x14ac:dyDescent="0.4"/>
    <row r="773" spans="1:30" ht="20.25" hidden="1" customHeight="1" x14ac:dyDescent="0.4">
      <c r="M773" s="2" t="str">
        <f>入力情報!$E$6&amp;" Limited Liability Company"</f>
        <v>SampleName Limited Liability Company</v>
      </c>
    </row>
    <row r="774" spans="1:30" ht="20.25" hidden="1" customHeight="1" x14ac:dyDescent="0.4">
      <c r="M774" s="2" t="str">
        <f>"Representative Members "&amp;入力情報!$E$12</f>
        <v>Representative Members Mary Smith</v>
      </c>
    </row>
    <row r="775" spans="1:30" ht="20.25" hidden="1" customHeight="1" x14ac:dyDescent="0.4">
      <c r="M775" s="2" t="str">
        <f>入力情報!E7&amp;"合同会社"</f>
        <v>サンプルネーム合同会社</v>
      </c>
    </row>
    <row r="776" spans="1:30" ht="20.25" hidden="1" customHeight="1" x14ac:dyDescent="0.4">
      <c r="M776" s="2" t="str">
        <f>"代表社員　"&amp;入力情報!$E$13</f>
        <v xml:space="preserve">代表社員　メアリー　スミス </v>
      </c>
    </row>
    <row r="777" spans="1:30" ht="20.25" hidden="1" customHeight="1" x14ac:dyDescent="0.4"/>
    <row r="778" spans="1:30" ht="20.25" hidden="1" customHeight="1" x14ac:dyDescent="0.4"/>
    <row r="779" spans="1:30" ht="20.25" hidden="1" customHeight="1" x14ac:dyDescent="0.4">
      <c r="A779" s="412"/>
      <c r="B779" s="412"/>
      <c r="C779" s="412"/>
      <c r="D779" s="412"/>
      <c r="E779" s="412"/>
      <c r="F779" s="412"/>
      <c r="G779" s="412"/>
      <c r="H779" s="412"/>
      <c r="I779" s="412"/>
      <c r="J779" s="412"/>
      <c r="K779" s="412"/>
      <c r="L779" s="412"/>
      <c r="M779" s="412"/>
      <c r="N779" s="412"/>
      <c r="O779" s="412"/>
      <c r="P779" s="412"/>
      <c r="Q779" s="412"/>
      <c r="R779" s="412"/>
      <c r="S779" s="412"/>
      <c r="T779" s="412"/>
      <c r="U779" s="412"/>
      <c r="V779" s="412"/>
      <c r="W779" s="412"/>
      <c r="X779" s="412"/>
      <c r="Y779" s="412"/>
      <c r="Z779" s="412"/>
      <c r="AA779" s="412"/>
      <c r="AB779" s="412"/>
      <c r="AC779" s="412"/>
      <c r="AD779" s="412"/>
    </row>
    <row r="780" spans="1:30" ht="20.25" hidden="1" customHeight="1" x14ac:dyDescent="0.4">
      <c r="A780" s="412"/>
      <c r="B780" s="412"/>
      <c r="C780" s="412"/>
      <c r="D780" s="412"/>
      <c r="E780" s="412"/>
      <c r="F780" s="412"/>
      <c r="G780" s="412"/>
      <c r="H780" s="412"/>
      <c r="I780" s="412"/>
      <c r="J780" s="412"/>
      <c r="K780" s="412"/>
      <c r="L780" s="412"/>
      <c r="M780" s="412"/>
      <c r="N780" s="412"/>
      <c r="O780" s="412"/>
      <c r="P780" s="412"/>
      <c r="Q780" s="412"/>
      <c r="R780" s="412"/>
      <c r="S780" s="412"/>
      <c r="T780" s="412"/>
      <c r="U780" s="412"/>
      <c r="V780" s="412"/>
      <c r="W780" s="412"/>
      <c r="X780" s="412"/>
      <c r="Y780" s="412"/>
      <c r="Z780" s="412"/>
      <c r="AA780" s="412"/>
      <c r="AB780" s="412"/>
      <c r="AC780" s="412"/>
      <c r="AD780" s="412"/>
    </row>
    <row r="781" spans="1:30" ht="20.25" hidden="1" customHeight="1" x14ac:dyDescent="0.4">
      <c r="A781" s="412"/>
      <c r="B781" s="412"/>
      <c r="C781" s="412"/>
      <c r="D781" s="412"/>
      <c r="E781" s="412"/>
      <c r="F781" s="412"/>
      <c r="G781" s="412"/>
      <c r="H781" s="412"/>
      <c r="I781" s="412"/>
      <c r="J781" s="412"/>
      <c r="K781" s="412"/>
      <c r="L781" s="412"/>
      <c r="M781" s="412"/>
      <c r="N781" s="412"/>
      <c r="O781" s="412"/>
      <c r="P781" s="412"/>
      <c r="Q781" s="412"/>
      <c r="R781" s="412"/>
      <c r="S781" s="412"/>
      <c r="T781" s="412"/>
      <c r="U781" s="412"/>
      <c r="V781" s="412"/>
      <c r="W781" s="412"/>
      <c r="X781" s="412"/>
      <c r="Y781" s="412"/>
      <c r="Z781" s="412"/>
      <c r="AA781" s="412"/>
      <c r="AB781" s="412"/>
      <c r="AC781" s="412"/>
      <c r="AD781" s="412"/>
    </row>
    <row r="782" spans="1:30" ht="20.25" hidden="1" customHeight="1" x14ac:dyDescent="0.4"/>
    <row r="783" spans="1:30" ht="20.25" hidden="1" customHeight="1" x14ac:dyDescent="0.4">
      <c r="B783" s="427"/>
      <c r="C783" s="427"/>
      <c r="D783" s="427"/>
      <c r="E783" s="427"/>
      <c r="F783" s="427"/>
      <c r="G783" s="427"/>
      <c r="H783" s="427"/>
      <c r="I783" s="427"/>
      <c r="J783" s="427"/>
      <c r="K783" s="427"/>
      <c r="L783" s="427"/>
      <c r="M783" s="427"/>
      <c r="N783" s="427"/>
      <c r="O783" s="427"/>
      <c r="P783" s="427"/>
      <c r="Q783" s="427"/>
      <c r="R783" s="427"/>
      <c r="S783" s="427"/>
      <c r="T783" s="427"/>
      <c r="U783" s="427"/>
      <c r="V783" s="427"/>
      <c r="W783" s="427"/>
      <c r="X783" s="427"/>
      <c r="Y783" s="427"/>
      <c r="Z783" s="427"/>
      <c r="AA783" s="427"/>
      <c r="AB783" s="427"/>
      <c r="AC783" s="427"/>
      <c r="AD783" s="427"/>
    </row>
    <row r="784" spans="1:30" ht="20.25" hidden="1" customHeight="1" x14ac:dyDescent="0.4">
      <c r="B784" s="427"/>
      <c r="C784" s="427"/>
      <c r="D784" s="427"/>
      <c r="E784" s="427"/>
      <c r="F784" s="427"/>
      <c r="G784" s="427"/>
      <c r="H784" s="427"/>
      <c r="I784" s="427"/>
      <c r="J784" s="427"/>
      <c r="K784" s="427"/>
      <c r="L784" s="427"/>
      <c r="M784" s="427"/>
      <c r="N784" s="427"/>
      <c r="O784" s="427"/>
      <c r="P784" s="427"/>
      <c r="Q784" s="427"/>
      <c r="R784" s="427"/>
      <c r="S784" s="427"/>
      <c r="T784" s="427"/>
      <c r="U784" s="427"/>
      <c r="V784" s="427"/>
      <c r="W784" s="427"/>
      <c r="X784" s="427"/>
      <c r="Y784" s="427"/>
      <c r="Z784" s="427"/>
      <c r="AA784" s="427"/>
      <c r="AB784" s="427"/>
      <c r="AC784" s="427"/>
      <c r="AD784" s="427"/>
    </row>
    <row r="785" spans="1:33" ht="20.25" hidden="1" customHeight="1" x14ac:dyDescent="0.4"/>
    <row r="786" spans="1:33" ht="20.25" hidden="1" customHeight="1" x14ac:dyDescent="0.4"/>
    <row r="787" spans="1:33" ht="20.25" hidden="1" customHeight="1" x14ac:dyDescent="0.4"/>
    <row r="788" spans="1:33" ht="20.25" hidden="1" customHeight="1" x14ac:dyDescent="0.4"/>
    <row r="789" spans="1:33" ht="20.25" hidden="1" customHeight="1" x14ac:dyDescent="0.4"/>
    <row r="790" spans="1:33" ht="20.25" hidden="1" customHeight="1" x14ac:dyDescent="0.4"/>
    <row r="791" spans="1:33" ht="20.25" hidden="1" customHeight="1" x14ac:dyDescent="0.4"/>
    <row r="792" spans="1:33" ht="20.25" hidden="1" customHeight="1" x14ac:dyDescent="0.4"/>
    <row r="793" spans="1:33" ht="20.25" hidden="1" customHeight="1" x14ac:dyDescent="0.4"/>
    <row r="794" spans="1:33" ht="20.25" hidden="1" customHeight="1" x14ac:dyDescent="0.4"/>
    <row r="795" spans="1:33" ht="20.25" hidden="1" customHeight="1" x14ac:dyDescent="0.4"/>
    <row r="796" spans="1:33" ht="20.25" hidden="1" customHeight="1" x14ac:dyDescent="0.4"/>
    <row r="797" spans="1:33" ht="12" hidden="1" customHeight="1" x14ac:dyDescent="0.4">
      <c r="A797" s="412" t="s">
        <v>6688</v>
      </c>
      <c r="B797" s="412"/>
      <c r="C797" s="412"/>
      <c r="D797" s="412"/>
      <c r="E797" s="412"/>
      <c r="F797" s="412"/>
      <c r="G797" s="412"/>
      <c r="H797" s="412"/>
      <c r="I797" s="412"/>
      <c r="J797" s="412"/>
      <c r="K797" s="412"/>
      <c r="L797" s="412"/>
      <c r="M797" s="412"/>
      <c r="N797" s="412"/>
      <c r="O797" s="412"/>
      <c r="P797" s="412"/>
      <c r="Q797" s="412"/>
      <c r="R797" s="412"/>
      <c r="S797" s="412"/>
      <c r="T797" s="412"/>
      <c r="U797" s="412"/>
      <c r="V797" s="412"/>
      <c r="W797" s="412"/>
      <c r="X797" s="412"/>
      <c r="Y797" s="412"/>
      <c r="Z797" s="412"/>
      <c r="AA797" s="412"/>
      <c r="AB797" s="412"/>
      <c r="AC797" s="412"/>
      <c r="AD797" s="412"/>
    </row>
    <row r="798" spans="1:33" ht="12" hidden="1" customHeight="1" x14ac:dyDescent="0.4">
      <c r="A798" s="412"/>
      <c r="B798" s="412"/>
      <c r="C798" s="412"/>
      <c r="D798" s="412"/>
      <c r="E798" s="412"/>
      <c r="F798" s="412"/>
      <c r="G798" s="412"/>
      <c r="H798" s="412"/>
      <c r="I798" s="412"/>
      <c r="J798" s="412"/>
      <c r="K798" s="412"/>
      <c r="L798" s="412"/>
      <c r="M798" s="412"/>
      <c r="N798" s="412"/>
      <c r="O798" s="412"/>
      <c r="P798" s="412"/>
      <c r="Q798" s="412"/>
      <c r="R798" s="412"/>
      <c r="S798" s="412"/>
      <c r="T798" s="412"/>
      <c r="U798" s="412"/>
      <c r="V798" s="412"/>
      <c r="W798" s="412"/>
      <c r="X798" s="412"/>
      <c r="Y798" s="412"/>
      <c r="Z798" s="412"/>
      <c r="AA798" s="412"/>
      <c r="AB798" s="412"/>
      <c r="AC798" s="412"/>
      <c r="AD798" s="412"/>
      <c r="AF798" s="2" t="s">
        <v>6189</v>
      </c>
      <c r="AG798" s="2" t="str">
        <f>入力情報!C256</f>
        <v>Name of Menbers 20
（社員 20の氏名）</v>
      </c>
    </row>
    <row r="799" spans="1:33" ht="12" hidden="1" customHeight="1" x14ac:dyDescent="0.4">
      <c r="A799" s="412"/>
      <c r="B799" s="412"/>
      <c r="C799" s="412"/>
      <c r="D799" s="412"/>
      <c r="E799" s="412"/>
      <c r="F799" s="412"/>
      <c r="G799" s="412"/>
      <c r="H799" s="412"/>
      <c r="I799" s="412"/>
      <c r="J799" s="412"/>
      <c r="K799" s="412"/>
      <c r="L799" s="412"/>
      <c r="M799" s="412"/>
      <c r="N799" s="412"/>
      <c r="O799" s="412"/>
      <c r="P799" s="412"/>
      <c r="Q799" s="412"/>
      <c r="R799" s="412"/>
      <c r="S799" s="412"/>
      <c r="T799" s="412"/>
      <c r="U799" s="412"/>
      <c r="V799" s="412"/>
      <c r="W799" s="412"/>
      <c r="X799" s="412"/>
      <c r="Y799" s="412"/>
      <c r="Z799" s="412"/>
      <c r="AA799" s="412"/>
      <c r="AB799" s="412"/>
      <c r="AC799" s="412"/>
      <c r="AD799" s="412"/>
    </row>
    <row r="800" spans="1:33" ht="9.9499999999999993" hidden="1" customHeight="1" x14ac:dyDescent="0.4"/>
    <row r="801" spans="2:30" ht="20.25" hidden="1" customHeight="1" x14ac:dyDescent="0.4">
      <c r="B801" s="426" t="str">
        <f>IF(入力情報!E256&lt;&gt;"","member with Limited Liability  "&amp;入力情報!E256,"")</f>
        <v/>
      </c>
      <c r="C801" s="426"/>
      <c r="D801" s="426"/>
      <c r="E801" s="426"/>
      <c r="F801" s="426"/>
      <c r="G801" s="426"/>
      <c r="H801" s="426"/>
      <c r="I801" s="426"/>
      <c r="J801" s="426"/>
      <c r="K801" s="426"/>
      <c r="L801" s="426"/>
      <c r="M801" s="426"/>
      <c r="N801" s="426"/>
      <c r="O801" s="426"/>
      <c r="P801" s="426"/>
      <c r="Q801" s="426"/>
      <c r="R801" s="426"/>
      <c r="S801" s="426"/>
      <c r="T801" s="426"/>
      <c r="U801" s="426"/>
      <c r="V801" s="426"/>
      <c r="W801" s="426"/>
      <c r="X801" s="426"/>
      <c r="Y801" s="426"/>
      <c r="Z801" s="426"/>
      <c r="AA801" s="426"/>
      <c r="AB801" s="426"/>
      <c r="AC801" s="426"/>
      <c r="AD801" s="426"/>
    </row>
    <row r="802" spans="2:30" ht="20.25" hidden="1" customHeight="1" x14ac:dyDescent="0.4">
      <c r="B802" s="426" t="str">
        <f>IF(入力情報!E257&lt;&gt;"","有限責任社員　　 　　　　　　"&amp;入力情報!E257&amp;" 殿","")</f>
        <v/>
      </c>
      <c r="C802" s="426"/>
      <c r="D802" s="426"/>
      <c r="E802" s="426"/>
      <c r="F802" s="426"/>
      <c r="G802" s="426"/>
      <c r="H802" s="426"/>
      <c r="I802" s="426"/>
      <c r="J802" s="426"/>
      <c r="K802" s="426"/>
      <c r="L802" s="426"/>
      <c r="M802" s="426"/>
      <c r="N802" s="426"/>
      <c r="O802" s="426"/>
      <c r="P802" s="426"/>
      <c r="Q802" s="426"/>
      <c r="R802" s="426"/>
      <c r="S802" s="426"/>
      <c r="T802" s="426"/>
      <c r="U802" s="426"/>
      <c r="V802" s="426"/>
      <c r="W802" s="426"/>
      <c r="X802" s="426"/>
      <c r="Y802" s="426"/>
      <c r="Z802" s="426"/>
      <c r="AA802" s="426"/>
      <c r="AB802" s="426"/>
      <c r="AC802" s="426"/>
      <c r="AD802" s="426"/>
    </row>
    <row r="803" spans="2:30" ht="9.9499999999999993" hidden="1" customHeight="1" x14ac:dyDescent="0.4">
      <c r="B803" s="145"/>
      <c r="C803" s="145"/>
      <c r="D803" s="145"/>
      <c r="E803" s="145"/>
      <c r="F803" s="145"/>
      <c r="G803" s="145"/>
      <c r="H803" s="145"/>
      <c r="I803" s="145"/>
      <c r="J803" s="145"/>
      <c r="K803" s="145"/>
      <c r="L803" s="145"/>
      <c r="M803" s="145"/>
      <c r="N803" s="145"/>
      <c r="O803" s="145"/>
      <c r="P803" s="145"/>
      <c r="Q803" s="145"/>
      <c r="R803" s="145"/>
      <c r="S803" s="145"/>
      <c r="T803" s="145"/>
      <c r="U803" s="145"/>
      <c r="V803" s="145"/>
      <c r="W803" s="145"/>
      <c r="X803" s="145"/>
      <c r="Y803" s="145"/>
      <c r="Z803" s="145"/>
      <c r="AA803" s="145"/>
      <c r="AB803" s="145"/>
      <c r="AC803" s="145"/>
      <c r="AD803" s="145"/>
    </row>
    <row r="804" spans="2:30" ht="20.25" hidden="1" customHeight="1" x14ac:dyDescent="0.4">
      <c r="B804" s="145"/>
      <c r="C804" s="145"/>
      <c r="D804" s="145"/>
      <c r="E804" s="145"/>
      <c r="F804" s="145"/>
      <c r="G804" s="145"/>
      <c r="H804" s="145"/>
      <c r="I804" s="145"/>
      <c r="J804" s="145"/>
      <c r="K804" s="2" t="str">
        <f>IF(入力情報!E259="","",DBCS(TEXT(入力情報!E259,"0,000"))&amp;"yen")</f>
        <v/>
      </c>
      <c r="L804" s="145"/>
      <c r="M804" s="145"/>
      <c r="N804" s="145"/>
      <c r="O804" s="145"/>
      <c r="P804" s="145"/>
      <c r="Q804" s="145"/>
      <c r="R804" s="145"/>
      <c r="S804" s="145"/>
      <c r="T804" s="145"/>
      <c r="U804" s="145"/>
      <c r="V804" s="145"/>
      <c r="W804" s="145"/>
      <c r="X804" s="145"/>
      <c r="Y804" s="145"/>
      <c r="Z804" s="145"/>
      <c r="AA804" s="145"/>
      <c r="AB804" s="145"/>
      <c r="AC804" s="145"/>
      <c r="AD804" s="145"/>
    </row>
    <row r="805" spans="2:30" ht="20.25" hidden="1" customHeight="1" x14ac:dyDescent="0.4">
      <c r="B805" s="145"/>
      <c r="C805" s="145"/>
      <c r="D805" s="145"/>
      <c r="E805" s="145"/>
      <c r="F805" s="145"/>
      <c r="G805" s="145"/>
      <c r="H805" s="145"/>
      <c r="J805" s="2" t="str">
        <f>IF(入力情報!E259="","","金 "&amp;DBCS(TEXT(入力情報!E259,"0,000"))&amp;"円")</f>
        <v/>
      </c>
      <c r="L805" s="145"/>
      <c r="M805" s="145"/>
      <c r="N805" s="145"/>
      <c r="O805" s="145"/>
      <c r="P805" s="145"/>
      <c r="Q805" s="145"/>
      <c r="R805" s="145"/>
      <c r="S805" s="145"/>
      <c r="T805" s="145"/>
      <c r="U805" s="145"/>
      <c r="V805" s="145"/>
      <c r="W805" s="145"/>
      <c r="X805" s="145"/>
      <c r="Y805" s="145"/>
      <c r="Z805" s="145"/>
      <c r="AA805" s="145"/>
      <c r="AB805" s="145"/>
      <c r="AC805" s="145"/>
      <c r="AD805" s="145"/>
    </row>
    <row r="806" spans="2:30" ht="9.9499999999999993" hidden="1" customHeight="1" x14ac:dyDescent="0.4">
      <c r="B806" s="145"/>
      <c r="C806" s="145"/>
      <c r="D806" s="145"/>
      <c r="E806" s="145"/>
      <c r="F806" s="145"/>
      <c r="G806" s="145"/>
      <c r="H806" s="145"/>
      <c r="L806" s="145"/>
      <c r="M806" s="145"/>
      <c r="N806" s="145"/>
      <c r="O806" s="145"/>
      <c r="P806" s="145"/>
      <c r="Q806" s="145"/>
      <c r="R806" s="145"/>
      <c r="S806" s="145"/>
      <c r="T806" s="145"/>
      <c r="U806" s="145"/>
      <c r="V806" s="145"/>
      <c r="W806" s="145"/>
      <c r="X806" s="145"/>
      <c r="Y806" s="145"/>
      <c r="Z806" s="145"/>
      <c r="AA806" s="145"/>
      <c r="AB806" s="145"/>
      <c r="AC806" s="145"/>
      <c r="AD806" s="145"/>
    </row>
    <row r="807" spans="2:30" ht="20.25" hidden="1" customHeight="1" x14ac:dyDescent="0.4">
      <c r="B807" s="145"/>
      <c r="C807" s="2" t="str">
        <f>"Received as a capital contribution to "&amp;入力情報!$E$6&amp;" Limited Liability Company."</f>
        <v>Received as a capital contribution to SampleName Limited Liability Company.</v>
      </c>
      <c r="E807" s="145"/>
      <c r="F807" s="145"/>
      <c r="G807" s="145"/>
      <c r="H807" s="145"/>
      <c r="L807" s="145"/>
      <c r="M807" s="145"/>
      <c r="N807" s="145"/>
      <c r="O807" s="145"/>
      <c r="P807" s="145"/>
      <c r="Q807" s="145"/>
      <c r="R807" s="145"/>
      <c r="S807" s="145"/>
      <c r="T807" s="145"/>
      <c r="U807" s="145"/>
      <c r="V807" s="145"/>
      <c r="W807" s="145"/>
      <c r="X807" s="145"/>
      <c r="Y807" s="145"/>
      <c r="Z807" s="145"/>
      <c r="AA807" s="145"/>
      <c r="AB807" s="145"/>
      <c r="AC807" s="145"/>
      <c r="AD807" s="145"/>
    </row>
    <row r="808" spans="2:30" ht="20.25" hidden="1" customHeight="1" x14ac:dyDescent="0.4">
      <c r="G808" s="2" t="str">
        <f>入力情報!$E$6&amp;"合同会社の出資金として領収しました。"</f>
        <v>SampleName合同会社の出資金として領収しました。</v>
      </c>
    </row>
    <row r="809" spans="2:30" ht="9.9499999999999993" hidden="1" customHeight="1" x14ac:dyDescent="0.4"/>
    <row r="810" spans="2:30" ht="20.25" hidden="1" customHeight="1" x14ac:dyDescent="0.4">
      <c r="C810" s="2" t="str">
        <f>入力情報!$E$776&amp;" year, "&amp;入力情報!$E$777&amp;" month-"&amp;入力情報!$E$778&amp;" day"</f>
        <v>2024 year, 4 month-25 day</v>
      </c>
    </row>
    <row r="811" spans="2:30" ht="20.25" hidden="1" customHeight="1" x14ac:dyDescent="0.4">
      <c r="C811" s="2" t="str">
        <f>DBCS(入力情報!$E$776)&amp;"年"&amp;DBCS(入力情報!$E$777)&amp;"月"&amp;DBCS(入力情報!$E$778)&amp;"日"</f>
        <v>２０２４年４月２５日</v>
      </c>
    </row>
    <row r="812" spans="2:30" ht="9.9499999999999993" hidden="1" customHeight="1" x14ac:dyDescent="0.4"/>
    <row r="813" spans="2:30" ht="20.25" hidden="1" customHeight="1" x14ac:dyDescent="0.4">
      <c r="M813" s="2" t="str">
        <f>入力情報!$E$6&amp;" Limited Liability Company"</f>
        <v>SampleName Limited Liability Company</v>
      </c>
    </row>
    <row r="814" spans="2:30" ht="20.25" hidden="1" customHeight="1" x14ac:dyDescent="0.4">
      <c r="M814" s="2" t="str">
        <f>"Representative Members "&amp;入力情報!$E$12</f>
        <v>Representative Members Mary Smith</v>
      </c>
    </row>
    <row r="815" spans="2:30" ht="20.25" hidden="1" customHeight="1" x14ac:dyDescent="0.4">
      <c r="M815" s="2" t="str">
        <f>入力情報!E7&amp;"合同会社"</f>
        <v>サンプルネーム合同会社</v>
      </c>
    </row>
    <row r="816" spans="2:30" ht="20.25" hidden="1" customHeight="1" x14ac:dyDescent="0.4">
      <c r="M816" s="2" t="str">
        <f>"代表社員　"&amp;入力情報!$E$13</f>
        <v xml:space="preserve">代表社員　メアリー　スミス </v>
      </c>
    </row>
    <row r="817" spans="1:30" ht="20.25" hidden="1" customHeight="1" x14ac:dyDescent="0.4"/>
    <row r="818" spans="1:30" ht="20.25" hidden="1" customHeight="1" x14ac:dyDescent="0.4"/>
    <row r="819" spans="1:30" ht="20.25" hidden="1" customHeight="1" x14ac:dyDescent="0.4">
      <c r="A819" s="412"/>
      <c r="B819" s="412"/>
      <c r="C819" s="412"/>
      <c r="D819" s="412"/>
      <c r="E819" s="412"/>
      <c r="F819" s="412"/>
      <c r="G819" s="412"/>
      <c r="H819" s="412"/>
      <c r="I819" s="412"/>
      <c r="J819" s="412"/>
      <c r="K819" s="412"/>
      <c r="L819" s="412"/>
      <c r="M819" s="412"/>
      <c r="N819" s="412"/>
      <c r="O819" s="412"/>
      <c r="P819" s="412"/>
      <c r="Q819" s="412"/>
      <c r="R819" s="412"/>
      <c r="S819" s="412"/>
      <c r="T819" s="412"/>
      <c r="U819" s="412"/>
      <c r="V819" s="412"/>
      <c r="W819" s="412"/>
      <c r="X819" s="412"/>
      <c r="Y819" s="412"/>
      <c r="Z819" s="412"/>
      <c r="AA819" s="412"/>
      <c r="AB819" s="412"/>
      <c r="AC819" s="412"/>
      <c r="AD819" s="412"/>
    </row>
    <row r="820" spans="1:30" ht="20.25" hidden="1" customHeight="1" x14ac:dyDescent="0.4">
      <c r="A820" s="412"/>
      <c r="B820" s="412"/>
      <c r="C820" s="412"/>
      <c r="D820" s="412"/>
      <c r="E820" s="412"/>
      <c r="F820" s="412"/>
      <c r="G820" s="412"/>
      <c r="H820" s="412"/>
      <c r="I820" s="412"/>
      <c r="J820" s="412"/>
      <c r="K820" s="412"/>
      <c r="L820" s="412"/>
      <c r="M820" s="412"/>
      <c r="N820" s="412"/>
      <c r="O820" s="412"/>
      <c r="P820" s="412"/>
      <c r="Q820" s="412"/>
      <c r="R820" s="412"/>
      <c r="S820" s="412"/>
      <c r="T820" s="412"/>
      <c r="U820" s="412"/>
      <c r="V820" s="412"/>
      <c r="W820" s="412"/>
      <c r="X820" s="412"/>
      <c r="Y820" s="412"/>
      <c r="Z820" s="412"/>
      <c r="AA820" s="412"/>
      <c r="AB820" s="412"/>
      <c r="AC820" s="412"/>
      <c r="AD820" s="412"/>
    </row>
    <row r="821" spans="1:30" ht="20.25" hidden="1" customHeight="1" x14ac:dyDescent="0.4">
      <c r="A821" s="412"/>
      <c r="B821" s="412"/>
      <c r="C821" s="412"/>
      <c r="D821" s="412"/>
      <c r="E821" s="412"/>
      <c r="F821" s="412"/>
      <c r="G821" s="412"/>
      <c r="H821" s="412"/>
      <c r="I821" s="412"/>
      <c r="J821" s="412"/>
      <c r="K821" s="412"/>
      <c r="L821" s="412"/>
      <c r="M821" s="412"/>
      <c r="N821" s="412"/>
      <c r="O821" s="412"/>
      <c r="P821" s="412"/>
      <c r="Q821" s="412"/>
      <c r="R821" s="412"/>
      <c r="S821" s="412"/>
      <c r="T821" s="412"/>
      <c r="U821" s="412"/>
      <c r="V821" s="412"/>
      <c r="W821" s="412"/>
      <c r="X821" s="412"/>
      <c r="Y821" s="412"/>
      <c r="Z821" s="412"/>
      <c r="AA821" s="412"/>
      <c r="AB821" s="412"/>
      <c r="AC821" s="412"/>
      <c r="AD821" s="412"/>
    </row>
    <row r="822" spans="1:30" ht="20.25" hidden="1" customHeight="1" x14ac:dyDescent="0.4"/>
    <row r="823" spans="1:30" ht="20.25" hidden="1" customHeight="1" x14ac:dyDescent="0.4">
      <c r="B823" s="427"/>
      <c r="C823" s="427"/>
      <c r="D823" s="427"/>
      <c r="E823" s="427"/>
      <c r="F823" s="427"/>
      <c r="G823" s="427"/>
      <c r="H823" s="427"/>
      <c r="I823" s="427"/>
      <c r="J823" s="427"/>
      <c r="K823" s="427"/>
      <c r="L823" s="427"/>
      <c r="M823" s="427"/>
      <c r="N823" s="427"/>
      <c r="O823" s="427"/>
      <c r="P823" s="427"/>
      <c r="Q823" s="427"/>
      <c r="R823" s="427"/>
      <c r="S823" s="427"/>
      <c r="T823" s="427"/>
      <c r="U823" s="427"/>
      <c r="V823" s="427"/>
      <c r="W823" s="427"/>
      <c r="X823" s="427"/>
      <c r="Y823" s="427"/>
      <c r="Z823" s="427"/>
      <c r="AA823" s="427"/>
      <c r="AB823" s="427"/>
      <c r="AC823" s="427"/>
      <c r="AD823" s="427"/>
    </row>
    <row r="824" spans="1:30" ht="20.25" hidden="1" customHeight="1" x14ac:dyDescent="0.4">
      <c r="B824" s="427"/>
      <c r="C824" s="427"/>
      <c r="D824" s="427"/>
      <c r="E824" s="427"/>
      <c r="F824" s="427"/>
      <c r="G824" s="427"/>
      <c r="H824" s="427"/>
      <c r="I824" s="427"/>
      <c r="J824" s="427"/>
      <c r="K824" s="427"/>
      <c r="L824" s="427"/>
      <c r="M824" s="427"/>
      <c r="N824" s="427"/>
      <c r="O824" s="427"/>
      <c r="P824" s="427"/>
      <c r="Q824" s="427"/>
      <c r="R824" s="427"/>
      <c r="S824" s="427"/>
      <c r="T824" s="427"/>
      <c r="U824" s="427"/>
      <c r="V824" s="427"/>
      <c r="W824" s="427"/>
      <c r="X824" s="427"/>
      <c r="Y824" s="427"/>
      <c r="Z824" s="427"/>
      <c r="AA824" s="427"/>
      <c r="AB824" s="427"/>
      <c r="AC824" s="427"/>
      <c r="AD824" s="427"/>
    </row>
    <row r="825" spans="1:30" ht="20.25" hidden="1" customHeight="1" x14ac:dyDescent="0.4"/>
    <row r="826" spans="1:30" ht="20.25" hidden="1" customHeight="1" x14ac:dyDescent="0.4"/>
    <row r="827" spans="1:30" ht="20.25" hidden="1" customHeight="1" x14ac:dyDescent="0.4"/>
    <row r="828" spans="1:30" ht="20.25" hidden="1" customHeight="1" x14ac:dyDescent="0.4"/>
    <row r="829" spans="1:30" ht="20.25" hidden="1" customHeight="1" x14ac:dyDescent="0.4"/>
    <row r="830" spans="1:30" ht="20.25" hidden="1" customHeight="1" x14ac:dyDescent="0.4"/>
    <row r="831" spans="1:30" ht="20.25" hidden="1" customHeight="1" x14ac:dyDescent="0.4"/>
    <row r="832" spans="1:30" ht="20.25" hidden="1" customHeight="1" x14ac:dyDescent="0.4"/>
    <row r="833" spans="1:33" ht="20.25" hidden="1" customHeight="1" x14ac:dyDescent="0.4"/>
    <row r="834" spans="1:33" ht="20.25" hidden="1" customHeight="1" x14ac:dyDescent="0.4"/>
    <row r="835" spans="1:33" ht="20.25" hidden="1" customHeight="1" x14ac:dyDescent="0.4"/>
    <row r="836" spans="1:33" ht="20.25" hidden="1" customHeight="1" x14ac:dyDescent="0.4"/>
    <row r="837" spans="1:33" ht="12" hidden="1" customHeight="1" x14ac:dyDescent="0.4">
      <c r="A837" s="412" t="s">
        <v>6688</v>
      </c>
      <c r="B837" s="412"/>
      <c r="C837" s="412"/>
      <c r="D837" s="412"/>
      <c r="E837" s="412"/>
      <c r="F837" s="412"/>
      <c r="G837" s="412"/>
      <c r="H837" s="412"/>
      <c r="I837" s="412"/>
      <c r="J837" s="412"/>
      <c r="K837" s="412"/>
      <c r="L837" s="412"/>
      <c r="M837" s="412"/>
      <c r="N837" s="412"/>
      <c r="O837" s="412"/>
      <c r="P837" s="412"/>
      <c r="Q837" s="412"/>
      <c r="R837" s="412"/>
      <c r="S837" s="412"/>
      <c r="T837" s="412"/>
      <c r="U837" s="412"/>
      <c r="V837" s="412"/>
      <c r="W837" s="412"/>
      <c r="X837" s="412"/>
      <c r="Y837" s="412"/>
      <c r="Z837" s="412"/>
      <c r="AA837" s="412"/>
      <c r="AB837" s="412"/>
      <c r="AC837" s="412"/>
      <c r="AD837" s="412"/>
    </row>
    <row r="838" spans="1:33" ht="12" hidden="1" customHeight="1" x14ac:dyDescent="0.4">
      <c r="A838" s="412"/>
      <c r="B838" s="412"/>
      <c r="C838" s="412"/>
      <c r="D838" s="412"/>
      <c r="E838" s="412"/>
      <c r="F838" s="412"/>
      <c r="G838" s="412"/>
      <c r="H838" s="412"/>
      <c r="I838" s="412"/>
      <c r="J838" s="412"/>
      <c r="K838" s="412"/>
      <c r="L838" s="412"/>
      <c r="M838" s="412"/>
      <c r="N838" s="412"/>
      <c r="O838" s="412"/>
      <c r="P838" s="412"/>
      <c r="Q838" s="412"/>
      <c r="R838" s="412"/>
      <c r="S838" s="412"/>
      <c r="T838" s="412"/>
      <c r="U838" s="412"/>
      <c r="V838" s="412"/>
      <c r="W838" s="412"/>
      <c r="X838" s="412"/>
      <c r="Y838" s="412"/>
      <c r="Z838" s="412"/>
      <c r="AA838" s="412"/>
      <c r="AB838" s="412"/>
      <c r="AC838" s="412"/>
      <c r="AD838" s="412"/>
      <c r="AF838" s="2" t="s">
        <v>6189</v>
      </c>
      <c r="AG838" s="2" t="str">
        <f>入力情報!C268</f>
        <v>Name of Menbers 21
（社員 21の氏名）</v>
      </c>
    </row>
    <row r="839" spans="1:33" ht="12" hidden="1" customHeight="1" x14ac:dyDescent="0.4">
      <c r="A839" s="412"/>
      <c r="B839" s="412"/>
      <c r="C839" s="412"/>
      <c r="D839" s="412"/>
      <c r="E839" s="412"/>
      <c r="F839" s="412"/>
      <c r="G839" s="412"/>
      <c r="H839" s="412"/>
      <c r="I839" s="412"/>
      <c r="J839" s="412"/>
      <c r="K839" s="412"/>
      <c r="L839" s="412"/>
      <c r="M839" s="412"/>
      <c r="N839" s="412"/>
      <c r="O839" s="412"/>
      <c r="P839" s="412"/>
      <c r="Q839" s="412"/>
      <c r="R839" s="412"/>
      <c r="S839" s="412"/>
      <c r="T839" s="412"/>
      <c r="U839" s="412"/>
      <c r="V839" s="412"/>
      <c r="W839" s="412"/>
      <c r="X839" s="412"/>
      <c r="Y839" s="412"/>
      <c r="Z839" s="412"/>
      <c r="AA839" s="412"/>
      <c r="AB839" s="412"/>
      <c r="AC839" s="412"/>
      <c r="AD839" s="412"/>
    </row>
    <row r="840" spans="1:33" ht="9.9499999999999993" hidden="1" customHeight="1" x14ac:dyDescent="0.4"/>
    <row r="841" spans="1:33" ht="20.25" hidden="1" customHeight="1" x14ac:dyDescent="0.4">
      <c r="B841" s="426" t="str">
        <f>IF(入力情報!E268&lt;&gt;"","member with Limited Liability  "&amp;入力情報!E268,"")</f>
        <v/>
      </c>
      <c r="C841" s="426"/>
      <c r="D841" s="426"/>
      <c r="E841" s="426"/>
      <c r="F841" s="426"/>
      <c r="G841" s="426"/>
      <c r="H841" s="426"/>
      <c r="I841" s="426"/>
      <c r="J841" s="426"/>
      <c r="K841" s="426"/>
      <c r="L841" s="426"/>
      <c r="M841" s="426"/>
      <c r="N841" s="426"/>
      <c r="O841" s="426"/>
      <c r="P841" s="426"/>
      <c r="Q841" s="426"/>
      <c r="R841" s="426"/>
      <c r="S841" s="426"/>
      <c r="T841" s="426"/>
      <c r="U841" s="426"/>
      <c r="V841" s="426"/>
      <c r="W841" s="426"/>
      <c r="X841" s="426"/>
      <c r="Y841" s="426"/>
      <c r="Z841" s="426"/>
      <c r="AA841" s="426"/>
      <c r="AB841" s="426"/>
      <c r="AC841" s="426"/>
      <c r="AD841" s="426"/>
    </row>
    <row r="842" spans="1:33" ht="20.25" hidden="1" customHeight="1" x14ac:dyDescent="0.4">
      <c r="B842" s="426" t="str">
        <f>IF(入力情報!E269&lt;&gt;"","有限責任社員　　 　　　　　　"&amp;入力情報!E269&amp;" 殿","")</f>
        <v/>
      </c>
      <c r="C842" s="426"/>
      <c r="D842" s="426"/>
      <c r="E842" s="426"/>
      <c r="F842" s="426"/>
      <c r="G842" s="426"/>
      <c r="H842" s="426"/>
      <c r="I842" s="426"/>
      <c r="J842" s="426"/>
      <c r="K842" s="426"/>
      <c r="L842" s="426"/>
      <c r="M842" s="426"/>
      <c r="N842" s="426"/>
      <c r="O842" s="426"/>
      <c r="P842" s="426"/>
      <c r="Q842" s="426"/>
      <c r="R842" s="426"/>
      <c r="S842" s="426"/>
      <c r="T842" s="426"/>
      <c r="U842" s="426"/>
      <c r="V842" s="426"/>
      <c r="W842" s="426"/>
      <c r="X842" s="426"/>
      <c r="Y842" s="426"/>
      <c r="Z842" s="426"/>
      <c r="AA842" s="426"/>
      <c r="AB842" s="426"/>
      <c r="AC842" s="426"/>
      <c r="AD842" s="426"/>
    </row>
    <row r="843" spans="1:33" ht="9.9499999999999993" hidden="1" customHeight="1" x14ac:dyDescent="0.4">
      <c r="B843" s="145"/>
      <c r="C843" s="145"/>
      <c r="D843" s="145"/>
      <c r="E843" s="145"/>
      <c r="F843" s="145"/>
      <c r="G843" s="145"/>
      <c r="H843" s="145"/>
      <c r="I843" s="145"/>
      <c r="J843" s="145"/>
      <c r="K843" s="145"/>
      <c r="L843" s="145"/>
      <c r="M843" s="145"/>
      <c r="N843" s="145"/>
      <c r="O843" s="145"/>
      <c r="P843" s="145"/>
      <c r="Q843" s="145"/>
      <c r="R843" s="145"/>
      <c r="S843" s="145"/>
      <c r="T843" s="145"/>
      <c r="U843" s="145"/>
      <c r="V843" s="145"/>
      <c r="W843" s="145"/>
      <c r="X843" s="145"/>
      <c r="Y843" s="145"/>
      <c r="Z843" s="145"/>
      <c r="AA843" s="145"/>
      <c r="AB843" s="145"/>
      <c r="AC843" s="145"/>
      <c r="AD843" s="145"/>
    </row>
    <row r="844" spans="1:33" ht="20.25" hidden="1" customHeight="1" x14ac:dyDescent="0.4">
      <c r="B844" s="145"/>
      <c r="C844" s="145"/>
      <c r="D844" s="145"/>
      <c r="E844" s="145"/>
      <c r="F844" s="145"/>
      <c r="G844" s="145"/>
      <c r="H844" s="145"/>
      <c r="I844" s="145"/>
      <c r="J844" s="145"/>
      <c r="K844" s="2" t="str">
        <f>IF(入力情報!E270="","",DBCS(TEXT(入力情報!E270,"0,000"))&amp;"yen")</f>
        <v/>
      </c>
      <c r="L844" s="145"/>
      <c r="M844" s="145"/>
      <c r="N844" s="145"/>
      <c r="O844" s="145"/>
      <c r="P844" s="145"/>
      <c r="Q844" s="145"/>
      <c r="R844" s="145"/>
      <c r="S844" s="145"/>
      <c r="T844" s="145"/>
      <c r="U844" s="145"/>
      <c r="V844" s="145"/>
      <c r="W844" s="145"/>
      <c r="X844" s="145"/>
      <c r="Y844" s="145"/>
      <c r="Z844" s="145"/>
      <c r="AA844" s="145"/>
      <c r="AB844" s="145"/>
      <c r="AC844" s="145"/>
      <c r="AD844" s="145"/>
    </row>
    <row r="845" spans="1:33" ht="20.25" hidden="1" customHeight="1" x14ac:dyDescent="0.4">
      <c r="B845" s="145"/>
      <c r="C845" s="145"/>
      <c r="D845" s="145"/>
      <c r="E845" s="145"/>
      <c r="F845" s="145"/>
      <c r="G845" s="145"/>
      <c r="H845" s="145"/>
      <c r="J845" s="2" t="str">
        <f>IF(入力情報!E270="","","金 "&amp;DBCS(TEXT(入力情報!E270,"0,000"))&amp;"円")</f>
        <v/>
      </c>
      <c r="L845" s="145"/>
      <c r="M845" s="145"/>
      <c r="N845" s="145"/>
      <c r="O845" s="145"/>
      <c r="P845" s="145"/>
      <c r="Q845" s="145"/>
      <c r="R845" s="145"/>
      <c r="S845" s="145"/>
      <c r="T845" s="145"/>
      <c r="U845" s="145"/>
      <c r="V845" s="145"/>
      <c r="W845" s="145"/>
      <c r="X845" s="145"/>
      <c r="Y845" s="145"/>
      <c r="Z845" s="145"/>
      <c r="AA845" s="145"/>
      <c r="AB845" s="145"/>
      <c r="AC845" s="145"/>
      <c r="AD845" s="145"/>
    </row>
    <row r="846" spans="1:33" ht="9.9499999999999993" hidden="1" customHeight="1" x14ac:dyDescent="0.4">
      <c r="B846" s="145"/>
      <c r="C846" s="145"/>
      <c r="D846" s="145"/>
      <c r="E846" s="145"/>
      <c r="F846" s="145"/>
      <c r="G846" s="145"/>
      <c r="H846" s="145"/>
      <c r="L846" s="145"/>
      <c r="M846" s="145"/>
      <c r="N846" s="145"/>
      <c r="O846" s="145"/>
      <c r="P846" s="145"/>
      <c r="Q846" s="145"/>
      <c r="R846" s="145"/>
      <c r="S846" s="145"/>
      <c r="T846" s="145"/>
      <c r="U846" s="145"/>
      <c r="V846" s="145"/>
      <c r="W846" s="145"/>
      <c r="X846" s="145"/>
      <c r="Y846" s="145"/>
      <c r="Z846" s="145"/>
      <c r="AA846" s="145"/>
      <c r="AB846" s="145"/>
      <c r="AC846" s="145"/>
      <c r="AD846" s="145"/>
    </row>
    <row r="847" spans="1:33" ht="20.25" hidden="1" customHeight="1" x14ac:dyDescent="0.4">
      <c r="B847" s="145"/>
      <c r="C847" s="2" t="str">
        <f>"Received as a capital contribution to "&amp;入力情報!$E$6&amp;" Limited Liability Company."</f>
        <v>Received as a capital contribution to SampleName Limited Liability Company.</v>
      </c>
      <c r="E847" s="145"/>
      <c r="F847" s="145"/>
      <c r="G847" s="145"/>
      <c r="H847" s="145"/>
      <c r="L847" s="145"/>
      <c r="M847" s="145"/>
      <c r="N847" s="145"/>
      <c r="O847" s="145"/>
      <c r="P847" s="145"/>
      <c r="Q847" s="145"/>
      <c r="R847" s="145"/>
      <c r="S847" s="145"/>
      <c r="T847" s="145"/>
      <c r="U847" s="145"/>
      <c r="V847" s="145"/>
      <c r="W847" s="145"/>
      <c r="X847" s="145"/>
      <c r="Y847" s="145"/>
      <c r="Z847" s="145"/>
      <c r="AA847" s="145"/>
      <c r="AB847" s="145"/>
      <c r="AC847" s="145"/>
      <c r="AD847" s="145"/>
    </row>
    <row r="848" spans="1:33" ht="20.25" hidden="1" customHeight="1" x14ac:dyDescent="0.4">
      <c r="G848" s="2" t="str">
        <f>入力情報!$E$6&amp;"合同会社の出資金として領収しました。"</f>
        <v>SampleName合同会社の出資金として領収しました。</v>
      </c>
    </row>
    <row r="849" spans="1:30" ht="9.9499999999999993" hidden="1" customHeight="1" x14ac:dyDescent="0.4"/>
    <row r="850" spans="1:30" ht="20.25" hidden="1" customHeight="1" x14ac:dyDescent="0.4">
      <c r="C850" s="2" t="str">
        <f>入力情報!$E$776&amp;" year, "&amp;入力情報!$E$777&amp;" month-"&amp;入力情報!$E$778&amp;" day"</f>
        <v>2024 year, 4 month-25 day</v>
      </c>
    </row>
    <row r="851" spans="1:30" ht="20.25" hidden="1" customHeight="1" x14ac:dyDescent="0.4">
      <c r="C851" s="2" t="str">
        <f>DBCS(入力情報!$E$776)&amp;"年"&amp;DBCS(入力情報!$E$777)&amp;"月"&amp;DBCS(入力情報!$E$778)&amp;"日"</f>
        <v>２０２４年４月２５日</v>
      </c>
    </row>
    <row r="852" spans="1:30" ht="9.9499999999999993" hidden="1" customHeight="1" x14ac:dyDescent="0.4"/>
    <row r="853" spans="1:30" ht="20.25" hidden="1" customHeight="1" x14ac:dyDescent="0.4">
      <c r="M853" s="2" t="str">
        <f>入力情報!$E$6&amp;" Limited Liability Company"</f>
        <v>SampleName Limited Liability Company</v>
      </c>
    </row>
    <row r="854" spans="1:30" ht="20.25" hidden="1" customHeight="1" x14ac:dyDescent="0.4">
      <c r="M854" s="2" t="str">
        <f>"Representative Members "&amp;入力情報!$E$12</f>
        <v>Representative Members Mary Smith</v>
      </c>
    </row>
    <row r="855" spans="1:30" ht="20.25" hidden="1" customHeight="1" x14ac:dyDescent="0.4">
      <c r="M855" s="2" t="str">
        <f>入力情報!E7&amp;"合同会社"</f>
        <v>サンプルネーム合同会社</v>
      </c>
    </row>
    <row r="856" spans="1:30" ht="20.25" hidden="1" customHeight="1" x14ac:dyDescent="0.4">
      <c r="M856" s="2" t="str">
        <f>"代表社員　"&amp;入力情報!$E$13</f>
        <v xml:space="preserve">代表社員　メアリー　スミス </v>
      </c>
    </row>
    <row r="857" spans="1:30" ht="20.25" hidden="1" customHeight="1" x14ac:dyDescent="0.4"/>
    <row r="858" spans="1:30" ht="20.25" hidden="1" customHeight="1" x14ac:dyDescent="0.4"/>
    <row r="859" spans="1:30" ht="20.25" hidden="1" customHeight="1" x14ac:dyDescent="0.4">
      <c r="A859" s="412"/>
      <c r="B859" s="412"/>
      <c r="C859" s="412"/>
      <c r="D859" s="412"/>
      <c r="E859" s="412"/>
      <c r="F859" s="412"/>
      <c r="G859" s="412"/>
      <c r="H859" s="412"/>
      <c r="I859" s="412"/>
      <c r="J859" s="412"/>
      <c r="K859" s="412"/>
      <c r="L859" s="412"/>
      <c r="M859" s="412"/>
      <c r="N859" s="412"/>
      <c r="O859" s="412"/>
      <c r="P859" s="412"/>
      <c r="Q859" s="412"/>
      <c r="R859" s="412"/>
      <c r="S859" s="412"/>
      <c r="T859" s="412"/>
      <c r="U859" s="412"/>
      <c r="V859" s="412"/>
      <c r="W859" s="412"/>
      <c r="X859" s="412"/>
      <c r="Y859" s="412"/>
      <c r="Z859" s="412"/>
      <c r="AA859" s="412"/>
      <c r="AB859" s="412"/>
      <c r="AC859" s="412"/>
      <c r="AD859" s="412"/>
    </row>
    <row r="860" spans="1:30" ht="20.25" hidden="1" customHeight="1" x14ac:dyDescent="0.4">
      <c r="A860" s="412"/>
      <c r="B860" s="412"/>
      <c r="C860" s="412"/>
      <c r="D860" s="412"/>
      <c r="E860" s="412"/>
      <c r="F860" s="412"/>
      <c r="G860" s="412"/>
      <c r="H860" s="412"/>
      <c r="I860" s="412"/>
      <c r="J860" s="412"/>
      <c r="K860" s="412"/>
      <c r="L860" s="412"/>
      <c r="M860" s="412"/>
      <c r="N860" s="412"/>
      <c r="O860" s="412"/>
      <c r="P860" s="412"/>
      <c r="Q860" s="412"/>
      <c r="R860" s="412"/>
      <c r="S860" s="412"/>
      <c r="T860" s="412"/>
      <c r="U860" s="412"/>
      <c r="V860" s="412"/>
      <c r="W860" s="412"/>
      <c r="X860" s="412"/>
      <c r="Y860" s="412"/>
      <c r="Z860" s="412"/>
      <c r="AA860" s="412"/>
      <c r="AB860" s="412"/>
      <c r="AC860" s="412"/>
      <c r="AD860" s="412"/>
    </row>
    <row r="861" spans="1:30" ht="20.25" hidden="1" customHeight="1" x14ac:dyDescent="0.4">
      <c r="A861" s="412"/>
      <c r="B861" s="412"/>
      <c r="C861" s="412"/>
      <c r="D861" s="412"/>
      <c r="E861" s="412"/>
      <c r="F861" s="412"/>
      <c r="G861" s="412"/>
      <c r="H861" s="412"/>
      <c r="I861" s="412"/>
      <c r="J861" s="412"/>
      <c r="K861" s="412"/>
      <c r="L861" s="412"/>
      <c r="M861" s="412"/>
      <c r="N861" s="412"/>
      <c r="O861" s="412"/>
      <c r="P861" s="412"/>
      <c r="Q861" s="412"/>
      <c r="R861" s="412"/>
      <c r="S861" s="412"/>
      <c r="T861" s="412"/>
      <c r="U861" s="412"/>
      <c r="V861" s="412"/>
      <c r="W861" s="412"/>
      <c r="X861" s="412"/>
      <c r="Y861" s="412"/>
      <c r="Z861" s="412"/>
      <c r="AA861" s="412"/>
      <c r="AB861" s="412"/>
      <c r="AC861" s="412"/>
      <c r="AD861" s="412"/>
    </row>
    <row r="862" spans="1:30" ht="20.25" hidden="1" customHeight="1" x14ac:dyDescent="0.4"/>
    <row r="863" spans="1:30" ht="20.25" hidden="1" customHeight="1" x14ac:dyDescent="0.4">
      <c r="B863" s="427"/>
      <c r="C863" s="427"/>
      <c r="D863" s="427"/>
      <c r="E863" s="427"/>
      <c r="F863" s="427"/>
      <c r="G863" s="427"/>
      <c r="H863" s="427"/>
      <c r="I863" s="427"/>
      <c r="J863" s="427"/>
      <c r="K863" s="427"/>
      <c r="L863" s="427"/>
      <c r="M863" s="427"/>
      <c r="N863" s="427"/>
      <c r="O863" s="427"/>
      <c r="P863" s="427"/>
      <c r="Q863" s="427"/>
      <c r="R863" s="427"/>
      <c r="S863" s="427"/>
      <c r="T863" s="427"/>
      <c r="U863" s="427"/>
      <c r="V863" s="427"/>
      <c r="W863" s="427"/>
      <c r="X863" s="427"/>
      <c r="Y863" s="427"/>
      <c r="Z863" s="427"/>
      <c r="AA863" s="427"/>
      <c r="AB863" s="427"/>
      <c r="AC863" s="427"/>
      <c r="AD863" s="427"/>
    </row>
    <row r="864" spans="1:30" ht="20.25" hidden="1" customHeight="1" x14ac:dyDescent="0.4">
      <c r="B864" s="427"/>
      <c r="C864" s="427"/>
      <c r="D864" s="427"/>
      <c r="E864" s="427"/>
      <c r="F864" s="427"/>
      <c r="G864" s="427"/>
      <c r="H864" s="427"/>
      <c r="I864" s="427"/>
      <c r="J864" s="427"/>
      <c r="K864" s="427"/>
      <c r="L864" s="427"/>
      <c r="M864" s="427"/>
      <c r="N864" s="427"/>
      <c r="O864" s="427"/>
      <c r="P864" s="427"/>
      <c r="Q864" s="427"/>
      <c r="R864" s="427"/>
      <c r="S864" s="427"/>
      <c r="T864" s="427"/>
      <c r="U864" s="427"/>
      <c r="V864" s="427"/>
      <c r="W864" s="427"/>
      <c r="X864" s="427"/>
      <c r="Y864" s="427"/>
      <c r="Z864" s="427"/>
      <c r="AA864" s="427"/>
      <c r="AB864" s="427"/>
      <c r="AC864" s="427"/>
      <c r="AD864" s="427"/>
    </row>
    <row r="865" spans="1:33" ht="20.25" hidden="1" customHeight="1" x14ac:dyDescent="0.4"/>
    <row r="866" spans="1:33" ht="20.25" hidden="1" customHeight="1" x14ac:dyDescent="0.4"/>
    <row r="867" spans="1:33" ht="20.25" hidden="1" customHeight="1" x14ac:dyDescent="0.4"/>
    <row r="868" spans="1:33" ht="20.25" hidden="1" customHeight="1" x14ac:dyDescent="0.4"/>
    <row r="869" spans="1:33" ht="20.25" hidden="1" customHeight="1" x14ac:dyDescent="0.4"/>
    <row r="870" spans="1:33" ht="20.25" hidden="1" customHeight="1" x14ac:dyDescent="0.4"/>
    <row r="871" spans="1:33" ht="20.25" hidden="1" customHeight="1" x14ac:dyDescent="0.4"/>
    <row r="872" spans="1:33" ht="20.25" hidden="1" customHeight="1" x14ac:dyDescent="0.4"/>
    <row r="873" spans="1:33" ht="20.25" hidden="1" customHeight="1" x14ac:dyDescent="0.4"/>
    <row r="874" spans="1:33" ht="20.25" hidden="1" customHeight="1" x14ac:dyDescent="0.4"/>
    <row r="875" spans="1:33" ht="20.25" hidden="1" customHeight="1" x14ac:dyDescent="0.4"/>
    <row r="876" spans="1:33" ht="20.25" hidden="1" customHeight="1" x14ac:dyDescent="0.4"/>
    <row r="877" spans="1:33" ht="12" hidden="1" customHeight="1" x14ac:dyDescent="0.4">
      <c r="A877" s="412" t="s">
        <v>6688</v>
      </c>
      <c r="B877" s="412"/>
      <c r="C877" s="412"/>
      <c r="D877" s="412"/>
      <c r="E877" s="412"/>
      <c r="F877" s="412"/>
      <c r="G877" s="412"/>
      <c r="H877" s="412"/>
      <c r="I877" s="412"/>
      <c r="J877" s="412"/>
      <c r="K877" s="412"/>
      <c r="L877" s="412"/>
      <c r="M877" s="412"/>
      <c r="N877" s="412"/>
      <c r="O877" s="412"/>
      <c r="P877" s="412"/>
      <c r="Q877" s="412"/>
      <c r="R877" s="412"/>
      <c r="S877" s="412"/>
      <c r="T877" s="412"/>
      <c r="U877" s="412"/>
      <c r="V877" s="412"/>
      <c r="W877" s="412"/>
      <c r="X877" s="412"/>
      <c r="Y877" s="412"/>
      <c r="Z877" s="412"/>
      <c r="AA877" s="412"/>
      <c r="AB877" s="412"/>
      <c r="AC877" s="412"/>
      <c r="AD877" s="412"/>
    </row>
    <row r="878" spans="1:33" ht="12" hidden="1" customHeight="1" x14ac:dyDescent="0.4">
      <c r="A878" s="412"/>
      <c r="B878" s="412"/>
      <c r="C878" s="412"/>
      <c r="D878" s="412"/>
      <c r="E878" s="412"/>
      <c r="F878" s="412"/>
      <c r="G878" s="412"/>
      <c r="H878" s="412"/>
      <c r="I878" s="412"/>
      <c r="J878" s="412"/>
      <c r="K878" s="412"/>
      <c r="L878" s="412"/>
      <c r="M878" s="412"/>
      <c r="N878" s="412"/>
      <c r="O878" s="412"/>
      <c r="P878" s="412"/>
      <c r="Q878" s="412"/>
      <c r="R878" s="412"/>
      <c r="S878" s="412"/>
      <c r="T878" s="412"/>
      <c r="U878" s="412"/>
      <c r="V878" s="412"/>
      <c r="W878" s="412"/>
      <c r="X878" s="412"/>
      <c r="Y878" s="412"/>
      <c r="Z878" s="412"/>
      <c r="AA878" s="412"/>
      <c r="AB878" s="412"/>
      <c r="AC878" s="412"/>
      <c r="AD878" s="412"/>
      <c r="AF878" s="2" t="s">
        <v>6189</v>
      </c>
      <c r="AG878" s="2" t="str">
        <f>入力情報!C280</f>
        <v>Name of Menbers 22
（社員 22の氏名）</v>
      </c>
    </row>
    <row r="879" spans="1:33" ht="12" hidden="1" customHeight="1" x14ac:dyDescent="0.4">
      <c r="A879" s="412"/>
      <c r="B879" s="412"/>
      <c r="C879" s="412"/>
      <c r="D879" s="412"/>
      <c r="E879" s="412"/>
      <c r="F879" s="412"/>
      <c r="G879" s="412"/>
      <c r="H879" s="412"/>
      <c r="I879" s="412"/>
      <c r="J879" s="412"/>
      <c r="K879" s="412"/>
      <c r="L879" s="412"/>
      <c r="M879" s="412"/>
      <c r="N879" s="412"/>
      <c r="O879" s="412"/>
      <c r="P879" s="412"/>
      <c r="Q879" s="412"/>
      <c r="R879" s="412"/>
      <c r="S879" s="412"/>
      <c r="T879" s="412"/>
      <c r="U879" s="412"/>
      <c r="V879" s="412"/>
      <c r="W879" s="412"/>
      <c r="X879" s="412"/>
      <c r="Y879" s="412"/>
      <c r="Z879" s="412"/>
      <c r="AA879" s="412"/>
      <c r="AB879" s="412"/>
      <c r="AC879" s="412"/>
      <c r="AD879" s="412"/>
    </row>
    <row r="880" spans="1:33" ht="9.9499999999999993" hidden="1" customHeight="1" x14ac:dyDescent="0.4"/>
    <row r="881" spans="2:30" ht="20.25" hidden="1" customHeight="1" x14ac:dyDescent="0.4">
      <c r="B881" s="426" t="str">
        <f>IF(入力情報!E280&lt;&gt;"","member with Limited Liability  "&amp;入力情報!E280,"")</f>
        <v/>
      </c>
      <c r="C881" s="426"/>
      <c r="D881" s="426"/>
      <c r="E881" s="426"/>
      <c r="F881" s="426"/>
      <c r="G881" s="426"/>
      <c r="H881" s="426"/>
      <c r="I881" s="426"/>
      <c r="J881" s="426"/>
      <c r="K881" s="426"/>
      <c r="L881" s="426"/>
      <c r="M881" s="426"/>
      <c r="N881" s="426"/>
      <c r="O881" s="426"/>
      <c r="P881" s="426"/>
      <c r="Q881" s="426"/>
      <c r="R881" s="426"/>
      <c r="S881" s="426"/>
      <c r="T881" s="426"/>
      <c r="U881" s="426"/>
      <c r="V881" s="426"/>
      <c r="W881" s="426"/>
      <c r="X881" s="426"/>
      <c r="Y881" s="426"/>
      <c r="Z881" s="426"/>
      <c r="AA881" s="426"/>
      <c r="AB881" s="426"/>
      <c r="AC881" s="426"/>
      <c r="AD881" s="426"/>
    </row>
    <row r="882" spans="2:30" ht="20.25" hidden="1" customHeight="1" x14ac:dyDescent="0.4">
      <c r="B882" s="426" t="str">
        <f>IF(入力情報!E281&lt;&gt;"","有限責任社員　　 　　　　　　"&amp;入力情報!E281&amp;" 殿","")</f>
        <v/>
      </c>
      <c r="C882" s="426"/>
      <c r="D882" s="426"/>
      <c r="E882" s="426"/>
      <c r="F882" s="426"/>
      <c r="G882" s="426"/>
      <c r="H882" s="426"/>
      <c r="I882" s="426"/>
      <c r="J882" s="426"/>
      <c r="K882" s="426"/>
      <c r="L882" s="426"/>
      <c r="M882" s="426"/>
      <c r="N882" s="426"/>
      <c r="O882" s="426"/>
      <c r="P882" s="426"/>
      <c r="Q882" s="426"/>
      <c r="R882" s="426"/>
      <c r="S882" s="426"/>
      <c r="T882" s="426"/>
      <c r="U882" s="426"/>
      <c r="V882" s="426"/>
      <c r="W882" s="426"/>
      <c r="X882" s="426"/>
      <c r="Y882" s="426"/>
      <c r="Z882" s="426"/>
      <c r="AA882" s="426"/>
      <c r="AB882" s="426"/>
      <c r="AC882" s="426"/>
      <c r="AD882" s="426"/>
    </row>
    <row r="883" spans="2:30" ht="9.9499999999999993" hidden="1" customHeight="1" x14ac:dyDescent="0.4">
      <c r="B883" s="145"/>
      <c r="C883" s="145"/>
      <c r="D883" s="145"/>
      <c r="E883" s="145"/>
      <c r="F883" s="145"/>
      <c r="G883" s="145"/>
      <c r="H883" s="145"/>
      <c r="I883" s="145"/>
      <c r="J883" s="145"/>
      <c r="K883" s="145"/>
      <c r="L883" s="145"/>
      <c r="M883" s="145"/>
      <c r="N883" s="145"/>
      <c r="O883" s="145"/>
      <c r="P883" s="145"/>
      <c r="Q883" s="145"/>
      <c r="R883" s="145"/>
      <c r="S883" s="145"/>
      <c r="T883" s="145"/>
      <c r="U883" s="145"/>
      <c r="V883" s="145"/>
      <c r="W883" s="145"/>
      <c r="X883" s="145"/>
      <c r="Y883" s="145"/>
      <c r="Z883" s="145"/>
      <c r="AA883" s="145"/>
      <c r="AB883" s="145"/>
      <c r="AC883" s="145"/>
      <c r="AD883" s="145"/>
    </row>
    <row r="884" spans="2:30" ht="20.25" hidden="1" customHeight="1" x14ac:dyDescent="0.4">
      <c r="B884" s="145"/>
      <c r="C884" s="145"/>
      <c r="D884" s="145"/>
      <c r="E884" s="145"/>
      <c r="F884" s="145"/>
      <c r="G884" s="145"/>
      <c r="H884" s="145"/>
      <c r="I884" s="145"/>
      <c r="J884" s="145"/>
      <c r="K884" s="2" t="str">
        <f>IF(入力情報!E282="","",DBCS(TEXT(入力情報!E282,"0,000"))&amp;"yen")</f>
        <v/>
      </c>
      <c r="L884" s="145"/>
      <c r="M884" s="145"/>
      <c r="N884" s="145"/>
      <c r="O884" s="145"/>
      <c r="P884" s="145"/>
      <c r="Q884" s="145"/>
      <c r="R884" s="145"/>
      <c r="S884" s="145"/>
      <c r="T884" s="145"/>
      <c r="U884" s="145"/>
      <c r="V884" s="145"/>
      <c r="W884" s="145"/>
      <c r="X884" s="145"/>
      <c r="Y884" s="145"/>
      <c r="Z884" s="145"/>
      <c r="AA884" s="145"/>
      <c r="AB884" s="145"/>
      <c r="AC884" s="145"/>
      <c r="AD884" s="145"/>
    </row>
    <row r="885" spans="2:30" ht="20.25" hidden="1" customHeight="1" x14ac:dyDescent="0.4">
      <c r="B885" s="145"/>
      <c r="C885" s="145"/>
      <c r="D885" s="145"/>
      <c r="E885" s="145"/>
      <c r="F885" s="145"/>
      <c r="G885" s="145"/>
      <c r="H885" s="145"/>
      <c r="J885" s="2" t="str">
        <f>IF(入力情報!E282="","","金 "&amp;DBCS(TEXT(入力情報!E282,"0,000"))&amp;"円")</f>
        <v/>
      </c>
      <c r="L885" s="145"/>
      <c r="M885" s="145"/>
      <c r="N885" s="145"/>
      <c r="O885" s="145"/>
      <c r="P885" s="145"/>
      <c r="Q885" s="145"/>
      <c r="R885" s="145"/>
      <c r="S885" s="145"/>
      <c r="T885" s="145"/>
      <c r="U885" s="145"/>
      <c r="V885" s="145"/>
      <c r="W885" s="145"/>
      <c r="X885" s="145"/>
      <c r="Y885" s="145"/>
      <c r="Z885" s="145"/>
      <c r="AA885" s="145"/>
      <c r="AB885" s="145"/>
      <c r="AC885" s="145"/>
      <c r="AD885" s="145"/>
    </row>
    <row r="886" spans="2:30" ht="9.9499999999999993" hidden="1" customHeight="1" x14ac:dyDescent="0.4">
      <c r="B886" s="145"/>
      <c r="C886" s="145"/>
      <c r="D886" s="145"/>
      <c r="E886" s="145"/>
      <c r="F886" s="145"/>
      <c r="G886" s="145"/>
      <c r="H886" s="145"/>
      <c r="L886" s="145"/>
      <c r="M886" s="145"/>
      <c r="N886" s="145"/>
      <c r="O886" s="145"/>
      <c r="P886" s="145"/>
      <c r="Q886" s="145"/>
      <c r="R886" s="145"/>
      <c r="S886" s="145"/>
      <c r="T886" s="145"/>
      <c r="U886" s="145"/>
      <c r="V886" s="145"/>
      <c r="W886" s="145"/>
      <c r="X886" s="145"/>
      <c r="Y886" s="145"/>
      <c r="Z886" s="145"/>
      <c r="AA886" s="145"/>
      <c r="AB886" s="145"/>
      <c r="AC886" s="145"/>
      <c r="AD886" s="145"/>
    </row>
    <row r="887" spans="2:30" ht="20.25" hidden="1" customHeight="1" x14ac:dyDescent="0.4">
      <c r="B887" s="145"/>
      <c r="C887" s="2" t="str">
        <f>"Received as a capital contribution to "&amp;入力情報!$E$6&amp;" Limited Liability Company."</f>
        <v>Received as a capital contribution to SampleName Limited Liability Company.</v>
      </c>
      <c r="E887" s="145"/>
      <c r="F887" s="145"/>
      <c r="G887" s="145"/>
      <c r="H887" s="145"/>
      <c r="L887" s="145"/>
      <c r="M887" s="145"/>
      <c r="N887" s="145"/>
      <c r="O887" s="145"/>
      <c r="P887" s="145"/>
      <c r="Q887" s="145"/>
      <c r="R887" s="145"/>
      <c r="S887" s="145"/>
      <c r="T887" s="145"/>
      <c r="U887" s="145"/>
      <c r="V887" s="145"/>
      <c r="W887" s="145"/>
      <c r="X887" s="145"/>
      <c r="Y887" s="145"/>
      <c r="Z887" s="145"/>
      <c r="AA887" s="145"/>
      <c r="AB887" s="145"/>
      <c r="AC887" s="145"/>
      <c r="AD887" s="145"/>
    </row>
    <row r="888" spans="2:30" ht="20.25" hidden="1" customHeight="1" x14ac:dyDescent="0.4">
      <c r="G888" s="2" t="str">
        <f>入力情報!$E$6&amp;"合同会社の出資金として領収しました。"</f>
        <v>SampleName合同会社の出資金として領収しました。</v>
      </c>
    </row>
    <row r="889" spans="2:30" ht="9.9499999999999993" hidden="1" customHeight="1" x14ac:dyDescent="0.4"/>
    <row r="890" spans="2:30" ht="20.25" hidden="1" customHeight="1" x14ac:dyDescent="0.4">
      <c r="C890" s="2" t="str">
        <f>入力情報!$E$776&amp;" year, "&amp;入力情報!$E$777&amp;" month-"&amp;入力情報!$E$778&amp;" day"</f>
        <v>2024 year, 4 month-25 day</v>
      </c>
    </row>
    <row r="891" spans="2:30" ht="20.25" hidden="1" customHeight="1" x14ac:dyDescent="0.4">
      <c r="C891" s="2" t="str">
        <f>DBCS(入力情報!$E$776)&amp;"年"&amp;DBCS(入力情報!$E$777)&amp;"月"&amp;DBCS(入力情報!$E$778)&amp;"日"</f>
        <v>２０２４年４月２５日</v>
      </c>
    </row>
    <row r="892" spans="2:30" ht="9.9499999999999993" hidden="1" customHeight="1" x14ac:dyDescent="0.4"/>
    <row r="893" spans="2:30" ht="20.25" hidden="1" customHeight="1" x14ac:dyDescent="0.4">
      <c r="M893" s="2" t="str">
        <f>入力情報!$E$6&amp;" Limited Liability Company"</f>
        <v>SampleName Limited Liability Company</v>
      </c>
    </row>
    <row r="894" spans="2:30" ht="20.25" hidden="1" customHeight="1" x14ac:dyDescent="0.4">
      <c r="M894" s="2" t="str">
        <f>"Representative Members "&amp;入力情報!$E$12</f>
        <v>Representative Members Mary Smith</v>
      </c>
    </row>
    <row r="895" spans="2:30" ht="20.25" hidden="1" customHeight="1" x14ac:dyDescent="0.4">
      <c r="M895" s="2" t="str">
        <f>入力情報!E7&amp;"合同会社"</f>
        <v>サンプルネーム合同会社</v>
      </c>
    </row>
    <row r="896" spans="2:30" ht="20.25" hidden="1" customHeight="1" x14ac:dyDescent="0.4">
      <c r="M896" s="2" t="str">
        <f>"代表社員　"&amp;入力情報!$E$13</f>
        <v xml:space="preserve">代表社員　メアリー　スミス </v>
      </c>
    </row>
    <row r="897" spans="1:30" ht="20.25" hidden="1" customHeight="1" x14ac:dyDescent="0.4"/>
    <row r="898" spans="1:30" ht="20.25" hidden="1" customHeight="1" x14ac:dyDescent="0.4"/>
    <row r="899" spans="1:30" ht="20.25" hidden="1" customHeight="1" x14ac:dyDescent="0.4">
      <c r="A899" s="412"/>
      <c r="B899" s="412"/>
      <c r="C899" s="412"/>
      <c r="D899" s="412"/>
      <c r="E899" s="412"/>
      <c r="F899" s="412"/>
      <c r="G899" s="412"/>
      <c r="H899" s="412"/>
      <c r="I899" s="412"/>
      <c r="J899" s="412"/>
      <c r="K899" s="412"/>
      <c r="L899" s="412"/>
      <c r="M899" s="412"/>
      <c r="N899" s="412"/>
      <c r="O899" s="412"/>
      <c r="P899" s="412"/>
      <c r="Q899" s="412"/>
      <c r="R899" s="412"/>
      <c r="S899" s="412"/>
      <c r="T899" s="412"/>
      <c r="U899" s="412"/>
      <c r="V899" s="412"/>
      <c r="W899" s="412"/>
      <c r="X899" s="412"/>
      <c r="Y899" s="412"/>
      <c r="Z899" s="412"/>
      <c r="AA899" s="412"/>
      <c r="AB899" s="412"/>
      <c r="AC899" s="412"/>
      <c r="AD899" s="412"/>
    </row>
    <row r="900" spans="1:30" ht="20.25" hidden="1" customHeight="1" x14ac:dyDescent="0.4">
      <c r="A900" s="412"/>
      <c r="B900" s="412"/>
      <c r="C900" s="412"/>
      <c r="D900" s="412"/>
      <c r="E900" s="412"/>
      <c r="F900" s="412"/>
      <c r="G900" s="412"/>
      <c r="H900" s="412"/>
      <c r="I900" s="412"/>
      <c r="J900" s="412"/>
      <c r="K900" s="412"/>
      <c r="L900" s="412"/>
      <c r="M900" s="412"/>
      <c r="N900" s="412"/>
      <c r="O900" s="412"/>
      <c r="P900" s="412"/>
      <c r="Q900" s="412"/>
      <c r="R900" s="412"/>
      <c r="S900" s="412"/>
      <c r="T900" s="412"/>
      <c r="U900" s="412"/>
      <c r="V900" s="412"/>
      <c r="W900" s="412"/>
      <c r="X900" s="412"/>
      <c r="Y900" s="412"/>
      <c r="Z900" s="412"/>
      <c r="AA900" s="412"/>
      <c r="AB900" s="412"/>
      <c r="AC900" s="412"/>
      <c r="AD900" s="412"/>
    </row>
    <row r="901" spans="1:30" ht="20.25" hidden="1" customHeight="1" x14ac:dyDescent="0.4">
      <c r="A901" s="412"/>
      <c r="B901" s="412"/>
      <c r="C901" s="412"/>
      <c r="D901" s="412"/>
      <c r="E901" s="412"/>
      <c r="F901" s="412"/>
      <c r="G901" s="412"/>
      <c r="H901" s="412"/>
      <c r="I901" s="412"/>
      <c r="J901" s="412"/>
      <c r="K901" s="412"/>
      <c r="L901" s="412"/>
      <c r="M901" s="412"/>
      <c r="N901" s="412"/>
      <c r="O901" s="412"/>
      <c r="P901" s="412"/>
      <c r="Q901" s="412"/>
      <c r="R901" s="412"/>
      <c r="S901" s="412"/>
      <c r="T901" s="412"/>
      <c r="U901" s="412"/>
      <c r="V901" s="412"/>
      <c r="W901" s="412"/>
      <c r="X901" s="412"/>
      <c r="Y901" s="412"/>
      <c r="Z901" s="412"/>
      <c r="AA901" s="412"/>
      <c r="AB901" s="412"/>
      <c r="AC901" s="412"/>
      <c r="AD901" s="412"/>
    </row>
    <row r="902" spans="1:30" ht="20.25" hidden="1" customHeight="1" x14ac:dyDescent="0.4"/>
    <row r="903" spans="1:30" ht="20.25" hidden="1" customHeight="1" x14ac:dyDescent="0.4">
      <c r="B903" s="427"/>
      <c r="C903" s="427"/>
      <c r="D903" s="427"/>
      <c r="E903" s="427"/>
      <c r="F903" s="427"/>
      <c r="G903" s="427"/>
      <c r="H903" s="427"/>
      <c r="I903" s="427"/>
      <c r="J903" s="427"/>
      <c r="K903" s="427"/>
      <c r="L903" s="427"/>
      <c r="M903" s="427"/>
      <c r="N903" s="427"/>
      <c r="O903" s="427"/>
      <c r="P903" s="427"/>
      <c r="Q903" s="427"/>
      <c r="R903" s="427"/>
      <c r="S903" s="427"/>
      <c r="T903" s="427"/>
      <c r="U903" s="427"/>
      <c r="V903" s="427"/>
      <c r="W903" s="427"/>
      <c r="X903" s="427"/>
      <c r="Y903" s="427"/>
      <c r="Z903" s="427"/>
      <c r="AA903" s="427"/>
      <c r="AB903" s="427"/>
      <c r="AC903" s="427"/>
      <c r="AD903" s="427"/>
    </row>
    <row r="904" spans="1:30" ht="20.25" hidden="1" customHeight="1" x14ac:dyDescent="0.4">
      <c r="B904" s="427"/>
      <c r="C904" s="427"/>
      <c r="D904" s="427"/>
      <c r="E904" s="427"/>
      <c r="F904" s="427"/>
      <c r="G904" s="427"/>
      <c r="H904" s="427"/>
      <c r="I904" s="427"/>
      <c r="J904" s="427"/>
      <c r="K904" s="427"/>
      <c r="L904" s="427"/>
      <c r="M904" s="427"/>
      <c r="N904" s="427"/>
      <c r="O904" s="427"/>
      <c r="P904" s="427"/>
      <c r="Q904" s="427"/>
      <c r="R904" s="427"/>
      <c r="S904" s="427"/>
      <c r="T904" s="427"/>
      <c r="U904" s="427"/>
      <c r="V904" s="427"/>
      <c r="W904" s="427"/>
      <c r="X904" s="427"/>
      <c r="Y904" s="427"/>
      <c r="Z904" s="427"/>
      <c r="AA904" s="427"/>
      <c r="AB904" s="427"/>
      <c r="AC904" s="427"/>
      <c r="AD904" s="427"/>
    </row>
    <row r="905" spans="1:30" ht="20.25" hidden="1" customHeight="1" x14ac:dyDescent="0.4"/>
    <row r="906" spans="1:30" ht="20.25" hidden="1" customHeight="1" x14ac:dyDescent="0.4"/>
    <row r="907" spans="1:30" ht="20.25" hidden="1" customHeight="1" x14ac:dyDescent="0.4"/>
    <row r="908" spans="1:30" ht="20.25" hidden="1" customHeight="1" x14ac:dyDescent="0.4"/>
    <row r="909" spans="1:30" ht="20.25" hidden="1" customHeight="1" x14ac:dyDescent="0.4"/>
    <row r="910" spans="1:30" ht="20.25" hidden="1" customHeight="1" x14ac:dyDescent="0.4"/>
    <row r="911" spans="1:30" ht="20.25" hidden="1" customHeight="1" x14ac:dyDescent="0.4"/>
    <row r="912" spans="1:30" ht="20.25" hidden="1" customHeight="1" x14ac:dyDescent="0.4"/>
    <row r="913" spans="1:33" ht="20.25" hidden="1" customHeight="1" x14ac:dyDescent="0.4"/>
    <row r="914" spans="1:33" ht="20.25" hidden="1" customHeight="1" x14ac:dyDescent="0.4"/>
    <row r="915" spans="1:33" ht="20.25" hidden="1" customHeight="1" x14ac:dyDescent="0.4"/>
    <row r="916" spans="1:33" ht="20.25" hidden="1" customHeight="1" x14ac:dyDescent="0.4"/>
    <row r="917" spans="1:33" ht="12" hidden="1" customHeight="1" x14ac:dyDescent="0.4">
      <c r="A917" s="412" t="s">
        <v>6688</v>
      </c>
      <c r="B917" s="412"/>
      <c r="C917" s="412"/>
      <c r="D917" s="412"/>
      <c r="E917" s="412"/>
      <c r="F917" s="412"/>
      <c r="G917" s="412"/>
      <c r="H917" s="412"/>
      <c r="I917" s="412"/>
      <c r="J917" s="412"/>
      <c r="K917" s="412"/>
      <c r="L917" s="412"/>
      <c r="M917" s="412"/>
      <c r="N917" s="412"/>
      <c r="O917" s="412"/>
      <c r="P917" s="412"/>
      <c r="Q917" s="412"/>
      <c r="R917" s="412"/>
      <c r="S917" s="412"/>
      <c r="T917" s="412"/>
      <c r="U917" s="412"/>
      <c r="V917" s="412"/>
      <c r="W917" s="412"/>
      <c r="X917" s="412"/>
      <c r="Y917" s="412"/>
      <c r="Z917" s="412"/>
      <c r="AA917" s="412"/>
      <c r="AB917" s="412"/>
      <c r="AC917" s="412"/>
      <c r="AD917" s="412"/>
    </row>
    <row r="918" spans="1:33" ht="12" hidden="1" customHeight="1" x14ac:dyDescent="0.4">
      <c r="A918" s="412"/>
      <c r="B918" s="412"/>
      <c r="C918" s="412"/>
      <c r="D918" s="412"/>
      <c r="E918" s="412"/>
      <c r="F918" s="412"/>
      <c r="G918" s="412"/>
      <c r="H918" s="412"/>
      <c r="I918" s="412"/>
      <c r="J918" s="412"/>
      <c r="K918" s="412"/>
      <c r="L918" s="412"/>
      <c r="M918" s="412"/>
      <c r="N918" s="412"/>
      <c r="O918" s="412"/>
      <c r="P918" s="412"/>
      <c r="Q918" s="412"/>
      <c r="R918" s="412"/>
      <c r="S918" s="412"/>
      <c r="T918" s="412"/>
      <c r="U918" s="412"/>
      <c r="V918" s="412"/>
      <c r="W918" s="412"/>
      <c r="X918" s="412"/>
      <c r="Y918" s="412"/>
      <c r="Z918" s="412"/>
      <c r="AA918" s="412"/>
      <c r="AB918" s="412"/>
      <c r="AC918" s="412"/>
      <c r="AD918" s="412"/>
      <c r="AF918" s="2" t="s">
        <v>6189</v>
      </c>
      <c r="AG918" s="2" t="str">
        <f>入力情報!C292</f>
        <v>Name of Menbers 23
（社員 23の氏名）</v>
      </c>
    </row>
    <row r="919" spans="1:33" ht="12" hidden="1" customHeight="1" x14ac:dyDescent="0.4">
      <c r="A919" s="412"/>
      <c r="B919" s="412"/>
      <c r="C919" s="412"/>
      <c r="D919" s="412"/>
      <c r="E919" s="412"/>
      <c r="F919" s="412"/>
      <c r="G919" s="412"/>
      <c r="H919" s="412"/>
      <c r="I919" s="412"/>
      <c r="J919" s="412"/>
      <c r="K919" s="412"/>
      <c r="L919" s="412"/>
      <c r="M919" s="412"/>
      <c r="N919" s="412"/>
      <c r="O919" s="412"/>
      <c r="P919" s="412"/>
      <c r="Q919" s="412"/>
      <c r="R919" s="412"/>
      <c r="S919" s="412"/>
      <c r="T919" s="412"/>
      <c r="U919" s="412"/>
      <c r="V919" s="412"/>
      <c r="W919" s="412"/>
      <c r="X919" s="412"/>
      <c r="Y919" s="412"/>
      <c r="Z919" s="412"/>
      <c r="AA919" s="412"/>
      <c r="AB919" s="412"/>
      <c r="AC919" s="412"/>
      <c r="AD919" s="412"/>
    </row>
    <row r="920" spans="1:33" ht="9.9499999999999993" hidden="1" customHeight="1" x14ac:dyDescent="0.4"/>
    <row r="921" spans="1:33" ht="20.25" hidden="1" customHeight="1" x14ac:dyDescent="0.4">
      <c r="B921" s="426" t="str">
        <f>IF(入力情報!E292&lt;&gt;"","member with Limited Liability  "&amp;入力情報!E292,"")</f>
        <v/>
      </c>
      <c r="C921" s="426"/>
      <c r="D921" s="426"/>
      <c r="E921" s="426"/>
      <c r="F921" s="426"/>
      <c r="G921" s="426"/>
      <c r="H921" s="426"/>
      <c r="I921" s="426"/>
      <c r="J921" s="426"/>
      <c r="K921" s="426"/>
      <c r="L921" s="426"/>
      <c r="M921" s="426"/>
      <c r="N921" s="426"/>
      <c r="O921" s="426"/>
      <c r="P921" s="426"/>
      <c r="Q921" s="426"/>
      <c r="R921" s="426"/>
      <c r="S921" s="426"/>
      <c r="T921" s="426"/>
      <c r="U921" s="426"/>
      <c r="V921" s="426"/>
      <c r="W921" s="426"/>
      <c r="X921" s="426"/>
      <c r="Y921" s="426"/>
      <c r="Z921" s="426"/>
      <c r="AA921" s="426"/>
      <c r="AB921" s="426"/>
      <c r="AC921" s="426"/>
      <c r="AD921" s="426"/>
    </row>
    <row r="922" spans="1:33" ht="20.25" hidden="1" customHeight="1" x14ac:dyDescent="0.4">
      <c r="B922" s="426" t="str">
        <f>IF(入力情報!E293&lt;&gt;"","有限責任社員　　 　　　　　　"&amp;入力情報!E293&amp;" 殿","")</f>
        <v/>
      </c>
      <c r="C922" s="426"/>
      <c r="D922" s="426"/>
      <c r="E922" s="426"/>
      <c r="F922" s="426"/>
      <c r="G922" s="426"/>
      <c r="H922" s="426"/>
      <c r="I922" s="426"/>
      <c r="J922" s="426"/>
      <c r="K922" s="426"/>
      <c r="L922" s="426"/>
      <c r="M922" s="426"/>
      <c r="N922" s="426"/>
      <c r="O922" s="426"/>
      <c r="P922" s="426"/>
      <c r="Q922" s="426"/>
      <c r="R922" s="426"/>
      <c r="S922" s="426"/>
      <c r="T922" s="426"/>
      <c r="U922" s="426"/>
      <c r="V922" s="426"/>
      <c r="W922" s="426"/>
      <c r="X922" s="426"/>
      <c r="Y922" s="426"/>
      <c r="Z922" s="426"/>
      <c r="AA922" s="426"/>
      <c r="AB922" s="426"/>
      <c r="AC922" s="426"/>
      <c r="AD922" s="426"/>
    </row>
    <row r="923" spans="1:33" ht="9.9499999999999993" hidden="1" customHeight="1" x14ac:dyDescent="0.4">
      <c r="B923" s="145"/>
      <c r="C923" s="145"/>
      <c r="D923" s="145"/>
      <c r="E923" s="145"/>
      <c r="F923" s="145"/>
      <c r="G923" s="145"/>
      <c r="H923" s="145"/>
      <c r="I923" s="145"/>
      <c r="J923" s="145"/>
      <c r="K923" s="145"/>
      <c r="L923" s="145"/>
      <c r="M923" s="145"/>
      <c r="N923" s="145"/>
      <c r="O923" s="145"/>
      <c r="P923" s="145"/>
      <c r="Q923" s="145"/>
      <c r="R923" s="145"/>
      <c r="S923" s="145"/>
      <c r="T923" s="145"/>
      <c r="U923" s="145"/>
      <c r="V923" s="145"/>
      <c r="W923" s="145"/>
      <c r="X923" s="145"/>
      <c r="Y923" s="145"/>
      <c r="Z923" s="145"/>
      <c r="AA923" s="145"/>
      <c r="AB923" s="145"/>
      <c r="AC923" s="145"/>
      <c r="AD923" s="145"/>
    </row>
    <row r="924" spans="1:33" ht="20.25" hidden="1" customHeight="1" x14ac:dyDescent="0.4">
      <c r="B924" s="145"/>
      <c r="C924" s="145"/>
      <c r="D924" s="145"/>
      <c r="E924" s="145"/>
      <c r="F924" s="145"/>
      <c r="G924" s="145"/>
      <c r="H924" s="145"/>
      <c r="I924" s="145"/>
      <c r="J924" s="145"/>
      <c r="K924" s="2" t="str">
        <f>IF(入力情報!E294="","",DBCS(TEXT(入力情報!E294,"0,000"))&amp;"yen")</f>
        <v/>
      </c>
      <c r="L924" s="145"/>
      <c r="M924" s="145"/>
      <c r="N924" s="145"/>
      <c r="O924" s="145"/>
      <c r="P924" s="145"/>
      <c r="Q924" s="145"/>
      <c r="R924" s="145"/>
      <c r="S924" s="145"/>
      <c r="T924" s="145"/>
      <c r="U924" s="145"/>
      <c r="V924" s="145"/>
      <c r="W924" s="145"/>
      <c r="X924" s="145"/>
      <c r="Y924" s="145"/>
      <c r="Z924" s="145"/>
      <c r="AA924" s="145"/>
      <c r="AB924" s="145"/>
      <c r="AC924" s="145"/>
      <c r="AD924" s="145"/>
    </row>
    <row r="925" spans="1:33" ht="20.25" hidden="1" customHeight="1" x14ac:dyDescent="0.4">
      <c r="B925" s="145"/>
      <c r="C925" s="145"/>
      <c r="D925" s="145"/>
      <c r="E925" s="145"/>
      <c r="F925" s="145"/>
      <c r="G925" s="145"/>
      <c r="H925" s="145"/>
      <c r="J925" s="2" t="str">
        <f>IF(入力情報!E294="","","金 "&amp;DBCS(TEXT(入力情報!E294,"0,000"))&amp;"円")</f>
        <v/>
      </c>
      <c r="L925" s="145"/>
      <c r="M925" s="145"/>
      <c r="N925" s="145"/>
      <c r="O925" s="145"/>
      <c r="P925" s="145"/>
      <c r="Q925" s="145"/>
      <c r="R925" s="145"/>
      <c r="S925" s="145"/>
      <c r="T925" s="145"/>
      <c r="U925" s="145"/>
      <c r="V925" s="145"/>
      <c r="W925" s="145"/>
      <c r="X925" s="145"/>
      <c r="Y925" s="145"/>
      <c r="Z925" s="145"/>
      <c r="AA925" s="145"/>
      <c r="AB925" s="145"/>
      <c r="AC925" s="145"/>
      <c r="AD925" s="145"/>
    </row>
    <row r="926" spans="1:33" ht="9.9499999999999993" hidden="1" customHeight="1" x14ac:dyDescent="0.4">
      <c r="B926" s="145"/>
      <c r="C926" s="145"/>
      <c r="D926" s="145"/>
      <c r="E926" s="145"/>
      <c r="F926" s="145"/>
      <c r="G926" s="145"/>
      <c r="H926" s="145"/>
      <c r="L926" s="145"/>
      <c r="M926" s="145"/>
      <c r="N926" s="145"/>
      <c r="O926" s="145"/>
      <c r="P926" s="145"/>
      <c r="Q926" s="145"/>
      <c r="R926" s="145"/>
      <c r="S926" s="145"/>
      <c r="T926" s="145"/>
      <c r="U926" s="145"/>
      <c r="V926" s="145"/>
      <c r="W926" s="145"/>
      <c r="X926" s="145"/>
      <c r="Y926" s="145"/>
      <c r="Z926" s="145"/>
      <c r="AA926" s="145"/>
      <c r="AB926" s="145"/>
      <c r="AC926" s="145"/>
      <c r="AD926" s="145"/>
    </row>
    <row r="927" spans="1:33" ht="20.25" hidden="1" customHeight="1" x14ac:dyDescent="0.4">
      <c r="B927" s="145"/>
      <c r="C927" s="2" t="str">
        <f>"Received as a capital contribution to "&amp;入力情報!$E$6&amp;" Limited Liability Company."</f>
        <v>Received as a capital contribution to SampleName Limited Liability Company.</v>
      </c>
      <c r="E927" s="145"/>
      <c r="F927" s="145"/>
      <c r="G927" s="145"/>
      <c r="H927" s="145"/>
      <c r="L927" s="145"/>
      <c r="M927" s="145"/>
      <c r="N927" s="145"/>
      <c r="O927" s="145"/>
      <c r="P927" s="145"/>
      <c r="Q927" s="145"/>
      <c r="R927" s="145"/>
      <c r="S927" s="145"/>
      <c r="T927" s="145"/>
      <c r="U927" s="145"/>
      <c r="V927" s="145"/>
      <c r="W927" s="145"/>
      <c r="X927" s="145"/>
      <c r="Y927" s="145"/>
      <c r="Z927" s="145"/>
      <c r="AA927" s="145"/>
      <c r="AB927" s="145"/>
      <c r="AC927" s="145"/>
      <c r="AD927" s="145"/>
    </row>
    <row r="928" spans="1:33" ht="20.25" hidden="1" customHeight="1" x14ac:dyDescent="0.4">
      <c r="G928" s="2" t="str">
        <f>入力情報!$E$6&amp;"合同会社の出資金として領収しました。"</f>
        <v>SampleName合同会社の出資金として領収しました。</v>
      </c>
    </row>
    <row r="929" spans="1:30" ht="9.9499999999999993" hidden="1" customHeight="1" x14ac:dyDescent="0.4"/>
    <row r="930" spans="1:30" ht="20.25" hidden="1" customHeight="1" x14ac:dyDescent="0.4">
      <c r="C930" s="2" t="str">
        <f>入力情報!$E$776&amp;" year, "&amp;入力情報!$E$777&amp;" month-"&amp;入力情報!$E$778&amp;" day"</f>
        <v>2024 year, 4 month-25 day</v>
      </c>
    </row>
    <row r="931" spans="1:30" ht="20.25" hidden="1" customHeight="1" x14ac:dyDescent="0.4">
      <c r="C931" s="2" t="str">
        <f>DBCS(入力情報!$E$776)&amp;"年"&amp;DBCS(入力情報!$E$777)&amp;"月"&amp;DBCS(入力情報!$E$778)&amp;"日"</f>
        <v>２０２４年４月２５日</v>
      </c>
    </row>
    <row r="932" spans="1:30" ht="9.9499999999999993" hidden="1" customHeight="1" x14ac:dyDescent="0.4"/>
    <row r="933" spans="1:30" ht="20.25" hidden="1" customHeight="1" x14ac:dyDescent="0.4">
      <c r="M933" s="2" t="str">
        <f>入力情報!$E$6&amp;" Limited Liability Company"</f>
        <v>SampleName Limited Liability Company</v>
      </c>
    </row>
    <row r="934" spans="1:30" ht="20.25" hidden="1" customHeight="1" x14ac:dyDescent="0.4">
      <c r="M934" s="2" t="str">
        <f>"Representative Members "&amp;入力情報!$E$12</f>
        <v>Representative Members Mary Smith</v>
      </c>
    </row>
    <row r="935" spans="1:30" ht="20.25" hidden="1" customHeight="1" x14ac:dyDescent="0.4">
      <c r="M935" s="2" t="str">
        <f>入力情報!E7&amp;"合同会社"</f>
        <v>サンプルネーム合同会社</v>
      </c>
    </row>
    <row r="936" spans="1:30" ht="20.25" hidden="1" customHeight="1" x14ac:dyDescent="0.4">
      <c r="M936" s="2" t="str">
        <f>"代表社員　"&amp;入力情報!$E$13</f>
        <v xml:space="preserve">代表社員　メアリー　スミス </v>
      </c>
    </row>
    <row r="937" spans="1:30" ht="20.25" hidden="1" customHeight="1" x14ac:dyDescent="0.4"/>
    <row r="938" spans="1:30" ht="20.25" hidden="1" customHeight="1" x14ac:dyDescent="0.4"/>
    <row r="939" spans="1:30" ht="20.25" hidden="1" customHeight="1" x14ac:dyDescent="0.4">
      <c r="A939" s="412"/>
      <c r="B939" s="412"/>
      <c r="C939" s="412"/>
      <c r="D939" s="412"/>
      <c r="E939" s="412"/>
      <c r="F939" s="412"/>
      <c r="G939" s="412"/>
      <c r="H939" s="412"/>
      <c r="I939" s="412"/>
      <c r="J939" s="412"/>
      <c r="K939" s="412"/>
      <c r="L939" s="412"/>
      <c r="M939" s="412"/>
      <c r="N939" s="412"/>
      <c r="O939" s="412"/>
      <c r="P939" s="412"/>
      <c r="Q939" s="412"/>
      <c r="R939" s="412"/>
      <c r="S939" s="412"/>
      <c r="T939" s="412"/>
      <c r="U939" s="412"/>
      <c r="V939" s="412"/>
      <c r="W939" s="412"/>
      <c r="X939" s="412"/>
      <c r="Y939" s="412"/>
      <c r="Z939" s="412"/>
      <c r="AA939" s="412"/>
      <c r="AB939" s="412"/>
      <c r="AC939" s="412"/>
      <c r="AD939" s="412"/>
    </row>
    <row r="940" spans="1:30" ht="20.25" hidden="1" customHeight="1" x14ac:dyDescent="0.4">
      <c r="A940" s="412"/>
      <c r="B940" s="412"/>
      <c r="C940" s="412"/>
      <c r="D940" s="412"/>
      <c r="E940" s="412"/>
      <c r="F940" s="412"/>
      <c r="G940" s="412"/>
      <c r="H940" s="412"/>
      <c r="I940" s="412"/>
      <c r="J940" s="412"/>
      <c r="K940" s="412"/>
      <c r="L940" s="412"/>
      <c r="M940" s="412"/>
      <c r="N940" s="412"/>
      <c r="O940" s="412"/>
      <c r="P940" s="412"/>
      <c r="Q940" s="412"/>
      <c r="R940" s="412"/>
      <c r="S940" s="412"/>
      <c r="T940" s="412"/>
      <c r="U940" s="412"/>
      <c r="V940" s="412"/>
      <c r="W940" s="412"/>
      <c r="X940" s="412"/>
      <c r="Y940" s="412"/>
      <c r="Z940" s="412"/>
      <c r="AA940" s="412"/>
      <c r="AB940" s="412"/>
      <c r="AC940" s="412"/>
      <c r="AD940" s="412"/>
    </row>
    <row r="941" spans="1:30" ht="20.25" hidden="1" customHeight="1" x14ac:dyDescent="0.4">
      <c r="A941" s="412"/>
      <c r="B941" s="412"/>
      <c r="C941" s="412"/>
      <c r="D941" s="412"/>
      <c r="E941" s="412"/>
      <c r="F941" s="412"/>
      <c r="G941" s="412"/>
      <c r="H941" s="412"/>
      <c r="I941" s="412"/>
      <c r="J941" s="412"/>
      <c r="K941" s="412"/>
      <c r="L941" s="412"/>
      <c r="M941" s="412"/>
      <c r="N941" s="412"/>
      <c r="O941" s="412"/>
      <c r="P941" s="412"/>
      <c r="Q941" s="412"/>
      <c r="R941" s="412"/>
      <c r="S941" s="412"/>
      <c r="T941" s="412"/>
      <c r="U941" s="412"/>
      <c r="V941" s="412"/>
      <c r="W941" s="412"/>
      <c r="X941" s="412"/>
      <c r="Y941" s="412"/>
      <c r="Z941" s="412"/>
      <c r="AA941" s="412"/>
      <c r="AB941" s="412"/>
      <c r="AC941" s="412"/>
      <c r="AD941" s="412"/>
    </row>
    <row r="942" spans="1:30" ht="20.25" hidden="1" customHeight="1" x14ac:dyDescent="0.4"/>
    <row r="943" spans="1:30" ht="20.25" hidden="1" customHeight="1" x14ac:dyDescent="0.4">
      <c r="B943" s="427"/>
      <c r="C943" s="427"/>
      <c r="D943" s="427"/>
      <c r="E943" s="427"/>
      <c r="F943" s="427"/>
      <c r="G943" s="427"/>
      <c r="H943" s="427"/>
      <c r="I943" s="427"/>
      <c r="J943" s="427"/>
      <c r="K943" s="427"/>
      <c r="L943" s="427"/>
      <c r="M943" s="427"/>
      <c r="N943" s="427"/>
      <c r="O943" s="427"/>
      <c r="P943" s="427"/>
      <c r="Q943" s="427"/>
      <c r="R943" s="427"/>
      <c r="S943" s="427"/>
      <c r="T943" s="427"/>
      <c r="U943" s="427"/>
      <c r="V943" s="427"/>
      <c r="W943" s="427"/>
      <c r="X943" s="427"/>
      <c r="Y943" s="427"/>
      <c r="Z943" s="427"/>
      <c r="AA943" s="427"/>
      <c r="AB943" s="427"/>
      <c r="AC943" s="427"/>
      <c r="AD943" s="427"/>
    </row>
    <row r="944" spans="1:30" ht="20.25" hidden="1" customHeight="1" x14ac:dyDescent="0.4">
      <c r="B944" s="427"/>
      <c r="C944" s="427"/>
      <c r="D944" s="427"/>
      <c r="E944" s="427"/>
      <c r="F944" s="427"/>
      <c r="G944" s="427"/>
      <c r="H944" s="427"/>
      <c r="I944" s="427"/>
      <c r="J944" s="427"/>
      <c r="K944" s="427"/>
      <c r="L944" s="427"/>
      <c r="M944" s="427"/>
      <c r="N944" s="427"/>
      <c r="O944" s="427"/>
      <c r="P944" s="427"/>
      <c r="Q944" s="427"/>
      <c r="R944" s="427"/>
      <c r="S944" s="427"/>
      <c r="T944" s="427"/>
      <c r="U944" s="427"/>
      <c r="V944" s="427"/>
      <c r="W944" s="427"/>
      <c r="X944" s="427"/>
      <c r="Y944" s="427"/>
      <c r="Z944" s="427"/>
      <c r="AA944" s="427"/>
      <c r="AB944" s="427"/>
      <c r="AC944" s="427"/>
      <c r="AD944" s="427"/>
    </row>
    <row r="945" spans="1:33" ht="20.25" hidden="1" customHeight="1" x14ac:dyDescent="0.4"/>
    <row r="946" spans="1:33" ht="20.25" hidden="1" customHeight="1" x14ac:dyDescent="0.4"/>
    <row r="947" spans="1:33" ht="20.25" hidden="1" customHeight="1" x14ac:dyDescent="0.4"/>
    <row r="948" spans="1:33" ht="20.25" hidden="1" customHeight="1" x14ac:dyDescent="0.4"/>
    <row r="949" spans="1:33" ht="20.25" hidden="1" customHeight="1" x14ac:dyDescent="0.4"/>
    <row r="950" spans="1:33" ht="20.25" hidden="1" customHeight="1" x14ac:dyDescent="0.4"/>
    <row r="951" spans="1:33" ht="20.25" hidden="1" customHeight="1" x14ac:dyDescent="0.4"/>
    <row r="952" spans="1:33" ht="20.25" hidden="1" customHeight="1" x14ac:dyDescent="0.4"/>
    <row r="953" spans="1:33" ht="20.25" hidden="1" customHeight="1" x14ac:dyDescent="0.4"/>
    <row r="954" spans="1:33" ht="20.25" hidden="1" customHeight="1" x14ac:dyDescent="0.4"/>
    <row r="955" spans="1:33" ht="20.25" hidden="1" customHeight="1" x14ac:dyDescent="0.4"/>
    <row r="956" spans="1:33" ht="20.25" hidden="1" customHeight="1" x14ac:dyDescent="0.4"/>
    <row r="957" spans="1:33" ht="12" hidden="1" customHeight="1" x14ac:dyDescent="0.4">
      <c r="A957" s="412" t="s">
        <v>6688</v>
      </c>
      <c r="B957" s="412"/>
      <c r="C957" s="412"/>
      <c r="D957" s="412"/>
      <c r="E957" s="412"/>
      <c r="F957" s="412"/>
      <c r="G957" s="412"/>
      <c r="H957" s="412"/>
      <c r="I957" s="412"/>
      <c r="J957" s="412"/>
      <c r="K957" s="412"/>
      <c r="L957" s="412"/>
      <c r="M957" s="412"/>
      <c r="N957" s="412"/>
      <c r="O957" s="412"/>
      <c r="P957" s="412"/>
      <c r="Q957" s="412"/>
      <c r="R957" s="412"/>
      <c r="S957" s="412"/>
      <c r="T957" s="412"/>
      <c r="U957" s="412"/>
      <c r="V957" s="412"/>
      <c r="W957" s="412"/>
      <c r="X957" s="412"/>
      <c r="Y957" s="412"/>
      <c r="Z957" s="412"/>
      <c r="AA957" s="412"/>
      <c r="AB957" s="412"/>
      <c r="AC957" s="412"/>
      <c r="AD957" s="412"/>
    </row>
    <row r="958" spans="1:33" ht="12" hidden="1" customHeight="1" x14ac:dyDescent="0.4">
      <c r="A958" s="412"/>
      <c r="B958" s="412"/>
      <c r="C958" s="412"/>
      <c r="D958" s="412"/>
      <c r="E958" s="412"/>
      <c r="F958" s="412"/>
      <c r="G958" s="412"/>
      <c r="H958" s="412"/>
      <c r="I958" s="412"/>
      <c r="J958" s="412"/>
      <c r="K958" s="412"/>
      <c r="L958" s="412"/>
      <c r="M958" s="412"/>
      <c r="N958" s="412"/>
      <c r="O958" s="412"/>
      <c r="P958" s="412"/>
      <c r="Q958" s="412"/>
      <c r="R958" s="412"/>
      <c r="S958" s="412"/>
      <c r="T958" s="412"/>
      <c r="U958" s="412"/>
      <c r="V958" s="412"/>
      <c r="W958" s="412"/>
      <c r="X958" s="412"/>
      <c r="Y958" s="412"/>
      <c r="Z958" s="412"/>
      <c r="AA958" s="412"/>
      <c r="AB958" s="412"/>
      <c r="AC958" s="412"/>
      <c r="AD958" s="412"/>
      <c r="AF958" s="2" t="s">
        <v>6189</v>
      </c>
      <c r="AG958" s="2" t="str">
        <f>入力情報!C304</f>
        <v>Name of Menbers 24
（社員 24の氏名）</v>
      </c>
    </row>
    <row r="959" spans="1:33" ht="12" hidden="1" customHeight="1" x14ac:dyDescent="0.4">
      <c r="A959" s="412"/>
      <c r="B959" s="412"/>
      <c r="C959" s="412"/>
      <c r="D959" s="412"/>
      <c r="E959" s="412"/>
      <c r="F959" s="412"/>
      <c r="G959" s="412"/>
      <c r="H959" s="412"/>
      <c r="I959" s="412"/>
      <c r="J959" s="412"/>
      <c r="K959" s="412"/>
      <c r="L959" s="412"/>
      <c r="M959" s="412"/>
      <c r="N959" s="412"/>
      <c r="O959" s="412"/>
      <c r="P959" s="412"/>
      <c r="Q959" s="412"/>
      <c r="R959" s="412"/>
      <c r="S959" s="412"/>
      <c r="T959" s="412"/>
      <c r="U959" s="412"/>
      <c r="V959" s="412"/>
      <c r="W959" s="412"/>
      <c r="X959" s="412"/>
      <c r="Y959" s="412"/>
      <c r="Z959" s="412"/>
      <c r="AA959" s="412"/>
      <c r="AB959" s="412"/>
      <c r="AC959" s="412"/>
      <c r="AD959" s="412"/>
    </row>
    <row r="960" spans="1:33" ht="9.9499999999999993" hidden="1" customHeight="1" x14ac:dyDescent="0.4"/>
    <row r="961" spans="2:30" ht="20.25" hidden="1" customHeight="1" x14ac:dyDescent="0.4">
      <c r="B961" s="426" t="str">
        <f>IF(入力情報!E304&lt;&gt;"","member with Limited Liability  "&amp;入力情報!E304,"")</f>
        <v/>
      </c>
      <c r="C961" s="426"/>
      <c r="D961" s="426"/>
      <c r="E961" s="426"/>
      <c r="F961" s="426"/>
      <c r="G961" s="426"/>
      <c r="H961" s="426"/>
      <c r="I961" s="426"/>
      <c r="J961" s="426"/>
      <c r="K961" s="426"/>
      <c r="L961" s="426"/>
      <c r="M961" s="426"/>
      <c r="N961" s="426"/>
      <c r="O961" s="426"/>
      <c r="P961" s="426"/>
      <c r="Q961" s="426"/>
      <c r="R961" s="426"/>
      <c r="S961" s="426"/>
      <c r="T961" s="426"/>
      <c r="U961" s="426"/>
      <c r="V961" s="426"/>
      <c r="W961" s="426"/>
      <c r="X961" s="426"/>
      <c r="Y961" s="426"/>
      <c r="Z961" s="426"/>
      <c r="AA961" s="426"/>
      <c r="AB961" s="426"/>
      <c r="AC961" s="426"/>
      <c r="AD961" s="426"/>
    </row>
    <row r="962" spans="2:30" ht="20.25" hidden="1" customHeight="1" x14ac:dyDescent="0.4">
      <c r="B962" s="426" t="str">
        <f>IF(入力情報!E305&lt;&gt;"","有限責任社員　　 　　　　　　"&amp;入力情報!E305&amp;" 殿","")</f>
        <v/>
      </c>
      <c r="C962" s="426"/>
      <c r="D962" s="426"/>
      <c r="E962" s="426"/>
      <c r="F962" s="426"/>
      <c r="G962" s="426"/>
      <c r="H962" s="426"/>
      <c r="I962" s="426"/>
      <c r="J962" s="426"/>
      <c r="K962" s="426"/>
      <c r="L962" s="426"/>
      <c r="M962" s="426"/>
      <c r="N962" s="426"/>
      <c r="O962" s="426"/>
      <c r="P962" s="426"/>
      <c r="Q962" s="426"/>
      <c r="R962" s="426"/>
      <c r="S962" s="426"/>
      <c r="T962" s="426"/>
      <c r="U962" s="426"/>
      <c r="V962" s="426"/>
      <c r="W962" s="426"/>
      <c r="X962" s="426"/>
      <c r="Y962" s="426"/>
      <c r="Z962" s="426"/>
      <c r="AA962" s="426"/>
      <c r="AB962" s="426"/>
      <c r="AC962" s="426"/>
      <c r="AD962" s="426"/>
    </row>
    <row r="963" spans="2:30" ht="9.9499999999999993" hidden="1" customHeight="1" x14ac:dyDescent="0.4">
      <c r="B963" s="145"/>
      <c r="C963" s="145"/>
      <c r="D963" s="145"/>
      <c r="E963" s="145"/>
      <c r="F963" s="145"/>
      <c r="G963" s="145"/>
      <c r="H963" s="145"/>
      <c r="I963" s="145"/>
      <c r="J963" s="145"/>
      <c r="K963" s="145"/>
      <c r="L963" s="145"/>
      <c r="M963" s="145"/>
      <c r="N963" s="145"/>
      <c r="O963" s="145"/>
      <c r="P963" s="145"/>
      <c r="Q963" s="145"/>
      <c r="R963" s="145"/>
      <c r="S963" s="145"/>
      <c r="T963" s="145"/>
      <c r="U963" s="145"/>
      <c r="V963" s="145"/>
      <c r="W963" s="145"/>
      <c r="X963" s="145"/>
      <c r="Y963" s="145"/>
      <c r="Z963" s="145"/>
      <c r="AA963" s="145"/>
      <c r="AB963" s="145"/>
      <c r="AC963" s="145"/>
      <c r="AD963" s="145"/>
    </row>
    <row r="964" spans="2:30" ht="20.25" hidden="1" customHeight="1" x14ac:dyDescent="0.4">
      <c r="B964" s="145"/>
      <c r="C964" s="145"/>
      <c r="D964" s="145"/>
      <c r="E964" s="145"/>
      <c r="F964" s="145"/>
      <c r="G964" s="145"/>
      <c r="H964" s="145"/>
      <c r="I964" s="145"/>
      <c r="J964" s="145"/>
      <c r="K964" s="2" t="str">
        <f>IF(入力情報!E306="","",DBCS(TEXT(入力情報!E306,"0,000"))&amp;"yen")</f>
        <v/>
      </c>
      <c r="L964" s="145"/>
      <c r="M964" s="145"/>
      <c r="N964" s="145"/>
      <c r="O964" s="145"/>
      <c r="P964" s="145"/>
      <c r="Q964" s="145"/>
      <c r="R964" s="145"/>
      <c r="S964" s="145"/>
      <c r="T964" s="145"/>
      <c r="U964" s="145"/>
      <c r="V964" s="145"/>
      <c r="W964" s="145"/>
      <c r="X964" s="145"/>
      <c r="Y964" s="145"/>
      <c r="Z964" s="145"/>
      <c r="AA964" s="145"/>
      <c r="AB964" s="145"/>
      <c r="AC964" s="145"/>
      <c r="AD964" s="145"/>
    </row>
    <row r="965" spans="2:30" ht="20.25" hidden="1" customHeight="1" x14ac:dyDescent="0.4">
      <c r="B965" s="145"/>
      <c r="C965" s="145"/>
      <c r="D965" s="145"/>
      <c r="E965" s="145"/>
      <c r="F965" s="145"/>
      <c r="G965" s="145"/>
      <c r="H965" s="145"/>
      <c r="J965" s="2" t="str">
        <f>IF(入力情報!E306="","","金 "&amp;DBCS(TEXT(入力情報!E306,"0,000"))&amp;"円")</f>
        <v/>
      </c>
      <c r="L965" s="145"/>
      <c r="M965" s="145"/>
      <c r="N965" s="145"/>
      <c r="O965" s="145"/>
      <c r="P965" s="145"/>
      <c r="Q965" s="145"/>
      <c r="R965" s="145"/>
      <c r="S965" s="145"/>
      <c r="T965" s="145"/>
      <c r="U965" s="145"/>
      <c r="V965" s="145"/>
      <c r="W965" s="145"/>
      <c r="X965" s="145"/>
      <c r="Y965" s="145"/>
      <c r="Z965" s="145"/>
      <c r="AA965" s="145"/>
      <c r="AB965" s="145"/>
      <c r="AC965" s="145"/>
      <c r="AD965" s="145"/>
    </row>
    <row r="966" spans="2:30" ht="9.9499999999999993" hidden="1" customHeight="1" x14ac:dyDescent="0.4">
      <c r="B966" s="145"/>
      <c r="C966" s="145"/>
      <c r="D966" s="145"/>
      <c r="E966" s="145"/>
      <c r="F966" s="145"/>
      <c r="G966" s="145"/>
      <c r="H966" s="145"/>
      <c r="L966" s="145"/>
      <c r="M966" s="145"/>
      <c r="N966" s="145"/>
      <c r="O966" s="145"/>
      <c r="P966" s="145"/>
      <c r="Q966" s="145"/>
      <c r="R966" s="145"/>
      <c r="S966" s="145"/>
      <c r="T966" s="145"/>
      <c r="U966" s="145"/>
      <c r="V966" s="145"/>
      <c r="W966" s="145"/>
      <c r="X966" s="145"/>
      <c r="Y966" s="145"/>
      <c r="Z966" s="145"/>
      <c r="AA966" s="145"/>
      <c r="AB966" s="145"/>
      <c r="AC966" s="145"/>
      <c r="AD966" s="145"/>
    </row>
    <row r="967" spans="2:30" ht="20.25" hidden="1" customHeight="1" x14ac:dyDescent="0.4">
      <c r="B967" s="145"/>
      <c r="C967" s="2" t="str">
        <f>"Received as a capital contribution to "&amp;入力情報!$E$6&amp;" Limited Liability Company."</f>
        <v>Received as a capital contribution to SampleName Limited Liability Company.</v>
      </c>
      <c r="E967" s="145"/>
      <c r="F967" s="145"/>
      <c r="G967" s="145"/>
      <c r="H967" s="145"/>
      <c r="L967" s="145"/>
      <c r="M967" s="145"/>
      <c r="N967" s="145"/>
      <c r="O967" s="145"/>
      <c r="P967" s="145"/>
      <c r="Q967" s="145"/>
      <c r="R967" s="145"/>
      <c r="S967" s="145"/>
      <c r="T967" s="145"/>
      <c r="U967" s="145"/>
      <c r="V967" s="145"/>
      <c r="W967" s="145"/>
      <c r="X967" s="145"/>
      <c r="Y967" s="145"/>
      <c r="Z967" s="145"/>
      <c r="AA967" s="145"/>
      <c r="AB967" s="145"/>
      <c r="AC967" s="145"/>
      <c r="AD967" s="145"/>
    </row>
    <row r="968" spans="2:30" ht="20.25" hidden="1" customHeight="1" x14ac:dyDescent="0.4">
      <c r="G968" s="2" t="str">
        <f>入力情報!$E$6&amp;"合同会社の出資金として領収しました。"</f>
        <v>SampleName合同会社の出資金として領収しました。</v>
      </c>
    </row>
    <row r="969" spans="2:30" ht="9.9499999999999993" hidden="1" customHeight="1" x14ac:dyDescent="0.4"/>
    <row r="970" spans="2:30" ht="20.25" hidden="1" customHeight="1" x14ac:dyDescent="0.4">
      <c r="C970" s="2" t="str">
        <f>入力情報!$E$776&amp;" year, "&amp;入力情報!$E$777&amp;" month-"&amp;入力情報!$E$778&amp;" day"</f>
        <v>2024 year, 4 month-25 day</v>
      </c>
    </row>
    <row r="971" spans="2:30" ht="20.25" hidden="1" customHeight="1" x14ac:dyDescent="0.4">
      <c r="C971" s="2" t="str">
        <f>DBCS(入力情報!$E$776)&amp;"年"&amp;DBCS(入力情報!$E$777)&amp;"月"&amp;DBCS(入力情報!$E$778)&amp;"日"</f>
        <v>２０２４年４月２５日</v>
      </c>
    </row>
    <row r="972" spans="2:30" ht="9.9499999999999993" hidden="1" customHeight="1" x14ac:dyDescent="0.4"/>
    <row r="973" spans="2:30" ht="20.25" hidden="1" customHeight="1" x14ac:dyDescent="0.4">
      <c r="M973" s="2" t="str">
        <f>入力情報!$E$6&amp;" Limited Liability Company"</f>
        <v>SampleName Limited Liability Company</v>
      </c>
    </row>
    <row r="974" spans="2:30" ht="20.25" hidden="1" customHeight="1" x14ac:dyDescent="0.4">
      <c r="M974" s="2" t="str">
        <f>"Representative Members "&amp;入力情報!$E$12</f>
        <v>Representative Members Mary Smith</v>
      </c>
    </row>
    <row r="975" spans="2:30" ht="20.25" hidden="1" customHeight="1" x14ac:dyDescent="0.4">
      <c r="M975" s="2" t="str">
        <f>入力情報!E7&amp;"合同会社"</f>
        <v>サンプルネーム合同会社</v>
      </c>
    </row>
    <row r="976" spans="2:30" ht="20.25" hidden="1" customHeight="1" x14ac:dyDescent="0.4">
      <c r="M976" s="2" t="str">
        <f>"代表社員　"&amp;入力情報!$E$13</f>
        <v xml:space="preserve">代表社員　メアリー　スミス </v>
      </c>
    </row>
    <row r="977" spans="1:30" ht="20.25" hidden="1" customHeight="1" x14ac:dyDescent="0.4"/>
    <row r="978" spans="1:30" ht="20.25" hidden="1" customHeight="1" x14ac:dyDescent="0.4"/>
    <row r="979" spans="1:30" ht="20.25" hidden="1" customHeight="1" x14ac:dyDescent="0.4">
      <c r="A979" s="412"/>
      <c r="B979" s="412"/>
      <c r="C979" s="412"/>
      <c r="D979" s="412"/>
      <c r="E979" s="412"/>
      <c r="F979" s="412"/>
      <c r="G979" s="412"/>
      <c r="H979" s="412"/>
      <c r="I979" s="412"/>
      <c r="J979" s="412"/>
      <c r="K979" s="412"/>
      <c r="L979" s="412"/>
      <c r="M979" s="412"/>
      <c r="N979" s="412"/>
      <c r="O979" s="412"/>
      <c r="P979" s="412"/>
      <c r="Q979" s="412"/>
      <c r="R979" s="412"/>
      <c r="S979" s="412"/>
      <c r="T979" s="412"/>
      <c r="U979" s="412"/>
      <c r="V979" s="412"/>
      <c r="W979" s="412"/>
      <c r="X979" s="412"/>
      <c r="Y979" s="412"/>
      <c r="Z979" s="412"/>
      <c r="AA979" s="412"/>
      <c r="AB979" s="412"/>
      <c r="AC979" s="412"/>
      <c r="AD979" s="412"/>
    </row>
    <row r="980" spans="1:30" ht="20.25" hidden="1" customHeight="1" x14ac:dyDescent="0.4">
      <c r="A980" s="412"/>
      <c r="B980" s="412"/>
      <c r="C980" s="412"/>
      <c r="D980" s="412"/>
      <c r="E980" s="412"/>
      <c r="F980" s="412"/>
      <c r="G980" s="412"/>
      <c r="H980" s="412"/>
      <c r="I980" s="412"/>
      <c r="J980" s="412"/>
      <c r="K980" s="412"/>
      <c r="L980" s="412"/>
      <c r="M980" s="412"/>
      <c r="N980" s="412"/>
      <c r="O980" s="412"/>
      <c r="P980" s="412"/>
      <c r="Q980" s="412"/>
      <c r="R980" s="412"/>
      <c r="S980" s="412"/>
      <c r="T980" s="412"/>
      <c r="U980" s="412"/>
      <c r="V980" s="412"/>
      <c r="W980" s="412"/>
      <c r="X980" s="412"/>
      <c r="Y980" s="412"/>
      <c r="Z980" s="412"/>
      <c r="AA980" s="412"/>
      <c r="AB980" s="412"/>
      <c r="AC980" s="412"/>
      <c r="AD980" s="412"/>
    </row>
    <row r="981" spans="1:30" ht="20.25" hidden="1" customHeight="1" x14ac:dyDescent="0.4">
      <c r="A981" s="412"/>
      <c r="B981" s="412"/>
      <c r="C981" s="412"/>
      <c r="D981" s="412"/>
      <c r="E981" s="412"/>
      <c r="F981" s="412"/>
      <c r="G981" s="412"/>
      <c r="H981" s="412"/>
      <c r="I981" s="412"/>
      <c r="J981" s="412"/>
      <c r="K981" s="412"/>
      <c r="L981" s="412"/>
      <c r="M981" s="412"/>
      <c r="N981" s="412"/>
      <c r="O981" s="412"/>
      <c r="P981" s="412"/>
      <c r="Q981" s="412"/>
      <c r="R981" s="412"/>
      <c r="S981" s="412"/>
      <c r="T981" s="412"/>
      <c r="U981" s="412"/>
      <c r="V981" s="412"/>
      <c r="W981" s="412"/>
      <c r="X981" s="412"/>
      <c r="Y981" s="412"/>
      <c r="Z981" s="412"/>
      <c r="AA981" s="412"/>
      <c r="AB981" s="412"/>
      <c r="AC981" s="412"/>
      <c r="AD981" s="412"/>
    </row>
    <row r="982" spans="1:30" ht="20.25" hidden="1" customHeight="1" x14ac:dyDescent="0.4"/>
    <row r="983" spans="1:30" ht="20.25" hidden="1" customHeight="1" x14ac:dyDescent="0.4">
      <c r="B983" s="427"/>
      <c r="C983" s="427"/>
      <c r="D983" s="427"/>
      <c r="E983" s="427"/>
      <c r="F983" s="427"/>
      <c r="G983" s="427"/>
      <c r="H983" s="427"/>
      <c r="I983" s="427"/>
      <c r="J983" s="427"/>
      <c r="K983" s="427"/>
      <c r="L983" s="427"/>
      <c r="M983" s="427"/>
      <c r="N983" s="427"/>
      <c r="O983" s="427"/>
      <c r="P983" s="427"/>
      <c r="Q983" s="427"/>
      <c r="R983" s="427"/>
      <c r="S983" s="427"/>
      <c r="T983" s="427"/>
      <c r="U983" s="427"/>
      <c r="V983" s="427"/>
      <c r="W983" s="427"/>
      <c r="X983" s="427"/>
      <c r="Y983" s="427"/>
      <c r="Z983" s="427"/>
      <c r="AA983" s="427"/>
      <c r="AB983" s="427"/>
      <c r="AC983" s="427"/>
      <c r="AD983" s="427"/>
    </row>
    <row r="984" spans="1:30" ht="20.25" hidden="1" customHeight="1" x14ac:dyDescent="0.4">
      <c r="B984" s="427"/>
      <c r="C984" s="427"/>
      <c r="D984" s="427"/>
      <c r="E984" s="427"/>
      <c r="F984" s="427"/>
      <c r="G984" s="427"/>
      <c r="H984" s="427"/>
      <c r="I984" s="427"/>
      <c r="J984" s="427"/>
      <c r="K984" s="427"/>
      <c r="L984" s="427"/>
      <c r="M984" s="427"/>
      <c r="N984" s="427"/>
      <c r="O984" s="427"/>
      <c r="P984" s="427"/>
      <c r="Q984" s="427"/>
      <c r="R984" s="427"/>
      <c r="S984" s="427"/>
      <c r="T984" s="427"/>
      <c r="U984" s="427"/>
      <c r="V984" s="427"/>
      <c r="W984" s="427"/>
      <c r="X984" s="427"/>
      <c r="Y984" s="427"/>
      <c r="Z984" s="427"/>
      <c r="AA984" s="427"/>
      <c r="AB984" s="427"/>
      <c r="AC984" s="427"/>
      <c r="AD984" s="427"/>
    </row>
    <row r="985" spans="1:30" ht="20.25" hidden="1" customHeight="1" x14ac:dyDescent="0.4"/>
    <row r="986" spans="1:30" ht="20.25" hidden="1" customHeight="1" x14ac:dyDescent="0.4"/>
    <row r="987" spans="1:30" ht="20.25" hidden="1" customHeight="1" x14ac:dyDescent="0.4"/>
    <row r="988" spans="1:30" ht="20.25" hidden="1" customHeight="1" x14ac:dyDescent="0.4"/>
    <row r="989" spans="1:30" ht="20.25" hidden="1" customHeight="1" x14ac:dyDescent="0.4"/>
    <row r="990" spans="1:30" ht="20.25" hidden="1" customHeight="1" x14ac:dyDescent="0.4"/>
    <row r="991" spans="1:30" ht="20.25" hidden="1" customHeight="1" x14ac:dyDescent="0.4"/>
    <row r="992" spans="1:30" ht="20.25" hidden="1" customHeight="1" x14ac:dyDescent="0.4"/>
    <row r="993" spans="1:33" ht="20.25" hidden="1" customHeight="1" x14ac:dyDescent="0.4"/>
    <row r="994" spans="1:33" ht="20.25" hidden="1" customHeight="1" x14ac:dyDescent="0.4"/>
    <row r="995" spans="1:33" ht="20.25" hidden="1" customHeight="1" x14ac:dyDescent="0.4"/>
    <row r="996" spans="1:33" ht="20.25" hidden="1" customHeight="1" x14ac:dyDescent="0.4"/>
    <row r="997" spans="1:33" ht="12" hidden="1" customHeight="1" x14ac:dyDescent="0.4">
      <c r="A997" s="412" t="s">
        <v>6688</v>
      </c>
      <c r="B997" s="412"/>
      <c r="C997" s="412"/>
      <c r="D997" s="412"/>
      <c r="E997" s="412"/>
      <c r="F997" s="412"/>
      <c r="G997" s="412"/>
      <c r="H997" s="412"/>
      <c r="I997" s="412"/>
      <c r="J997" s="412"/>
      <c r="K997" s="412"/>
      <c r="L997" s="412"/>
      <c r="M997" s="412"/>
      <c r="N997" s="412"/>
      <c r="O997" s="412"/>
      <c r="P997" s="412"/>
      <c r="Q997" s="412"/>
      <c r="R997" s="412"/>
      <c r="S997" s="412"/>
      <c r="T997" s="412"/>
      <c r="U997" s="412"/>
      <c r="V997" s="412"/>
      <c r="W997" s="412"/>
      <c r="X997" s="412"/>
      <c r="Y997" s="412"/>
      <c r="Z997" s="412"/>
      <c r="AA997" s="412"/>
      <c r="AB997" s="412"/>
      <c r="AC997" s="412"/>
      <c r="AD997" s="412"/>
    </row>
    <row r="998" spans="1:33" ht="12" hidden="1" customHeight="1" x14ac:dyDescent="0.4">
      <c r="A998" s="412"/>
      <c r="B998" s="412"/>
      <c r="C998" s="412"/>
      <c r="D998" s="412"/>
      <c r="E998" s="412"/>
      <c r="F998" s="412"/>
      <c r="G998" s="412"/>
      <c r="H998" s="412"/>
      <c r="I998" s="412"/>
      <c r="J998" s="412"/>
      <c r="K998" s="412"/>
      <c r="L998" s="412"/>
      <c r="M998" s="412"/>
      <c r="N998" s="412"/>
      <c r="O998" s="412"/>
      <c r="P998" s="412"/>
      <c r="Q998" s="412"/>
      <c r="R998" s="412"/>
      <c r="S998" s="412"/>
      <c r="T998" s="412"/>
      <c r="U998" s="412"/>
      <c r="V998" s="412"/>
      <c r="W998" s="412"/>
      <c r="X998" s="412"/>
      <c r="Y998" s="412"/>
      <c r="Z998" s="412"/>
      <c r="AA998" s="412"/>
      <c r="AB998" s="412"/>
      <c r="AC998" s="412"/>
      <c r="AD998" s="412"/>
      <c r="AF998" s="2" t="s">
        <v>6189</v>
      </c>
      <c r="AG998" s="2" t="str">
        <f>入力情報!C316</f>
        <v>Name of Menbers 25
（社員 25の氏名）</v>
      </c>
    </row>
    <row r="999" spans="1:33" ht="12" hidden="1" customHeight="1" x14ac:dyDescent="0.4">
      <c r="A999" s="412"/>
      <c r="B999" s="412"/>
      <c r="C999" s="412"/>
      <c r="D999" s="412"/>
      <c r="E999" s="412"/>
      <c r="F999" s="412"/>
      <c r="G999" s="412"/>
      <c r="H999" s="412"/>
      <c r="I999" s="412"/>
      <c r="J999" s="412"/>
      <c r="K999" s="412"/>
      <c r="L999" s="412"/>
      <c r="M999" s="412"/>
      <c r="N999" s="412"/>
      <c r="O999" s="412"/>
      <c r="P999" s="412"/>
      <c r="Q999" s="412"/>
      <c r="R999" s="412"/>
      <c r="S999" s="412"/>
      <c r="T999" s="412"/>
      <c r="U999" s="412"/>
      <c r="V999" s="412"/>
      <c r="W999" s="412"/>
      <c r="X999" s="412"/>
      <c r="Y999" s="412"/>
      <c r="Z999" s="412"/>
      <c r="AA999" s="412"/>
      <c r="AB999" s="412"/>
      <c r="AC999" s="412"/>
      <c r="AD999" s="412"/>
    </row>
    <row r="1000" spans="1:33" ht="9.9499999999999993" hidden="1" customHeight="1" x14ac:dyDescent="0.4"/>
    <row r="1001" spans="1:33" ht="20.25" hidden="1" customHeight="1" x14ac:dyDescent="0.4">
      <c r="B1001" s="426" t="str">
        <f>IF(入力情報!E316&lt;&gt;"","member with Limited Liability  "&amp;入力情報!E316,"")</f>
        <v/>
      </c>
      <c r="C1001" s="426"/>
      <c r="D1001" s="426"/>
      <c r="E1001" s="426"/>
      <c r="F1001" s="426"/>
      <c r="G1001" s="426"/>
      <c r="H1001" s="426"/>
      <c r="I1001" s="426"/>
      <c r="J1001" s="426"/>
      <c r="K1001" s="426"/>
      <c r="L1001" s="426"/>
      <c r="M1001" s="426"/>
      <c r="N1001" s="426"/>
      <c r="O1001" s="426"/>
      <c r="P1001" s="426"/>
      <c r="Q1001" s="426"/>
      <c r="R1001" s="426"/>
      <c r="S1001" s="426"/>
      <c r="T1001" s="426"/>
      <c r="U1001" s="426"/>
      <c r="V1001" s="426"/>
      <c r="W1001" s="426"/>
      <c r="X1001" s="426"/>
      <c r="Y1001" s="426"/>
      <c r="Z1001" s="426"/>
      <c r="AA1001" s="426"/>
      <c r="AB1001" s="426"/>
      <c r="AC1001" s="426"/>
      <c r="AD1001" s="426"/>
    </row>
    <row r="1002" spans="1:33" ht="20.25" hidden="1" customHeight="1" x14ac:dyDescent="0.4">
      <c r="B1002" s="426" t="str">
        <f>IF(入力情報!E317&lt;&gt;"","有限責任社員　　 　　　　　　"&amp;入力情報!E317&amp;" 殿","")</f>
        <v/>
      </c>
      <c r="C1002" s="426"/>
      <c r="D1002" s="426"/>
      <c r="E1002" s="426"/>
      <c r="F1002" s="426"/>
      <c r="G1002" s="426"/>
      <c r="H1002" s="426"/>
      <c r="I1002" s="426"/>
      <c r="J1002" s="426"/>
      <c r="K1002" s="426"/>
      <c r="L1002" s="426"/>
      <c r="M1002" s="426"/>
      <c r="N1002" s="426"/>
      <c r="O1002" s="426"/>
      <c r="P1002" s="426"/>
      <c r="Q1002" s="426"/>
      <c r="R1002" s="426"/>
      <c r="S1002" s="426"/>
      <c r="T1002" s="426"/>
      <c r="U1002" s="426"/>
      <c r="V1002" s="426"/>
      <c r="W1002" s="426"/>
      <c r="X1002" s="426"/>
      <c r="Y1002" s="426"/>
      <c r="Z1002" s="426"/>
      <c r="AA1002" s="426"/>
      <c r="AB1002" s="426"/>
      <c r="AC1002" s="426"/>
      <c r="AD1002" s="426"/>
    </row>
    <row r="1003" spans="1:33" ht="9.9499999999999993" hidden="1" customHeight="1" x14ac:dyDescent="0.4">
      <c r="B1003" s="145"/>
      <c r="C1003" s="145"/>
      <c r="D1003" s="145"/>
      <c r="E1003" s="145"/>
      <c r="F1003" s="145"/>
      <c r="G1003" s="145"/>
      <c r="H1003" s="145"/>
      <c r="I1003" s="145"/>
      <c r="J1003" s="145"/>
      <c r="K1003" s="145"/>
      <c r="L1003" s="145"/>
      <c r="M1003" s="145"/>
      <c r="N1003" s="145"/>
      <c r="O1003" s="145"/>
      <c r="P1003" s="145"/>
      <c r="Q1003" s="145"/>
      <c r="R1003" s="145"/>
      <c r="S1003" s="145"/>
      <c r="T1003" s="145"/>
      <c r="U1003" s="145"/>
      <c r="V1003" s="145"/>
      <c r="W1003" s="145"/>
      <c r="X1003" s="145"/>
      <c r="Y1003" s="145"/>
      <c r="Z1003" s="145"/>
      <c r="AA1003" s="145"/>
      <c r="AB1003" s="145"/>
      <c r="AC1003" s="145"/>
      <c r="AD1003" s="145"/>
    </row>
    <row r="1004" spans="1:33" ht="20.25" hidden="1" customHeight="1" x14ac:dyDescent="0.4">
      <c r="B1004" s="145"/>
      <c r="C1004" s="145"/>
      <c r="D1004" s="145"/>
      <c r="E1004" s="145"/>
      <c r="F1004" s="145"/>
      <c r="G1004" s="145"/>
      <c r="H1004" s="145"/>
      <c r="I1004" s="145"/>
      <c r="J1004" s="145"/>
      <c r="K1004" s="2" t="str">
        <f>IF(入力情報!E318="","",DBCS(TEXT(入力情報!E318,"0,000"))&amp;"yen")</f>
        <v/>
      </c>
      <c r="L1004" s="145"/>
      <c r="M1004" s="145"/>
      <c r="N1004" s="145"/>
      <c r="O1004" s="145"/>
      <c r="P1004" s="145"/>
      <c r="Q1004" s="145"/>
      <c r="R1004" s="145"/>
      <c r="S1004" s="145"/>
      <c r="T1004" s="145"/>
      <c r="U1004" s="145"/>
      <c r="V1004" s="145"/>
      <c r="W1004" s="145"/>
      <c r="X1004" s="145"/>
      <c r="Y1004" s="145"/>
      <c r="Z1004" s="145"/>
      <c r="AA1004" s="145"/>
      <c r="AB1004" s="145"/>
      <c r="AC1004" s="145"/>
      <c r="AD1004" s="145"/>
    </row>
    <row r="1005" spans="1:33" ht="20.25" hidden="1" customHeight="1" x14ac:dyDescent="0.4">
      <c r="B1005" s="145"/>
      <c r="C1005" s="145"/>
      <c r="D1005" s="145"/>
      <c r="E1005" s="145"/>
      <c r="F1005" s="145"/>
      <c r="G1005" s="145"/>
      <c r="H1005" s="145"/>
      <c r="J1005" s="2" t="str">
        <f>IF(入力情報!E318="","","金 "&amp;DBCS(TEXT(入力情報!E318,"0,000"))&amp;"円")</f>
        <v/>
      </c>
      <c r="L1005" s="145"/>
      <c r="M1005" s="145"/>
      <c r="N1005" s="145"/>
      <c r="O1005" s="145"/>
      <c r="P1005" s="145"/>
      <c r="Q1005" s="145"/>
      <c r="R1005" s="145"/>
      <c r="S1005" s="145"/>
      <c r="T1005" s="145"/>
      <c r="U1005" s="145"/>
      <c r="V1005" s="145"/>
      <c r="W1005" s="145"/>
      <c r="X1005" s="145"/>
      <c r="Y1005" s="145"/>
      <c r="Z1005" s="145"/>
      <c r="AA1005" s="145"/>
      <c r="AB1005" s="145"/>
      <c r="AC1005" s="145"/>
      <c r="AD1005" s="145"/>
    </row>
    <row r="1006" spans="1:33" ht="9.9499999999999993" hidden="1" customHeight="1" x14ac:dyDescent="0.4">
      <c r="B1006" s="145"/>
      <c r="C1006" s="145"/>
      <c r="D1006" s="145"/>
      <c r="E1006" s="145"/>
      <c r="F1006" s="145"/>
      <c r="G1006" s="145"/>
      <c r="H1006" s="145"/>
      <c r="L1006" s="145"/>
      <c r="M1006" s="145"/>
      <c r="N1006" s="145"/>
      <c r="O1006" s="145"/>
      <c r="P1006" s="145"/>
      <c r="Q1006" s="145"/>
      <c r="R1006" s="145"/>
      <c r="S1006" s="145"/>
      <c r="T1006" s="145"/>
      <c r="U1006" s="145"/>
      <c r="V1006" s="145"/>
      <c r="W1006" s="145"/>
      <c r="X1006" s="145"/>
      <c r="Y1006" s="145"/>
      <c r="Z1006" s="145"/>
      <c r="AA1006" s="145"/>
      <c r="AB1006" s="145"/>
      <c r="AC1006" s="145"/>
      <c r="AD1006" s="145"/>
    </row>
    <row r="1007" spans="1:33" ht="20.25" hidden="1" customHeight="1" x14ac:dyDescent="0.4">
      <c r="B1007" s="145"/>
      <c r="C1007" s="2" t="str">
        <f>"Received as a capital contribution to "&amp;入力情報!$E$6&amp;" Limited Liability Company."</f>
        <v>Received as a capital contribution to SampleName Limited Liability Company.</v>
      </c>
      <c r="E1007" s="145"/>
      <c r="F1007" s="145"/>
      <c r="G1007" s="145"/>
      <c r="H1007" s="145"/>
      <c r="L1007" s="145"/>
      <c r="M1007" s="145"/>
      <c r="N1007" s="145"/>
      <c r="O1007" s="145"/>
      <c r="P1007" s="145"/>
      <c r="Q1007" s="145"/>
      <c r="R1007" s="145"/>
      <c r="S1007" s="145"/>
      <c r="T1007" s="145"/>
      <c r="U1007" s="145"/>
      <c r="V1007" s="145"/>
      <c r="W1007" s="145"/>
      <c r="X1007" s="145"/>
      <c r="Y1007" s="145"/>
      <c r="Z1007" s="145"/>
      <c r="AA1007" s="145"/>
      <c r="AB1007" s="145"/>
      <c r="AC1007" s="145"/>
      <c r="AD1007" s="145"/>
    </row>
    <row r="1008" spans="1:33" ht="20.25" hidden="1" customHeight="1" x14ac:dyDescent="0.4">
      <c r="G1008" s="2" t="str">
        <f>入力情報!$E$6&amp;"合同会社の出資金として領収しました。"</f>
        <v>SampleName合同会社の出資金として領収しました。</v>
      </c>
    </row>
    <row r="1009" spans="1:30" ht="9.9499999999999993" hidden="1" customHeight="1" x14ac:dyDescent="0.4"/>
    <row r="1010" spans="1:30" ht="20.25" hidden="1" customHeight="1" x14ac:dyDescent="0.4">
      <c r="C1010" s="2" t="str">
        <f>入力情報!$E$776&amp;" year, "&amp;入力情報!$E$777&amp;" month-"&amp;入力情報!$E$778&amp;" day"</f>
        <v>2024 year, 4 month-25 day</v>
      </c>
    </row>
    <row r="1011" spans="1:30" ht="20.25" hidden="1" customHeight="1" x14ac:dyDescent="0.4">
      <c r="C1011" s="2" t="str">
        <f>DBCS(入力情報!$E$776)&amp;"年"&amp;DBCS(入力情報!$E$777)&amp;"月"&amp;DBCS(入力情報!$E$778)&amp;"日"</f>
        <v>２０２４年４月２５日</v>
      </c>
    </row>
    <row r="1012" spans="1:30" ht="9.9499999999999993" hidden="1" customHeight="1" x14ac:dyDescent="0.4"/>
    <row r="1013" spans="1:30" ht="20.25" hidden="1" customHeight="1" x14ac:dyDescent="0.4">
      <c r="M1013" s="2" t="str">
        <f>入力情報!$E$6&amp;" Limited Liability Company"</f>
        <v>SampleName Limited Liability Company</v>
      </c>
    </row>
    <row r="1014" spans="1:30" ht="20.25" hidden="1" customHeight="1" x14ac:dyDescent="0.4">
      <c r="M1014" s="2" t="str">
        <f>"Representative Members "&amp;入力情報!$E$12</f>
        <v>Representative Members Mary Smith</v>
      </c>
    </row>
    <row r="1015" spans="1:30" ht="20.25" hidden="1" customHeight="1" x14ac:dyDescent="0.4">
      <c r="M1015" s="2" t="str">
        <f>入力情報!E7&amp;"合同会社"</f>
        <v>サンプルネーム合同会社</v>
      </c>
    </row>
    <row r="1016" spans="1:30" ht="20.25" hidden="1" customHeight="1" x14ac:dyDescent="0.4">
      <c r="M1016" s="2" t="str">
        <f>"代表社員　"&amp;入力情報!$E$13</f>
        <v xml:space="preserve">代表社員　メアリー　スミス </v>
      </c>
    </row>
    <row r="1017" spans="1:30" ht="20.25" hidden="1" customHeight="1" x14ac:dyDescent="0.4"/>
    <row r="1018" spans="1:30" ht="20.25" hidden="1" customHeight="1" x14ac:dyDescent="0.4"/>
    <row r="1019" spans="1:30" ht="20.25" hidden="1" customHeight="1" x14ac:dyDescent="0.4">
      <c r="A1019" s="412"/>
      <c r="B1019" s="412"/>
      <c r="C1019" s="412"/>
      <c r="D1019" s="412"/>
      <c r="E1019" s="412"/>
      <c r="F1019" s="412"/>
      <c r="G1019" s="412"/>
      <c r="H1019" s="412"/>
      <c r="I1019" s="412"/>
      <c r="J1019" s="412"/>
      <c r="K1019" s="412"/>
      <c r="L1019" s="412"/>
      <c r="M1019" s="412"/>
      <c r="N1019" s="412"/>
      <c r="O1019" s="412"/>
      <c r="P1019" s="412"/>
      <c r="Q1019" s="412"/>
      <c r="R1019" s="412"/>
      <c r="S1019" s="412"/>
      <c r="T1019" s="412"/>
      <c r="U1019" s="412"/>
      <c r="V1019" s="412"/>
      <c r="W1019" s="412"/>
      <c r="X1019" s="412"/>
      <c r="Y1019" s="412"/>
      <c r="Z1019" s="412"/>
      <c r="AA1019" s="412"/>
      <c r="AB1019" s="412"/>
      <c r="AC1019" s="412"/>
      <c r="AD1019" s="412"/>
    </row>
    <row r="1020" spans="1:30" ht="20.25" hidden="1" customHeight="1" x14ac:dyDescent="0.4">
      <c r="A1020" s="412"/>
      <c r="B1020" s="412"/>
      <c r="C1020" s="412"/>
      <c r="D1020" s="412"/>
      <c r="E1020" s="412"/>
      <c r="F1020" s="412"/>
      <c r="G1020" s="412"/>
      <c r="H1020" s="412"/>
      <c r="I1020" s="412"/>
      <c r="J1020" s="412"/>
      <c r="K1020" s="412"/>
      <c r="L1020" s="412"/>
      <c r="M1020" s="412"/>
      <c r="N1020" s="412"/>
      <c r="O1020" s="412"/>
      <c r="P1020" s="412"/>
      <c r="Q1020" s="412"/>
      <c r="R1020" s="412"/>
      <c r="S1020" s="412"/>
      <c r="T1020" s="412"/>
      <c r="U1020" s="412"/>
      <c r="V1020" s="412"/>
      <c r="W1020" s="412"/>
      <c r="X1020" s="412"/>
      <c r="Y1020" s="412"/>
      <c r="Z1020" s="412"/>
      <c r="AA1020" s="412"/>
      <c r="AB1020" s="412"/>
      <c r="AC1020" s="412"/>
      <c r="AD1020" s="412"/>
    </row>
    <row r="1021" spans="1:30" ht="20.25" hidden="1" customHeight="1" x14ac:dyDescent="0.4">
      <c r="A1021" s="412"/>
      <c r="B1021" s="412"/>
      <c r="C1021" s="412"/>
      <c r="D1021" s="412"/>
      <c r="E1021" s="412"/>
      <c r="F1021" s="412"/>
      <c r="G1021" s="412"/>
      <c r="H1021" s="412"/>
      <c r="I1021" s="412"/>
      <c r="J1021" s="412"/>
      <c r="K1021" s="412"/>
      <c r="L1021" s="412"/>
      <c r="M1021" s="412"/>
      <c r="N1021" s="412"/>
      <c r="O1021" s="412"/>
      <c r="P1021" s="412"/>
      <c r="Q1021" s="412"/>
      <c r="R1021" s="412"/>
      <c r="S1021" s="412"/>
      <c r="T1021" s="412"/>
      <c r="U1021" s="412"/>
      <c r="V1021" s="412"/>
      <c r="W1021" s="412"/>
      <c r="X1021" s="412"/>
      <c r="Y1021" s="412"/>
      <c r="Z1021" s="412"/>
      <c r="AA1021" s="412"/>
      <c r="AB1021" s="412"/>
      <c r="AC1021" s="412"/>
      <c r="AD1021" s="412"/>
    </row>
    <row r="1022" spans="1:30" ht="20.25" hidden="1" customHeight="1" x14ac:dyDescent="0.4"/>
    <row r="1023" spans="1:30" ht="20.25" hidden="1" customHeight="1" x14ac:dyDescent="0.4">
      <c r="B1023" s="427"/>
      <c r="C1023" s="427"/>
      <c r="D1023" s="427"/>
      <c r="E1023" s="427"/>
      <c r="F1023" s="427"/>
      <c r="G1023" s="427"/>
      <c r="H1023" s="427"/>
      <c r="I1023" s="427"/>
      <c r="J1023" s="427"/>
      <c r="K1023" s="427"/>
      <c r="L1023" s="427"/>
      <c r="M1023" s="427"/>
      <c r="N1023" s="427"/>
      <c r="O1023" s="427"/>
      <c r="P1023" s="427"/>
      <c r="Q1023" s="427"/>
      <c r="R1023" s="427"/>
      <c r="S1023" s="427"/>
      <c r="T1023" s="427"/>
      <c r="U1023" s="427"/>
      <c r="V1023" s="427"/>
      <c r="W1023" s="427"/>
      <c r="X1023" s="427"/>
      <c r="Y1023" s="427"/>
      <c r="Z1023" s="427"/>
      <c r="AA1023" s="427"/>
      <c r="AB1023" s="427"/>
      <c r="AC1023" s="427"/>
      <c r="AD1023" s="427"/>
    </row>
    <row r="1024" spans="1:30" ht="20.25" hidden="1" customHeight="1" x14ac:dyDescent="0.4">
      <c r="B1024" s="427"/>
      <c r="C1024" s="427"/>
      <c r="D1024" s="427"/>
      <c r="E1024" s="427"/>
      <c r="F1024" s="427"/>
      <c r="G1024" s="427"/>
      <c r="H1024" s="427"/>
      <c r="I1024" s="427"/>
      <c r="J1024" s="427"/>
      <c r="K1024" s="427"/>
      <c r="L1024" s="427"/>
      <c r="M1024" s="427"/>
      <c r="N1024" s="427"/>
      <c r="O1024" s="427"/>
      <c r="P1024" s="427"/>
      <c r="Q1024" s="427"/>
      <c r="R1024" s="427"/>
      <c r="S1024" s="427"/>
      <c r="T1024" s="427"/>
      <c r="U1024" s="427"/>
      <c r="V1024" s="427"/>
      <c r="W1024" s="427"/>
      <c r="X1024" s="427"/>
      <c r="Y1024" s="427"/>
      <c r="Z1024" s="427"/>
      <c r="AA1024" s="427"/>
      <c r="AB1024" s="427"/>
      <c r="AC1024" s="427"/>
      <c r="AD1024" s="427"/>
    </row>
    <row r="1025" spans="1:33" ht="20.25" hidden="1" customHeight="1" x14ac:dyDescent="0.4"/>
    <row r="1026" spans="1:33" ht="20.25" hidden="1" customHeight="1" x14ac:dyDescent="0.4"/>
    <row r="1027" spans="1:33" ht="20.25" hidden="1" customHeight="1" x14ac:dyDescent="0.4"/>
    <row r="1028" spans="1:33" ht="20.25" hidden="1" customHeight="1" x14ac:dyDescent="0.4"/>
    <row r="1029" spans="1:33" ht="20.25" hidden="1" customHeight="1" x14ac:dyDescent="0.4"/>
    <row r="1030" spans="1:33" ht="20.25" hidden="1" customHeight="1" x14ac:dyDescent="0.4"/>
    <row r="1031" spans="1:33" ht="20.25" hidden="1" customHeight="1" x14ac:dyDescent="0.4"/>
    <row r="1032" spans="1:33" ht="20.25" hidden="1" customHeight="1" x14ac:dyDescent="0.4"/>
    <row r="1033" spans="1:33" ht="20.25" hidden="1" customHeight="1" x14ac:dyDescent="0.4"/>
    <row r="1034" spans="1:33" ht="20.25" hidden="1" customHeight="1" x14ac:dyDescent="0.4"/>
    <row r="1035" spans="1:33" ht="20.25" hidden="1" customHeight="1" x14ac:dyDescent="0.4"/>
    <row r="1036" spans="1:33" ht="20.25" hidden="1" customHeight="1" x14ac:dyDescent="0.4"/>
    <row r="1037" spans="1:33" ht="12" hidden="1" customHeight="1" x14ac:dyDescent="0.4">
      <c r="A1037" s="412" t="s">
        <v>6688</v>
      </c>
      <c r="B1037" s="412"/>
      <c r="C1037" s="412"/>
      <c r="D1037" s="412"/>
      <c r="E1037" s="412"/>
      <c r="F1037" s="412"/>
      <c r="G1037" s="412"/>
      <c r="H1037" s="412"/>
      <c r="I1037" s="412"/>
      <c r="J1037" s="412"/>
      <c r="K1037" s="412"/>
      <c r="L1037" s="412"/>
      <c r="M1037" s="412"/>
      <c r="N1037" s="412"/>
      <c r="O1037" s="412"/>
      <c r="P1037" s="412"/>
      <c r="Q1037" s="412"/>
      <c r="R1037" s="412"/>
      <c r="S1037" s="412"/>
      <c r="T1037" s="412"/>
      <c r="U1037" s="412"/>
      <c r="V1037" s="412"/>
      <c r="W1037" s="412"/>
      <c r="X1037" s="412"/>
      <c r="Y1037" s="412"/>
      <c r="Z1037" s="412"/>
      <c r="AA1037" s="412"/>
      <c r="AB1037" s="412"/>
      <c r="AC1037" s="412"/>
      <c r="AD1037" s="412"/>
    </row>
    <row r="1038" spans="1:33" ht="12" hidden="1" customHeight="1" x14ac:dyDescent="0.4">
      <c r="A1038" s="412"/>
      <c r="B1038" s="412"/>
      <c r="C1038" s="412"/>
      <c r="D1038" s="412"/>
      <c r="E1038" s="412"/>
      <c r="F1038" s="412"/>
      <c r="G1038" s="412"/>
      <c r="H1038" s="412"/>
      <c r="I1038" s="412"/>
      <c r="J1038" s="412"/>
      <c r="K1038" s="412"/>
      <c r="L1038" s="412"/>
      <c r="M1038" s="412"/>
      <c r="N1038" s="412"/>
      <c r="O1038" s="412"/>
      <c r="P1038" s="412"/>
      <c r="Q1038" s="412"/>
      <c r="R1038" s="412"/>
      <c r="S1038" s="412"/>
      <c r="T1038" s="412"/>
      <c r="U1038" s="412"/>
      <c r="V1038" s="412"/>
      <c r="W1038" s="412"/>
      <c r="X1038" s="412"/>
      <c r="Y1038" s="412"/>
      <c r="Z1038" s="412"/>
      <c r="AA1038" s="412"/>
      <c r="AB1038" s="412"/>
      <c r="AC1038" s="412"/>
      <c r="AD1038" s="412"/>
      <c r="AF1038" s="2" t="s">
        <v>6189</v>
      </c>
      <c r="AG1038" s="2" t="str">
        <f>入力情報!C328</f>
        <v>Name of Menbers 26
（社員 26の氏名）</v>
      </c>
    </row>
    <row r="1039" spans="1:33" ht="12" hidden="1" customHeight="1" x14ac:dyDescent="0.4">
      <c r="A1039" s="412"/>
      <c r="B1039" s="412"/>
      <c r="C1039" s="412"/>
      <c r="D1039" s="412"/>
      <c r="E1039" s="412"/>
      <c r="F1039" s="412"/>
      <c r="G1039" s="412"/>
      <c r="H1039" s="412"/>
      <c r="I1039" s="412"/>
      <c r="J1039" s="412"/>
      <c r="K1039" s="412"/>
      <c r="L1039" s="412"/>
      <c r="M1039" s="412"/>
      <c r="N1039" s="412"/>
      <c r="O1039" s="412"/>
      <c r="P1039" s="412"/>
      <c r="Q1039" s="412"/>
      <c r="R1039" s="412"/>
      <c r="S1039" s="412"/>
      <c r="T1039" s="412"/>
      <c r="U1039" s="412"/>
      <c r="V1039" s="412"/>
      <c r="W1039" s="412"/>
      <c r="X1039" s="412"/>
      <c r="Y1039" s="412"/>
      <c r="Z1039" s="412"/>
      <c r="AA1039" s="412"/>
      <c r="AB1039" s="412"/>
      <c r="AC1039" s="412"/>
      <c r="AD1039" s="412"/>
    </row>
    <row r="1040" spans="1:33" ht="9.9499999999999993" hidden="1" customHeight="1" x14ac:dyDescent="0.4"/>
    <row r="1041" spans="2:30" ht="20.25" hidden="1" customHeight="1" x14ac:dyDescent="0.4">
      <c r="B1041" s="426" t="str">
        <f>IF(入力情報!E328&lt;&gt;"","member with Limited Liability  "&amp;入力情報!E328,"")</f>
        <v/>
      </c>
      <c r="C1041" s="426"/>
      <c r="D1041" s="426"/>
      <c r="E1041" s="426"/>
      <c r="F1041" s="426"/>
      <c r="G1041" s="426"/>
      <c r="H1041" s="426"/>
      <c r="I1041" s="426"/>
      <c r="J1041" s="426"/>
      <c r="K1041" s="426"/>
      <c r="L1041" s="426"/>
      <c r="M1041" s="426"/>
      <c r="N1041" s="426"/>
      <c r="O1041" s="426"/>
      <c r="P1041" s="426"/>
      <c r="Q1041" s="426"/>
      <c r="R1041" s="426"/>
      <c r="S1041" s="426"/>
      <c r="T1041" s="426"/>
      <c r="U1041" s="426"/>
      <c r="V1041" s="426"/>
      <c r="W1041" s="426"/>
      <c r="X1041" s="426"/>
      <c r="Y1041" s="426"/>
      <c r="Z1041" s="426"/>
      <c r="AA1041" s="426"/>
      <c r="AB1041" s="426"/>
      <c r="AC1041" s="426"/>
      <c r="AD1041" s="426"/>
    </row>
    <row r="1042" spans="2:30" ht="20.25" hidden="1" customHeight="1" x14ac:dyDescent="0.4">
      <c r="B1042" s="426" t="str">
        <f>IF(入力情報!E329&lt;&gt;"","有限責任社員　　 　　　　　　"&amp;入力情報!E329&amp;" 殿","")</f>
        <v/>
      </c>
      <c r="C1042" s="426"/>
      <c r="D1042" s="426"/>
      <c r="E1042" s="426"/>
      <c r="F1042" s="426"/>
      <c r="G1042" s="426"/>
      <c r="H1042" s="426"/>
      <c r="I1042" s="426"/>
      <c r="J1042" s="426"/>
      <c r="K1042" s="426"/>
      <c r="L1042" s="426"/>
      <c r="M1042" s="426"/>
      <c r="N1042" s="426"/>
      <c r="O1042" s="426"/>
      <c r="P1042" s="426"/>
      <c r="Q1042" s="426"/>
      <c r="R1042" s="426"/>
      <c r="S1042" s="426"/>
      <c r="T1042" s="426"/>
      <c r="U1042" s="426"/>
      <c r="V1042" s="426"/>
      <c r="W1042" s="426"/>
      <c r="X1042" s="426"/>
      <c r="Y1042" s="426"/>
      <c r="Z1042" s="426"/>
      <c r="AA1042" s="426"/>
      <c r="AB1042" s="426"/>
      <c r="AC1042" s="426"/>
      <c r="AD1042" s="426"/>
    </row>
    <row r="1043" spans="2:30" ht="9.9499999999999993" hidden="1" customHeight="1" x14ac:dyDescent="0.4">
      <c r="B1043" s="145"/>
      <c r="C1043" s="145"/>
      <c r="D1043" s="145"/>
      <c r="E1043" s="145"/>
      <c r="F1043" s="145"/>
      <c r="G1043" s="145"/>
      <c r="H1043" s="145"/>
      <c r="I1043" s="145"/>
      <c r="J1043" s="145"/>
      <c r="K1043" s="145"/>
      <c r="L1043" s="145"/>
      <c r="M1043" s="145"/>
      <c r="N1043" s="145"/>
      <c r="O1043" s="145"/>
      <c r="P1043" s="145"/>
      <c r="Q1043" s="145"/>
      <c r="R1043" s="145"/>
      <c r="S1043" s="145"/>
      <c r="T1043" s="145"/>
      <c r="U1043" s="145"/>
      <c r="V1043" s="145"/>
      <c r="W1043" s="145"/>
      <c r="X1043" s="145"/>
      <c r="Y1043" s="145"/>
      <c r="Z1043" s="145"/>
      <c r="AA1043" s="145"/>
      <c r="AB1043" s="145"/>
      <c r="AC1043" s="145"/>
      <c r="AD1043" s="145"/>
    </row>
    <row r="1044" spans="2:30" ht="20.25" hidden="1" customHeight="1" x14ac:dyDescent="0.4">
      <c r="B1044" s="145"/>
      <c r="C1044" s="145"/>
      <c r="D1044" s="145"/>
      <c r="E1044" s="145"/>
      <c r="F1044" s="145"/>
      <c r="G1044" s="145"/>
      <c r="H1044" s="145"/>
      <c r="I1044" s="145"/>
      <c r="J1044" s="145"/>
      <c r="K1044" s="2" t="str">
        <f>IF(入力情報!E330="","",DBCS(TEXT(入力情報!E330,"0,000"))&amp;"yen")</f>
        <v/>
      </c>
      <c r="L1044" s="145"/>
      <c r="M1044" s="145"/>
      <c r="N1044" s="145"/>
      <c r="O1044" s="145"/>
      <c r="P1044" s="145"/>
      <c r="Q1044" s="145"/>
      <c r="R1044" s="145"/>
      <c r="S1044" s="145"/>
      <c r="T1044" s="145"/>
      <c r="U1044" s="145"/>
      <c r="V1044" s="145"/>
      <c r="W1044" s="145"/>
      <c r="X1044" s="145"/>
      <c r="Y1044" s="145"/>
      <c r="Z1044" s="145"/>
      <c r="AA1044" s="145"/>
      <c r="AB1044" s="145"/>
      <c r="AC1044" s="145"/>
      <c r="AD1044" s="145"/>
    </row>
    <row r="1045" spans="2:30" ht="20.25" hidden="1" customHeight="1" x14ac:dyDescent="0.4">
      <c r="B1045" s="145"/>
      <c r="C1045" s="145"/>
      <c r="D1045" s="145"/>
      <c r="E1045" s="145"/>
      <c r="F1045" s="145"/>
      <c r="G1045" s="145"/>
      <c r="H1045" s="145"/>
      <c r="J1045" s="2" t="str">
        <f>IF(入力情報!E330="","","金 "&amp;DBCS(TEXT(入力情報!E330,"0,000"))&amp;"円")</f>
        <v/>
      </c>
      <c r="L1045" s="145"/>
      <c r="M1045" s="145"/>
      <c r="N1045" s="145"/>
      <c r="O1045" s="145"/>
      <c r="P1045" s="145"/>
      <c r="Q1045" s="145"/>
      <c r="R1045" s="145"/>
      <c r="S1045" s="145"/>
      <c r="T1045" s="145"/>
      <c r="U1045" s="145"/>
      <c r="V1045" s="145"/>
      <c r="W1045" s="145"/>
      <c r="X1045" s="145"/>
      <c r="Y1045" s="145"/>
      <c r="Z1045" s="145"/>
      <c r="AA1045" s="145"/>
      <c r="AB1045" s="145"/>
      <c r="AC1045" s="145"/>
      <c r="AD1045" s="145"/>
    </row>
    <row r="1046" spans="2:30" ht="9.9499999999999993" hidden="1" customHeight="1" x14ac:dyDescent="0.4">
      <c r="B1046" s="145"/>
      <c r="C1046" s="145"/>
      <c r="D1046" s="145"/>
      <c r="E1046" s="145"/>
      <c r="F1046" s="145"/>
      <c r="G1046" s="145"/>
      <c r="H1046" s="145"/>
      <c r="L1046" s="145"/>
      <c r="M1046" s="145"/>
      <c r="N1046" s="145"/>
      <c r="O1046" s="145"/>
      <c r="P1046" s="145"/>
      <c r="Q1046" s="145"/>
      <c r="R1046" s="145"/>
      <c r="S1046" s="145"/>
      <c r="T1046" s="145"/>
      <c r="U1046" s="145"/>
      <c r="V1046" s="145"/>
      <c r="W1046" s="145"/>
      <c r="X1046" s="145"/>
      <c r="Y1046" s="145"/>
      <c r="Z1046" s="145"/>
      <c r="AA1046" s="145"/>
      <c r="AB1046" s="145"/>
      <c r="AC1046" s="145"/>
      <c r="AD1046" s="145"/>
    </row>
    <row r="1047" spans="2:30" ht="20.25" hidden="1" customHeight="1" x14ac:dyDescent="0.4">
      <c r="B1047" s="145"/>
      <c r="C1047" s="2" t="str">
        <f>"Received as a capital contribution to "&amp;入力情報!$E$6&amp;" Limited Liability Company."</f>
        <v>Received as a capital contribution to SampleName Limited Liability Company.</v>
      </c>
      <c r="E1047" s="145"/>
      <c r="F1047" s="145"/>
      <c r="G1047" s="145"/>
      <c r="H1047" s="145"/>
      <c r="L1047" s="145"/>
      <c r="M1047" s="145"/>
      <c r="N1047" s="145"/>
      <c r="O1047" s="145"/>
      <c r="P1047" s="145"/>
      <c r="Q1047" s="145"/>
      <c r="R1047" s="145"/>
      <c r="S1047" s="145"/>
      <c r="T1047" s="145"/>
      <c r="U1047" s="145"/>
      <c r="V1047" s="145"/>
      <c r="W1047" s="145"/>
      <c r="X1047" s="145"/>
      <c r="Y1047" s="145"/>
      <c r="Z1047" s="145"/>
      <c r="AA1047" s="145"/>
      <c r="AB1047" s="145"/>
      <c r="AC1047" s="145"/>
      <c r="AD1047" s="145"/>
    </row>
    <row r="1048" spans="2:30" ht="20.25" hidden="1" customHeight="1" x14ac:dyDescent="0.4">
      <c r="G1048" s="2" t="str">
        <f>入力情報!$E$6&amp;"合同会社の出資金として領収しました。"</f>
        <v>SampleName合同会社の出資金として領収しました。</v>
      </c>
    </row>
    <row r="1049" spans="2:30" ht="9.9499999999999993" hidden="1" customHeight="1" x14ac:dyDescent="0.4"/>
    <row r="1050" spans="2:30" ht="20.25" hidden="1" customHeight="1" x14ac:dyDescent="0.4">
      <c r="C1050" s="2" t="str">
        <f>入力情報!$E$776&amp;" year, "&amp;入力情報!$E$777&amp;" month-"&amp;入力情報!$E$778&amp;" day"</f>
        <v>2024 year, 4 month-25 day</v>
      </c>
    </row>
    <row r="1051" spans="2:30" ht="20.25" hidden="1" customHeight="1" x14ac:dyDescent="0.4">
      <c r="C1051" s="2" t="str">
        <f>DBCS(入力情報!$E$776)&amp;"年"&amp;DBCS(入力情報!$E$777)&amp;"月"&amp;DBCS(入力情報!$E$778)&amp;"日"</f>
        <v>２０２４年４月２５日</v>
      </c>
    </row>
    <row r="1052" spans="2:30" ht="9.9499999999999993" hidden="1" customHeight="1" x14ac:dyDescent="0.4"/>
    <row r="1053" spans="2:30" ht="20.25" hidden="1" customHeight="1" x14ac:dyDescent="0.4">
      <c r="M1053" s="2" t="str">
        <f>入力情報!$E$6&amp;" Limited Liability Company"</f>
        <v>SampleName Limited Liability Company</v>
      </c>
    </row>
    <row r="1054" spans="2:30" ht="20.25" hidden="1" customHeight="1" x14ac:dyDescent="0.4">
      <c r="M1054" s="2" t="str">
        <f>"Representative Members "&amp;入力情報!$E$12</f>
        <v>Representative Members Mary Smith</v>
      </c>
    </row>
    <row r="1055" spans="2:30" ht="20.25" hidden="1" customHeight="1" x14ac:dyDescent="0.4">
      <c r="M1055" s="2" t="str">
        <f>入力情報!E7&amp;"合同会社"</f>
        <v>サンプルネーム合同会社</v>
      </c>
    </row>
    <row r="1056" spans="2:30" ht="20.25" hidden="1" customHeight="1" x14ac:dyDescent="0.4">
      <c r="M1056" s="2" t="str">
        <f>"代表社員　"&amp;入力情報!$E$13</f>
        <v xml:space="preserve">代表社員　メアリー　スミス </v>
      </c>
    </row>
    <row r="1057" spans="1:30" ht="20.25" hidden="1" customHeight="1" x14ac:dyDescent="0.4"/>
    <row r="1058" spans="1:30" ht="20.25" hidden="1" customHeight="1" x14ac:dyDescent="0.4"/>
    <row r="1059" spans="1:30" ht="20.25" hidden="1" customHeight="1" x14ac:dyDescent="0.4">
      <c r="A1059" s="412"/>
      <c r="B1059" s="412"/>
      <c r="C1059" s="412"/>
      <c r="D1059" s="412"/>
      <c r="E1059" s="412"/>
      <c r="F1059" s="412"/>
      <c r="G1059" s="412"/>
      <c r="H1059" s="412"/>
      <c r="I1059" s="412"/>
      <c r="J1059" s="412"/>
      <c r="K1059" s="412"/>
      <c r="L1059" s="412"/>
      <c r="M1059" s="412"/>
      <c r="N1059" s="412"/>
      <c r="O1059" s="412"/>
      <c r="P1059" s="412"/>
      <c r="Q1059" s="412"/>
      <c r="R1059" s="412"/>
      <c r="S1059" s="412"/>
      <c r="T1059" s="412"/>
      <c r="U1059" s="412"/>
      <c r="V1059" s="412"/>
      <c r="W1059" s="412"/>
      <c r="X1059" s="412"/>
      <c r="Y1059" s="412"/>
      <c r="Z1059" s="412"/>
      <c r="AA1059" s="412"/>
      <c r="AB1059" s="412"/>
      <c r="AC1059" s="412"/>
      <c r="AD1059" s="412"/>
    </row>
    <row r="1060" spans="1:30" ht="20.25" hidden="1" customHeight="1" x14ac:dyDescent="0.4">
      <c r="A1060" s="412"/>
      <c r="B1060" s="412"/>
      <c r="C1060" s="412"/>
      <c r="D1060" s="412"/>
      <c r="E1060" s="412"/>
      <c r="F1060" s="412"/>
      <c r="G1060" s="412"/>
      <c r="H1060" s="412"/>
      <c r="I1060" s="412"/>
      <c r="J1060" s="412"/>
      <c r="K1060" s="412"/>
      <c r="L1060" s="412"/>
      <c r="M1060" s="412"/>
      <c r="N1060" s="412"/>
      <c r="O1060" s="412"/>
      <c r="P1060" s="412"/>
      <c r="Q1060" s="412"/>
      <c r="R1060" s="412"/>
      <c r="S1060" s="412"/>
      <c r="T1060" s="412"/>
      <c r="U1060" s="412"/>
      <c r="V1060" s="412"/>
      <c r="W1060" s="412"/>
      <c r="X1060" s="412"/>
      <c r="Y1060" s="412"/>
      <c r="Z1060" s="412"/>
      <c r="AA1060" s="412"/>
      <c r="AB1060" s="412"/>
      <c r="AC1060" s="412"/>
      <c r="AD1060" s="412"/>
    </row>
    <row r="1061" spans="1:30" ht="20.25" hidden="1" customHeight="1" x14ac:dyDescent="0.4">
      <c r="A1061" s="412"/>
      <c r="B1061" s="412"/>
      <c r="C1061" s="412"/>
      <c r="D1061" s="412"/>
      <c r="E1061" s="412"/>
      <c r="F1061" s="412"/>
      <c r="G1061" s="412"/>
      <c r="H1061" s="412"/>
      <c r="I1061" s="412"/>
      <c r="J1061" s="412"/>
      <c r="K1061" s="412"/>
      <c r="L1061" s="412"/>
      <c r="M1061" s="412"/>
      <c r="N1061" s="412"/>
      <c r="O1061" s="412"/>
      <c r="P1061" s="412"/>
      <c r="Q1061" s="412"/>
      <c r="R1061" s="412"/>
      <c r="S1061" s="412"/>
      <c r="T1061" s="412"/>
      <c r="U1061" s="412"/>
      <c r="V1061" s="412"/>
      <c r="W1061" s="412"/>
      <c r="X1061" s="412"/>
      <c r="Y1061" s="412"/>
      <c r="Z1061" s="412"/>
      <c r="AA1061" s="412"/>
      <c r="AB1061" s="412"/>
      <c r="AC1061" s="412"/>
      <c r="AD1061" s="412"/>
    </row>
    <row r="1062" spans="1:30" ht="20.25" hidden="1" customHeight="1" x14ac:dyDescent="0.4"/>
    <row r="1063" spans="1:30" ht="20.25" hidden="1" customHeight="1" x14ac:dyDescent="0.4">
      <c r="B1063" s="427"/>
      <c r="C1063" s="427"/>
      <c r="D1063" s="427"/>
      <c r="E1063" s="427"/>
      <c r="F1063" s="427"/>
      <c r="G1063" s="427"/>
      <c r="H1063" s="427"/>
      <c r="I1063" s="427"/>
      <c r="J1063" s="427"/>
      <c r="K1063" s="427"/>
      <c r="L1063" s="427"/>
      <c r="M1063" s="427"/>
      <c r="N1063" s="427"/>
      <c r="O1063" s="427"/>
      <c r="P1063" s="427"/>
      <c r="Q1063" s="427"/>
      <c r="R1063" s="427"/>
      <c r="S1063" s="427"/>
      <c r="T1063" s="427"/>
      <c r="U1063" s="427"/>
      <c r="V1063" s="427"/>
      <c r="W1063" s="427"/>
      <c r="X1063" s="427"/>
      <c r="Y1063" s="427"/>
      <c r="Z1063" s="427"/>
      <c r="AA1063" s="427"/>
      <c r="AB1063" s="427"/>
      <c r="AC1063" s="427"/>
      <c r="AD1063" s="427"/>
    </row>
    <row r="1064" spans="1:30" ht="20.25" hidden="1" customHeight="1" x14ac:dyDescent="0.4">
      <c r="B1064" s="427"/>
      <c r="C1064" s="427"/>
      <c r="D1064" s="427"/>
      <c r="E1064" s="427"/>
      <c r="F1064" s="427"/>
      <c r="G1064" s="427"/>
      <c r="H1064" s="427"/>
      <c r="I1064" s="427"/>
      <c r="J1064" s="427"/>
      <c r="K1064" s="427"/>
      <c r="L1064" s="427"/>
      <c r="M1064" s="427"/>
      <c r="N1064" s="427"/>
      <c r="O1064" s="427"/>
      <c r="P1064" s="427"/>
      <c r="Q1064" s="427"/>
      <c r="R1064" s="427"/>
      <c r="S1064" s="427"/>
      <c r="T1064" s="427"/>
      <c r="U1064" s="427"/>
      <c r="V1064" s="427"/>
      <c r="W1064" s="427"/>
      <c r="X1064" s="427"/>
      <c r="Y1064" s="427"/>
      <c r="Z1064" s="427"/>
      <c r="AA1064" s="427"/>
      <c r="AB1064" s="427"/>
      <c r="AC1064" s="427"/>
      <c r="AD1064" s="427"/>
    </row>
    <row r="1065" spans="1:30" ht="20.25" hidden="1" customHeight="1" x14ac:dyDescent="0.4"/>
    <row r="1066" spans="1:30" ht="20.25" hidden="1" customHeight="1" x14ac:dyDescent="0.4"/>
    <row r="1067" spans="1:30" ht="20.25" hidden="1" customHeight="1" x14ac:dyDescent="0.4"/>
    <row r="1068" spans="1:30" ht="20.25" hidden="1" customHeight="1" x14ac:dyDescent="0.4"/>
    <row r="1069" spans="1:30" ht="20.25" hidden="1" customHeight="1" x14ac:dyDescent="0.4"/>
    <row r="1070" spans="1:30" ht="20.25" hidden="1" customHeight="1" x14ac:dyDescent="0.4"/>
    <row r="1071" spans="1:30" ht="20.25" hidden="1" customHeight="1" x14ac:dyDescent="0.4"/>
    <row r="1072" spans="1:30" ht="20.25" hidden="1" customHeight="1" x14ac:dyDescent="0.4"/>
    <row r="1073" spans="1:33" ht="20.25" hidden="1" customHeight="1" x14ac:dyDescent="0.4"/>
    <row r="1074" spans="1:33" ht="20.25" hidden="1" customHeight="1" x14ac:dyDescent="0.4"/>
    <row r="1075" spans="1:33" ht="20.25" hidden="1" customHeight="1" x14ac:dyDescent="0.4"/>
    <row r="1076" spans="1:33" ht="20.25" hidden="1" customHeight="1" x14ac:dyDescent="0.4"/>
    <row r="1077" spans="1:33" ht="12" hidden="1" customHeight="1" x14ac:dyDescent="0.4">
      <c r="A1077" s="412" t="s">
        <v>6688</v>
      </c>
      <c r="B1077" s="412"/>
      <c r="C1077" s="412"/>
      <c r="D1077" s="412"/>
      <c r="E1077" s="412"/>
      <c r="F1077" s="412"/>
      <c r="G1077" s="412"/>
      <c r="H1077" s="412"/>
      <c r="I1077" s="412"/>
      <c r="J1077" s="412"/>
      <c r="K1077" s="412"/>
      <c r="L1077" s="412"/>
      <c r="M1077" s="412"/>
      <c r="N1077" s="412"/>
      <c r="O1077" s="412"/>
      <c r="P1077" s="412"/>
      <c r="Q1077" s="412"/>
      <c r="R1077" s="412"/>
      <c r="S1077" s="412"/>
      <c r="T1077" s="412"/>
      <c r="U1077" s="412"/>
      <c r="V1077" s="412"/>
      <c r="W1077" s="412"/>
      <c r="X1077" s="412"/>
      <c r="Y1077" s="412"/>
      <c r="Z1077" s="412"/>
      <c r="AA1077" s="412"/>
      <c r="AB1077" s="412"/>
      <c r="AC1077" s="412"/>
      <c r="AD1077" s="412"/>
    </row>
    <row r="1078" spans="1:33" ht="12" hidden="1" customHeight="1" x14ac:dyDescent="0.4">
      <c r="A1078" s="412"/>
      <c r="B1078" s="412"/>
      <c r="C1078" s="412"/>
      <c r="D1078" s="412"/>
      <c r="E1078" s="412"/>
      <c r="F1078" s="412"/>
      <c r="G1078" s="412"/>
      <c r="H1078" s="412"/>
      <c r="I1078" s="412"/>
      <c r="J1078" s="412"/>
      <c r="K1078" s="412"/>
      <c r="L1078" s="412"/>
      <c r="M1078" s="412"/>
      <c r="N1078" s="412"/>
      <c r="O1078" s="412"/>
      <c r="P1078" s="412"/>
      <c r="Q1078" s="412"/>
      <c r="R1078" s="412"/>
      <c r="S1078" s="412"/>
      <c r="T1078" s="412"/>
      <c r="U1078" s="412"/>
      <c r="V1078" s="412"/>
      <c r="W1078" s="412"/>
      <c r="X1078" s="412"/>
      <c r="Y1078" s="412"/>
      <c r="Z1078" s="412"/>
      <c r="AA1078" s="412"/>
      <c r="AB1078" s="412"/>
      <c r="AC1078" s="412"/>
      <c r="AD1078" s="412"/>
      <c r="AF1078" s="2" t="s">
        <v>6189</v>
      </c>
      <c r="AG1078" s="2" t="str">
        <f>入力情報!C340</f>
        <v>Name of Menbers 27
（社員 27の氏名）</v>
      </c>
    </row>
    <row r="1079" spans="1:33" ht="12" hidden="1" customHeight="1" x14ac:dyDescent="0.4">
      <c r="A1079" s="412"/>
      <c r="B1079" s="412"/>
      <c r="C1079" s="412"/>
      <c r="D1079" s="412"/>
      <c r="E1079" s="412"/>
      <c r="F1079" s="412"/>
      <c r="G1079" s="412"/>
      <c r="H1079" s="412"/>
      <c r="I1079" s="412"/>
      <c r="J1079" s="412"/>
      <c r="K1079" s="412"/>
      <c r="L1079" s="412"/>
      <c r="M1079" s="412"/>
      <c r="N1079" s="412"/>
      <c r="O1079" s="412"/>
      <c r="P1079" s="412"/>
      <c r="Q1079" s="412"/>
      <c r="R1079" s="412"/>
      <c r="S1079" s="412"/>
      <c r="T1079" s="412"/>
      <c r="U1079" s="412"/>
      <c r="V1079" s="412"/>
      <c r="W1079" s="412"/>
      <c r="X1079" s="412"/>
      <c r="Y1079" s="412"/>
      <c r="Z1079" s="412"/>
      <c r="AA1079" s="412"/>
      <c r="AB1079" s="412"/>
      <c r="AC1079" s="412"/>
      <c r="AD1079" s="412"/>
    </row>
    <row r="1080" spans="1:33" ht="9.9499999999999993" hidden="1" customHeight="1" x14ac:dyDescent="0.4"/>
    <row r="1081" spans="1:33" ht="20.25" hidden="1" customHeight="1" x14ac:dyDescent="0.4">
      <c r="B1081" s="426" t="str">
        <f>IF(入力情報!E340&lt;&gt;"","member with Limited Liability  "&amp;入力情報!E340,"")</f>
        <v/>
      </c>
      <c r="C1081" s="426"/>
      <c r="D1081" s="426"/>
      <c r="E1081" s="426"/>
      <c r="F1081" s="426"/>
      <c r="G1081" s="426"/>
      <c r="H1081" s="426"/>
      <c r="I1081" s="426"/>
      <c r="J1081" s="426"/>
      <c r="K1081" s="426"/>
      <c r="L1081" s="426"/>
      <c r="M1081" s="426"/>
      <c r="N1081" s="426"/>
      <c r="O1081" s="426"/>
      <c r="P1081" s="426"/>
      <c r="Q1081" s="426"/>
      <c r="R1081" s="426"/>
      <c r="S1081" s="426"/>
      <c r="T1081" s="426"/>
      <c r="U1081" s="426"/>
      <c r="V1081" s="426"/>
      <c r="W1081" s="426"/>
      <c r="X1081" s="426"/>
      <c r="Y1081" s="426"/>
      <c r="Z1081" s="426"/>
      <c r="AA1081" s="426"/>
      <c r="AB1081" s="426"/>
      <c r="AC1081" s="426"/>
      <c r="AD1081" s="426"/>
    </row>
    <row r="1082" spans="1:33" ht="20.25" hidden="1" customHeight="1" x14ac:dyDescent="0.4">
      <c r="B1082" s="426" t="str">
        <f>IF(入力情報!E341&lt;&gt;"","有限責任社員　　 　　　　　　"&amp;入力情報!E341&amp;" 殿","")</f>
        <v/>
      </c>
      <c r="C1082" s="426"/>
      <c r="D1082" s="426"/>
      <c r="E1082" s="426"/>
      <c r="F1082" s="426"/>
      <c r="G1082" s="426"/>
      <c r="H1082" s="426"/>
      <c r="I1082" s="426"/>
      <c r="J1082" s="426"/>
      <c r="K1082" s="426"/>
      <c r="L1082" s="426"/>
      <c r="M1082" s="426"/>
      <c r="N1082" s="426"/>
      <c r="O1082" s="426"/>
      <c r="P1082" s="426"/>
      <c r="Q1082" s="426"/>
      <c r="R1082" s="426"/>
      <c r="S1082" s="426"/>
      <c r="T1082" s="426"/>
      <c r="U1082" s="426"/>
      <c r="V1082" s="426"/>
      <c r="W1082" s="426"/>
      <c r="X1082" s="426"/>
      <c r="Y1082" s="426"/>
      <c r="Z1082" s="426"/>
      <c r="AA1082" s="426"/>
      <c r="AB1082" s="426"/>
      <c r="AC1082" s="426"/>
      <c r="AD1082" s="426"/>
    </row>
    <row r="1083" spans="1:33" ht="9.9499999999999993" hidden="1" customHeight="1" x14ac:dyDescent="0.4">
      <c r="B1083" s="145"/>
      <c r="C1083" s="145"/>
      <c r="D1083" s="145"/>
      <c r="E1083" s="145"/>
      <c r="F1083" s="145"/>
      <c r="G1083" s="145"/>
      <c r="H1083" s="145"/>
      <c r="I1083" s="145"/>
      <c r="J1083" s="145"/>
      <c r="K1083" s="145"/>
      <c r="L1083" s="145"/>
      <c r="M1083" s="145"/>
      <c r="N1083" s="145"/>
      <c r="O1083" s="145"/>
      <c r="P1083" s="145"/>
      <c r="Q1083" s="145"/>
      <c r="R1083" s="145"/>
      <c r="S1083" s="145"/>
      <c r="T1083" s="145"/>
      <c r="U1083" s="145"/>
      <c r="V1083" s="145"/>
      <c r="W1083" s="145"/>
      <c r="X1083" s="145"/>
      <c r="Y1083" s="145"/>
      <c r="Z1083" s="145"/>
      <c r="AA1083" s="145"/>
      <c r="AB1083" s="145"/>
      <c r="AC1083" s="145"/>
      <c r="AD1083" s="145"/>
    </row>
    <row r="1084" spans="1:33" ht="20.25" hidden="1" customHeight="1" x14ac:dyDescent="0.4">
      <c r="B1084" s="145"/>
      <c r="C1084" s="145"/>
      <c r="D1084" s="145"/>
      <c r="E1084" s="145"/>
      <c r="F1084" s="145"/>
      <c r="G1084" s="145"/>
      <c r="H1084" s="145"/>
      <c r="I1084" s="145"/>
      <c r="J1084" s="145"/>
      <c r="K1084" s="2" t="str">
        <f>IF(入力情報!E342="","",DBCS(TEXT(入力情報!E342,"0,000"))&amp;"yen")</f>
        <v/>
      </c>
      <c r="L1084" s="145"/>
      <c r="M1084" s="145"/>
      <c r="N1084" s="145"/>
      <c r="O1084" s="145"/>
      <c r="P1084" s="145"/>
      <c r="Q1084" s="145"/>
      <c r="R1084" s="145"/>
      <c r="S1084" s="145"/>
      <c r="T1084" s="145"/>
      <c r="U1084" s="145"/>
      <c r="V1084" s="145"/>
      <c r="W1084" s="145"/>
      <c r="X1084" s="145"/>
      <c r="Y1084" s="145"/>
      <c r="Z1084" s="145"/>
      <c r="AA1084" s="145"/>
      <c r="AB1084" s="145"/>
      <c r="AC1084" s="145"/>
      <c r="AD1084" s="145"/>
    </row>
    <row r="1085" spans="1:33" ht="20.25" hidden="1" customHeight="1" x14ac:dyDescent="0.4">
      <c r="B1085" s="145"/>
      <c r="C1085" s="145"/>
      <c r="D1085" s="145"/>
      <c r="E1085" s="145"/>
      <c r="F1085" s="145"/>
      <c r="G1085" s="145"/>
      <c r="H1085" s="145"/>
      <c r="J1085" s="2" t="str">
        <f>IF(入力情報!E342="","","金 "&amp;DBCS(TEXT(入力情報!E342,"0,000"))&amp;"円")</f>
        <v/>
      </c>
      <c r="L1085" s="145"/>
      <c r="M1085" s="145"/>
      <c r="N1085" s="145"/>
      <c r="O1085" s="145"/>
      <c r="P1085" s="145"/>
      <c r="Q1085" s="145"/>
      <c r="R1085" s="145"/>
      <c r="S1085" s="145"/>
      <c r="T1085" s="145"/>
      <c r="U1085" s="145"/>
      <c r="V1085" s="145"/>
      <c r="W1085" s="145"/>
      <c r="X1085" s="145"/>
      <c r="Y1085" s="145"/>
      <c r="Z1085" s="145"/>
      <c r="AA1085" s="145"/>
      <c r="AB1085" s="145"/>
      <c r="AC1085" s="145"/>
      <c r="AD1085" s="145"/>
    </row>
    <row r="1086" spans="1:33" ht="9.9499999999999993" hidden="1" customHeight="1" x14ac:dyDescent="0.4">
      <c r="B1086" s="145"/>
      <c r="C1086" s="145"/>
      <c r="D1086" s="145"/>
      <c r="E1086" s="145"/>
      <c r="F1086" s="145"/>
      <c r="G1086" s="145"/>
      <c r="H1086" s="145"/>
      <c r="L1086" s="145"/>
      <c r="M1086" s="145"/>
      <c r="N1086" s="145"/>
      <c r="O1086" s="145"/>
      <c r="P1086" s="145"/>
      <c r="Q1086" s="145"/>
      <c r="R1086" s="145"/>
      <c r="S1086" s="145"/>
      <c r="T1086" s="145"/>
      <c r="U1086" s="145"/>
      <c r="V1086" s="145"/>
      <c r="W1086" s="145"/>
      <c r="X1086" s="145"/>
      <c r="Y1086" s="145"/>
      <c r="Z1086" s="145"/>
      <c r="AA1086" s="145"/>
      <c r="AB1086" s="145"/>
      <c r="AC1086" s="145"/>
      <c r="AD1086" s="145"/>
    </row>
    <row r="1087" spans="1:33" ht="20.25" hidden="1" customHeight="1" x14ac:dyDescent="0.4">
      <c r="B1087" s="145"/>
      <c r="C1087" s="2" t="str">
        <f>"Received as a capital contribution to "&amp;入力情報!$E$6&amp;" Limited Liability Company."</f>
        <v>Received as a capital contribution to SampleName Limited Liability Company.</v>
      </c>
      <c r="E1087" s="145"/>
      <c r="F1087" s="145"/>
      <c r="G1087" s="145"/>
      <c r="H1087" s="145"/>
      <c r="L1087" s="145"/>
      <c r="M1087" s="145"/>
      <c r="N1087" s="145"/>
      <c r="O1087" s="145"/>
      <c r="P1087" s="145"/>
      <c r="Q1087" s="145"/>
      <c r="R1087" s="145"/>
      <c r="S1087" s="145"/>
      <c r="T1087" s="145"/>
      <c r="U1087" s="145"/>
      <c r="V1087" s="145"/>
      <c r="W1087" s="145"/>
      <c r="X1087" s="145"/>
      <c r="Y1087" s="145"/>
      <c r="Z1087" s="145"/>
      <c r="AA1087" s="145"/>
      <c r="AB1087" s="145"/>
      <c r="AC1087" s="145"/>
      <c r="AD1087" s="145"/>
    </row>
    <row r="1088" spans="1:33" ht="20.25" hidden="1" customHeight="1" x14ac:dyDescent="0.4">
      <c r="G1088" s="2" t="str">
        <f>入力情報!$E$6&amp;"合同会社の出資金として領収しました。"</f>
        <v>SampleName合同会社の出資金として領収しました。</v>
      </c>
    </row>
    <row r="1089" spans="1:30" ht="9.9499999999999993" hidden="1" customHeight="1" x14ac:dyDescent="0.4"/>
    <row r="1090" spans="1:30" ht="20.25" hidden="1" customHeight="1" x14ac:dyDescent="0.4">
      <c r="C1090" s="2" t="str">
        <f>入力情報!$E$776&amp;" year, "&amp;入力情報!$E$777&amp;" month-"&amp;入力情報!$E$778&amp;" day"</f>
        <v>2024 year, 4 month-25 day</v>
      </c>
    </row>
    <row r="1091" spans="1:30" ht="20.25" hidden="1" customHeight="1" x14ac:dyDescent="0.4">
      <c r="C1091" s="2" t="str">
        <f>DBCS(入力情報!$E$776)&amp;"年"&amp;DBCS(入力情報!$E$777)&amp;"月"&amp;DBCS(入力情報!$E$778)&amp;"日"</f>
        <v>２０２４年４月２５日</v>
      </c>
    </row>
    <row r="1092" spans="1:30" ht="9.9499999999999993" hidden="1" customHeight="1" x14ac:dyDescent="0.4"/>
    <row r="1093" spans="1:30" ht="20.25" hidden="1" customHeight="1" x14ac:dyDescent="0.4">
      <c r="M1093" s="2" t="str">
        <f>入力情報!$E$6&amp;" Limited Liability Company"</f>
        <v>SampleName Limited Liability Company</v>
      </c>
    </row>
    <row r="1094" spans="1:30" ht="20.25" hidden="1" customHeight="1" x14ac:dyDescent="0.4">
      <c r="M1094" s="2" t="str">
        <f>"Representative Members "&amp;入力情報!$E$12</f>
        <v>Representative Members Mary Smith</v>
      </c>
    </row>
    <row r="1095" spans="1:30" ht="20.25" hidden="1" customHeight="1" x14ac:dyDescent="0.4">
      <c r="M1095" s="2" t="str">
        <f>入力情報!E7&amp;"合同会社"</f>
        <v>サンプルネーム合同会社</v>
      </c>
    </row>
    <row r="1096" spans="1:30" ht="20.25" hidden="1" customHeight="1" x14ac:dyDescent="0.4">
      <c r="M1096" s="2" t="str">
        <f>"代表社員　"&amp;入力情報!$E$13</f>
        <v xml:space="preserve">代表社員　メアリー　スミス </v>
      </c>
    </row>
    <row r="1097" spans="1:30" ht="20.25" hidden="1" customHeight="1" x14ac:dyDescent="0.4"/>
    <row r="1098" spans="1:30" ht="20.25" hidden="1" customHeight="1" x14ac:dyDescent="0.4"/>
    <row r="1099" spans="1:30" ht="20.25" hidden="1" customHeight="1" x14ac:dyDescent="0.4">
      <c r="A1099" s="412"/>
      <c r="B1099" s="412"/>
      <c r="C1099" s="412"/>
      <c r="D1099" s="412"/>
      <c r="E1099" s="412"/>
      <c r="F1099" s="412"/>
      <c r="G1099" s="412"/>
      <c r="H1099" s="412"/>
      <c r="I1099" s="412"/>
      <c r="J1099" s="412"/>
      <c r="K1099" s="412"/>
      <c r="L1099" s="412"/>
      <c r="M1099" s="412"/>
      <c r="N1099" s="412"/>
      <c r="O1099" s="412"/>
      <c r="P1099" s="412"/>
      <c r="Q1099" s="412"/>
      <c r="R1099" s="412"/>
      <c r="S1099" s="412"/>
      <c r="T1099" s="412"/>
      <c r="U1099" s="412"/>
      <c r="V1099" s="412"/>
      <c r="W1099" s="412"/>
      <c r="X1099" s="412"/>
      <c r="Y1099" s="412"/>
      <c r="Z1099" s="412"/>
      <c r="AA1099" s="412"/>
      <c r="AB1099" s="412"/>
      <c r="AC1099" s="412"/>
      <c r="AD1099" s="412"/>
    </row>
    <row r="1100" spans="1:30" ht="20.25" hidden="1" customHeight="1" x14ac:dyDescent="0.4">
      <c r="A1100" s="412"/>
      <c r="B1100" s="412"/>
      <c r="C1100" s="412"/>
      <c r="D1100" s="412"/>
      <c r="E1100" s="412"/>
      <c r="F1100" s="412"/>
      <c r="G1100" s="412"/>
      <c r="H1100" s="412"/>
      <c r="I1100" s="412"/>
      <c r="J1100" s="412"/>
      <c r="K1100" s="412"/>
      <c r="L1100" s="412"/>
      <c r="M1100" s="412"/>
      <c r="N1100" s="412"/>
      <c r="O1100" s="412"/>
      <c r="P1100" s="412"/>
      <c r="Q1100" s="412"/>
      <c r="R1100" s="412"/>
      <c r="S1100" s="412"/>
      <c r="T1100" s="412"/>
      <c r="U1100" s="412"/>
      <c r="V1100" s="412"/>
      <c r="W1100" s="412"/>
      <c r="X1100" s="412"/>
      <c r="Y1100" s="412"/>
      <c r="Z1100" s="412"/>
      <c r="AA1100" s="412"/>
      <c r="AB1100" s="412"/>
      <c r="AC1100" s="412"/>
      <c r="AD1100" s="412"/>
    </row>
    <row r="1101" spans="1:30" ht="20.25" hidden="1" customHeight="1" x14ac:dyDescent="0.4">
      <c r="A1101" s="412"/>
      <c r="B1101" s="412"/>
      <c r="C1101" s="412"/>
      <c r="D1101" s="412"/>
      <c r="E1101" s="412"/>
      <c r="F1101" s="412"/>
      <c r="G1101" s="412"/>
      <c r="H1101" s="412"/>
      <c r="I1101" s="412"/>
      <c r="J1101" s="412"/>
      <c r="K1101" s="412"/>
      <c r="L1101" s="412"/>
      <c r="M1101" s="412"/>
      <c r="N1101" s="412"/>
      <c r="O1101" s="412"/>
      <c r="P1101" s="412"/>
      <c r="Q1101" s="412"/>
      <c r="R1101" s="412"/>
      <c r="S1101" s="412"/>
      <c r="T1101" s="412"/>
      <c r="U1101" s="412"/>
      <c r="V1101" s="412"/>
      <c r="W1101" s="412"/>
      <c r="X1101" s="412"/>
      <c r="Y1101" s="412"/>
      <c r="Z1101" s="412"/>
      <c r="AA1101" s="412"/>
      <c r="AB1101" s="412"/>
      <c r="AC1101" s="412"/>
      <c r="AD1101" s="412"/>
    </row>
    <row r="1102" spans="1:30" ht="20.25" hidden="1" customHeight="1" x14ac:dyDescent="0.4"/>
    <row r="1103" spans="1:30" ht="20.25" hidden="1" customHeight="1" x14ac:dyDescent="0.4">
      <c r="B1103" s="427"/>
      <c r="C1103" s="427"/>
      <c r="D1103" s="427"/>
      <c r="E1103" s="427"/>
      <c r="F1103" s="427"/>
      <c r="G1103" s="427"/>
      <c r="H1103" s="427"/>
      <c r="I1103" s="427"/>
      <c r="J1103" s="427"/>
      <c r="K1103" s="427"/>
      <c r="L1103" s="427"/>
      <c r="M1103" s="427"/>
      <c r="N1103" s="427"/>
      <c r="O1103" s="427"/>
      <c r="P1103" s="427"/>
      <c r="Q1103" s="427"/>
      <c r="R1103" s="427"/>
      <c r="S1103" s="427"/>
      <c r="T1103" s="427"/>
      <c r="U1103" s="427"/>
      <c r="V1103" s="427"/>
      <c r="W1103" s="427"/>
      <c r="X1103" s="427"/>
      <c r="Y1103" s="427"/>
      <c r="Z1103" s="427"/>
      <c r="AA1103" s="427"/>
      <c r="AB1103" s="427"/>
      <c r="AC1103" s="427"/>
      <c r="AD1103" s="427"/>
    </row>
    <row r="1104" spans="1:30" ht="20.25" hidden="1" customHeight="1" x14ac:dyDescent="0.4">
      <c r="B1104" s="427"/>
      <c r="C1104" s="427"/>
      <c r="D1104" s="427"/>
      <c r="E1104" s="427"/>
      <c r="F1104" s="427"/>
      <c r="G1104" s="427"/>
      <c r="H1104" s="427"/>
      <c r="I1104" s="427"/>
      <c r="J1104" s="427"/>
      <c r="K1104" s="427"/>
      <c r="L1104" s="427"/>
      <c r="M1104" s="427"/>
      <c r="N1104" s="427"/>
      <c r="O1104" s="427"/>
      <c r="P1104" s="427"/>
      <c r="Q1104" s="427"/>
      <c r="R1104" s="427"/>
      <c r="S1104" s="427"/>
      <c r="T1104" s="427"/>
      <c r="U1104" s="427"/>
      <c r="V1104" s="427"/>
      <c r="W1104" s="427"/>
      <c r="X1104" s="427"/>
      <c r="Y1104" s="427"/>
      <c r="Z1104" s="427"/>
      <c r="AA1104" s="427"/>
      <c r="AB1104" s="427"/>
      <c r="AC1104" s="427"/>
      <c r="AD1104" s="427"/>
    </row>
    <row r="1105" spans="1:33" ht="20.25" hidden="1" customHeight="1" x14ac:dyDescent="0.4"/>
    <row r="1106" spans="1:33" ht="20.25" hidden="1" customHeight="1" x14ac:dyDescent="0.4"/>
    <row r="1107" spans="1:33" ht="20.25" hidden="1" customHeight="1" x14ac:dyDescent="0.4"/>
    <row r="1108" spans="1:33" ht="20.25" hidden="1" customHeight="1" x14ac:dyDescent="0.4"/>
    <row r="1109" spans="1:33" ht="20.25" hidden="1" customHeight="1" x14ac:dyDescent="0.4"/>
    <row r="1110" spans="1:33" ht="20.25" hidden="1" customHeight="1" x14ac:dyDescent="0.4"/>
    <row r="1111" spans="1:33" ht="20.25" hidden="1" customHeight="1" x14ac:dyDescent="0.4"/>
    <row r="1112" spans="1:33" ht="20.25" hidden="1" customHeight="1" x14ac:dyDescent="0.4"/>
    <row r="1113" spans="1:33" ht="20.25" hidden="1" customHeight="1" x14ac:dyDescent="0.4"/>
    <row r="1114" spans="1:33" ht="20.25" hidden="1" customHeight="1" x14ac:dyDescent="0.4"/>
    <row r="1115" spans="1:33" ht="20.25" hidden="1" customHeight="1" x14ac:dyDescent="0.4"/>
    <row r="1116" spans="1:33" ht="20.25" hidden="1" customHeight="1" x14ac:dyDescent="0.4"/>
    <row r="1117" spans="1:33" ht="12" hidden="1" customHeight="1" x14ac:dyDescent="0.4">
      <c r="A1117" s="412" t="s">
        <v>6688</v>
      </c>
      <c r="B1117" s="412"/>
      <c r="C1117" s="412"/>
      <c r="D1117" s="412"/>
      <c r="E1117" s="412"/>
      <c r="F1117" s="412"/>
      <c r="G1117" s="412"/>
      <c r="H1117" s="412"/>
      <c r="I1117" s="412"/>
      <c r="J1117" s="412"/>
      <c r="K1117" s="412"/>
      <c r="L1117" s="412"/>
      <c r="M1117" s="412"/>
      <c r="N1117" s="412"/>
      <c r="O1117" s="412"/>
      <c r="P1117" s="412"/>
      <c r="Q1117" s="412"/>
      <c r="R1117" s="412"/>
      <c r="S1117" s="412"/>
      <c r="T1117" s="412"/>
      <c r="U1117" s="412"/>
      <c r="V1117" s="412"/>
      <c r="W1117" s="412"/>
      <c r="X1117" s="412"/>
      <c r="Y1117" s="412"/>
      <c r="Z1117" s="412"/>
      <c r="AA1117" s="412"/>
      <c r="AB1117" s="412"/>
      <c r="AC1117" s="412"/>
      <c r="AD1117" s="412"/>
    </row>
    <row r="1118" spans="1:33" ht="12" hidden="1" customHeight="1" x14ac:dyDescent="0.4">
      <c r="A1118" s="412"/>
      <c r="B1118" s="412"/>
      <c r="C1118" s="412"/>
      <c r="D1118" s="412"/>
      <c r="E1118" s="412"/>
      <c r="F1118" s="412"/>
      <c r="G1118" s="412"/>
      <c r="H1118" s="412"/>
      <c r="I1118" s="412"/>
      <c r="J1118" s="412"/>
      <c r="K1118" s="412"/>
      <c r="L1118" s="412"/>
      <c r="M1118" s="412"/>
      <c r="N1118" s="412"/>
      <c r="O1118" s="412"/>
      <c r="P1118" s="412"/>
      <c r="Q1118" s="412"/>
      <c r="R1118" s="412"/>
      <c r="S1118" s="412"/>
      <c r="T1118" s="412"/>
      <c r="U1118" s="412"/>
      <c r="V1118" s="412"/>
      <c r="W1118" s="412"/>
      <c r="X1118" s="412"/>
      <c r="Y1118" s="412"/>
      <c r="Z1118" s="412"/>
      <c r="AA1118" s="412"/>
      <c r="AB1118" s="412"/>
      <c r="AC1118" s="412"/>
      <c r="AD1118" s="412"/>
      <c r="AF1118" s="2" t="s">
        <v>6189</v>
      </c>
      <c r="AG1118" s="2" t="str">
        <f>入力情報!C352</f>
        <v>Name of Menbers 28
（社員 28の氏名）</v>
      </c>
    </row>
    <row r="1119" spans="1:33" ht="12" hidden="1" customHeight="1" x14ac:dyDescent="0.4">
      <c r="A1119" s="412"/>
      <c r="B1119" s="412"/>
      <c r="C1119" s="412"/>
      <c r="D1119" s="412"/>
      <c r="E1119" s="412"/>
      <c r="F1119" s="412"/>
      <c r="G1119" s="412"/>
      <c r="H1119" s="412"/>
      <c r="I1119" s="412"/>
      <c r="J1119" s="412"/>
      <c r="K1119" s="412"/>
      <c r="L1119" s="412"/>
      <c r="M1119" s="412"/>
      <c r="N1119" s="412"/>
      <c r="O1119" s="412"/>
      <c r="P1119" s="412"/>
      <c r="Q1119" s="412"/>
      <c r="R1119" s="412"/>
      <c r="S1119" s="412"/>
      <c r="T1119" s="412"/>
      <c r="U1119" s="412"/>
      <c r="V1119" s="412"/>
      <c r="W1119" s="412"/>
      <c r="X1119" s="412"/>
      <c r="Y1119" s="412"/>
      <c r="Z1119" s="412"/>
      <c r="AA1119" s="412"/>
      <c r="AB1119" s="412"/>
      <c r="AC1119" s="412"/>
      <c r="AD1119" s="412"/>
    </row>
    <row r="1120" spans="1:33" ht="9.9499999999999993" hidden="1" customHeight="1" x14ac:dyDescent="0.4"/>
    <row r="1121" spans="2:30" ht="20.25" hidden="1" customHeight="1" x14ac:dyDescent="0.4">
      <c r="B1121" s="426" t="str">
        <f>IF(入力情報!E352&lt;&gt;"","member with Limited Liability  "&amp;入力情報!E352,"")</f>
        <v/>
      </c>
      <c r="C1121" s="426"/>
      <c r="D1121" s="426"/>
      <c r="E1121" s="426"/>
      <c r="F1121" s="426"/>
      <c r="G1121" s="426"/>
      <c r="H1121" s="426"/>
      <c r="I1121" s="426"/>
      <c r="J1121" s="426"/>
      <c r="K1121" s="426"/>
      <c r="L1121" s="426"/>
      <c r="M1121" s="426"/>
      <c r="N1121" s="426"/>
      <c r="O1121" s="426"/>
      <c r="P1121" s="426"/>
      <c r="Q1121" s="426"/>
      <c r="R1121" s="426"/>
      <c r="S1121" s="426"/>
      <c r="T1121" s="426"/>
      <c r="U1121" s="426"/>
      <c r="V1121" s="426"/>
      <c r="W1121" s="426"/>
      <c r="X1121" s="426"/>
      <c r="Y1121" s="426"/>
      <c r="Z1121" s="426"/>
      <c r="AA1121" s="426"/>
      <c r="AB1121" s="426"/>
      <c r="AC1121" s="426"/>
      <c r="AD1121" s="426"/>
    </row>
    <row r="1122" spans="2:30" ht="20.25" hidden="1" customHeight="1" x14ac:dyDescent="0.4">
      <c r="B1122" s="426" t="str">
        <f>IF(入力情報!E353&lt;&gt;"","有限責任社員　　 　　　　　　"&amp;入力情報!E353&amp;" 殿","")</f>
        <v/>
      </c>
      <c r="C1122" s="426"/>
      <c r="D1122" s="426"/>
      <c r="E1122" s="426"/>
      <c r="F1122" s="426"/>
      <c r="G1122" s="426"/>
      <c r="H1122" s="426"/>
      <c r="I1122" s="426"/>
      <c r="J1122" s="426"/>
      <c r="K1122" s="426"/>
      <c r="L1122" s="426"/>
      <c r="M1122" s="426"/>
      <c r="N1122" s="426"/>
      <c r="O1122" s="426"/>
      <c r="P1122" s="426"/>
      <c r="Q1122" s="426"/>
      <c r="R1122" s="426"/>
      <c r="S1122" s="426"/>
      <c r="T1122" s="426"/>
      <c r="U1122" s="426"/>
      <c r="V1122" s="426"/>
      <c r="W1122" s="426"/>
      <c r="X1122" s="426"/>
      <c r="Y1122" s="426"/>
      <c r="Z1122" s="426"/>
      <c r="AA1122" s="426"/>
      <c r="AB1122" s="426"/>
      <c r="AC1122" s="426"/>
      <c r="AD1122" s="426"/>
    </row>
    <row r="1123" spans="2:30" ht="9.9499999999999993" hidden="1" customHeight="1" x14ac:dyDescent="0.4">
      <c r="B1123" s="145"/>
      <c r="C1123" s="145"/>
      <c r="D1123" s="145"/>
      <c r="E1123" s="145"/>
      <c r="F1123" s="145"/>
      <c r="G1123" s="145"/>
      <c r="H1123" s="145"/>
      <c r="I1123" s="145"/>
      <c r="J1123" s="145"/>
      <c r="K1123" s="145"/>
      <c r="L1123" s="145"/>
      <c r="M1123" s="145"/>
      <c r="N1123" s="145"/>
      <c r="O1123" s="145"/>
      <c r="P1123" s="145"/>
      <c r="Q1123" s="145"/>
      <c r="R1123" s="145"/>
      <c r="S1123" s="145"/>
      <c r="T1123" s="145"/>
      <c r="U1123" s="145"/>
      <c r="V1123" s="145"/>
      <c r="W1123" s="145"/>
      <c r="X1123" s="145"/>
      <c r="Y1123" s="145"/>
      <c r="Z1123" s="145"/>
      <c r="AA1123" s="145"/>
      <c r="AB1123" s="145"/>
      <c r="AC1123" s="145"/>
      <c r="AD1123" s="145"/>
    </row>
    <row r="1124" spans="2:30" ht="20.25" hidden="1" customHeight="1" x14ac:dyDescent="0.4">
      <c r="B1124" s="145"/>
      <c r="C1124" s="145"/>
      <c r="D1124" s="145"/>
      <c r="E1124" s="145"/>
      <c r="F1124" s="145"/>
      <c r="G1124" s="145"/>
      <c r="H1124" s="145"/>
      <c r="I1124" s="145"/>
      <c r="J1124" s="145"/>
      <c r="K1124" s="2" t="str">
        <f>IF(入力情報!E354="","",DBCS(TEXT(入力情報!E354,"0,000"))&amp;"yen")</f>
        <v/>
      </c>
      <c r="L1124" s="145"/>
      <c r="M1124" s="145"/>
      <c r="N1124" s="145"/>
      <c r="O1124" s="145"/>
      <c r="P1124" s="145"/>
      <c r="Q1124" s="145"/>
      <c r="R1124" s="145"/>
      <c r="S1124" s="145"/>
      <c r="T1124" s="145"/>
      <c r="U1124" s="145"/>
      <c r="V1124" s="145"/>
      <c r="W1124" s="145"/>
      <c r="X1124" s="145"/>
      <c r="Y1124" s="145"/>
      <c r="Z1124" s="145"/>
      <c r="AA1124" s="145"/>
      <c r="AB1124" s="145"/>
      <c r="AC1124" s="145"/>
      <c r="AD1124" s="145"/>
    </row>
    <row r="1125" spans="2:30" ht="20.25" hidden="1" customHeight="1" x14ac:dyDescent="0.4">
      <c r="B1125" s="145"/>
      <c r="C1125" s="145"/>
      <c r="D1125" s="145"/>
      <c r="E1125" s="145"/>
      <c r="F1125" s="145"/>
      <c r="G1125" s="145"/>
      <c r="H1125" s="145"/>
      <c r="J1125" s="2" t="str">
        <f>IF(入力情報!E354="","","金 "&amp;DBCS(TEXT(入力情報!E354,"0,000"))&amp;"円")</f>
        <v/>
      </c>
      <c r="L1125" s="145"/>
      <c r="M1125" s="145"/>
      <c r="N1125" s="145"/>
      <c r="O1125" s="145"/>
      <c r="P1125" s="145"/>
      <c r="Q1125" s="145"/>
      <c r="R1125" s="145"/>
      <c r="S1125" s="145"/>
      <c r="T1125" s="145"/>
      <c r="U1125" s="145"/>
      <c r="V1125" s="145"/>
      <c r="W1125" s="145"/>
      <c r="X1125" s="145"/>
      <c r="Y1125" s="145"/>
      <c r="Z1125" s="145"/>
      <c r="AA1125" s="145"/>
      <c r="AB1125" s="145"/>
      <c r="AC1125" s="145"/>
      <c r="AD1125" s="145"/>
    </row>
    <row r="1126" spans="2:30" ht="9.9499999999999993" hidden="1" customHeight="1" x14ac:dyDescent="0.4">
      <c r="B1126" s="145"/>
      <c r="C1126" s="145"/>
      <c r="D1126" s="145"/>
      <c r="E1126" s="145"/>
      <c r="F1126" s="145"/>
      <c r="G1126" s="145"/>
      <c r="H1126" s="145"/>
      <c r="L1126" s="145"/>
      <c r="M1126" s="145"/>
      <c r="N1126" s="145"/>
      <c r="O1126" s="145"/>
      <c r="P1126" s="145"/>
      <c r="Q1126" s="145"/>
      <c r="R1126" s="145"/>
      <c r="S1126" s="145"/>
      <c r="T1126" s="145"/>
      <c r="U1126" s="145"/>
      <c r="V1126" s="145"/>
      <c r="W1126" s="145"/>
      <c r="X1126" s="145"/>
      <c r="Y1126" s="145"/>
      <c r="Z1126" s="145"/>
      <c r="AA1126" s="145"/>
      <c r="AB1126" s="145"/>
      <c r="AC1126" s="145"/>
      <c r="AD1126" s="145"/>
    </row>
    <row r="1127" spans="2:30" ht="20.25" hidden="1" customHeight="1" x14ac:dyDescent="0.4">
      <c r="B1127" s="145"/>
      <c r="C1127" s="2" t="str">
        <f>"Received as a capital contribution to "&amp;入力情報!$E$6&amp;" Limited Liability Company."</f>
        <v>Received as a capital contribution to SampleName Limited Liability Company.</v>
      </c>
      <c r="E1127" s="145"/>
      <c r="F1127" s="145"/>
      <c r="G1127" s="145"/>
      <c r="H1127" s="145"/>
      <c r="L1127" s="145"/>
      <c r="M1127" s="145"/>
      <c r="N1127" s="145"/>
      <c r="O1127" s="145"/>
      <c r="P1127" s="145"/>
      <c r="Q1127" s="145"/>
      <c r="R1127" s="145"/>
      <c r="S1127" s="145"/>
      <c r="T1127" s="145"/>
      <c r="U1127" s="145"/>
      <c r="V1127" s="145"/>
      <c r="W1127" s="145"/>
      <c r="X1127" s="145"/>
      <c r="Y1127" s="145"/>
      <c r="Z1127" s="145"/>
      <c r="AA1127" s="145"/>
      <c r="AB1127" s="145"/>
      <c r="AC1127" s="145"/>
      <c r="AD1127" s="145"/>
    </row>
    <row r="1128" spans="2:30" ht="20.25" hidden="1" customHeight="1" x14ac:dyDescent="0.4">
      <c r="G1128" s="2" t="str">
        <f>入力情報!$E$6&amp;"合同会社の出資金として領収しました。"</f>
        <v>SampleName合同会社の出資金として領収しました。</v>
      </c>
    </row>
    <row r="1129" spans="2:30" ht="9.9499999999999993" hidden="1" customHeight="1" x14ac:dyDescent="0.4"/>
    <row r="1130" spans="2:30" ht="20.25" hidden="1" customHeight="1" x14ac:dyDescent="0.4">
      <c r="C1130" s="2" t="str">
        <f>入力情報!$E$776&amp;" year, "&amp;入力情報!$E$777&amp;" month-"&amp;入力情報!$E$778&amp;" day"</f>
        <v>2024 year, 4 month-25 day</v>
      </c>
    </row>
    <row r="1131" spans="2:30" ht="20.25" hidden="1" customHeight="1" x14ac:dyDescent="0.4">
      <c r="C1131" s="2" t="str">
        <f>DBCS(入力情報!$E$776)&amp;"年"&amp;DBCS(入力情報!$E$777)&amp;"月"&amp;DBCS(入力情報!$E$778)&amp;"日"</f>
        <v>２０２４年４月２５日</v>
      </c>
    </row>
    <row r="1132" spans="2:30" ht="9.9499999999999993" hidden="1" customHeight="1" x14ac:dyDescent="0.4"/>
    <row r="1133" spans="2:30" ht="20.25" hidden="1" customHeight="1" x14ac:dyDescent="0.4">
      <c r="M1133" s="2" t="str">
        <f>入力情報!$E$6&amp;" Limited Liability Company"</f>
        <v>SampleName Limited Liability Company</v>
      </c>
    </row>
    <row r="1134" spans="2:30" ht="20.25" hidden="1" customHeight="1" x14ac:dyDescent="0.4">
      <c r="M1134" s="2" t="str">
        <f>"Representative Members "&amp;入力情報!$E$12</f>
        <v>Representative Members Mary Smith</v>
      </c>
    </row>
    <row r="1135" spans="2:30" ht="20.25" hidden="1" customHeight="1" x14ac:dyDescent="0.4">
      <c r="M1135" s="2" t="str">
        <f>入力情報!E7&amp;"合同会社"</f>
        <v>サンプルネーム合同会社</v>
      </c>
    </row>
    <row r="1136" spans="2:30" ht="20.25" hidden="1" customHeight="1" x14ac:dyDescent="0.4">
      <c r="M1136" s="2" t="str">
        <f>"代表社員　"&amp;入力情報!$E$13</f>
        <v xml:space="preserve">代表社員　メアリー　スミス </v>
      </c>
    </row>
    <row r="1137" spans="1:30" ht="20.25" hidden="1" customHeight="1" x14ac:dyDescent="0.4"/>
    <row r="1138" spans="1:30" ht="20.25" hidden="1" customHeight="1" x14ac:dyDescent="0.4"/>
    <row r="1139" spans="1:30" ht="20.25" hidden="1" customHeight="1" x14ac:dyDescent="0.4">
      <c r="A1139" s="412"/>
      <c r="B1139" s="412"/>
      <c r="C1139" s="412"/>
      <c r="D1139" s="412"/>
      <c r="E1139" s="412"/>
      <c r="F1139" s="412"/>
      <c r="G1139" s="412"/>
      <c r="H1139" s="412"/>
      <c r="I1139" s="412"/>
      <c r="J1139" s="412"/>
      <c r="K1139" s="412"/>
      <c r="L1139" s="412"/>
      <c r="M1139" s="412"/>
      <c r="N1139" s="412"/>
      <c r="O1139" s="412"/>
      <c r="P1139" s="412"/>
      <c r="Q1139" s="412"/>
      <c r="R1139" s="412"/>
      <c r="S1139" s="412"/>
      <c r="T1139" s="412"/>
      <c r="U1139" s="412"/>
      <c r="V1139" s="412"/>
      <c r="W1139" s="412"/>
      <c r="X1139" s="412"/>
      <c r="Y1139" s="412"/>
      <c r="Z1139" s="412"/>
      <c r="AA1139" s="412"/>
      <c r="AB1139" s="412"/>
      <c r="AC1139" s="412"/>
      <c r="AD1139" s="412"/>
    </row>
    <row r="1140" spans="1:30" ht="20.25" hidden="1" customHeight="1" x14ac:dyDescent="0.4">
      <c r="A1140" s="412"/>
      <c r="B1140" s="412"/>
      <c r="C1140" s="412"/>
      <c r="D1140" s="412"/>
      <c r="E1140" s="412"/>
      <c r="F1140" s="412"/>
      <c r="G1140" s="412"/>
      <c r="H1140" s="412"/>
      <c r="I1140" s="412"/>
      <c r="J1140" s="412"/>
      <c r="K1140" s="412"/>
      <c r="L1140" s="412"/>
      <c r="M1140" s="412"/>
      <c r="N1140" s="412"/>
      <c r="O1140" s="412"/>
      <c r="P1140" s="412"/>
      <c r="Q1140" s="412"/>
      <c r="R1140" s="412"/>
      <c r="S1140" s="412"/>
      <c r="T1140" s="412"/>
      <c r="U1140" s="412"/>
      <c r="V1140" s="412"/>
      <c r="W1140" s="412"/>
      <c r="X1140" s="412"/>
      <c r="Y1140" s="412"/>
      <c r="Z1140" s="412"/>
      <c r="AA1140" s="412"/>
      <c r="AB1140" s="412"/>
      <c r="AC1140" s="412"/>
      <c r="AD1140" s="412"/>
    </row>
    <row r="1141" spans="1:30" ht="20.25" hidden="1" customHeight="1" x14ac:dyDescent="0.4">
      <c r="A1141" s="412"/>
      <c r="B1141" s="412"/>
      <c r="C1141" s="412"/>
      <c r="D1141" s="412"/>
      <c r="E1141" s="412"/>
      <c r="F1141" s="412"/>
      <c r="G1141" s="412"/>
      <c r="H1141" s="412"/>
      <c r="I1141" s="412"/>
      <c r="J1141" s="412"/>
      <c r="K1141" s="412"/>
      <c r="L1141" s="412"/>
      <c r="M1141" s="412"/>
      <c r="N1141" s="412"/>
      <c r="O1141" s="412"/>
      <c r="P1141" s="412"/>
      <c r="Q1141" s="412"/>
      <c r="R1141" s="412"/>
      <c r="S1141" s="412"/>
      <c r="T1141" s="412"/>
      <c r="U1141" s="412"/>
      <c r="V1141" s="412"/>
      <c r="W1141" s="412"/>
      <c r="X1141" s="412"/>
      <c r="Y1141" s="412"/>
      <c r="Z1141" s="412"/>
      <c r="AA1141" s="412"/>
      <c r="AB1141" s="412"/>
      <c r="AC1141" s="412"/>
      <c r="AD1141" s="412"/>
    </row>
    <row r="1142" spans="1:30" ht="20.25" hidden="1" customHeight="1" x14ac:dyDescent="0.4"/>
    <row r="1143" spans="1:30" ht="20.25" hidden="1" customHeight="1" x14ac:dyDescent="0.4">
      <c r="B1143" s="427"/>
      <c r="C1143" s="427"/>
      <c r="D1143" s="427"/>
      <c r="E1143" s="427"/>
      <c r="F1143" s="427"/>
      <c r="G1143" s="427"/>
      <c r="H1143" s="427"/>
      <c r="I1143" s="427"/>
      <c r="J1143" s="427"/>
      <c r="K1143" s="427"/>
      <c r="L1143" s="427"/>
      <c r="M1143" s="427"/>
      <c r="N1143" s="427"/>
      <c r="O1143" s="427"/>
      <c r="P1143" s="427"/>
      <c r="Q1143" s="427"/>
      <c r="R1143" s="427"/>
      <c r="S1143" s="427"/>
      <c r="T1143" s="427"/>
      <c r="U1143" s="427"/>
      <c r="V1143" s="427"/>
      <c r="W1143" s="427"/>
      <c r="X1143" s="427"/>
      <c r="Y1143" s="427"/>
      <c r="Z1143" s="427"/>
      <c r="AA1143" s="427"/>
      <c r="AB1143" s="427"/>
      <c r="AC1143" s="427"/>
      <c r="AD1143" s="427"/>
    </row>
    <row r="1144" spans="1:30" ht="20.25" hidden="1" customHeight="1" x14ac:dyDescent="0.4">
      <c r="B1144" s="427"/>
      <c r="C1144" s="427"/>
      <c r="D1144" s="427"/>
      <c r="E1144" s="427"/>
      <c r="F1144" s="427"/>
      <c r="G1144" s="427"/>
      <c r="H1144" s="427"/>
      <c r="I1144" s="427"/>
      <c r="J1144" s="427"/>
      <c r="K1144" s="427"/>
      <c r="L1144" s="427"/>
      <c r="M1144" s="427"/>
      <c r="N1144" s="427"/>
      <c r="O1144" s="427"/>
      <c r="P1144" s="427"/>
      <c r="Q1144" s="427"/>
      <c r="R1144" s="427"/>
      <c r="S1144" s="427"/>
      <c r="T1144" s="427"/>
      <c r="U1144" s="427"/>
      <c r="V1144" s="427"/>
      <c r="W1144" s="427"/>
      <c r="X1144" s="427"/>
      <c r="Y1144" s="427"/>
      <c r="Z1144" s="427"/>
      <c r="AA1144" s="427"/>
      <c r="AB1144" s="427"/>
      <c r="AC1144" s="427"/>
      <c r="AD1144" s="427"/>
    </row>
    <row r="1145" spans="1:30" ht="20.25" hidden="1" customHeight="1" x14ac:dyDescent="0.4"/>
    <row r="1146" spans="1:30" ht="20.25" hidden="1" customHeight="1" x14ac:dyDescent="0.4"/>
    <row r="1147" spans="1:30" ht="20.25" hidden="1" customHeight="1" x14ac:dyDescent="0.4"/>
    <row r="1148" spans="1:30" ht="20.25" hidden="1" customHeight="1" x14ac:dyDescent="0.4"/>
    <row r="1149" spans="1:30" ht="20.25" hidden="1" customHeight="1" x14ac:dyDescent="0.4"/>
    <row r="1150" spans="1:30" ht="20.25" hidden="1" customHeight="1" x14ac:dyDescent="0.4"/>
    <row r="1151" spans="1:30" ht="20.25" hidden="1" customHeight="1" x14ac:dyDescent="0.4"/>
    <row r="1152" spans="1:30" ht="20.25" hidden="1" customHeight="1" x14ac:dyDescent="0.4"/>
    <row r="1153" spans="1:33" ht="20.25" hidden="1" customHeight="1" x14ac:dyDescent="0.4"/>
    <row r="1154" spans="1:33" ht="20.25" hidden="1" customHeight="1" x14ac:dyDescent="0.4"/>
    <row r="1155" spans="1:33" ht="20.25" hidden="1" customHeight="1" x14ac:dyDescent="0.4"/>
    <row r="1156" spans="1:33" ht="20.25" hidden="1" customHeight="1" x14ac:dyDescent="0.4"/>
    <row r="1157" spans="1:33" ht="12" hidden="1" customHeight="1" x14ac:dyDescent="0.4">
      <c r="A1157" s="412" t="s">
        <v>6688</v>
      </c>
      <c r="B1157" s="412"/>
      <c r="C1157" s="412"/>
      <c r="D1157" s="412"/>
      <c r="E1157" s="412"/>
      <c r="F1157" s="412"/>
      <c r="G1157" s="412"/>
      <c r="H1157" s="412"/>
      <c r="I1157" s="412"/>
      <c r="J1157" s="412"/>
      <c r="K1157" s="412"/>
      <c r="L1157" s="412"/>
      <c r="M1157" s="412"/>
      <c r="N1157" s="412"/>
      <c r="O1157" s="412"/>
      <c r="P1157" s="412"/>
      <c r="Q1157" s="412"/>
      <c r="R1157" s="412"/>
      <c r="S1157" s="412"/>
      <c r="T1157" s="412"/>
      <c r="U1157" s="412"/>
      <c r="V1157" s="412"/>
      <c r="W1157" s="412"/>
      <c r="X1157" s="412"/>
      <c r="Y1157" s="412"/>
      <c r="Z1157" s="412"/>
      <c r="AA1157" s="412"/>
      <c r="AB1157" s="412"/>
      <c r="AC1157" s="412"/>
      <c r="AD1157" s="412"/>
    </row>
    <row r="1158" spans="1:33" ht="12" hidden="1" customHeight="1" x14ac:dyDescent="0.4">
      <c r="A1158" s="412"/>
      <c r="B1158" s="412"/>
      <c r="C1158" s="412"/>
      <c r="D1158" s="412"/>
      <c r="E1158" s="412"/>
      <c r="F1158" s="412"/>
      <c r="G1158" s="412"/>
      <c r="H1158" s="412"/>
      <c r="I1158" s="412"/>
      <c r="J1158" s="412"/>
      <c r="K1158" s="412"/>
      <c r="L1158" s="412"/>
      <c r="M1158" s="412"/>
      <c r="N1158" s="412"/>
      <c r="O1158" s="412"/>
      <c r="P1158" s="412"/>
      <c r="Q1158" s="412"/>
      <c r="R1158" s="412"/>
      <c r="S1158" s="412"/>
      <c r="T1158" s="412"/>
      <c r="U1158" s="412"/>
      <c r="V1158" s="412"/>
      <c r="W1158" s="412"/>
      <c r="X1158" s="412"/>
      <c r="Y1158" s="412"/>
      <c r="Z1158" s="412"/>
      <c r="AA1158" s="412"/>
      <c r="AB1158" s="412"/>
      <c r="AC1158" s="412"/>
      <c r="AD1158" s="412"/>
      <c r="AF1158" s="2" t="s">
        <v>6189</v>
      </c>
      <c r="AG1158" s="2" t="str">
        <f>入力情報!C364</f>
        <v>Name of Menbers 29
（社員 29の氏名）</v>
      </c>
    </row>
    <row r="1159" spans="1:33" ht="12" hidden="1" customHeight="1" x14ac:dyDescent="0.4">
      <c r="A1159" s="412"/>
      <c r="B1159" s="412"/>
      <c r="C1159" s="412"/>
      <c r="D1159" s="412"/>
      <c r="E1159" s="412"/>
      <c r="F1159" s="412"/>
      <c r="G1159" s="412"/>
      <c r="H1159" s="412"/>
      <c r="I1159" s="412"/>
      <c r="J1159" s="412"/>
      <c r="K1159" s="412"/>
      <c r="L1159" s="412"/>
      <c r="M1159" s="412"/>
      <c r="N1159" s="412"/>
      <c r="O1159" s="412"/>
      <c r="P1159" s="412"/>
      <c r="Q1159" s="412"/>
      <c r="R1159" s="412"/>
      <c r="S1159" s="412"/>
      <c r="T1159" s="412"/>
      <c r="U1159" s="412"/>
      <c r="V1159" s="412"/>
      <c r="W1159" s="412"/>
      <c r="X1159" s="412"/>
      <c r="Y1159" s="412"/>
      <c r="Z1159" s="412"/>
      <c r="AA1159" s="412"/>
      <c r="AB1159" s="412"/>
      <c r="AC1159" s="412"/>
      <c r="AD1159" s="412"/>
    </row>
    <row r="1160" spans="1:33" ht="9.9499999999999993" hidden="1" customHeight="1" x14ac:dyDescent="0.4"/>
    <row r="1161" spans="1:33" ht="20.25" hidden="1" customHeight="1" x14ac:dyDescent="0.4">
      <c r="B1161" s="426" t="str">
        <f>IF(入力情報!E364&lt;&gt;"","member with Limited Liability  "&amp;入力情報!E364,"")</f>
        <v/>
      </c>
      <c r="C1161" s="426"/>
      <c r="D1161" s="426"/>
      <c r="E1161" s="426"/>
      <c r="F1161" s="426"/>
      <c r="G1161" s="426"/>
      <c r="H1161" s="426"/>
      <c r="I1161" s="426"/>
      <c r="J1161" s="426"/>
      <c r="K1161" s="426"/>
      <c r="L1161" s="426"/>
      <c r="M1161" s="426"/>
      <c r="N1161" s="426"/>
      <c r="O1161" s="426"/>
      <c r="P1161" s="426"/>
      <c r="Q1161" s="426"/>
      <c r="R1161" s="426"/>
      <c r="S1161" s="426"/>
      <c r="T1161" s="426"/>
      <c r="U1161" s="426"/>
      <c r="V1161" s="426"/>
      <c r="W1161" s="426"/>
      <c r="X1161" s="426"/>
      <c r="Y1161" s="426"/>
      <c r="Z1161" s="426"/>
      <c r="AA1161" s="426"/>
      <c r="AB1161" s="426"/>
      <c r="AC1161" s="426"/>
      <c r="AD1161" s="426"/>
    </row>
    <row r="1162" spans="1:33" ht="20.25" hidden="1" customHeight="1" x14ac:dyDescent="0.4">
      <c r="B1162" s="426" t="str">
        <f>IF(入力情報!E365&lt;&gt;"","有限責任社員　　 　　　　　　"&amp;入力情報!E365&amp;" 殿","")</f>
        <v/>
      </c>
      <c r="C1162" s="426"/>
      <c r="D1162" s="426"/>
      <c r="E1162" s="426"/>
      <c r="F1162" s="426"/>
      <c r="G1162" s="426"/>
      <c r="H1162" s="426"/>
      <c r="I1162" s="426"/>
      <c r="J1162" s="426"/>
      <c r="K1162" s="426"/>
      <c r="L1162" s="426"/>
      <c r="M1162" s="426"/>
      <c r="N1162" s="426"/>
      <c r="O1162" s="426"/>
      <c r="P1162" s="426"/>
      <c r="Q1162" s="426"/>
      <c r="R1162" s="426"/>
      <c r="S1162" s="426"/>
      <c r="T1162" s="426"/>
      <c r="U1162" s="426"/>
      <c r="V1162" s="426"/>
      <c r="W1162" s="426"/>
      <c r="X1162" s="426"/>
      <c r="Y1162" s="426"/>
      <c r="Z1162" s="426"/>
      <c r="AA1162" s="426"/>
      <c r="AB1162" s="426"/>
      <c r="AC1162" s="426"/>
      <c r="AD1162" s="426"/>
    </row>
    <row r="1163" spans="1:33" ht="9.9499999999999993" hidden="1" customHeight="1" x14ac:dyDescent="0.4">
      <c r="B1163" s="145"/>
      <c r="C1163" s="145"/>
      <c r="D1163" s="145"/>
      <c r="E1163" s="145"/>
      <c r="F1163" s="145"/>
      <c r="G1163" s="145"/>
      <c r="H1163" s="145"/>
      <c r="I1163" s="145"/>
      <c r="J1163" s="145"/>
      <c r="K1163" s="145"/>
      <c r="L1163" s="145"/>
      <c r="M1163" s="145"/>
      <c r="N1163" s="145"/>
      <c r="O1163" s="145"/>
      <c r="P1163" s="145"/>
      <c r="Q1163" s="145"/>
      <c r="R1163" s="145"/>
      <c r="S1163" s="145"/>
      <c r="T1163" s="145"/>
      <c r="U1163" s="145"/>
      <c r="V1163" s="145"/>
      <c r="W1163" s="145"/>
      <c r="X1163" s="145"/>
      <c r="Y1163" s="145"/>
      <c r="Z1163" s="145"/>
      <c r="AA1163" s="145"/>
      <c r="AB1163" s="145"/>
      <c r="AC1163" s="145"/>
      <c r="AD1163" s="145"/>
    </row>
    <row r="1164" spans="1:33" ht="20.25" hidden="1" customHeight="1" x14ac:dyDescent="0.4">
      <c r="B1164" s="145"/>
      <c r="C1164" s="145"/>
      <c r="D1164" s="145"/>
      <c r="E1164" s="145"/>
      <c r="F1164" s="145"/>
      <c r="G1164" s="145"/>
      <c r="H1164" s="145"/>
      <c r="I1164" s="145"/>
      <c r="J1164" s="145"/>
      <c r="K1164" s="2" t="str">
        <f>IF(入力情報!E366="","",DBCS(TEXT(入力情報!E366,"0,000"))&amp;"yen")</f>
        <v/>
      </c>
      <c r="L1164" s="145"/>
      <c r="M1164" s="145"/>
      <c r="N1164" s="145"/>
      <c r="O1164" s="145"/>
      <c r="P1164" s="145"/>
      <c r="Q1164" s="145"/>
      <c r="R1164" s="145"/>
      <c r="S1164" s="145"/>
      <c r="T1164" s="145"/>
      <c r="U1164" s="145"/>
      <c r="V1164" s="145"/>
      <c r="W1164" s="145"/>
      <c r="X1164" s="145"/>
      <c r="Y1164" s="145"/>
      <c r="Z1164" s="145"/>
      <c r="AA1164" s="145"/>
      <c r="AB1164" s="145"/>
      <c r="AC1164" s="145"/>
      <c r="AD1164" s="145"/>
    </row>
    <row r="1165" spans="1:33" ht="20.25" hidden="1" customHeight="1" x14ac:dyDescent="0.4">
      <c r="B1165" s="145"/>
      <c r="C1165" s="145"/>
      <c r="D1165" s="145"/>
      <c r="E1165" s="145"/>
      <c r="F1165" s="145"/>
      <c r="G1165" s="145"/>
      <c r="H1165" s="145"/>
      <c r="J1165" s="2" t="str">
        <f>IF(入力情報!E366="","","金 "&amp;DBCS(TEXT(入力情報!E366,"0,000"))&amp;"円")</f>
        <v/>
      </c>
      <c r="L1165" s="145"/>
      <c r="M1165" s="145"/>
      <c r="N1165" s="145"/>
      <c r="O1165" s="145"/>
      <c r="P1165" s="145"/>
      <c r="Q1165" s="145"/>
      <c r="R1165" s="145"/>
      <c r="S1165" s="145"/>
      <c r="T1165" s="145"/>
      <c r="U1165" s="145"/>
      <c r="V1165" s="145"/>
      <c r="W1165" s="145"/>
      <c r="X1165" s="145"/>
      <c r="Y1165" s="145"/>
      <c r="Z1165" s="145"/>
      <c r="AA1165" s="145"/>
      <c r="AB1165" s="145"/>
      <c r="AC1165" s="145"/>
      <c r="AD1165" s="145"/>
    </row>
    <row r="1166" spans="1:33" ht="9.9499999999999993" hidden="1" customHeight="1" x14ac:dyDescent="0.4">
      <c r="B1166" s="145"/>
      <c r="C1166" s="145"/>
      <c r="D1166" s="145"/>
      <c r="E1166" s="145"/>
      <c r="F1166" s="145"/>
      <c r="G1166" s="145"/>
      <c r="H1166" s="145"/>
      <c r="L1166" s="145"/>
      <c r="M1166" s="145"/>
      <c r="N1166" s="145"/>
      <c r="O1166" s="145"/>
      <c r="P1166" s="145"/>
      <c r="Q1166" s="145"/>
      <c r="R1166" s="145"/>
      <c r="S1166" s="145"/>
      <c r="T1166" s="145"/>
      <c r="U1166" s="145"/>
      <c r="V1166" s="145"/>
      <c r="W1166" s="145"/>
      <c r="X1166" s="145"/>
      <c r="Y1166" s="145"/>
      <c r="Z1166" s="145"/>
      <c r="AA1166" s="145"/>
      <c r="AB1166" s="145"/>
      <c r="AC1166" s="145"/>
      <c r="AD1166" s="145"/>
    </row>
    <row r="1167" spans="1:33" ht="20.25" hidden="1" customHeight="1" x14ac:dyDescent="0.4">
      <c r="B1167" s="145"/>
      <c r="C1167" s="2" t="str">
        <f>"Received as a capital contribution to "&amp;入力情報!$E$6&amp;" Limited Liability Company."</f>
        <v>Received as a capital contribution to SampleName Limited Liability Company.</v>
      </c>
      <c r="E1167" s="145"/>
      <c r="F1167" s="145"/>
      <c r="G1167" s="145"/>
      <c r="H1167" s="145"/>
      <c r="L1167" s="145"/>
      <c r="M1167" s="145"/>
      <c r="N1167" s="145"/>
      <c r="O1167" s="145"/>
      <c r="P1167" s="145"/>
      <c r="Q1167" s="145"/>
      <c r="R1167" s="145"/>
      <c r="S1167" s="145"/>
      <c r="T1167" s="145"/>
      <c r="U1167" s="145"/>
      <c r="V1167" s="145"/>
      <c r="W1167" s="145"/>
      <c r="X1167" s="145"/>
      <c r="Y1167" s="145"/>
      <c r="Z1167" s="145"/>
      <c r="AA1167" s="145"/>
      <c r="AB1167" s="145"/>
      <c r="AC1167" s="145"/>
      <c r="AD1167" s="145"/>
    </row>
    <row r="1168" spans="1:33" ht="20.25" hidden="1" customHeight="1" x14ac:dyDescent="0.4">
      <c r="G1168" s="2" t="str">
        <f>入力情報!$E$6&amp;"合同会社の出資金として領収しました。"</f>
        <v>SampleName合同会社の出資金として領収しました。</v>
      </c>
    </row>
    <row r="1169" spans="1:30" ht="9.9499999999999993" hidden="1" customHeight="1" x14ac:dyDescent="0.4"/>
    <row r="1170" spans="1:30" ht="20.25" hidden="1" customHeight="1" x14ac:dyDescent="0.4">
      <c r="C1170" s="2" t="str">
        <f>入力情報!$E$776&amp;" year, "&amp;入力情報!$E$777&amp;" month-"&amp;入力情報!$E$778&amp;" day"</f>
        <v>2024 year, 4 month-25 day</v>
      </c>
    </row>
    <row r="1171" spans="1:30" ht="20.25" hidden="1" customHeight="1" x14ac:dyDescent="0.4">
      <c r="C1171" s="2" t="str">
        <f>DBCS(入力情報!$E$776)&amp;"年"&amp;DBCS(入力情報!$E$777)&amp;"月"&amp;DBCS(入力情報!$E$778)&amp;"日"</f>
        <v>２０２４年４月２５日</v>
      </c>
    </row>
    <row r="1172" spans="1:30" ht="9.9499999999999993" hidden="1" customHeight="1" x14ac:dyDescent="0.4"/>
    <row r="1173" spans="1:30" ht="20.25" hidden="1" customHeight="1" x14ac:dyDescent="0.4">
      <c r="M1173" s="2" t="str">
        <f>入力情報!$E$6&amp;" Limited Liability Company"</f>
        <v>SampleName Limited Liability Company</v>
      </c>
    </row>
    <row r="1174" spans="1:30" ht="20.25" hidden="1" customHeight="1" x14ac:dyDescent="0.4">
      <c r="M1174" s="2" t="str">
        <f>"Representative Members "&amp;入力情報!$E$12</f>
        <v>Representative Members Mary Smith</v>
      </c>
    </row>
    <row r="1175" spans="1:30" ht="20.25" hidden="1" customHeight="1" x14ac:dyDescent="0.4">
      <c r="M1175" s="2" t="str">
        <f>入力情報!E7&amp;"合同会社"</f>
        <v>サンプルネーム合同会社</v>
      </c>
    </row>
    <row r="1176" spans="1:30" ht="20.25" hidden="1" customHeight="1" x14ac:dyDescent="0.4">
      <c r="M1176" s="2" t="str">
        <f>"代表社員　"&amp;入力情報!$E$13</f>
        <v xml:space="preserve">代表社員　メアリー　スミス </v>
      </c>
    </row>
    <row r="1177" spans="1:30" ht="20.25" hidden="1" customHeight="1" x14ac:dyDescent="0.4"/>
    <row r="1178" spans="1:30" ht="20.25" hidden="1" customHeight="1" x14ac:dyDescent="0.4"/>
    <row r="1179" spans="1:30" ht="20.25" hidden="1" customHeight="1" x14ac:dyDescent="0.4">
      <c r="A1179" s="412"/>
      <c r="B1179" s="412"/>
      <c r="C1179" s="412"/>
      <c r="D1179" s="412"/>
      <c r="E1179" s="412"/>
      <c r="F1179" s="412"/>
      <c r="G1179" s="412"/>
      <c r="H1179" s="412"/>
      <c r="I1179" s="412"/>
      <c r="J1179" s="412"/>
      <c r="K1179" s="412"/>
      <c r="L1179" s="412"/>
      <c r="M1179" s="412"/>
      <c r="N1179" s="412"/>
      <c r="O1179" s="412"/>
      <c r="P1179" s="412"/>
      <c r="Q1179" s="412"/>
      <c r="R1179" s="412"/>
      <c r="S1179" s="412"/>
      <c r="T1179" s="412"/>
      <c r="U1179" s="412"/>
      <c r="V1179" s="412"/>
      <c r="W1179" s="412"/>
      <c r="X1179" s="412"/>
      <c r="Y1179" s="412"/>
      <c r="Z1179" s="412"/>
      <c r="AA1179" s="412"/>
      <c r="AB1179" s="412"/>
      <c r="AC1179" s="412"/>
      <c r="AD1179" s="412"/>
    </row>
    <row r="1180" spans="1:30" ht="20.25" hidden="1" customHeight="1" x14ac:dyDescent="0.4">
      <c r="A1180" s="412"/>
      <c r="B1180" s="412"/>
      <c r="C1180" s="412"/>
      <c r="D1180" s="412"/>
      <c r="E1180" s="412"/>
      <c r="F1180" s="412"/>
      <c r="G1180" s="412"/>
      <c r="H1180" s="412"/>
      <c r="I1180" s="412"/>
      <c r="J1180" s="412"/>
      <c r="K1180" s="412"/>
      <c r="L1180" s="412"/>
      <c r="M1180" s="412"/>
      <c r="N1180" s="412"/>
      <c r="O1180" s="412"/>
      <c r="P1180" s="412"/>
      <c r="Q1180" s="412"/>
      <c r="R1180" s="412"/>
      <c r="S1180" s="412"/>
      <c r="T1180" s="412"/>
      <c r="U1180" s="412"/>
      <c r="V1180" s="412"/>
      <c r="W1180" s="412"/>
      <c r="X1180" s="412"/>
      <c r="Y1180" s="412"/>
      <c r="Z1180" s="412"/>
      <c r="AA1180" s="412"/>
      <c r="AB1180" s="412"/>
      <c r="AC1180" s="412"/>
      <c r="AD1180" s="412"/>
    </row>
    <row r="1181" spans="1:30" ht="20.25" hidden="1" customHeight="1" x14ac:dyDescent="0.4">
      <c r="A1181" s="412"/>
      <c r="B1181" s="412"/>
      <c r="C1181" s="412"/>
      <c r="D1181" s="412"/>
      <c r="E1181" s="412"/>
      <c r="F1181" s="412"/>
      <c r="G1181" s="412"/>
      <c r="H1181" s="412"/>
      <c r="I1181" s="412"/>
      <c r="J1181" s="412"/>
      <c r="K1181" s="412"/>
      <c r="L1181" s="412"/>
      <c r="M1181" s="412"/>
      <c r="N1181" s="412"/>
      <c r="O1181" s="412"/>
      <c r="P1181" s="412"/>
      <c r="Q1181" s="412"/>
      <c r="R1181" s="412"/>
      <c r="S1181" s="412"/>
      <c r="T1181" s="412"/>
      <c r="U1181" s="412"/>
      <c r="V1181" s="412"/>
      <c r="W1181" s="412"/>
      <c r="X1181" s="412"/>
      <c r="Y1181" s="412"/>
      <c r="Z1181" s="412"/>
      <c r="AA1181" s="412"/>
      <c r="AB1181" s="412"/>
      <c r="AC1181" s="412"/>
      <c r="AD1181" s="412"/>
    </row>
    <row r="1182" spans="1:30" ht="20.25" hidden="1" customHeight="1" x14ac:dyDescent="0.4"/>
    <row r="1183" spans="1:30" ht="20.25" hidden="1" customHeight="1" x14ac:dyDescent="0.4">
      <c r="B1183" s="427"/>
      <c r="C1183" s="427"/>
      <c r="D1183" s="427"/>
      <c r="E1183" s="427"/>
      <c r="F1183" s="427"/>
      <c r="G1183" s="427"/>
      <c r="H1183" s="427"/>
      <c r="I1183" s="427"/>
      <c r="J1183" s="427"/>
      <c r="K1183" s="427"/>
      <c r="L1183" s="427"/>
      <c r="M1183" s="427"/>
      <c r="N1183" s="427"/>
      <c r="O1183" s="427"/>
      <c r="P1183" s="427"/>
      <c r="Q1183" s="427"/>
      <c r="R1183" s="427"/>
      <c r="S1183" s="427"/>
      <c r="T1183" s="427"/>
      <c r="U1183" s="427"/>
      <c r="V1183" s="427"/>
      <c r="W1183" s="427"/>
      <c r="X1183" s="427"/>
      <c r="Y1183" s="427"/>
      <c r="Z1183" s="427"/>
      <c r="AA1183" s="427"/>
      <c r="AB1183" s="427"/>
      <c r="AC1183" s="427"/>
      <c r="AD1183" s="427"/>
    </row>
    <row r="1184" spans="1:30" ht="20.25" hidden="1" customHeight="1" x14ac:dyDescent="0.4">
      <c r="B1184" s="427"/>
      <c r="C1184" s="427"/>
      <c r="D1184" s="427"/>
      <c r="E1184" s="427"/>
      <c r="F1184" s="427"/>
      <c r="G1184" s="427"/>
      <c r="H1184" s="427"/>
      <c r="I1184" s="427"/>
      <c r="J1184" s="427"/>
      <c r="K1184" s="427"/>
      <c r="L1184" s="427"/>
      <c r="M1184" s="427"/>
      <c r="N1184" s="427"/>
      <c r="O1184" s="427"/>
      <c r="P1184" s="427"/>
      <c r="Q1184" s="427"/>
      <c r="R1184" s="427"/>
      <c r="S1184" s="427"/>
      <c r="T1184" s="427"/>
      <c r="U1184" s="427"/>
      <c r="V1184" s="427"/>
      <c r="W1184" s="427"/>
      <c r="X1184" s="427"/>
      <c r="Y1184" s="427"/>
      <c r="Z1184" s="427"/>
      <c r="AA1184" s="427"/>
      <c r="AB1184" s="427"/>
      <c r="AC1184" s="427"/>
      <c r="AD1184" s="427"/>
    </row>
    <row r="1185" spans="1:33" ht="20.25" hidden="1" customHeight="1" x14ac:dyDescent="0.4"/>
    <row r="1186" spans="1:33" ht="20.25" hidden="1" customHeight="1" x14ac:dyDescent="0.4"/>
    <row r="1187" spans="1:33" ht="20.25" hidden="1" customHeight="1" x14ac:dyDescent="0.4"/>
    <row r="1188" spans="1:33" ht="20.25" hidden="1" customHeight="1" x14ac:dyDescent="0.4"/>
    <row r="1189" spans="1:33" ht="20.25" hidden="1" customHeight="1" x14ac:dyDescent="0.4"/>
    <row r="1190" spans="1:33" ht="20.25" hidden="1" customHeight="1" x14ac:dyDescent="0.4"/>
    <row r="1191" spans="1:33" ht="20.25" hidden="1" customHeight="1" x14ac:dyDescent="0.4"/>
    <row r="1192" spans="1:33" ht="20.25" hidden="1" customHeight="1" x14ac:dyDescent="0.4"/>
    <row r="1193" spans="1:33" ht="20.25" hidden="1" customHeight="1" x14ac:dyDescent="0.4"/>
    <row r="1194" spans="1:33" ht="20.25" hidden="1" customHeight="1" x14ac:dyDescent="0.4"/>
    <row r="1195" spans="1:33" ht="20.25" hidden="1" customHeight="1" x14ac:dyDescent="0.4"/>
    <row r="1196" spans="1:33" ht="20.25" hidden="1" customHeight="1" x14ac:dyDescent="0.4"/>
    <row r="1197" spans="1:33" ht="12" hidden="1" customHeight="1" x14ac:dyDescent="0.4">
      <c r="A1197" s="412" t="s">
        <v>6688</v>
      </c>
      <c r="B1197" s="412"/>
      <c r="C1197" s="412"/>
      <c r="D1197" s="412"/>
      <c r="E1197" s="412"/>
      <c r="F1197" s="412"/>
      <c r="G1197" s="412"/>
      <c r="H1197" s="412"/>
      <c r="I1197" s="412"/>
      <c r="J1197" s="412"/>
      <c r="K1197" s="412"/>
      <c r="L1197" s="412"/>
      <c r="M1197" s="412"/>
      <c r="N1197" s="412"/>
      <c r="O1197" s="412"/>
      <c r="P1197" s="412"/>
      <c r="Q1197" s="412"/>
      <c r="R1197" s="412"/>
      <c r="S1197" s="412"/>
      <c r="T1197" s="412"/>
      <c r="U1197" s="412"/>
      <c r="V1197" s="412"/>
      <c r="W1197" s="412"/>
      <c r="X1197" s="412"/>
      <c r="Y1197" s="412"/>
      <c r="Z1197" s="412"/>
      <c r="AA1197" s="412"/>
      <c r="AB1197" s="412"/>
      <c r="AC1197" s="412"/>
      <c r="AD1197" s="412"/>
    </row>
    <row r="1198" spans="1:33" ht="12" hidden="1" customHeight="1" x14ac:dyDescent="0.4">
      <c r="A1198" s="412"/>
      <c r="B1198" s="412"/>
      <c r="C1198" s="412"/>
      <c r="D1198" s="412"/>
      <c r="E1198" s="412"/>
      <c r="F1198" s="412"/>
      <c r="G1198" s="412"/>
      <c r="H1198" s="412"/>
      <c r="I1198" s="412"/>
      <c r="J1198" s="412"/>
      <c r="K1198" s="412"/>
      <c r="L1198" s="412"/>
      <c r="M1198" s="412"/>
      <c r="N1198" s="412"/>
      <c r="O1198" s="412"/>
      <c r="P1198" s="412"/>
      <c r="Q1198" s="412"/>
      <c r="R1198" s="412"/>
      <c r="S1198" s="412"/>
      <c r="T1198" s="412"/>
      <c r="U1198" s="412"/>
      <c r="V1198" s="412"/>
      <c r="W1198" s="412"/>
      <c r="X1198" s="412"/>
      <c r="Y1198" s="412"/>
      <c r="Z1198" s="412"/>
      <c r="AA1198" s="412"/>
      <c r="AB1198" s="412"/>
      <c r="AC1198" s="412"/>
      <c r="AD1198" s="412"/>
      <c r="AF1198" s="2" t="s">
        <v>6189</v>
      </c>
      <c r="AG1198" s="2" t="str">
        <f>入力情報!C376</f>
        <v>Name of Menbers 30
（社員 30の氏名）</v>
      </c>
    </row>
    <row r="1199" spans="1:33" ht="12" hidden="1" customHeight="1" x14ac:dyDescent="0.4">
      <c r="A1199" s="412"/>
      <c r="B1199" s="412"/>
      <c r="C1199" s="412"/>
      <c r="D1199" s="412"/>
      <c r="E1199" s="412"/>
      <c r="F1199" s="412"/>
      <c r="G1199" s="412"/>
      <c r="H1199" s="412"/>
      <c r="I1199" s="412"/>
      <c r="J1199" s="412"/>
      <c r="K1199" s="412"/>
      <c r="L1199" s="412"/>
      <c r="M1199" s="412"/>
      <c r="N1199" s="412"/>
      <c r="O1199" s="412"/>
      <c r="P1199" s="412"/>
      <c r="Q1199" s="412"/>
      <c r="R1199" s="412"/>
      <c r="S1199" s="412"/>
      <c r="T1199" s="412"/>
      <c r="U1199" s="412"/>
      <c r="V1199" s="412"/>
      <c r="W1199" s="412"/>
      <c r="X1199" s="412"/>
      <c r="Y1199" s="412"/>
      <c r="Z1199" s="412"/>
      <c r="AA1199" s="412"/>
      <c r="AB1199" s="412"/>
      <c r="AC1199" s="412"/>
      <c r="AD1199" s="412"/>
    </row>
    <row r="1200" spans="1:33" ht="9.9499999999999993" hidden="1" customHeight="1" x14ac:dyDescent="0.4"/>
    <row r="1201" spans="2:30" ht="20.25" hidden="1" customHeight="1" x14ac:dyDescent="0.4">
      <c r="B1201" s="426" t="str">
        <f>IF(入力情報!E376&lt;&gt;"","member with Limited Liability  "&amp;入力情報!E376,"")</f>
        <v/>
      </c>
      <c r="C1201" s="426"/>
      <c r="D1201" s="426"/>
      <c r="E1201" s="426"/>
      <c r="F1201" s="426"/>
      <c r="G1201" s="426"/>
      <c r="H1201" s="426"/>
      <c r="I1201" s="426"/>
      <c r="J1201" s="426"/>
      <c r="K1201" s="426"/>
      <c r="L1201" s="426"/>
      <c r="M1201" s="426"/>
      <c r="N1201" s="426"/>
      <c r="O1201" s="426"/>
      <c r="P1201" s="426"/>
      <c r="Q1201" s="426"/>
      <c r="R1201" s="426"/>
      <c r="S1201" s="426"/>
      <c r="T1201" s="426"/>
      <c r="U1201" s="426"/>
      <c r="V1201" s="426"/>
      <c r="W1201" s="426"/>
      <c r="X1201" s="426"/>
      <c r="Y1201" s="426"/>
      <c r="Z1201" s="426"/>
      <c r="AA1201" s="426"/>
      <c r="AB1201" s="426"/>
      <c r="AC1201" s="426"/>
      <c r="AD1201" s="426"/>
    </row>
    <row r="1202" spans="2:30" ht="20.25" hidden="1" customHeight="1" x14ac:dyDescent="0.4">
      <c r="B1202" s="426" t="str">
        <f>IF(入力情報!E377&lt;&gt;"","有限責任社員　　 　　　　　　"&amp;入力情報!E377&amp;" 殿","")</f>
        <v/>
      </c>
      <c r="C1202" s="426"/>
      <c r="D1202" s="426"/>
      <c r="E1202" s="426"/>
      <c r="F1202" s="426"/>
      <c r="G1202" s="426"/>
      <c r="H1202" s="426"/>
      <c r="I1202" s="426"/>
      <c r="J1202" s="426"/>
      <c r="K1202" s="426"/>
      <c r="L1202" s="426"/>
      <c r="M1202" s="426"/>
      <c r="N1202" s="426"/>
      <c r="O1202" s="426"/>
      <c r="P1202" s="426"/>
      <c r="Q1202" s="426"/>
      <c r="R1202" s="426"/>
      <c r="S1202" s="426"/>
      <c r="T1202" s="426"/>
      <c r="U1202" s="426"/>
      <c r="V1202" s="426"/>
      <c r="W1202" s="426"/>
      <c r="X1202" s="426"/>
      <c r="Y1202" s="426"/>
      <c r="Z1202" s="426"/>
      <c r="AA1202" s="426"/>
      <c r="AB1202" s="426"/>
      <c r="AC1202" s="426"/>
      <c r="AD1202" s="426"/>
    </row>
    <row r="1203" spans="2:30" ht="9.9499999999999993" hidden="1" customHeight="1" x14ac:dyDescent="0.4">
      <c r="B1203" s="145"/>
      <c r="C1203" s="145"/>
      <c r="D1203" s="145"/>
      <c r="E1203" s="145"/>
      <c r="F1203" s="145"/>
      <c r="G1203" s="145"/>
      <c r="H1203" s="145"/>
      <c r="I1203" s="145"/>
      <c r="J1203" s="145"/>
      <c r="K1203" s="145"/>
      <c r="L1203" s="145"/>
      <c r="M1203" s="145"/>
      <c r="N1203" s="145"/>
      <c r="O1203" s="145"/>
      <c r="P1203" s="145"/>
      <c r="Q1203" s="145"/>
      <c r="R1203" s="145"/>
      <c r="S1203" s="145"/>
      <c r="T1203" s="145"/>
      <c r="U1203" s="145"/>
      <c r="V1203" s="145"/>
      <c r="W1203" s="145"/>
      <c r="X1203" s="145"/>
      <c r="Y1203" s="145"/>
      <c r="Z1203" s="145"/>
      <c r="AA1203" s="145"/>
      <c r="AB1203" s="145"/>
      <c r="AC1203" s="145"/>
      <c r="AD1203" s="145"/>
    </row>
    <row r="1204" spans="2:30" ht="20.25" hidden="1" customHeight="1" x14ac:dyDescent="0.4">
      <c r="B1204" s="145"/>
      <c r="C1204" s="145"/>
      <c r="D1204" s="145"/>
      <c r="E1204" s="145"/>
      <c r="F1204" s="145"/>
      <c r="G1204" s="145"/>
      <c r="H1204" s="145"/>
      <c r="I1204" s="145"/>
      <c r="J1204" s="145"/>
      <c r="K1204" s="2" t="str">
        <f>IF(入力情報!E378="","",DBCS(TEXT(入力情報!E378,"0,000"))&amp;"yen")</f>
        <v/>
      </c>
      <c r="L1204" s="145"/>
      <c r="M1204" s="145"/>
      <c r="N1204" s="145"/>
      <c r="O1204" s="145"/>
      <c r="P1204" s="145"/>
      <c r="Q1204" s="145"/>
      <c r="R1204" s="145"/>
      <c r="S1204" s="145"/>
      <c r="T1204" s="145"/>
      <c r="U1204" s="145"/>
      <c r="V1204" s="145"/>
      <c r="W1204" s="145"/>
      <c r="X1204" s="145"/>
      <c r="Y1204" s="145"/>
      <c r="Z1204" s="145"/>
      <c r="AA1204" s="145"/>
      <c r="AB1204" s="145"/>
      <c r="AC1204" s="145"/>
      <c r="AD1204" s="145"/>
    </row>
    <row r="1205" spans="2:30" ht="20.25" hidden="1" customHeight="1" x14ac:dyDescent="0.4">
      <c r="B1205" s="145"/>
      <c r="C1205" s="145"/>
      <c r="D1205" s="145"/>
      <c r="E1205" s="145"/>
      <c r="F1205" s="145"/>
      <c r="G1205" s="145"/>
      <c r="H1205" s="145"/>
      <c r="J1205" s="2" t="str">
        <f>IF(入力情報!E378="","","金 "&amp;DBCS(TEXT(入力情報!E378,"0,000"))&amp;"円")</f>
        <v/>
      </c>
      <c r="L1205" s="145"/>
      <c r="M1205" s="145"/>
      <c r="N1205" s="145"/>
      <c r="O1205" s="145"/>
      <c r="P1205" s="145"/>
      <c r="Q1205" s="145"/>
      <c r="R1205" s="145"/>
      <c r="S1205" s="145"/>
      <c r="T1205" s="145"/>
      <c r="U1205" s="145"/>
      <c r="V1205" s="145"/>
      <c r="W1205" s="145"/>
      <c r="X1205" s="145"/>
      <c r="Y1205" s="145"/>
      <c r="Z1205" s="145"/>
      <c r="AA1205" s="145"/>
      <c r="AB1205" s="145"/>
      <c r="AC1205" s="145"/>
      <c r="AD1205" s="145"/>
    </row>
    <row r="1206" spans="2:30" ht="9.9499999999999993" hidden="1" customHeight="1" x14ac:dyDescent="0.4">
      <c r="B1206" s="145"/>
      <c r="C1206" s="145"/>
      <c r="D1206" s="145"/>
      <c r="E1206" s="145"/>
      <c r="F1206" s="145"/>
      <c r="G1206" s="145"/>
      <c r="H1206" s="145"/>
      <c r="L1206" s="145"/>
      <c r="M1206" s="145"/>
      <c r="N1206" s="145"/>
      <c r="O1206" s="145"/>
      <c r="P1206" s="145"/>
      <c r="Q1206" s="145"/>
      <c r="R1206" s="145"/>
      <c r="S1206" s="145"/>
      <c r="T1206" s="145"/>
      <c r="U1206" s="145"/>
      <c r="V1206" s="145"/>
      <c r="W1206" s="145"/>
      <c r="X1206" s="145"/>
      <c r="Y1206" s="145"/>
      <c r="Z1206" s="145"/>
      <c r="AA1206" s="145"/>
      <c r="AB1206" s="145"/>
      <c r="AC1206" s="145"/>
      <c r="AD1206" s="145"/>
    </row>
    <row r="1207" spans="2:30" ht="20.25" hidden="1" customHeight="1" x14ac:dyDescent="0.4">
      <c r="B1207" s="145"/>
      <c r="C1207" s="2" t="str">
        <f>"Received as a capital contribution to "&amp;入力情報!$E$6&amp;" Limited Liability Company."</f>
        <v>Received as a capital contribution to SampleName Limited Liability Company.</v>
      </c>
      <c r="E1207" s="145"/>
      <c r="F1207" s="145"/>
      <c r="G1207" s="145"/>
      <c r="H1207" s="145"/>
      <c r="L1207" s="145"/>
      <c r="M1207" s="145"/>
      <c r="N1207" s="145"/>
      <c r="O1207" s="145"/>
      <c r="P1207" s="145"/>
      <c r="Q1207" s="145"/>
      <c r="R1207" s="145"/>
      <c r="S1207" s="145"/>
      <c r="T1207" s="145"/>
      <c r="U1207" s="145"/>
      <c r="V1207" s="145"/>
      <c r="W1207" s="145"/>
      <c r="X1207" s="145"/>
      <c r="Y1207" s="145"/>
      <c r="Z1207" s="145"/>
      <c r="AA1207" s="145"/>
      <c r="AB1207" s="145"/>
      <c r="AC1207" s="145"/>
      <c r="AD1207" s="145"/>
    </row>
    <row r="1208" spans="2:30" ht="20.25" hidden="1" customHeight="1" x14ac:dyDescent="0.4">
      <c r="G1208" s="2" t="str">
        <f>入力情報!$E$6&amp;"合同会社の出資金として領収しました。"</f>
        <v>SampleName合同会社の出資金として領収しました。</v>
      </c>
    </row>
    <row r="1209" spans="2:30" ht="9.9499999999999993" hidden="1" customHeight="1" x14ac:dyDescent="0.4"/>
    <row r="1210" spans="2:30" ht="20.25" hidden="1" customHeight="1" x14ac:dyDescent="0.4">
      <c r="C1210" s="2" t="str">
        <f>入力情報!$E$776&amp;" year, "&amp;入力情報!$E$777&amp;" month-"&amp;入力情報!$E$778&amp;" day"</f>
        <v>2024 year, 4 month-25 day</v>
      </c>
    </row>
    <row r="1211" spans="2:30" ht="20.25" hidden="1" customHeight="1" x14ac:dyDescent="0.4">
      <c r="C1211" s="2" t="str">
        <f>DBCS(入力情報!$E$776)&amp;"年"&amp;DBCS(入力情報!$E$777)&amp;"月"&amp;DBCS(入力情報!$E$778)&amp;"日"</f>
        <v>２０２４年４月２５日</v>
      </c>
    </row>
    <row r="1212" spans="2:30" ht="9.9499999999999993" hidden="1" customHeight="1" x14ac:dyDescent="0.4"/>
    <row r="1213" spans="2:30" ht="20.25" hidden="1" customHeight="1" x14ac:dyDescent="0.4">
      <c r="M1213" s="2" t="str">
        <f>入力情報!$E$6&amp;" Limited Liability Company"</f>
        <v>SampleName Limited Liability Company</v>
      </c>
    </row>
    <row r="1214" spans="2:30" ht="20.25" hidden="1" customHeight="1" x14ac:dyDescent="0.4">
      <c r="M1214" s="2" t="str">
        <f>"Representative Members "&amp;入力情報!$E$12</f>
        <v>Representative Members Mary Smith</v>
      </c>
    </row>
    <row r="1215" spans="2:30" ht="20.25" hidden="1" customHeight="1" x14ac:dyDescent="0.4">
      <c r="M1215" s="2" t="str">
        <f>入力情報!E7&amp;"合同会社"</f>
        <v>サンプルネーム合同会社</v>
      </c>
    </row>
    <row r="1216" spans="2:30" ht="20.25" hidden="1" customHeight="1" x14ac:dyDescent="0.4">
      <c r="M1216" s="2" t="str">
        <f>"代表社員　"&amp;入力情報!$E$13</f>
        <v xml:space="preserve">代表社員　メアリー　スミス </v>
      </c>
    </row>
    <row r="1217" spans="1:30" ht="20.25" hidden="1" customHeight="1" x14ac:dyDescent="0.4"/>
    <row r="1218" spans="1:30" ht="20.25" hidden="1" customHeight="1" x14ac:dyDescent="0.4"/>
    <row r="1219" spans="1:30" ht="20.25" hidden="1" customHeight="1" x14ac:dyDescent="0.4">
      <c r="A1219" s="412"/>
      <c r="B1219" s="412"/>
      <c r="C1219" s="412"/>
      <c r="D1219" s="412"/>
      <c r="E1219" s="412"/>
      <c r="F1219" s="412"/>
      <c r="G1219" s="412"/>
      <c r="H1219" s="412"/>
      <c r="I1219" s="412"/>
      <c r="J1219" s="412"/>
      <c r="K1219" s="412"/>
      <c r="L1219" s="412"/>
      <c r="M1219" s="412"/>
      <c r="N1219" s="412"/>
      <c r="O1219" s="412"/>
      <c r="P1219" s="412"/>
      <c r="Q1219" s="412"/>
      <c r="R1219" s="412"/>
      <c r="S1219" s="412"/>
      <c r="T1219" s="412"/>
      <c r="U1219" s="412"/>
      <c r="V1219" s="412"/>
      <c r="W1219" s="412"/>
      <c r="X1219" s="412"/>
      <c r="Y1219" s="412"/>
      <c r="Z1219" s="412"/>
      <c r="AA1219" s="412"/>
      <c r="AB1219" s="412"/>
      <c r="AC1219" s="412"/>
      <c r="AD1219" s="412"/>
    </row>
    <row r="1220" spans="1:30" ht="20.25" hidden="1" customHeight="1" x14ac:dyDescent="0.4">
      <c r="A1220" s="412"/>
      <c r="B1220" s="412"/>
      <c r="C1220" s="412"/>
      <c r="D1220" s="412"/>
      <c r="E1220" s="412"/>
      <c r="F1220" s="412"/>
      <c r="G1220" s="412"/>
      <c r="H1220" s="412"/>
      <c r="I1220" s="412"/>
      <c r="J1220" s="412"/>
      <c r="K1220" s="412"/>
      <c r="L1220" s="412"/>
      <c r="M1220" s="412"/>
      <c r="N1220" s="412"/>
      <c r="O1220" s="412"/>
      <c r="P1220" s="412"/>
      <c r="Q1220" s="412"/>
      <c r="R1220" s="412"/>
      <c r="S1220" s="412"/>
      <c r="T1220" s="412"/>
      <c r="U1220" s="412"/>
      <c r="V1220" s="412"/>
      <c r="W1220" s="412"/>
      <c r="X1220" s="412"/>
      <c r="Y1220" s="412"/>
      <c r="Z1220" s="412"/>
      <c r="AA1220" s="412"/>
      <c r="AB1220" s="412"/>
      <c r="AC1220" s="412"/>
      <c r="AD1220" s="412"/>
    </row>
    <row r="1221" spans="1:30" ht="20.25" hidden="1" customHeight="1" x14ac:dyDescent="0.4">
      <c r="A1221" s="412"/>
      <c r="B1221" s="412"/>
      <c r="C1221" s="412"/>
      <c r="D1221" s="412"/>
      <c r="E1221" s="412"/>
      <c r="F1221" s="412"/>
      <c r="G1221" s="412"/>
      <c r="H1221" s="412"/>
      <c r="I1221" s="412"/>
      <c r="J1221" s="412"/>
      <c r="K1221" s="412"/>
      <c r="L1221" s="412"/>
      <c r="M1221" s="412"/>
      <c r="N1221" s="412"/>
      <c r="O1221" s="412"/>
      <c r="P1221" s="412"/>
      <c r="Q1221" s="412"/>
      <c r="R1221" s="412"/>
      <c r="S1221" s="412"/>
      <c r="T1221" s="412"/>
      <c r="U1221" s="412"/>
      <c r="V1221" s="412"/>
      <c r="W1221" s="412"/>
      <c r="X1221" s="412"/>
      <c r="Y1221" s="412"/>
      <c r="Z1221" s="412"/>
      <c r="AA1221" s="412"/>
      <c r="AB1221" s="412"/>
      <c r="AC1221" s="412"/>
      <c r="AD1221" s="412"/>
    </row>
    <row r="1222" spans="1:30" ht="20.25" hidden="1" customHeight="1" x14ac:dyDescent="0.4"/>
    <row r="1223" spans="1:30" ht="20.25" hidden="1" customHeight="1" x14ac:dyDescent="0.4">
      <c r="B1223" s="427"/>
      <c r="C1223" s="427"/>
      <c r="D1223" s="427"/>
      <c r="E1223" s="427"/>
      <c r="F1223" s="427"/>
      <c r="G1223" s="427"/>
      <c r="H1223" s="427"/>
      <c r="I1223" s="427"/>
      <c r="J1223" s="427"/>
      <c r="K1223" s="427"/>
      <c r="L1223" s="427"/>
      <c r="M1223" s="427"/>
      <c r="N1223" s="427"/>
      <c r="O1223" s="427"/>
      <c r="P1223" s="427"/>
      <c r="Q1223" s="427"/>
      <c r="R1223" s="427"/>
      <c r="S1223" s="427"/>
      <c r="T1223" s="427"/>
      <c r="U1223" s="427"/>
      <c r="V1223" s="427"/>
      <c r="W1223" s="427"/>
      <c r="X1223" s="427"/>
      <c r="Y1223" s="427"/>
      <c r="Z1223" s="427"/>
      <c r="AA1223" s="427"/>
      <c r="AB1223" s="427"/>
      <c r="AC1223" s="427"/>
      <c r="AD1223" s="427"/>
    </row>
    <row r="1224" spans="1:30" ht="20.25" hidden="1" customHeight="1" x14ac:dyDescent="0.4">
      <c r="B1224" s="427"/>
      <c r="C1224" s="427"/>
      <c r="D1224" s="427"/>
      <c r="E1224" s="427"/>
      <c r="F1224" s="427"/>
      <c r="G1224" s="427"/>
      <c r="H1224" s="427"/>
      <c r="I1224" s="427"/>
      <c r="J1224" s="427"/>
      <c r="K1224" s="427"/>
      <c r="L1224" s="427"/>
      <c r="M1224" s="427"/>
      <c r="N1224" s="427"/>
      <c r="O1224" s="427"/>
      <c r="P1224" s="427"/>
      <c r="Q1224" s="427"/>
      <c r="R1224" s="427"/>
      <c r="S1224" s="427"/>
      <c r="T1224" s="427"/>
      <c r="U1224" s="427"/>
      <c r="V1224" s="427"/>
      <c r="W1224" s="427"/>
      <c r="X1224" s="427"/>
      <c r="Y1224" s="427"/>
      <c r="Z1224" s="427"/>
      <c r="AA1224" s="427"/>
      <c r="AB1224" s="427"/>
      <c r="AC1224" s="427"/>
      <c r="AD1224" s="427"/>
    </row>
    <row r="1225" spans="1:30" ht="20.25" hidden="1" customHeight="1" x14ac:dyDescent="0.4"/>
    <row r="1226" spans="1:30" ht="20.25" hidden="1" customHeight="1" x14ac:dyDescent="0.4"/>
    <row r="1227" spans="1:30" ht="20.25" hidden="1" customHeight="1" x14ac:dyDescent="0.4"/>
    <row r="1228" spans="1:30" ht="20.25" hidden="1" customHeight="1" x14ac:dyDescent="0.4"/>
    <row r="1229" spans="1:30" ht="20.25" hidden="1" customHeight="1" x14ac:dyDescent="0.4"/>
    <row r="1230" spans="1:30" ht="20.25" hidden="1" customHeight="1" x14ac:dyDescent="0.4"/>
    <row r="1231" spans="1:30" ht="20.25" hidden="1" customHeight="1" x14ac:dyDescent="0.4"/>
    <row r="1232" spans="1:30" ht="20.25" hidden="1" customHeight="1" x14ac:dyDescent="0.4"/>
    <row r="1233" spans="1:33" ht="20.25" hidden="1" customHeight="1" x14ac:dyDescent="0.4"/>
    <row r="1234" spans="1:33" ht="20.25" hidden="1" customHeight="1" x14ac:dyDescent="0.4"/>
    <row r="1235" spans="1:33" ht="20.25" hidden="1" customHeight="1" x14ac:dyDescent="0.4"/>
    <row r="1236" spans="1:33" ht="20.25" hidden="1" customHeight="1" x14ac:dyDescent="0.4"/>
    <row r="1237" spans="1:33" ht="12" hidden="1" customHeight="1" x14ac:dyDescent="0.4">
      <c r="A1237" s="412" t="s">
        <v>6688</v>
      </c>
      <c r="B1237" s="412"/>
      <c r="C1237" s="412"/>
      <c r="D1237" s="412"/>
      <c r="E1237" s="412"/>
      <c r="F1237" s="412"/>
      <c r="G1237" s="412"/>
      <c r="H1237" s="412"/>
      <c r="I1237" s="412"/>
      <c r="J1237" s="412"/>
      <c r="K1237" s="412"/>
      <c r="L1237" s="412"/>
      <c r="M1237" s="412"/>
      <c r="N1237" s="412"/>
      <c r="O1237" s="412"/>
      <c r="P1237" s="412"/>
      <c r="Q1237" s="412"/>
      <c r="R1237" s="412"/>
      <c r="S1237" s="412"/>
      <c r="T1237" s="412"/>
      <c r="U1237" s="412"/>
      <c r="V1237" s="412"/>
      <c r="W1237" s="412"/>
      <c r="X1237" s="412"/>
      <c r="Y1237" s="412"/>
      <c r="Z1237" s="412"/>
      <c r="AA1237" s="412"/>
      <c r="AB1237" s="412"/>
      <c r="AC1237" s="412"/>
      <c r="AD1237" s="412"/>
    </row>
    <row r="1238" spans="1:33" ht="12" hidden="1" customHeight="1" x14ac:dyDescent="0.4">
      <c r="A1238" s="412"/>
      <c r="B1238" s="412"/>
      <c r="C1238" s="412"/>
      <c r="D1238" s="412"/>
      <c r="E1238" s="412"/>
      <c r="F1238" s="412"/>
      <c r="G1238" s="412"/>
      <c r="H1238" s="412"/>
      <c r="I1238" s="412"/>
      <c r="J1238" s="412"/>
      <c r="K1238" s="412"/>
      <c r="L1238" s="412"/>
      <c r="M1238" s="412"/>
      <c r="N1238" s="412"/>
      <c r="O1238" s="412"/>
      <c r="P1238" s="412"/>
      <c r="Q1238" s="412"/>
      <c r="R1238" s="412"/>
      <c r="S1238" s="412"/>
      <c r="T1238" s="412"/>
      <c r="U1238" s="412"/>
      <c r="V1238" s="412"/>
      <c r="W1238" s="412"/>
      <c r="X1238" s="412"/>
      <c r="Y1238" s="412"/>
      <c r="Z1238" s="412"/>
      <c r="AA1238" s="412"/>
      <c r="AB1238" s="412"/>
      <c r="AC1238" s="412"/>
      <c r="AD1238" s="412"/>
      <c r="AF1238" s="2" t="s">
        <v>6189</v>
      </c>
      <c r="AG1238" s="2" t="str">
        <f>入力情報!C388</f>
        <v>Name of Menbers 31
（社員 31の氏名）</v>
      </c>
    </row>
    <row r="1239" spans="1:33" ht="12" hidden="1" customHeight="1" x14ac:dyDescent="0.4">
      <c r="A1239" s="412"/>
      <c r="B1239" s="412"/>
      <c r="C1239" s="412"/>
      <c r="D1239" s="412"/>
      <c r="E1239" s="412"/>
      <c r="F1239" s="412"/>
      <c r="G1239" s="412"/>
      <c r="H1239" s="412"/>
      <c r="I1239" s="412"/>
      <c r="J1239" s="412"/>
      <c r="K1239" s="412"/>
      <c r="L1239" s="412"/>
      <c r="M1239" s="412"/>
      <c r="N1239" s="412"/>
      <c r="O1239" s="412"/>
      <c r="P1239" s="412"/>
      <c r="Q1239" s="412"/>
      <c r="R1239" s="412"/>
      <c r="S1239" s="412"/>
      <c r="T1239" s="412"/>
      <c r="U1239" s="412"/>
      <c r="V1239" s="412"/>
      <c r="W1239" s="412"/>
      <c r="X1239" s="412"/>
      <c r="Y1239" s="412"/>
      <c r="Z1239" s="412"/>
      <c r="AA1239" s="412"/>
      <c r="AB1239" s="412"/>
      <c r="AC1239" s="412"/>
      <c r="AD1239" s="412"/>
    </row>
    <row r="1240" spans="1:33" ht="9.9499999999999993" hidden="1" customHeight="1" x14ac:dyDescent="0.4"/>
    <row r="1241" spans="1:33" ht="20.25" hidden="1" customHeight="1" x14ac:dyDescent="0.4">
      <c r="B1241" s="426" t="str">
        <f>IF(入力情報!E388&lt;&gt;"","member with Limited Liability  "&amp;入力情報!E388,"")</f>
        <v/>
      </c>
      <c r="C1241" s="426"/>
      <c r="D1241" s="426"/>
      <c r="E1241" s="426"/>
      <c r="F1241" s="426"/>
      <c r="G1241" s="426"/>
      <c r="H1241" s="426"/>
      <c r="I1241" s="426"/>
      <c r="J1241" s="426"/>
      <c r="K1241" s="426"/>
      <c r="L1241" s="426"/>
      <c r="M1241" s="426"/>
      <c r="N1241" s="426"/>
      <c r="O1241" s="426"/>
      <c r="P1241" s="426"/>
      <c r="Q1241" s="426"/>
      <c r="R1241" s="426"/>
      <c r="S1241" s="426"/>
      <c r="T1241" s="426"/>
      <c r="U1241" s="426"/>
      <c r="V1241" s="426"/>
      <c r="W1241" s="426"/>
      <c r="X1241" s="426"/>
      <c r="Y1241" s="426"/>
      <c r="Z1241" s="426"/>
      <c r="AA1241" s="426"/>
      <c r="AB1241" s="426"/>
      <c r="AC1241" s="426"/>
      <c r="AD1241" s="426"/>
    </row>
    <row r="1242" spans="1:33" ht="20.25" hidden="1" customHeight="1" x14ac:dyDescent="0.4">
      <c r="B1242" s="426" t="str">
        <f>IF(入力情報!E389&lt;&gt;"","有限責任社員　　 　　　　　　"&amp;入力情報!E389&amp;" 殿","")</f>
        <v/>
      </c>
      <c r="C1242" s="426"/>
      <c r="D1242" s="426"/>
      <c r="E1242" s="426"/>
      <c r="F1242" s="426"/>
      <c r="G1242" s="426"/>
      <c r="H1242" s="426"/>
      <c r="I1242" s="426"/>
      <c r="J1242" s="426"/>
      <c r="K1242" s="426"/>
      <c r="L1242" s="426"/>
      <c r="M1242" s="426"/>
      <c r="N1242" s="426"/>
      <c r="O1242" s="426"/>
      <c r="P1242" s="426"/>
      <c r="Q1242" s="426"/>
      <c r="R1242" s="426"/>
      <c r="S1242" s="426"/>
      <c r="T1242" s="426"/>
      <c r="U1242" s="426"/>
      <c r="V1242" s="426"/>
      <c r="W1242" s="426"/>
      <c r="X1242" s="426"/>
      <c r="Y1242" s="426"/>
      <c r="Z1242" s="426"/>
      <c r="AA1242" s="426"/>
      <c r="AB1242" s="426"/>
      <c r="AC1242" s="426"/>
      <c r="AD1242" s="426"/>
    </row>
    <row r="1243" spans="1:33" ht="9.9499999999999993" hidden="1" customHeight="1" x14ac:dyDescent="0.4">
      <c r="B1243" s="145"/>
      <c r="C1243" s="145"/>
      <c r="D1243" s="145"/>
      <c r="E1243" s="145"/>
      <c r="F1243" s="145"/>
      <c r="G1243" s="145"/>
      <c r="H1243" s="145"/>
      <c r="I1243" s="145"/>
      <c r="J1243" s="145"/>
      <c r="K1243" s="145"/>
      <c r="L1243" s="145"/>
      <c r="M1243" s="145"/>
      <c r="N1243" s="145"/>
      <c r="O1243" s="145"/>
      <c r="P1243" s="145"/>
      <c r="Q1243" s="145"/>
      <c r="R1243" s="145"/>
      <c r="S1243" s="145"/>
      <c r="T1243" s="145"/>
      <c r="U1243" s="145"/>
      <c r="V1243" s="145"/>
      <c r="W1243" s="145"/>
      <c r="X1243" s="145"/>
      <c r="Y1243" s="145"/>
      <c r="Z1243" s="145"/>
      <c r="AA1243" s="145"/>
      <c r="AB1243" s="145"/>
      <c r="AC1243" s="145"/>
      <c r="AD1243" s="145"/>
    </row>
    <row r="1244" spans="1:33" ht="20.25" hidden="1" customHeight="1" x14ac:dyDescent="0.4">
      <c r="B1244" s="145"/>
      <c r="C1244" s="145"/>
      <c r="D1244" s="145"/>
      <c r="E1244" s="145"/>
      <c r="F1244" s="145"/>
      <c r="G1244" s="145"/>
      <c r="H1244" s="145"/>
      <c r="I1244" s="145"/>
      <c r="J1244" s="145"/>
      <c r="K1244" s="2" t="str">
        <f>IF(入力情報!E390="","",DBCS(TEXT(入力情報!E390,"0,000"))&amp;"yen")</f>
        <v/>
      </c>
      <c r="L1244" s="145"/>
      <c r="M1244" s="145"/>
      <c r="N1244" s="145"/>
      <c r="O1244" s="145"/>
      <c r="P1244" s="145"/>
      <c r="Q1244" s="145"/>
      <c r="R1244" s="145"/>
      <c r="S1244" s="145"/>
      <c r="T1244" s="145"/>
      <c r="U1244" s="145"/>
      <c r="V1244" s="145"/>
      <c r="W1244" s="145"/>
      <c r="X1244" s="145"/>
      <c r="Y1244" s="145"/>
      <c r="Z1244" s="145"/>
      <c r="AA1244" s="145"/>
      <c r="AB1244" s="145"/>
      <c r="AC1244" s="145"/>
      <c r="AD1244" s="145"/>
    </row>
    <row r="1245" spans="1:33" ht="20.25" hidden="1" customHeight="1" x14ac:dyDescent="0.4">
      <c r="B1245" s="145"/>
      <c r="C1245" s="145"/>
      <c r="D1245" s="145"/>
      <c r="E1245" s="145"/>
      <c r="F1245" s="145"/>
      <c r="G1245" s="145"/>
      <c r="H1245" s="145"/>
      <c r="J1245" s="2" t="str">
        <f>IF(入力情報!E390="","","金 "&amp;DBCS(TEXT(入力情報!E390,"0,000"))&amp;"円")</f>
        <v/>
      </c>
      <c r="L1245" s="145"/>
      <c r="M1245" s="145"/>
      <c r="N1245" s="145"/>
      <c r="O1245" s="145"/>
      <c r="P1245" s="145"/>
      <c r="Q1245" s="145"/>
      <c r="R1245" s="145"/>
      <c r="S1245" s="145"/>
      <c r="T1245" s="145"/>
      <c r="U1245" s="145"/>
      <c r="V1245" s="145"/>
      <c r="W1245" s="145"/>
      <c r="X1245" s="145"/>
      <c r="Y1245" s="145"/>
      <c r="Z1245" s="145"/>
      <c r="AA1245" s="145"/>
      <c r="AB1245" s="145"/>
      <c r="AC1245" s="145"/>
      <c r="AD1245" s="145"/>
    </row>
    <row r="1246" spans="1:33" ht="9.9499999999999993" hidden="1" customHeight="1" x14ac:dyDescent="0.4">
      <c r="B1246" s="145"/>
      <c r="C1246" s="145"/>
      <c r="D1246" s="145"/>
      <c r="E1246" s="145"/>
      <c r="F1246" s="145"/>
      <c r="G1246" s="145"/>
      <c r="H1246" s="145"/>
      <c r="L1246" s="145"/>
      <c r="M1246" s="145"/>
      <c r="N1246" s="145"/>
      <c r="O1246" s="145"/>
      <c r="P1246" s="145"/>
      <c r="Q1246" s="145"/>
      <c r="R1246" s="145"/>
      <c r="S1246" s="145"/>
      <c r="T1246" s="145"/>
      <c r="U1246" s="145"/>
      <c r="V1246" s="145"/>
      <c r="W1246" s="145"/>
      <c r="X1246" s="145"/>
      <c r="Y1246" s="145"/>
      <c r="Z1246" s="145"/>
      <c r="AA1246" s="145"/>
      <c r="AB1246" s="145"/>
      <c r="AC1246" s="145"/>
      <c r="AD1246" s="145"/>
    </row>
    <row r="1247" spans="1:33" ht="20.25" hidden="1" customHeight="1" x14ac:dyDescent="0.4">
      <c r="B1247" s="145"/>
      <c r="C1247" s="2" t="str">
        <f>"Received as a capital contribution to "&amp;入力情報!$E$6&amp;" Limited Liability Company."</f>
        <v>Received as a capital contribution to SampleName Limited Liability Company.</v>
      </c>
      <c r="E1247" s="145"/>
      <c r="F1247" s="145"/>
      <c r="G1247" s="145"/>
      <c r="H1247" s="145"/>
      <c r="L1247" s="145"/>
      <c r="M1247" s="145"/>
      <c r="N1247" s="145"/>
      <c r="O1247" s="145"/>
      <c r="P1247" s="145"/>
      <c r="Q1247" s="145"/>
      <c r="R1247" s="145"/>
      <c r="S1247" s="145"/>
      <c r="T1247" s="145"/>
      <c r="U1247" s="145"/>
      <c r="V1247" s="145"/>
      <c r="W1247" s="145"/>
      <c r="X1247" s="145"/>
      <c r="Y1247" s="145"/>
      <c r="Z1247" s="145"/>
      <c r="AA1247" s="145"/>
      <c r="AB1247" s="145"/>
      <c r="AC1247" s="145"/>
      <c r="AD1247" s="145"/>
    </row>
    <row r="1248" spans="1:33" ht="20.25" hidden="1" customHeight="1" x14ac:dyDescent="0.4">
      <c r="G1248" s="2" t="str">
        <f>入力情報!$E$6&amp;"合同会社の出資金として領収しました。"</f>
        <v>SampleName合同会社の出資金として領収しました。</v>
      </c>
    </row>
    <row r="1249" spans="1:30" ht="9.9499999999999993" hidden="1" customHeight="1" x14ac:dyDescent="0.4"/>
    <row r="1250" spans="1:30" ht="20.25" hidden="1" customHeight="1" x14ac:dyDescent="0.4">
      <c r="C1250" s="2" t="str">
        <f>入力情報!$E$776&amp;" year, "&amp;入力情報!$E$777&amp;" month-"&amp;入力情報!$E$778&amp;" day"</f>
        <v>2024 year, 4 month-25 day</v>
      </c>
    </row>
    <row r="1251" spans="1:30" ht="20.25" hidden="1" customHeight="1" x14ac:dyDescent="0.4">
      <c r="C1251" s="2" t="str">
        <f>DBCS(入力情報!$E$776)&amp;"年"&amp;DBCS(入力情報!$E$777)&amp;"月"&amp;DBCS(入力情報!$E$778)&amp;"日"</f>
        <v>２０２４年４月２５日</v>
      </c>
    </row>
    <row r="1252" spans="1:30" ht="9.9499999999999993" hidden="1" customHeight="1" x14ac:dyDescent="0.4"/>
    <row r="1253" spans="1:30" ht="20.25" hidden="1" customHeight="1" x14ac:dyDescent="0.4">
      <c r="M1253" s="2" t="str">
        <f>入力情報!$E$6&amp;" Limited Liability Company"</f>
        <v>SampleName Limited Liability Company</v>
      </c>
    </row>
    <row r="1254" spans="1:30" ht="20.25" hidden="1" customHeight="1" x14ac:dyDescent="0.4">
      <c r="M1254" s="2" t="str">
        <f>"Representative Members "&amp;入力情報!$E$12</f>
        <v>Representative Members Mary Smith</v>
      </c>
    </row>
    <row r="1255" spans="1:30" ht="20.25" hidden="1" customHeight="1" x14ac:dyDescent="0.4">
      <c r="M1255" s="2" t="str">
        <f>入力情報!E7&amp;"合同会社"</f>
        <v>サンプルネーム合同会社</v>
      </c>
    </row>
    <row r="1256" spans="1:30" ht="20.25" hidden="1" customHeight="1" x14ac:dyDescent="0.4">
      <c r="M1256" s="2" t="str">
        <f>"代表社員　"&amp;入力情報!$E$13</f>
        <v xml:space="preserve">代表社員　メアリー　スミス </v>
      </c>
    </row>
    <row r="1257" spans="1:30" ht="20.25" hidden="1" customHeight="1" x14ac:dyDescent="0.4"/>
    <row r="1258" spans="1:30" ht="20.25" hidden="1" customHeight="1" x14ac:dyDescent="0.4"/>
    <row r="1259" spans="1:30" ht="20.25" hidden="1" customHeight="1" x14ac:dyDescent="0.4">
      <c r="A1259" s="412"/>
      <c r="B1259" s="412"/>
      <c r="C1259" s="412"/>
      <c r="D1259" s="412"/>
      <c r="E1259" s="412"/>
      <c r="F1259" s="412"/>
      <c r="G1259" s="412"/>
      <c r="H1259" s="412"/>
      <c r="I1259" s="412"/>
      <c r="J1259" s="412"/>
      <c r="K1259" s="412"/>
      <c r="L1259" s="412"/>
      <c r="M1259" s="412"/>
      <c r="N1259" s="412"/>
      <c r="O1259" s="412"/>
      <c r="P1259" s="412"/>
      <c r="Q1259" s="412"/>
      <c r="R1259" s="412"/>
      <c r="S1259" s="412"/>
      <c r="T1259" s="412"/>
      <c r="U1259" s="412"/>
      <c r="V1259" s="412"/>
      <c r="W1259" s="412"/>
      <c r="X1259" s="412"/>
      <c r="Y1259" s="412"/>
      <c r="Z1259" s="412"/>
      <c r="AA1259" s="412"/>
      <c r="AB1259" s="412"/>
      <c r="AC1259" s="412"/>
      <c r="AD1259" s="412"/>
    </row>
    <row r="1260" spans="1:30" ht="20.25" hidden="1" customHeight="1" x14ac:dyDescent="0.4">
      <c r="A1260" s="412"/>
      <c r="B1260" s="412"/>
      <c r="C1260" s="412"/>
      <c r="D1260" s="412"/>
      <c r="E1260" s="412"/>
      <c r="F1260" s="412"/>
      <c r="G1260" s="412"/>
      <c r="H1260" s="412"/>
      <c r="I1260" s="412"/>
      <c r="J1260" s="412"/>
      <c r="K1260" s="412"/>
      <c r="L1260" s="412"/>
      <c r="M1260" s="412"/>
      <c r="N1260" s="412"/>
      <c r="O1260" s="412"/>
      <c r="P1260" s="412"/>
      <c r="Q1260" s="412"/>
      <c r="R1260" s="412"/>
      <c r="S1260" s="412"/>
      <c r="T1260" s="412"/>
      <c r="U1260" s="412"/>
      <c r="V1260" s="412"/>
      <c r="W1260" s="412"/>
      <c r="X1260" s="412"/>
      <c r="Y1260" s="412"/>
      <c r="Z1260" s="412"/>
      <c r="AA1260" s="412"/>
      <c r="AB1260" s="412"/>
      <c r="AC1260" s="412"/>
      <c r="AD1260" s="412"/>
    </row>
    <row r="1261" spans="1:30" ht="20.25" hidden="1" customHeight="1" x14ac:dyDescent="0.4">
      <c r="A1261" s="412"/>
      <c r="B1261" s="412"/>
      <c r="C1261" s="412"/>
      <c r="D1261" s="412"/>
      <c r="E1261" s="412"/>
      <c r="F1261" s="412"/>
      <c r="G1261" s="412"/>
      <c r="H1261" s="412"/>
      <c r="I1261" s="412"/>
      <c r="J1261" s="412"/>
      <c r="K1261" s="412"/>
      <c r="L1261" s="412"/>
      <c r="M1261" s="412"/>
      <c r="N1261" s="412"/>
      <c r="O1261" s="412"/>
      <c r="P1261" s="412"/>
      <c r="Q1261" s="412"/>
      <c r="R1261" s="412"/>
      <c r="S1261" s="412"/>
      <c r="T1261" s="412"/>
      <c r="U1261" s="412"/>
      <c r="V1261" s="412"/>
      <c r="W1261" s="412"/>
      <c r="X1261" s="412"/>
      <c r="Y1261" s="412"/>
      <c r="Z1261" s="412"/>
      <c r="AA1261" s="412"/>
      <c r="AB1261" s="412"/>
      <c r="AC1261" s="412"/>
      <c r="AD1261" s="412"/>
    </row>
    <row r="1262" spans="1:30" ht="20.25" hidden="1" customHeight="1" x14ac:dyDescent="0.4"/>
    <row r="1263" spans="1:30" ht="20.25" hidden="1" customHeight="1" x14ac:dyDescent="0.4">
      <c r="B1263" s="427"/>
      <c r="C1263" s="427"/>
      <c r="D1263" s="427"/>
      <c r="E1263" s="427"/>
      <c r="F1263" s="427"/>
      <c r="G1263" s="427"/>
      <c r="H1263" s="427"/>
      <c r="I1263" s="427"/>
      <c r="J1263" s="427"/>
      <c r="K1263" s="427"/>
      <c r="L1263" s="427"/>
      <c r="M1263" s="427"/>
      <c r="N1263" s="427"/>
      <c r="O1263" s="427"/>
      <c r="P1263" s="427"/>
      <c r="Q1263" s="427"/>
      <c r="R1263" s="427"/>
      <c r="S1263" s="427"/>
      <c r="T1263" s="427"/>
      <c r="U1263" s="427"/>
      <c r="V1263" s="427"/>
      <c r="W1263" s="427"/>
      <c r="X1263" s="427"/>
      <c r="Y1263" s="427"/>
      <c r="Z1263" s="427"/>
      <c r="AA1263" s="427"/>
      <c r="AB1263" s="427"/>
      <c r="AC1263" s="427"/>
      <c r="AD1263" s="427"/>
    </row>
    <row r="1264" spans="1:30" ht="20.25" hidden="1" customHeight="1" x14ac:dyDescent="0.4">
      <c r="B1264" s="427"/>
      <c r="C1264" s="427"/>
      <c r="D1264" s="427"/>
      <c r="E1264" s="427"/>
      <c r="F1264" s="427"/>
      <c r="G1264" s="427"/>
      <c r="H1264" s="427"/>
      <c r="I1264" s="427"/>
      <c r="J1264" s="427"/>
      <c r="K1264" s="427"/>
      <c r="L1264" s="427"/>
      <c r="M1264" s="427"/>
      <c r="N1264" s="427"/>
      <c r="O1264" s="427"/>
      <c r="P1264" s="427"/>
      <c r="Q1264" s="427"/>
      <c r="R1264" s="427"/>
      <c r="S1264" s="427"/>
      <c r="T1264" s="427"/>
      <c r="U1264" s="427"/>
      <c r="V1264" s="427"/>
      <c r="W1264" s="427"/>
      <c r="X1264" s="427"/>
      <c r="Y1264" s="427"/>
      <c r="Z1264" s="427"/>
      <c r="AA1264" s="427"/>
      <c r="AB1264" s="427"/>
      <c r="AC1264" s="427"/>
      <c r="AD1264" s="427"/>
    </row>
    <row r="1265" spans="1:33" ht="20.25" hidden="1" customHeight="1" x14ac:dyDescent="0.4"/>
    <row r="1266" spans="1:33" ht="20.25" hidden="1" customHeight="1" x14ac:dyDescent="0.4"/>
    <row r="1267" spans="1:33" ht="20.25" hidden="1" customHeight="1" x14ac:dyDescent="0.4"/>
    <row r="1268" spans="1:33" ht="20.25" hidden="1" customHeight="1" x14ac:dyDescent="0.4"/>
    <row r="1269" spans="1:33" ht="20.25" hidden="1" customHeight="1" x14ac:dyDescent="0.4"/>
    <row r="1270" spans="1:33" ht="20.25" hidden="1" customHeight="1" x14ac:dyDescent="0.4"/>
    <row r="1271" spans="1:33" ht="20.25" hidden="1" customHeight="1" x14ac:dyDescent="0.4"/>
    <row r="1272" spans="1:33" ht="20.25" hidden="1" customHeight="1" x14ac:dyDescent="0.4"/>
    <row r="1273" spans="1:33" ht="20.25" hidden="1" customHeight="1" x14ac:dyDescent="0.4"/>
    <row r="1274" spans="1:33" ht="20.25" hidden="1" customHeight="1" x14ac:dyDescent="0.4"/>
    <row r="1275" spans="1:33" ht="20.25" hidden="1" customHeight="1" x14ac:dyDescent="0.4"/>
    <row r="1276" spans="1:33" ht="20.25" hidden="1" customHeight="1" x14ac:dyDescent="0.4"/>
    <row r="1277" spans="1:33" ht="12" hidden="1" customHeight="1" x14ac:dyDescent="0.4">
      <c r="A1277" s="412" t="s">
        <v>6688</v>
      </c>
      <c r="B1277" s="412"/>
      <c r="C1277" s="412"/>
      <c r="D1277" s="412"/>
      <c r="E1277" s="412"/>
      <c r="F1277" s="412"/>
      <c r="G1277" s="412"/>
      <c r="H1277" s="412"/>
      <c r="I1277" s="412"/>
      <c r="J1277" s="412"/>
      <c r="K1277" s="412"/>
      <c r="L1277" s="412"/>
      <c r="M1277" s="412"/>
      <c r="N1277" s="412"/>
      <c r="O1277" s="412"/>
      <c r="P1277" s="412"/>
      <c r="Q1277" s="412"/>
      <c r="R1277" s="412"/>
      <c r="S1277" s="412"/>
      <c r="T1277" s="412"/>
      <c r="U1277" s="412"/>
      <c r="V1277" s="412"/>
      <c r="W1277" s="412"/>
      <c r="X1277" s="412"/>
      <c r="Y1277" s="412"/>
      <c r="Z1277" s="412"/>
      <c r="AA1277" s="412"/>
      <c r="AB1277" s="412"/>
      <c r="AC1277" s="412"/>
      <c r="AD1277" s="412"/>
    </row>
    <row r="1278" spans="1:33" ht="12" hidden="1" customHeight="1" x14ac:dyDescent="0.4">
      <c r="A1278" s="412"/>
      <c r="B1278" s="412"/>
      <c r="C1278" s="412"/>
      <c r="D1278" s="412"/>
      <c r="E1278" s="412"/>
      <c r="F1278" s="412"/>
      <c r="G1278" s="412"/>
      <c r="H1278" s="412"/>
      <c r="I1278" s="412"/>
      <c r="J1278" s="412"/>
      <c r="K1278" s="412"/>
      <c r="L1278" s="412"/>
      <c r="M1278" s="412"/>
      <c r="N1278" s="412"/>
      <c r="O1278" s="412"/>
      <c r="P1278" s="412"/>
      <c r="Q1278" s="412"/>
      <c r="R1278" s="412"/>
      <c r="S1278" s="412"/>
      <c r="T1278" s="412"/>
      <c r="U1278" s="412"/>
      <c r="V1278" s="412"/>
      <c r="W1278" s="412"/>
      <c r="X1278" s="412"/>
      <c r="Y1278" s="412"/>
      <c r="Z1278" s="412"/>
      <c r="AA1278" s="412"/>
      <c r="AB1278" s="412"/>
      <c r="AC1278" s="412"/>
      <c r="AD1278" s="412"/>
      <c r="AF1278" s="2" t="s">
        <v>6189</v>
      </c>
      <c r="AG1278" s="2" t="str">
        <f>入力情報!C400</f>
        <v>Name of Menbers 32
（社員 32の氏名）</v>
      </c>
    </row>
    <row r="1279" spans="1:33" ht="12" hidden="1" customHeight="1" x14ac:dyDescent="0.4">
      <c r="A1279" s="412"/>
      <c r="B1279" s="412"/>
      <c r="C1279" s="412"/>
      <c r="D1279" s="412"/>
      <c r="E1279" s="412"/>
      <c r="F1279" s="412"/>
      <c r="G1279" s="412"/>
      <c r="H1279" s="412"/>
      <c r="I1279" s="412"/>
      <c r="J1279" s="412"/>
      <c r="K1279" s="412"/>
      <c r="L1279" s="412"/>
      <c r="M1279" s="412"/>
      <c r="N1279" s="412"/>
      <c r="O1279" s="412"/>
      <c r="P1279" s="412"/>
      <c r="Q1279" s="412"/>
      <c r="R1279" s="412"/>
      <c r="S1279" s="412"/>
      <c r="T1279" s="412"/>
      <c r="U1279" s="412"/>
      <c r="V1279" s="412"/>
      <c r="W1279" s="412"/>
      <c r="X1279" s="412"/>
      <c r="Y1279" s="412"/>
      <c r="Z1279" s="412"/>
      <c r="AA1279" s="412"/>
      <c r="AB1279" s="412"/>
      <c r="AC1279" s="412"/>
      <c r="AD1279" s="412"/>
    </row>
    <row r="1280" spans="1:33" ht="9.9499999999999993" hidden="1" customHeight="1" x14ac:dyDescent="0.4"/>
    <row r="1281" spans="2:30" ht="20.25" hidden="1" customHeight="1" x14ac:dyDescent="0.4">
      <c r="B1281" s="426" t="str">
        <f>IF(入力情報!E400&lt;&gt;"","member with Limited Liability  "&amp;入力情報!E400,"")</f>
        <v/>
      </c>
      <c r="C1281" s="426"/>
      <c r="D1281" s="426"/>
      <c r="E1281" s="426"/>
      <c r="F1281" s="426"/>
      <c r="G1281" s="426"/>
      <c r="H1281" s="426"/>
      <c r="I1281" s="426"/>
      <c r="J1281" s="426"/>
      <c r="K1281" s="426"/>
      <c r="L1281" s="426"/>
      <c r="M1281" s="426"/>
      <c r="N1281" s="426"/>
      <c r="O1281" s="426"/>
      <c r="P1281" s="426"/>
      <c r="Q1281" s="426"/>
      <c r="R1281" s="426"/>
      <c r="S1281" s="426"/>
      <c r="T1281" s="426"/>
      <c r="U1281" s="426"/>
      <c r="V1281" s="426"/>
      <c r="W1281" s="426"/>
      <c r="X1281" s="426"/>
      <c r="Y1281" s="426"/>
      <c r="Z1281" s="426"/>
      <c r="AA1281" s="426"/>
      <c r="AB1281" s="426"/>
      <c r="AC1281" s="426"/>
      <c r="AD1281" s="426"/>
    </row>
    <row r="1282" spans="2:30" ht="20.25" hidden="1" customHeight="1" x14ac:dyDescent="0.4">
      <c r="B1282" s="426" t="str">
        <f>IF(入力情報!E401&lt;&gt;"","有限責任社員　　 　　　　　　"&amp;入力情報!E401&amp;" 殿","")</f>
        <v/>
      </c>
      <c r="C1282" s="426"/>
      <c r="D1282" s="426"/>
      <c r="E1282" s="426"/>
      <c r="F1282" s="426"/>
      <c r="G1282" s="426"/>
      <c r="H1282" s="426"/>
      <c r="I1282" s="426"/>
      <c r="J1282" s="426"/>
      <c r="K1282" s="426"/>
      <c r="L1282" s="426"/>
      <c r="M1282" s="426"/>
      <c r="N1282" s="426"/>
      <c r="O1282" s="426"/>
      <c r="P1282" s="426"/>
      <c r="Q1282" s="426"/>
      <c r="R1282" s="426"/>
      <c r="S1282" s="426"/>
      <c r="T1282" s="426"/>
      <c r="U1282" s="426"/>
      <c r="V1282" s="426"/>
      <c r="W1282" s="426"/>
      <c r="X1282" s="426"/>
      <c r="Y1282" s="426"/>
      <c r="Z1282" s="426"/>
      <c r="AA1282" s="426"/>
      <c r="AB1282" s="426"/>
      <c r="AC1282" s="426"/>
      <c r="AD1282" s="426"/>
    </row>
    <row r="1283" spans="2:30" ht="9.9499999999999993" hidden="1" customHeight="1" x14ac:dyDescent="0.4">
      <c r="B1283" s="145"/>
      <c r="C1283" s="145"/>
      <c r="D1283" s="145"/>
      <c r="E1283" s="145"/>
      <c r="F1283" s="145"/>
      <c r="G1283" s="145"/>
      <c r="H1283" s="145"/>
      <c r="I1283" s="145"/>
      <c r="J1283" s="145"/>
      <c r="K1283" s="145"/>
      <c r="L1283" s="145"/>
      <c r="M1283" s="145"/>
      <c r="N1283" s="145"/>
      <c r="O1283" s="145"/>
      <c r="P1283" s="145"/>
      <c r="Q1283" s="145"/>
      <c r="R1283" s="145"/>
      <c r="S1283" s="145"/>
      <c r="T1283" s="145"/>
      <c r="U1283" s="145"/>
      <c r="V1283" s="145"/>
      <c r="W1283" s="145"/>
      <c r="X1283" s="145"/>
      <c r="Y1283" s="145"/>
      <c r="Z1283" s="145"/>
      <c r="AA1283" s="145"/>
      <c r="AB1283" s="145"/>
      <c r="AC1283" s="145"/>
      <c r="AD1283" s="145"/>
    </row>
    <row r="1284" spans="2:30" ht="20.25" hidden="1" customHeight="1" x14ac:dyDescent="0.4">
      <c r="B1284" s="145"/>
      <c r="C1284" s="145"/>
      <c r="D1284" s="145"/>
      <c r="E1284" s="145"/>
      <c r="F1284" s="145"/>
      <c r="G1284" s="145"/>
      <c r="H1284" s="145"/>
      <c r="I1284" s="145"/>
      <c r="J1284" s="145"/>
      <c r="K1284" s="2" t="str">
        <f>IF(入力情報!E402="","",DBCS(TEXT(入力情報!E402,"0,000"))&amp;"yen")</f>
        <v/>
      </c>
      <c r="L1284" s="145"/>
      <c r="M1284" s="145"/>
      <c r="N1284" s="145"/>
      <c r="O1284" s="145"/>
      <c r="P1284" s="145"/>
      <c r="Q1284" s="145"/>
      <c r="R1284" s="145"/>
      <c r="S1284" s="145"/>
      <c r="T1284" s="145"/>
      <c r="U1284" s="145"/>
      <c r="V1284" s="145"/>
      <c r="W1284" s="145"/>
      <c r="X1284" s="145"/>
      <c r="Y1284" s="145"/>
      <c r="Z1284" s="145"/>
      <c r="AA1284" s="145"/>
      <c r="AB1284" s="145"/>
      <c r="AC1284" s="145"/>
      <c r="AD1284" s="145"/>
    </row>
    <row r="1285" spans="2:30" ht="20.25" hidden="1" customHeight="1" x14ac:dyDescent="0.4">
      <c r="B1285" s="145"/>
      <c r="C1285" s="145"/>
      <c r="D1285" s="145"/>
      <c r="E1285" s="145"/>
      <c r="F1285" s="145"/>
      <c r="G1285" s="145"/>
      <c r="H1285" s="145"/>
      <c r="J1285" s="2" t="str">
        <f>IF(入力情報!E402="","","金 "&amp;DBCS(TEXT(入力情報!E402,"0,000"))&amp;"円")</f>
        <v/>
      </c>
      <c r="L1285" s="145"/>
      <c r="M1285" s="145"/>
      <c r="N1285" s="145"/>
      <c r="O1285" s="145"/>
      <c r="P1285" s="145"/>
      <c r="Q1285" s="145"/>
      <c r="R1285" s="145"/>
      <c r="S1285" s="145"/>
      <c r="T1285" s="145"/>
      <c r="U1285" s="145"/>
      <c r="V1285" s="145"/>
      <c r="W1285" s="145"/>
      <c r="X1285" s="145"/>
      <c r="Y1285" s="145"/>
      <c r="Z1285" s="145"/>
      <c r="AA1285" s="145"/>
      <c r="AB1285" s="145"/>
      <c r="AC1285" s="145"/>
      <c r="AD1285" s="145"/>
    </row>
    <row r="1286" spans="2:30" ht="9.9499999999999993" hidden="1" customHeight="1" x14ac:dyDescent="0.4">
      <c r="B1286" s="145"/>
      <c r="C1286" s="145"/>
      <c r="D1286" s="145"/>
      <c r="E1286" s="145"/>
      <c r="F1286" s="145"/>
      <c r="G1286" s="145"/>
      <c r="H1286" s="145"/>
      <c r="L1286" s="145"/>
      <c r="M1286" s="145"/>
      <c r="N1286" s="145"/>
      <c r="O1286" s="145"/>
      <c r="P1286" s="145"/>
      <c r="Q1286" s="145"/>
      <c r="R1286" s="145"/>
      <c r="S1286" s="145"/>
      <c r="T1286" s="145"/>
      <c r="U1286" s="145"/>
      <c r="V1286" s="145"/>
      <c r="W1286" s="145"/>
      <c r="X1286" s="145"/>
      <c r="Y1286" s="145"/>
      <c r="Z1286" s="145"/>
      <c r="AA1286" s="145"/>
      <c r="AB1286" s="145"/>
      <c r="AC1286" s="145"/>
      <c r="AD1286" s="145"/>
    </row>
    <row r="1287" spans="2:30" ht="20.25" hidden="1" customHeight="1" x14ac:dyDescent="0.4">
      <c r="B1287" s="145"/>
      <c r="C1287" s="2" t="str">
        <f>"Received as a capital contribution to "&amp;入力情報!$E$6&amp;" Limited Liability Company."</f>
        <v>Received as a capital contribution to SampleName Limited Liability Company.</v>
      </c>
      <c r="E1287" s="145"/>
      <c r="F1287" s="145"/>
      <c r="G1287" s="145"/>
      <c r="H1287" s="145"/>
      <c r="L1287" s="145"/>
      <c r="M1287" s="145"/>
      <c r="N1287" s="145"/>
      <c r="O1287" s="145"/>
      <c r="P1287" s="145"/>
      <c r="Q1287" s="145"/>
      <c r="R1287" s="145"/>
      <c r="S1287" s="145"/>
      <c r="T1287" s="145"/>
      <c r="U1287" s="145"/>
      <c r="V1287" s="145"/>
      <c r="W1287" s="145"/>
      <c r="X1287" s="145"/>
      <c r="Y1287" s="145"/>
      <c r="Z1287" s="145"/>
      <c r="AA1287" s="145"/>
      <c r="AB1287" s="145"/>
      <c r="AC1287" s="145"/>
      <c r="AD1287" s="145"/>
    </row>
    <row r="1288" spans="2:30" ht="20.25" hidden="1" customHeight="1" x14ac:dyDescent="0.4">
      <c r="G1288" s="2" t="str">
        <f>入力情報!$E$6&amp;"合同会社の出資金として領収しました。"</f>
        <v>SampleName合同会社の出資金として領収しました。</v>
      </c>
    </row>
    <row r="1289" spans="2:30" ht="9.9499999999999993" hidden="1" customHeight="1" x14ac:dyDescent="0.4"/>
    <row r="1290" spans="2:30" ht="20.25" hidden="1" customHeight="1" x14ac:dyDescent="0.4">
      <c r="C1290" s="2" t="str">
        <f>入力情報!$E$776&amp;" year, "&amp;入力情報!$E$777&amp;" month-"&amp;入力情報!$E$778&amp;" day"</f>
        <v>2024 year, 4 month-25 day</v>
      </c>
    </row>
    <row r="1291" spans="2:30" ht="20.25" hidden="1" customHeight="1" x14ac:dyDescent="0.4">
      <c r="C1291" s="2" t="str">
        <f>DBCS(入力情報!$E$776)&amp;"年"&amp;DBCS(入力情報!$E$777)&amp;"月"&amp;DBCS(入力情報!$E$778)&amp;"日"</f>
        <v>２０２４年４月２５日</v>
      </c>
    </row>
    <row r="1292" spans="2:30" ht="9.9499999999999993" hidden="1" customHeight="1" x14ac:dyDescent="0.4"/>
    <row r="1293" spans="2:30" ht="20.25" hidden="1" customHeight="1" x14ac:dyDescent="0.4">
      <c r="M1293" s="2" t="str">
        <f>入力情報!$E$6&amp;" Limited Liability Company"</f>
        <v>SampleName Limited Liability Company</v>
      </c>
    </row>
    <row r="1294" spans="2:30" ht="20.25" hidden="1" customHeight="1" x14ac:dyDescent="0.4">
      <c r="M1294" s="2" t="str">
        <f>"Representative Members "&amp;入力情報!$E$12</f>
        <v>Representative Members Mary Smith</v>
      </c>
    </row>
    <row r="1295" spans="2:30" ht="20.25" hidden="1" customHeight="1" x14ac:dyDescent="0.4">
      <c r="M1295" s="2" t="str">
        <f>入力情報!E7&amp;"合同会社"</f>
        <v>サンプルネーム合同会社</v>
      </c>
    </row>
    <row r="1296" spans="2:30" ht="20.25" hidden="1" customHeight="1" x14ac:dyDescent="0.4">
      <c r="M1296" s="2" t="str">
        <f>"代表社員　"&amp;入力情報!$E$13</f>
        <v xml:space="preserve">代表社員　メアリー　スミス </v>
      </c>
    </row>
    <row r="1297" spans="1:30" ht="20.25" hidden="1" customHeight="1" x14ac:dyDescent="0.4"/>
    <row r="1298" spans="1:30" ht="20.25" hidden="1" customHeight="1" x14ac:dyDescent="0.4"/>
    <row r="1299" spans="1:30" ht="20.25" hidden="1" customHeight="1" x14ac:dyDescent="0.4">
      <c r="A1299" s="412"/>
      <c r="B1299" s="412"/>
      <c r="C1299" s="412"/>
      <c r="D1299" s="412"/>
      <c r="E1299" s="412"/>
      <c r="F1299" s="412"/>
      <c r="G1299" s="412"/>
      <c r="H1299" s="412"/>
      <c r="I1299" s="412"/>
      <c r="J1299" s="412"/>
      <c r="K1299" s="412"/>
      <c r="L1299" s="412"/>
      <c r="M1299" s="412"/>
      <c r="N1299" s="412"/>
      <c r="O1299" s="412"/>
      <c r="P1299" s="412"/>
      <c r="Q1299" s="412"/>
      <c r="R1299" s="412"/>
      <c r="S1299" s="412"/>
      <c r="T1299" s="412"/>
      <c r="U1299" s="412"/>
      <c r="V1299" s="412"/>
      <c r="W1299" s="412"/>
      <c r="X1299" s="412"/>
      <c r="Y1299" s="412"/>
      <c r="Z1299" s="412"/>
      <c r="AA1299" s="412"/>
      <c r="AB1299" s="412"/>
      <c r="AC1299" s="412"/>
      <c r="AD1299" s="412"/>
    </row>
    <row r="1300" spans="1:30" ht="20.25" hidden="1" customHeight="1" x14ac:dyDescent="0.4">
      <c r="A1300" s="412"/>
      <c r="B1300" s="412"/>
      <c r="C1300" s="412"/>
      <c r="D1300" s="412"/>
      <c r="E1300" s="412"/>
      <c r="F1300" s="412"/>
      <c r="G1300" s="412"/>
      <c r="H1300" s="412"/>
      <c r="I1300" s="412"/>
      <c r="J1300" s="412"/>
      <c r="K1300" s="412"/>
      <c r="L1300" s="412"/>
      <c r="M1300" s="412"/>
      <c r="N1300" s="412"/>
      <c r="O1300" s="412"/>
      <c r="P1300" s="412"/>
      <c r="Q1300" s="412"/>
      <c r="R1300" s="412"/>
      <c r="S1300" s="412"/>
      <c r="T1300" s="412"/>
      <c r="U1300" s="412"/>
      <c r="V1300" s="412"/>
      <c r="W1300" s="412"/>
      <c r="X1300" s="412"/>
      <c r="Y1300" s="412"/>
      <c r="Z1300" s="412"/>
      <c r="AA1300" s="412"/>
      <c r="AB1300" s="412"/>
      <c r="AC1300" s="412"/>
      <c r="AD1300" s="412"/>
    </row>
    <row r="1301" spans="1:30" ht="20.25" hidden="1" customHeight="1" x14ac:dyDescent="0.4">
      <c r="A1301" s="412"/>
      <c r="B1301" s="412"/>
      <c r="C1301" s="412"/>
      <c r="D1301" s="412"/>
      <c r="E1301" s="412"/>
      <c r="F1301" s="412"/>
      <c r="G1301" s="412"/>
      <c r="H1301" s="412"/>
      <c r="I1301" s="412"/>
      <c r="J1301" s="412"/>
      <c r="K1301" s="412"/>
      <c r="L1301" s="412"/>
      <c r="M1301" s="412"/>
      <c r="N1301" s="412"/>
      <c r="O1301" s="412"/>
      <c r="P1301" s="412"/>
      <c r="Q1301" s="412"/>
      <c r="R1301" s="412"/>
      <c r="S1301" s="412"/>
      <c r="T1301" s="412"/>
      <c r="U1301" s="412"/>
      <c r="V1301" s="412"/>
      <c r="W1301" s="412"/>
      <c r="X1301" s="412"/>
      <c r="Y1301" s="412"/>
      <c r="Z1301" s="412"/>
      <c r="AA1301" s="412"/>
      <c r="AB1301" s="412"/>
      <c r="AC1301" s="412"/>
      <c r="AD1301" s="412"/>
    </row>
    <row r="1302" spans="1:30" ht="20.25" hidden="1" customHeight="1" x14ac:dyDescent="0.4"/>
    <row r="1303" spans="1:30" ht="20.25" hidden="1" customHeight="1" x14ac:dyDescent="0.4">
      <c r="B1303" s="427"/>
      <c r="C1303" s="427"/>
      <c r="D1303" s="427"/>
      <c r="E1303" s="427"/>
      <c r="F1303" s="427"/>
      <c r="G1303" s="427"/>
      <c r="H1303" s="427"/>
      <c r="I1303" s="427"/>
      <c r="J1303" s="427"/>
      <c r="K1303" s="427"/>
      <c r="L1303" s="427"/>
      <c r="M1303" s="427"/>
      <c r="N1303" s="427"/>
      <c r="O1303" s="427"/>
      <c r="P1303" s="427"/>
      <c r="Q1303" s="427"/>
      <c r="R1303" s="427"/>
      <c r="S1303" s="427"/>
      <c r="T1303" s="427"/>
      <c r="U1303" s="427"/>
      <c r="V1303" s="427"/>
      <c r="W1303" s="427"/>
      <c r="X1303" s="427"/>
      <c r="Y1303" s="427"/>
      <c r="Z1303" s="427"/>
      <c r="AA1303" s="427"/>
      <c r="AB1303" s="427"/>
      <c r="AC1303" s="427"/>
      <c r="AD1303" s="427"/>
    </row>
    <row r="1304" spans="1:30" ht="20.25" hidden="1" customHeight="1" x14ac:dyDescent="0.4">
      <c r="B1304" s="427"/>
      <c r="C1304" s="427"/>
      <c r="D1304" s="427"/>
      <c r="E1304" s="427"/>
      <c r="F1304" s="427"/>
      <c r="G1304" s="427"/>
      <c r="H1304" s="427"/>
      <c r="I1304" s="427"/>
      <c r="J1304" s="427"/>
      <c r="K1304" s="427"/>
      <c r="L1304" s="427"/>
      <c r="M1304" s="427"/>
      <c r="N1304" s="427"/>
      <c r="O1304" s="427"/>
      <c r="P1304" s="427"/>
      <c r="Q1304" s="427"/>
      <c r="R1304" s="427"/>
      <c r="S1304" s="427"/>
      <c r="T1304" s="427"/>
      <c r="U1304" s="427"/>
      <c r="V1304" s="427"/>
      <c r="W1304" s="427"/>
      <c r="X1304" s="427"/>
      <c r="Y1304" s="427"/>
      <c r="Z1304" s="427"/>
      <c r="AA1304" s="427"/>
      <c r="AB1304" s="427"/>
      <c r="AC1304" s="427"/>
      <c r="AD1304" s="427"/>
    </row>
    <row r="1305" spans="1:30" ht="20.25" hidden="1" customHeight="1" x14ac:dyDescent="0.4"/>
    <row r="1306" spans="1:30" ht="20.25" hidden="1" customHeight="1" x14ac:dyDescent="0.4"/>
    <row r="1307" spans="1:30" ht="20.25" hidden="1" customHeight="1" x14ac:dyDescent="0.4"/>
    <row r="1308" spans="1:30" ht="20.25" hidden="1" customHeight="1" x14ac:dyDescent="0.4"/>
    <row r="1309" spans="1:30" ht="20.25" hidden="1" customHeight="1" x14ac:dyDescent="0.4"/>
    <row r="1310" spans="1:30" ht="20.25" hidden="1" customHeight="1" x14ac:dyDescent="0.4"/>
    <row r="1311" spans="1:30" ht="20.25" hidden="1" customHeight="1" x14ac:dyDescent="0.4"/>
    <row r="1312" spans="1:30" ht="20.25" hidden="1" customHeight="1" x14ac:dyDescent="0.4"/>
    <row r="1313" spans="1:33" ht="20.25" hidden="1" customHeight="1" x14ac:dyDescent="0.4"/>
    <row r="1314" spans="1:33" ht="20.25" hidden="1" customHeight="1" x14ac:dyDescent="0.4"/>
    <row r="1315" spans="1:33" ht="20.25" hidden="1" customHeight="1" x14ac:dyDescent="0.4"/>
    <row r="1316" spans="1:33" ht="20.25" hidden="1" customHeight="1" x14ac:dyDescent="0.4"/>
    <row r="1317" spans="1:33" ht="12" hidden="1" customHeight="1" x14ac:dyDescent="0.4">
      <c r="A1317" s="412" t="s">
        <v>6688</v>
      </c>
      <c r="B1317" s="412"/>
      <c r="C1317" s="412"/>
      <c r="D1317" s="412"/>
      <c r="E1317" s="412"/>
      <c r="F1317" s="412"/>
      <c r="G1317" s="412"/>
      <c r="H1317" s="412"/>
      <c r="I1317" s="412"/>
      <c r="J1317" s="412"/>
      <c r="K1317" s="412"/>
      <c r="L1317" s="412"/>
      <c r="M1317" s="412"/>
      <c r="N1317" s="412"/>
      <c r="O1317" s="412"/>
      <c r="P1317" s="412"/>
      <c r="Q1317" s="412"/>
      <c r="R1317" s="412"/>
      <c r="S1317" s="412"/>
      <c r="T1317" s="412"/>
      <c r="U1317" s="412"/>
      <c r="V1317" s="412"/>
      <c r="W1317" s="412"/>
      <c r="X1317" s="412"/>
      <c r="Y1317" s="412"/>
      <c r="Z1317" s="412"/>
      <c r="AA1317" s="412"/>
      <c r="AB1317" s="412"/>
      <c r="AC1317" s="412"/>
      <c r="AD1317" s="412"/>
    </row>
    <row r="1318" spans="1:33" ht="12" hidden="1" customHeight="1" x14ac:dyDescent="0.4">
      <c r="A1318" s="412"/>
      <c r="B1318" s="412"/>
      <c r="C1318" s="412"/>
      <c r="D1318" s="412"/>
      <c r="E1318" s="412"/>
      <c r="F1318" s="412"/>
      <c r="G1318" s="412"/>
      <c r="H1318" s="412"/>
      <c r="I1318" s="412"/>
      <c r="J1318" s="412"/>
      <c r="K1318" s="412"/>
      <c r="L1318" s="412"/>
      <c r="M1318" s="412"/>
      <c r="N1318" s="412"/>
      <c r="O1318" s="412"/>
      <c r="P1318" s="412"/>
      <c r="Q1318" s="412"/>
      <c r="R1318" s="412"/>
      <c r="S1318" s="412"/>
      <c r="T1318" s="412"/>
      <c r="U1318" s="412"/>
      <c r="V1318" s="412"/>
      <c r="W1318" s="412"/>
      <c r="X1318" s="412"/>
      <c r="Y1318" s="412"/>
      <c r="Z1318" s="412"/>
      <c r="AA1318" s="412"/>
      <c r="AB1318" s="412"/>
      <c r="AC1318" s="412"/>
      <c r="AD1318" s="412"/>
      <c r="AF1318" s="2" t="s">
        <v>6189</v>
      </c>
      <c r="AG1318" s="2" t="str">
        <f>入力情報!C412</f>
        <v>Name of Menbers 33
（社員 33の氏名）</v>
      </c>
    </row>
    <row r="1319" spans="1:33" ht="12" hidden="1" customHeight="1" x14ac:dyDescent="0.4">
      <c r="A1319" s="412"/>
      <c r="B1319" s="412"/>
      <c r="C1319" s="412"/>
      <c r="D1319" s="412"/>
      <c r="E1319" s="412"/>
      <c r="F1319" s="412"/>
      <c r="G1319" s="412"/>
      <c r="H1319" s="412"/>
      <c r="I1319" s="412"/>
      <c r="J1319" s="412"/>
      <c r="K1319" s="412"/>
      <c r="L1319" s="412"/>
      <c r="M1319" s="412"/>
      <c r="N1319" s="412"/>
      <c r="O1319" s="412"/>
      <c r="P1319" s="412"/>
      <c r="Q1319" s="412"/>
      <c r="R1319" s="412"/>
      <c r="S1319" s="412"/>
      <c r="T1319" s="412"/>
      <c r="U1319" s="412"/>
      <c r="V1319" s="412"/>
      <c r="W1319" s="412"/>
      <c r="X1319" s="412"/>
      <c r="Y1319" s="412"/>
      <c r="Z1319" s="412"/>
      <c r="AA1319" s="412"/>
      <c r="AB1319" s="412"/>
      <c r="AC1319" s="412"/>
      <c r="AD1319" s="412"/>
    </row>
    <row r="1320" spans="1:33" ht="9.9499999999999993" hidden="1" customHeight="1" x14ac:dyDescent="0.4"/>
    <row r="1321" spans="1:33" ht="20.25" hidden="1" customHeight="1" x14ac:dyDescent="0.4">
      <c r="B1321" s="426" t="str">
        <f>IF(入力情報!E412&lt;&gt;"","member with Limited Liability  "&amp;入力情報!E412,"")</f>
        <v/>
      </c>
      <c r="C1321" s="426"/>
      <c r="D1321" s="426"/>
      <c r="E1321" s="426"/>
      <c r="F1321" s="426"/>
      <c r="G1321" s="426"/>
      <c r="H1321" s="426"/>
      <c r="I1321" s="426"/>
      <c r="J1321" s="426"/>
      <c r="K1321" s="426"/>
      <c r="L1321" s="426"/>
      <c r="M1321" s="426"/>
      <c r="N1321" s="426"/>
      <c r="O1321" s="426"/>
      <c r="P1321" s="426"/>
      <c r="Q1321" s="426"/>
      <c r="R1321" s="426"/>
      <c r="S1321" s="426"/>
      <c r="T1321" s="426"/>
      <c r="U1321" s="426"/>
      <c r="V1321" s="426"/>
      <c r="W1321" s="426"/>
      <c r="X1321" s="426"/>
      <c r="Y1321" s="426"/>
      <c r="Z1321" s="426"/>
      <c r="AA1321" s="426"/>
      <c r="AB1321" s="426"/>
      <c r="AC1321" s="426"/>
      <c r="AD1321" s="426"/>
    </row>
    <row r="1322" spans="1:33" ht="20.25" hidden="1" customHeight="1" x14ac:dyDescent="0.4">
      <c r="B1322" s="426" t="str">
        <f>IF(入力情報!E413&lt;&gt;"","有限責任社員　　 　　　　　　"&amp;入力情報!E413&amp;" 殿","")</f>
        <v/>
      </c>
      <c r="C1322" s="426"/>
      <c r="D1322" s="426"/>
      <c r="E1322" s="426"/>
      <c r="F1322" s="426"/>
      <c r="G1322" s="426"/>
      <c r="H1322" s="426"/>
      <c r="I1322" s="426"/>
      <c r="J1322" s="426"/>
      <c r="K1322" s="426"/>
      <c r="L1322" s="426"/>
      <c r="M1322" s="426"/>
      <c r="N1322" s="426"/>
      <c r="O1322" s="426"/>
      <c r="P1322" s="426"/>
      <c r="Q1322" s="426"/>
      <c r="R1322" s="426"/>
      <c r="S1322" s="426"/>
      <c r="T1322" s="426"/>
      <c r="U1322" s="426"/>
      <c r="V1322" s="426"/>
      <c r="W1322" s="426"/>
      <c r="X1322" s="426"/>
      <c r="Y1322" s="426"/>
      <c r="Z1322" s="426"/>
      <c r="AA1322" s="426"/>
      <c r="AB1322" s="426"/>
      <c r="AC1322" s="426"/>
      <c r="AD1322" s="426"/>
    </row>
    <row r="1323" spans="1:33" ht="9.9499999999999993" hidden="1" customHeight="1" x14ac:dyDescent="0.4">
      <c r="B1323" s="145"/>
      <c r="C1323" s="145"/>
      <c r="D1323" s="145"/>
      <c r="E1323" s="145"/>
      <c r="F1323" s="145"/>
      <c r="G1323" s="145"/>
      <c r="H1323" s="145"/>
      <c r="I1323" s="145"/>
      <c r="J1323" s="145"/>
      <c r="K1323" s="145"/>
      <c r="L1323" s="145"/>
      <c r="M1323" s="145"/>
      <c r="N1323" s="145"/>
      <c r="O1323" s="145"/>
      <c r="P1323" s="145"/>
      <c r="Q1323" s="145"/>
      <c r="R1323" s="145"/>
      <c r="S1323" s="145"/>
      <c r="T1323" s="145"/>
      <c r="U1323" s="145"/>
      <c r="V1323" s="145"/>
      <c r="W1323" s="145"/>
      <c r="X1323" s="145"/>
      <c r="Y1323" s="145"/>
      <c r="Z1323" s="145"/>
      <c r="AA1323" s="145"/>
      <c r="AB1323" s="145"/>
      <c r="AC1323" s="145"/>
      <c r="AD1323" s="145"/>
    </row>
    <row r="1324" spans="1:33" ht="20.25" hidden="1" customHeight="1" x14ac:dyDescent="0.4">
      <c r="B1324" s="145"/>
      <c r="C1324" s="145"/>
      <c r="D1324" s="145"/>
      <c r="E1324" s="145"/>
      <c r="F1324" s="145"/>
      <c r="G1324" s="145"/>
      <c r="H1324" s="145"/>
      <c r="I1324" s="145"/>
      <c r="J1324" s="145"/>
      <c r="K1324" s="2" t="str">
        <f>IF(入力情報!E414="","",DBCS(TEXT(入力情報!E414,"0,000"))&amp;"yen")</f>
        <v/>
      </c>
      <c r="L1324" s="145"/>
      <c r="M1324" s="145"/>
      <c r="N1324" s="145"/>
      <c r="O1324" s="145"/>
      <c r="P1324" s="145"/>
      <c r="Q1324" s="145"/>
      <c r="R1324" s="145"/>
      <c r="S1324" s="145"/>
      <c r="T1324" s="145"/>
      <c r="U1324" s="145"/>
      <c r="V1324" s="145"/>
      <c r="W1324" s="145"/>
      <c r="X1324" s="145"/>
      <c r="Y1324" s="145"/>
      <c r="Z1324" s="145"/>
      <c r="AA1324" s="145"/>
      <c r="AB1324" s="145"/>
      <c r="AC1324" s="145"/>
      <c r="AD1324" s="145"/>
    </row>
    <row r="1325" spans="1:33" ht="20.25" hidden="1" customHeight="1" x14ac:dyDescent="0.4">
      <c r="B1325" s="145"/>
      <c r="C1325" s="145"/>
      <c r="D1325" s="145"/>
      <c r="E1325" s="145"/>
      <c r="F1325" s="145"/>
      <c r="G1325" s="145"/>
      <c r="H1325" s="145"/>
      <c r="J1325" s="2" t="str">
        <f>IF(入力情報!E414="","","金 "&amp;DBCS(TEXT(入力情報!E414,"0,000"))&amp;"円")</f>
        <v/>
      </c>
      <c r="L1325" s="145"/>
      <c r="M1325" s="145"/>
      <c r="N1325" s="145"/>
      <c r="O1325" s="145"/>
      <c r="P1325" s="145"/>
      <c r="Q1325" s="145"/>
      <c r="R1325" s="145"/>
      <c r="S1325" s="145"/>
      <c r="T1325" s="145"/>
      <c r="U1325" s="145"/>
      <c r="V1325" s="145"/>
      <c r="W1325" s="145"/>
      <c r="X1325" s="145"/>
      <c r="Y1325" s="145"/>
      <c r="Z1325" s="145"/>
      <c r="AA1325" s="145"/>
      <c r="AB1325" s="145"/>
      <c r="AC1325" s="145"/>
      <c r="AD1325" s="145"/>
    </row>
    <row r="1326" spans="1:33" ht="9.9499999999999993" hidden="1" customHeight="1" x14ac:dyDescent="0.4">
      <c r="B1326" s="145"/>
      <c r="C1326" s="145"/>
      <c r="D1326" s="145"/>
      <c r="E1326" s="145"/>
      <c r="F1326" s="145"/>
      <c r="G1326" s="145"/>
      <c r="H1326" s="145"/>
      <c r="L1326" s="145"/>
      <c r="M1326" s="145"/>
      <c r="N1326" s="145"/>
      <c r="O1326" s="145"/>
      <c r="P1326" s="145"/>
      <c r="Q1326" s="145"/>
      <c r="R1326" s="145"/>
      <c r="S1326" s="145"/>
      <c r="T1326" s="145"/>
      <c r="U1326" s="145"/>
      <c r="V1326" s="145"/>
      <c r="W1326" s="145"/>
      <c r="X1326" s="145"/>
      <c r="Y1326" s="145"/>
      <c r="Z1326" s="145"/>
      <c r="AA1326" s="145"/>
      <c r="AB1326" s="145"/>
      <c r="AC1326" s="145"/>
      <c r="AD1326" s="145"/>
    </row>
    <row r="1327" spans="1:33" ht="20.25" hidden="1" customHeight="1" x14ac:dyDescent="0.4">
      <c r="B1327" s="145"/>
      <c r="C1327" s="2" t="str">
        <f>"Received as a capital contribution to "&amp;入力情報!$E$6&amp;" Limited Liability Company."</f>
        <v>Received as a capital contribution to SampleName Limited Liability Company.</v>
      </c>
      <c r="E1327" s="145"/>
      <c r="F1327" s="145"/>
      <c r="G1327" s="145"/>
      <c r="H1327" s="145"/>
      <c r="L1327" s="145"/>
      <c r="M1327" s="145"/>
      <c r="N1327" s="145"/>
      <c r="O1327" s="145"/>
      <c r="P1327" s="145"/>
      <c r="Q1327" s="145"/>
      <c r="R1327" s="145"/>
      <c r="S1327" s="145"/>
      <c r="T1327" s="145"/>
      <c r="U1327" s="145"/>
      <c r="V1327" s="145"/>
      <c r="W1327" s="145"/>
      <c r="X1327" s="145"/>
      <c r="Y1327" s="145"/>
      <c r="Z1327" s="145"/>
      <c r="AA1327" s="145"/>
      <c r="AB1327" s="145"/>
      <c r="AC1327" s="145"/>
      <c r="AD1327" s="145"/>
    </row>
    <row r="1328" spans="1:33" ht="20.25" hidden="1" customHeight="1" x14ac:dyDescent="0.4">
      <c r="G1328" s="2" t="str">
        <f>入力情報!$E$6&amp;"合同会社の出資金として領収しました。"</f>
        <v>SampleName合同会社の出資金として領収しました。</v>
      </c>
    </row>
    <row r="1329" spans="1:30" ht="9.9499999999999993" hidden="1" customHeight="1" x14ac:dyDescent="0.4"/>
    <row r="1330" spans="1:30" ht="20.25" hidden="1" customHeight="1" x14ac:dyDescent="0.4">
      <c r="C1330" s="2" t="str">
        <f>入力情報!$E$776&amp;" year, "&amp;入力情報!$E$777&amp;" month-"&amp;入力情報!$E$778&amp;" day"</f>
        <v>2024 year, 4 month-25 day</v>
      </c>
    </row>
    <row r="1331" spans="1:30" ht="20.25" hidden="1" customHeight="1" x14ac:dyDescent="0.4">
      <c r="C1331" s="2" t="str">
        <f>DBCS(入力情報!$E$776)&amp;"年"&amp;DBCS(入力情報!$E$777)&amp;"月"&amp;DBCS(入力情報!$E$778)&amp;"日"</f>
        <v>２０２４年４月２５日</v>
      </c>
    </row>
    <row r="1332" spans="1:30" ht="9.9499999999999993" hidden="1" customHeight="1" x14ac:dyDescent="0.4"/>
    <row r="1333" spans="1:30" ht="20.25" hidden="1" customHeight="1" x14ac:dyDescent="0.4">
      <c r="M1333" s="2" t="str">
        <f>入力情報!$E$6&amp;" Limited Liability Company"</f>
        <v>SampleName Limited Liability Company</v>
      </c>
    </row>
    <row r="1334" spans="1:30" ht="20.25" hidden="1" customHeight="1" x14ac:dyDescent="0.4">
      <c r="M1334" s="2" t="str">
        <f>"Representative Members "&amp;入力情報!$E$12</f>
        <v>Representative Members Mary Smith</v>
      </c>
    </row>
    <row r="1335" spans="1:30" ht="20.25" hidden="1" customHeight="1" x14ac:dyDescent="0.4">
      <c r="M1335" s="2" t="str">
        <f>入力情報!E7&amp;"合同会社"</f>
        <v>サンプルネーム合同会社</v>
      </c>
    </row>
    <row r="1336" spans="1:30" ht="20.25" hidden="1" customHeight="1" x14ac:dyDescent="0.4">
      <c r="M1336" s="2" t="str">
        <f>"代表社員　"&amp;入力情報!$E$13</f>
        <v xml:space="preserve">代表社員　メアリー　スミス </v>
      </c>
    </row>
    <row r="1337" spans="1:30" ht="20.25" hidden="1" customHeight="1" x14ac:dyDescent="0.4"/>
    <row r="1338" spans="1:30" ht="20.25" hidden="1" customHeight="1" x14ac:dyDescent="0.4"/>
    <row r="1339" spans="1:30" ht="20.25" hidden="1" customHeight="1" x14ac:dyDescent="0.4">
      <c r="A1339" s="412"/>
      <c r="B1339" s="412"/>
      <c r="C1339" s="412"/>
      <c r="D1339" s="412"/>
      <c r="E1339" s="412"/>
      <c r="F1339" s="412"/>
      <c r="G1339" s="412"/>
      <c r="H1339" s="412"/>
      <c r="I1339" s="412"/>
      <c r="J1339" s="412"/>
      <c r="K1339" s="412"/>
      <c r="L1339" s="412"/>
      <c r="M1339" s="412"/>
      <c r="N1339" s="412"/>
      <c r="O1339" s="412"/>
      <c r="P1339" s="412"/>
      <c r="Q1339" s="412"/>
      <c r="R1339" s="412"/>
      <c r="S1339" s="412"/>
      <c r="T1339" s="412"/>
      <c r="U1339" s="412"/>
      <c r="V1339" s="412"/>
      <c r="W1339" s="412"/>
      <c r="X1339" s="412"/>
      <c r="Y1339" s="412"/>
      <c r="Z1339" s="412"/>
      <c r="AA1339" s="412"/>
      <c r="AB1339" s="412"/>
      <c r="AC1339" s="412"/>
      <c r="AD1339" s="412"/>
    </row>
    <row r="1340" spans="1:30" ht="20.25" hidden="1" customHeight="1" x14ac:dyDescent="0.4">
      <c r="A1340" s="412"/>
      <c r="B1340" s="412"/>
      <c r="C1340" s="412"/>
      <c r="D1340" s="412"/>
      <c r="E1340" s="412"/>
      <c r="F1340" s="412"/>
      <c r="G1340" s="412"/>
      <c r="H1340" s="412"/>
      <c r="I1340" s="412"/>
      <c r="J1340" s="412"/>
      <c r="K1340" s="412"/>
      <c r="L1340" s="412"/>
      <c r="M1340" s="412"/>
      <c r="N1340" s="412"/>
      <c r="O1340" s="412"/>
      <c r="P1340" s="412"/>
      <c r="Q1340" s="412"/>
      <c r="R1340" s="412"/>
      <c r="S1340" s="412"/>
      <c r="T1340" s="412"/>
      <c r="U1340" s="412"/>
      <c r="V1340" s="412"/>
      <c r="W1340" s="412"/>
      <c r="X1340" s="412"/>
      <c r="Y1340" s="412"/>
      <c r="Z1340" s="412"/>
      <c r="AA1340" s="412"/>
      <c r="AB1340" s="412"/>
      <c r="AC1340" s="412"/>
      <c r="AD1340" s="412"/>
    </row>
    <row r="1341" spans="1:30" ht="20.25" hidden="1" customHeight="1" x14ac:dyDescent="0.4">
      <c r="A1341" s="412"/>
      <c r="B1341" s="412"/>
      <c r="C1341" s="412"/>
      <c r="D1341" s="412"/>
      <c r="E1341" s="412"/>
      <c r="F1341" s="412"/>
      <c r="G1341" s="412"/>
      <c r="H1341" s="412"/>
      <c r="I1341" s="412"/>
      <c r="J1341" s="412"/>
      <c r="K1341" s="412"/>
      <c r="L1341" s="412"/>
      <c r="M1341" s="412"/>
      <c r="N1341" s="412"/>
      <c r="O1341" s="412"/>
      <c r="P1341" s="412"/>
      <c r="Q1341" s="412"/>
      <c r="R1341" s="412"/>
      <c r="S1341" s="412"/>
      <c r="T1341" s="412"/>
      <c r="U1341" s="412"/>
      <c r="V1341" s="412"/>
      <c r="W1341" s="412"/>
      <c r="X1341" s="412"/>
      <c r="Y1341" s="412"/>
      <c r="Z1341" s="412"/>
      <c r="AA1341" s="412"/>
      <c r="AB1341" s="412"/>
      <c r="AC1341" s="412"/>
      <c r="AD1341" s="412"/>
    </row>
    <row r="1342" spans="1:30" ht="20.25" hidden="1" customHeight="1" x14ac:dyDescent="0.4"/>
    <row r="1343" spans="1:30" ht="20.25" hidden="1" customHeight="1" x14ac:dyDescent="0.4">
      <c r="B1343" s="427"/>
      <c r="C1343" s="427"/>
      <c r="D1343" s="427"/>
      <c r="E1343" s="427"/>
      <c r="F1343" s="427"/>
      <c r="G1343" s="427"/>
      <c r="H1343" s="427"/>
      <c r="I1343" s="427"/>
      <c r="J1343" s="427"/>
      <c r="K1343" s="427"/>
      <c r="L1343" s="427"/>
      <c r="M1343" s="427"/>
      <c r="N1343" s="427"/>
      <c r="O1343" s="427"/>
      <c r="P1343" s="427"/>
      <c r="Q1343" s="427"/>
      <c r="R1343" s="427"/>
      <c r="S1343" s="427"/>
      <c r="T1343" s="427"/>
      <c r="U1343" s="427"/>
      <c r="V1343" s="427"/>
      <c r="W1343" s="427"/>
      <c r="X1343" s="427"/>
      <c r="Y1343" s="427"/>
      <c r="Z1343" s="427"/>
      <c r="AA1343" s="427"/>
      <c r="AB1343" s="427"/>
      <c r="AC1343" s="427"/>
      <c r="AD1343" s="427"/>
    </row>
    <row r="1344" spans="1:30" ht="20.25" hidden="1" customHeight="1" x14ac:dyDescent="0.4">
      <c r="B1344" s="427"/>
      <c r="C1344" s="427"/>
      <c r="D1344" s="427"/>
      <c r="E1344" s="427"/>
      <c r="F1344" s="427"/>
      <c r="G1344" s="427"/>
      <c r="H1344" s="427"/>
      <c r="I1344" s="427"/>
      <c r="J1344" s="427"/>
      <c r="K1344" s="427"/>
      <c r="L1344" s="427"/>
      <c r="M1344" s="427"/>
      <c r="N1344" s="427"/>
      <c r="O1344" s="427"/>
      <c r="P1344" s="427"/>
      <c r="Q1344" s="427"/>
      <c r="R1344" s="427"/>
      <c r="S1344" s="427"/>
      <c r="T1344" s="427"/>
      <c r="U1344" s="427"/>
      <c r="V1344" s="427"/>
      <c r="W1344" s="427"/>
      <c r="X1344" s="427"/>
      <c r="Y1344" s="427"/>
      <c r="Z1344" s="427"/>
      <c r="AA1344" s="427"/>
      <c r="AB1344" s="427"/>
      <c r="AC1344" s="427"/>
      <c r="AD1344" s="427"/>
    </row>
    <row r="1345" spans="1:33" ht="20.25" hidden="1" customHeight="1" x14ac:dyDescent="0.4"/>
    <row r="1346" spans="1:33" ht="20.25" hidden="1" customHeight="1" x14ac:dyDescent="0.4"/>
    <row r="1347" spans="1:33" ht="20.25" hidden="1" customHeight="1" x14ac:dyDescent="0.4"/>
    <row r="1348" spans="1:33" ht="20.25" hidden="1" customHeight="1" x14ac:dyDescent="0.4"/>
    <row r="1349" spans="1:33" ht="20.25" hidden="1" customHeight="1" x14ac:dyDescent="0.4"/>
    <row r="1350" spans="1:33" ht="20.25" hidden="1" customHeight="1" x14ac:dyDescent="0.4"/>
    <row r="1351" spans="1:33" ht="20.25" hidden="1" customHeight="1" x14ac:dyDescent="0.4"/>
    <row r="1352" spans="1:33" ht="20.25" hidden="1" customHeight="1" x14ac:dyDescent="0.4"/>
    <row r="1353" spans="1:33" ht="20.25" hidden="1" customHeight="1" x14ac:dyDescent="0.4"/>
    <row r="1354" spans="1:33" ht="20.25" hidden="1" customHeight="1" x14ac:dyDescent="0.4"/>
    <row r="1355" spans="1:33" ht="20.25" hidden="1" customHeight="1" x14ac:dyDescent="0.4"/>
    <row r="1356" spans="1:33" ht="20.25" hidden="1" customHeight="1" x14ac:dyDescent="0.4"/>
    <row r="1357" spans="1:33" ht="12" hidden="1" customHeight="1" x14ac:dyDescent="0.4">
      <c r="A1357" s="412" t="s">
        <v>6688</v>
      </c>
      <c r="B1357" s="412"/>
      <c r="C1357" s="412"/>
      <c r="D1357" s="412"/>
      <c r="E1357" s="412"/>
      <c r="F1357" s="412"/>
      <c r="G1357" s="412"/>
      <c r="H1357" s="412"/>
      <c r="I1357" s="412"/>
      <c r="J1357" s="412"/>
      <c r="K1357" s="412"/>
      <c r="L1357" s="412"/>
      <c r="M1357" s="412"/>
      <c r="N1357" s="412"/>
      <c r="O1357" s="412"/>
      <c r="P1357" s="412"/>
      <c r="Q1357" s="412"/>
      <c r="R1357" s="412"/>
      <c r="S1357" s="412"/>
      <c r="T1357" s="412"/>
      <c r="U1357" s="412"/>
      <c r="V1357" s="412"/>
      <c r="W1357" s="412"/>
      <c r="X1357" s="412"/>
      <c r="Y1357" s="412"/>
      <c r="Z1357" s="412"/>
      <c r="AA1357" s="412"/>
      <c r="AB1357" s="412"/>
      <c r="AC1357" s="412"/>
      <c r="AD1357" s="412"/>
    </row>
    <row r="1358" spans="1:33" ht="12" hidden="1" customHeight="1" x14ac:dyDescent="0.4">
      <c r="A1358" s="412"/>
      <c r="B1358" s="412"/>
      <c r="C1358" s="412"/>
      <c r="D1358" s="412"/>
      <c r="E1358" s="412"/>
      <c r="F1358" s="412"/>
      <c r="G1358" s="412"/>
      <c r="H1358" s="412"/>
      <c r="I1358" s="412"/>
      <c r="J1358" s="412"/>
      <c r="K1358" s="412"/>
      <c r="L1358" s="412"/>
      <c r="M1358" s="412"/>
      <c r="N1358" s="412"/>
      <c r="O1358" s="412"/>
      <c r="P1358" s="412"/>
      <c r="Q1358" s="412"/>
      <c r="R1358" s="412"/>
      <c r="S1358" s="412"/>
      <c r="T1358" s="412"/>
      <c r="U1358" s="412"/>
      <c r="V1358" s="412"/>
      <c r="W1358" s="412"/>
      <c r="X1358" s="412"/>
      <c r="Y1358" s="412"/>
      <c r="Z1358" s="412"/>
      <c r="AA1358" s="412"/>
      <c r="AB1358" s="412"/>
      <c r="AC1358" s="412"/>
      <c r="AD1358" s="412"/>
      <c r="AF1358" s="2" t="s">
        <v>6189</v>
      </c>
      <c r="AG1358" s="2" t="str">
        <f>入力情報!C424</f>
        <v>Name of Menbers 34
（社員 34の氏名）</v>
      </c>
    </row>
    <row r="1359" spans="1:33" ht="12" hidden="1" customHeight="1" x14ac:dyDescent="0.4">
      <c r="A1359" s="412"/>
      <c r="B1359" s="412"/>
      <c r="C1359" s="412"/>
      <c r="D1359" s="412"/>
      <c r="E1359" s="412"/>
      <c r="F1359" s="412"/>
      <c r="G1359" s="412"/>
      <c r="H1359" s="412"/>
      <c r="I1359" s="412"/>
      <c r="J1359" s="412"/>
      <c r="K1359" s="412"/>
      <c r="L1359" s="412"/>
      <c r="M1359" s="412"/>
      <c r="N1359" s="412"/>
      <c r="O1359" s="412"/>
      <c r="P1359" s="412"/>
      <c r="Q1359" s="412"/>
      <c r="R1359" s="412"/>
      <c r="S1359" s="412"/>
      <c r="T1359" s="412"/>
      <c r="U1359" s="412"/>
      <c r="V1359" s="412"/>
      <c r="W1359" s="412"/>
      <c r="X1359" s="412"/>
      <c r="Y1359" s="412"/>
      <c r="Z1359" s="412"/>
      <c r="AA1359" s="412"/>
      <c r="AB1359" s="412"/>
      <c r="AC1359" s="412"/>
      <c r="AD1359" s="412"/>
    </row>
    <row r="1360" spans="1:33" ht="9.9499999999999993" hidden="1" customHeight="1" x14ac:dyDescent="0.4"/>
    <row r="1361" spans="2:30" ht="20.25" hidden="1" customHeight="1" x14ac:dyDescent="0.4">
      <c r="B1361" s="426" t="str">
        <f>IF(入力情報!E424&lt;&gt;"","member with Limited Liability  "&amp;入力情報!E424,"")</f>
        <v/>
      </c>
      <c r="C1361" s="426"/>
      <c r="D1361" s="426"/>
      <c r="E1361" s="426"/>
      <c r="F1361" s="426"/>
      <c r="G1361" s="426"/>
      <c r="H1361" s="426"/>
      <c r="I1361" s="426"/>
      <c r="J1361" s="426"/>
      <c r="K1361" s="426"/>
      <c r="L1361" s="426"/>
      <c r="M1361" s="426"/>
      <c r="N1361" s="426"/>
      <c r="O1361" s="426"/>
      <c r="P1361" s="426"/>
      <c r="Q1361" s="426"/>
      <c r="R1361" s="426"/>
      <c r="S1361" s="426"/>
      <c r="T1361" s="426"/>
      <c r="U1361" s="426"/>
      <c r="V1361" s="426"/>
      <c r="W1361" s="426"/>
      <c r="X1361" s="426"/>
      <c r="Y1361" s="426"/>
      <c r="Z1361" s="426"/>
      <c r="AA1361" s="426"/>
      <c r="AB1361" s="426"/>
      <c r="AC1361" s="426"/>
      <c r="AD1361" s="426"/>
    </row>
    <row r="1362" spans="2:30" ht="20.25" hidden="1" customHeight="1" x14ac:dyDescent="0.4">
      <c r="B1362" s="426" t="str">
        <f>IF(入力情報!E425&lt;&gt;"","有限責任社員　　 　　　　　　"&amp;入力情報!E425&amp;" 殿","")</f>
        <v/>
      </c>
      <c r="C1362" s="426"/>
      <c r="D1362" s="426"/>
      <c r="E1362" s="426"/>
      <c r="F1362" s="426"/>
      <c r="G1362" s="426"/>
      <c r="H1362" s="426"/>
      <c r="I1362" s="426"/>
      <c r="J1362" s="426"/>
      <c r="K1362" s="426"/>
      <c r="L1362" s="426"/>
      <c r="M1362" s="426"/>
      <c r="N1362" s="426"/>
      <c r="O1362" s="426"/>
      <c r="P1362" s="426"/>
      <c r="Q1362" s="426"/>
      <c r="R1362" s="426"/>
      <c r="S1362" s="426"/>
      <c r="T1362" s="426"/>
      <c r="U1362" s="426"/>
      <c r="V1362" s="426"/>
      <c r="W1362" s="426"/>
      <c r="X1362" s="426"/>
      <c r="Y1362" s="426"/>
      <c r="Z1362" s="426"/>
      <c r="AA1362" s="426"/>
      <c r="AB1362" s="426"/>
      <c r="AC1362" s="426"/>
      <c r="AD1362" s="426"/>
    </row>
    <row r="1363" spans="2:30" ht="9.9499999999999993" hidden="1" customHeight="1" x14ac:dyDescent="0.4">
      <c r="B1363" s="145"/>
      <c r="C1363" s="145"/>
      <c r="D1363" s="145"/>
      <c r="E1363" s="145"/>
      <c r="F1363" s="145"/>
      <c r="G1363" s="145"/>
      <c r="H1363" s="145"/>
      <c r="I1363" s="145"/>
      <c r="J1363" s="145"/>
      <c r="K1363" s="145"/>
      <c r="L1363" s="145"/>
      <c r="M1363" s="145"/>
      <c r="N1363" s="145"/>
      <c r="O1363" s="145"/>
      <c r="P1363" s="145"/>
      <c r="Q1363" s="145"/>
      <c r="R1363" s="145"/>
      <c r="S1363" s="145"/>
      <c r="T1363" s="145"/>
      <c r="U1363" s="145"/>
      <c r="V1363" s="145"/>
      <c r="W1363" s="145"/>
      <c r="X1363" s="145"/>
      <c r="Y1363" s="145"/>
      <c r="Z1363" s="145"/>
      <c r="AA1363" s="145"/>
      <c r="AB1363" s="145"/>
      <c r="AC1363" s="145"/>
      <c r="AD1363" s="145"/>
    </row>
    <row r="1364" spans="2:30" ht="20.25" hidden="1" customHeight="1" x14ac:dyDescent="0.4">
      <c r="B1364" s="145"/>
      <c r="C1364" s="145"/>
      <c r="D1364" s="145"/>
      <c r="E1364" s="145"/>
      <c r="F1364" s="145"/>
      <c r="G1364" s="145"/>
      <c r="H1364" s="145"/>
      <c r="I1364" s="145"/>
      <c r="J1364" s="145"/>
      <c r="K1364" s="2" t="str">
        <f>IF(入力情報!E426="","",DBCS(TEXT(入力情報!E426,"0,000"))&amp;"yen")</f>
        <v/>
      </c>
      <c r="L1364" s="145"/>
      <c r="M1364" s="145"/>
      <c r="N1364" s="145"/>
      <c r="O1364" s="145"/>
      <c r="P1364" s="145"/>
      <c r="Q1364" s="145"/>
      <c r="R1364" s="145"/>
      <c r="S1364" s="145"/>
      <c r="T1364" s="145"/>
      <c r="U1364" s="145"/>
      <c r="V1364" s="145"/>
      <c r="W1364" s="145"/>
      <c r="X1364" s="145"/>
      <c r="Y1364" s="145"/>
      <c r="Z1364" s="145"/>
      <c r="AA1364" s="145"/>
      <c r="AB1364" s="145"/>
      <c r="AC1364" s="145"/>
      <c r="AD1364" s="145"/>
    </row>
    <row r="1365" spans="2:30" ht="20.25" hidden="1" customHeight="1" x14ac:dyDescent="0.4">
      <c r="B1365" s="145"/>
      <c r="C1365" s="145"/>
      <c r="D1365" s="145"/>
      <c r="E1365" s="145"/>
      <c r="F1365" s="145"/>
      <c r="G1365" s="145"/>
      <c r="H1365" s="145"/>
      <c r="J1365" s="2" t="str">
        <f>IF(入力情報!E426="","","金 "&amp;DBCS(TEXT(入力情報!E426,"0,000"))&amp;"円")</f>
        <v/>
      </c>
      <c r="L1365" s="145"/>
      <c r="M1365" s="145"/>
      <c r="N1365" s="145"/>
      <c r="O1365" s="145"/>
      <c r="P1365" s="145"/>
      <c r="Q1365" s="145"/>
      <c r="R1365" s="145"/>
      <c r="S1365" s="145"/>
      <c r="T1365" s="145"/>
      <c r="U1365" s="145"/>
      <c r="V1365" s="145"/>
      <c r="W1365" s="145"/>
      <c r="X1365" s="145"/>
      <c r="Y1365" s="145"/>
      <c r="Z1365" s="145"/>
      <c r="AA1365" s="145"/>
      <c r="AB1365" s="145"/>
      <c r="AC1365" s="145"/>
      <c r="AD1365" s="145"/>
    </row>
    <row r="1366" spans="2:30" ht="9.9499999999999993" hidden="1" customHeight="1" x14ac:dyDescent="0.4">
      <c r="B1366" s="145"/>
      <c r="C1366" s="145"/>
      <c r="D1366" s="145"/>
      <c r="E1366" s="145"/>
      <c r="F1366" s="145"/>
      <c r="G1366" s="145"/>
      <c r="H1366" s="145"/>
      <c r="L1366" s="145"/>
      <c r="M1366" s="145"/>
      <c r="N1366" s="145"/>
      <c r="O1366" s="145"/>
      <c r="P1366" s="145"/>
      <c r="Q1366" s="145"/>
      <c r="R1366" s="145"/>
      <c r="S1366" s="145"/>
      <c r="T1366" s="145"/>
      <c r="U1366" s="145"/>
      <c r="V1366" s="145"/>
      <c r="W1366" s="145"/>
      <c r="X1366" s="145"/>
      <c r="Y1366" s="145"/>
      <c r="Z1366" s="145"/>
      <c r="AA1366" s="145"/>
      <c r="AB1366" s="145"/>
      <c r="AC1366" s="145"/>
      <c r="AD1366" s="145"/>
    </row>
    <row r="1367" spans="2:30" ht="20.25" hidden="1" customHeight="1" x14ac:dyDescent="0.4">
      <c r="B1367" s="145"/>
      <c r="C1367" s="2" t="str">
        <f>"Received as a capital contribution to "&amp;入力情報!$E$6&amp;" Limited Liability Company."</f>
        <v>Received as a capital contribution to SampleName Limited Liability Company.</v>
      </c>
      <c r="E1367" s="145"/>
      <c r="F1367" s="145"/>
      <c r="G1367" s="145"/>
      <c r="H1367" s="145"/>
      <c r="L1367" s="145"/>
      <c r="M1367" s="145"/>
      <c r="N1367" s="145"/>
      <c r="O1367" s="145"/>
      <c r="P1367" s="145"/>
      <c r="Q1367" s="145"/>
      <c r="R1367" s="145"/>
      <c r="S1367" s="145"/>
      <c r="T1367" s="145"/>
      <c r="U1367" s="145"/>
      <c r="V1367" s="145"/>
      <c r="W1367" s="145"/>
      <c r="X1367" s="145"/>
      <c r="Y1367" s="145"/>
      <c r="Z1367" s="145"/>
      <c r="AA1367" s="145"/>
      <c r="AB1367" s="145"/>
      <c r="AC1367" s="145"/>
      <c r="AD1367" s="145"/>
    </row>
    <row r="1368" spans="2:30" ht="20.25" hidden="1" customHeight="1" x14ac:dyDescent="0.4">
      <c r="G1368" s="2" t="str">
        <f>入力情報!$E$6&amp;"合同会社の出資金として領収しました。"</f>
        <v>SampleName合同会社の出資金として領収しました。</v>
      </c>
    </row>
    <row r="1369" spans="2:30" ht="9.9499999999999993" hidden="1" customHeight="1" x14ac:dyDescent="0.4"/>
    <row r="1370" spans="2:30" ht="20.25" hidden="1" customHeight="1" x14ac:dyDescent="0.4">
      <c r="C1370" s="2" t="str">
        <f>入力情報!$E$776&amp;" year, "&amp;入力情報!$E$777&amp;" month-"&amp;入力情報!$E$778&amp;" day"</f>
        <v>2024 year, 4 month-25 day</v>
      </c>
    </row>
    <row r="1371" spans="2:30" ht="20.25" hidden="1" customHeight="1" x14ac:dyDescent="0.4">
      <c r="C1371" s="2" t="str">
        <f>DBCS(入力情報!$E$776)&amp;"年"&amp;DBCS(入力情報!$E$777)&amp;"月"&amp;DBCS(入力情報!$E$778)&amp;"日"</f>
        <v>２０２４年４月２５日</v>
      </c>
    </row>
    <row r="1372" spans="2:30" ht="9.9499999999999993" hidden="1" customHeight="1" x14ac:dyDescent="0.4"/>
    <row r="1373" spans="2:30" ht="20.25" hidden="1" customHeight="1" x14ac:dyDescent="0.4">
      <c r="M1373" s="2" t="str">
        <f>入力情報!$E$6&amp;" Limited Liability Company"</f>
        <v>SampleName Limited Liability Company</v>
      </c>
    </row>
    <row r="1374" spans="2:30" ht="20.25" hidden="1" customHeight="1" x14ac:dyDescent="0.4">
      <c r="M1374" s="2" t="str">
        <f>"Representative Members "&amp;入力情報!$E$12</f>
        <v>Representative Members Mary Smith</v>
      </c>
    </row>
    <row r="1375" spans="2:30" ht="20.25" hidden="1" customHeight="1" x14ac:dyDescent="0.4">
      <c r="M1375" s="2" t="str">
        <f>入力情報!E7&amp;"合同会社"</f>
        <v>サンプルネーム合同会社</v>
      </c>
    </row>
    <row r="1376" spans="2:30" ht="20.25" hidden="1" customHeight="1" x14ac:dyDescent="0.4">
      <c r="M1376" s="2" t="str">
        <f>"代表社員　"&amp;入力情報!$E$13</f>
        <v xml:space="preserve">代表社員　メアリー　スミス </v>
      </c>
    </row>
    <row r="1377" spans="1:30" ht="20.25" hidden="1" customHeight="1" x14ac:dyDescent="0.4"/>
    <row r="1378" spans="1:30" ht="20.25" hidden="1" customHeight="1" x14ac:dyDescent="0.4"/>
    <row r="1379" spans="1:30" ht="20.25" hidden="1" customHeight="1" x14ac:dyDescent="0.4">
      <c r="A1379" s="412"/>
      <c r="B1379" s="412"/>
      <c r="C1379" s="412"/>
      <c r="D1379" s="412"/>
      <c r="E1379" s="412"/>
      <c r="F1379" s="412"/>
      <c r="G1379" s="412"/>
      <c r="H1379" s="412"/>
      <c r="I1379" s="412"/>
      <c r="J1379" s="412"/>
      <c r="K1379" s="412"/>
      <c r="L1379" s="412"/>
      <c r="M1379" s="412"/>
      <c r="N1379" s="412"/>
      <c r="O1379" s="412"/>
      <c r="P1379" s="412"/>
      <c r="Q1379" s="412"/>
      <c r="R1379" s="412"/>
      <c r="S1379" s="412"/>
      <c r="T1379" s="412"/>
      <c r="U1379" s="412"/>
      <c r="V1379" s="412"/>
      <c r="W1379" s="412"/>
      <c r="X1379" s="412"/>
      <c r="Y1379" s="412"/>
      <c r="Z1379" s="412"/>
      <c r="AA1379" s="412"/>
      <c r="AB1379" s="412"/>
      <c r="AC1379" s="412"/>
      <c r="AD1379" s="412"/>
    </row>
    <row r="1380" spans="1:30" ht="20.25" hidden="1" customHeight="1" x14ac:dyDescent="0.4">
      <c r="A1380" s="412"/>
      <c r="B1380" s="412"/>
      <c r="C1380" s="412"/>
      <c r="D1380" s="412"/>
      <c r="E1380" s="412"/>
      <c r="F1380" s="412"/>
      <c r="G1380" s="412"/>
      <c r="H1380" s="412"/>
      <c r="I1380" s="412"/>
      <c r="J1380" s="412"/>
      <c r="K1380" s="412"/>
      <c r="L1380" s="412"/>
      <c r="M1380" s="412"/>
      <c r="N1380" s="412"/>
      <c r="O1380" s="412"/>
      <c r="P1380" s="412"/>
      <c r="Q1380" s="412"/>
      <c r="R1380" s="412"/>
      <c r="S1380" s="412"/>
      <c r="T1380" s="412"/>
      <c r="U1380" s="412"/>
      <c r="V1380" s="412"/>
      <c r="W1380" s="412"/>
      <c r="X1380" s="412"/>
      <c r="Y1380" s="412"/>
      <c r="Z1380" s="412"/>
      <c r="AA1380" s="412"/>
      <c r="AB1380" s="412"/>
      <c r="AC1380" s="412"/>
      <c r="AD1380" s="412"/>
    </row>
    <row r="1381" spans="1:30" ht="20.25" hidden="1" customHeight="1" x14ac:dyDescent="0.4">
      <c r="A1381" s="412"/>
      <c r="B1381" s="412"/>
      <c r="C1381" s="412"/>
      <c r="D1381" s="412"/>
      <c r="E1381" s="412"/>
      <c r="F1381" s="412"/>
      <c r="G1381" s="412"/>
      <c r="H1381" s="412"/>
      <c r="I1381" s="412"/>
      <c r="J1381" s="412"/>
      <c r="K1381" s="412"/>
      <c r="L1381" s="412"/>
      <c r="M1381" s="412"/>
      <c r="N1381" s="412"/>
      <c r="O1381" s="412"/>
      <c r="P1381" s="412"/>
      <c r="Q1381" s="412"/>
      <c r="R1381" s="412"/>
      <c r="S1381" s="412"/>
      <c r="T1381" s="412"/>
      <c r="U1381" s="412"/>
      <c r="V1381" s="412"/>
      <c r="W1381" s="412"/>
      <c r="X1381" s="412"/>
      <c r="Y1381" s="412"/>
      <c r="Z1381" s="412"/>
      <c r="AA1381" s="412"/>
      <c r="AB1381" s="412"/>
      <c r="AC1381" s="412"/>
      <c r="AD1381" s="412"/>
    </row>
    <row r="1382" spans="1:30" ht="20.25" hidden="1" customHeight="1" x14ac:dyDescent="0.4"/>
    <row r="1383" spans="1:30" ht="20.25" hidden="1" customHeight="1" x14ac:dyDescent="0.4">
      <c r="B1383" s="427"/>
      <c r="C1383" s="427"/>
      <c r="D1383" s="427"/>
      <c r="E1383" s="427"/>
      <c r="F1383" s="427"/>
      <c r="G1383" s="427"/>
      <c r="H1383" s="427"/>
      <c r="I1383" s="427"/>
      <c r="J1383" s="427"/>
      <c r="K1383" s="427"/>
      <c r="L1383" s="427"/>
      <c r="M1383" s="427"/>
      <c r="N1383" s="427"/>
      <c r="O1383" s="427"/>
      <c r="P1383" s="427"/>
      <c r="Q1383" s="427"/>
      <c r="R1383" s="427"/>
      <c r="S1383" s="427"/>
      <c r="T1383" s="427"/>
      <c r="U1383" s="427"/>
      <c r="V1383" s="427"/>
      <c r="W1383" s="427"/>
      <c r="X1383" s="427"/>
      <c r="Y1383" s="427"/>
      <c r="Z1383" s="427"/>
      <c r="AA1383" s="427"/>
      <c r="AB1383" s="427"/>
      <c r="AC1383" s="427"/>
      <c r="AD1383" s="427"/>
    </row>
    <row r="1384" spans="1:30" ht="20.25" hidden="1" customHeight="1" x14ac:dyDescent="0.4">
      <c r="B1384" s="427"/>
      <c r="C1384" s="427"/>
      <c r="D1384" s="427"/>
      <c r="E1384" s="427"/>
      <c r="F1384" s="427"/>
      <c r="G1384" s="427"/>
      <c r="H1384" s="427"/>
      <c r="I1384" s="427"/>
      <c r="J1384" s="427"/>
      <c r="K1384" s="427"/>
      <c r="L1384" s="427"/>
      <c r="M1384" s="427"/>
      <c r="N1384" s="427"/>
      <c r="O1384" s="427"/>
      <c r="P1384" s="427"/>
      <c r="Q1384" s="427"/>
      <c r="R1384" s="427"/>
      <c r="S1384" s="427"/>
      <c r="T1384" s="427"/>
      <c r="U1384" s="427"/>
      <c r="V1384" s="427"/>
      <c r="W1384" s="427"/>
      <c r="X1384" s="427"/>
      <c r="Y1384" s="427"/>
      <c r="Z1384" s="427"/>
      <c r="AA1384" s="427"/>
      <c r="AB1384" s="427"/>
      <c r="AC1384" s="427"/>
      <c r="AD1384" s="427"/>
    </row>
    <row r="1385" spans="1:30" ht="20.25" hidden="1" customHeight="1" x14ac:dyDescent="0.4"/>
    <row r="1386" spans="1:30" ht="20.25" hidden="1" customHeight="1" x14ac:dyDescent="0.4"/>
    <row r="1387" spans="1:30" ht="20.25" hidden="1" customHeight="1" x14ac:dyDescent="0.4"/>
    <row r="1388" spans="1:30" ht="20.25" hidden="1" customHeight="1" x14ac:dyDescent="0.4"/>
    <row r="1389" spans="1:30" ht="20.25" hidden="1" customHeight="1" x14ac:dyDescent="0.4"/>
    <row r="1390" spans="1:30" ht="20.25" hidden="1" customHeight="1" x14ac:dyDescent="0.4"/>
    <row r="1391" spans="1:30" ht="20.25" hidden="1" customHeight="1" x14ac:dyDescent="0.4"/>
    <row r="1392" spans="1:30" ht="20.25" hidden="1" customHeight="1" x14ac:dyDescent="0.4"/>
    <row r="1393" spans="1:33" ht="20.25" hidden="1" customHeight="1" x14ac:dyDescent="0.4"/>
    <row r="1394" spans="1:33" ht="20.25" hidden="1" customHeight="1" x14ac:dyDescent="0.4"/>
    <row r="1395" spans="1:33" ht="20.25" hidden="1" customHeight="1" x14ac:dyDescent="0.4"/>
    <row r="1396" spans="1:33" ht="20.25" hidden="1" customHeight="1" x14ac:dyDescent="0.4"/>
    <row r="1397" spans="1:33" ht="12" hidden="1" customHeight="1" x14ac:dyDescent="0.4">
      <c r="A1397" s="412" t="s">
        <v>6688</v>
      </c>
      <c r="B1397" s="412"/>
      <c r="C1397" s="412"/>
      <c r="D1397" s="412"/>
      <c r="E1397" s="412"/>
      <c r="F1397" s="412"/>
      <c r="G1397" s="412"/>
      <c r="H1397" s="412"/>
      <c r="I1397" s="412"/>
      <c r="J1397" s="412"/>
      <c r="K1397" s="412"/>
      <c r="L1397" s="412"/>
      <c r="M1397" s="412"/>
      <c r="N1397" s="412"/>
      <c r="O1397" s="412"/>
      <c r="P1397" s="412"/>
      <c r="Q1397" s="412"/>
      <c r="R1397" s="412"/>
      <c r="S1397" s="412"/>
      <c r="T1397" s="412"/>
      <c r="U1397" s="412"/>
      <c r="V1397" s="412"/>
      <c r="W1397" s="412"/>
      <c r="X1397" s="412"/>
      <c r="Y1397" s="412"/>
      <c r="Z1397" s="412"/>
      <c r="AA1397" s="412"/>
      <c r="AB1397" s="412"/>
      <c r="AC1397" s="412"/>
      <c r="AD1397" s="412"/>
    </row>
    <row r="1398" spans="1:33" ht="12" hidden="1" customHeight="1" x14ac:dyDescent="0.4">
      <c r="A1398" s="412"/>
      <c r="B1398" s="412"/>
      <c r="C1398" s="412"/>
      <c r="D1398" s="412"/>
      <c r="E1398" s="412"/>
      <c r="F1398" s="412"/>
      <c r="G1398" s="412"/>
      <c r="H1398" s="412"/>
      <c r="I1398" s="412"/>
      <c r="J1398" s="412"/>
      <c r="K1398" s="412"/>
      <c r="L1398" s="412"/>
      <c r="M1398" s="412"/>
      <c r="N1398" s="412"/>
      <c r="O1398" s="412"/>
      <c r="P1398" s="412"/>
      <c r="Q1398" s="412"/>
      <c r="R1398" s="412"/>
      <c r="S1398" s="412"/>
      <c r="T1398" s="412"/>
      <c r="U1398" s="412"/>
      <c r="V1398" s="412"/>
      <c r="W1398" s="412"/>
      <c r="X1398" s="412"/>
      <c r="Y1398" s="412"/>
      <c r="Z1398" s="412"/>
      <c r="AA1398" s="412"/>
      <c r="AB1398" s="412"/>
      <c r="AC1398" s="412"/>
      <c r="AD1398" s="412"/>
      <c r="AF1398" s="2" t="s">
        <v>6189</v>
      </c>
      <c r="AG1398" s="2" t="str">
        <f>入力情報!C436</f>
        <v>Name of Menbers 35
（社員 35の氏名）</v>
      </c>
    </row>
    <row r="1399" spans="1:33" ht="12" hidden="1" customHeight="1" x14ac:dyDescent="0.4">
      <c r="A1399" s="412"/>
      <c r="B1399" s="412"/>
      <c r="C1399" s="412"/>
      <c r="D1399" s="412"/>
      <c r="E1399" s="412"/>
      <c r="F1399" s="412"/>
      <c r="G1399" s="412"/>
      <c r="H1399" s="412"/>
      <c r="I1399" s="412"/>
      <c r="J1399" s="412"/>
      <c r="K1399" s="412"/>
      <c r="L1399" s="412"/>
      <c r="M1399" s="412"/>
      <c r="N1399" s="412"/>
      <c r="O1399" s="412"/>
      <c r="P1399" s="412"/>
      <c r="Q1399" s="412"/>
      <c r="R1399" s="412"/>
      <c r="S1399" s="412"/>
      <c r="T1399" s="412"/>
      <c r="U1399" s="412"/>
      <c r="V1399" s="412"/>
      <c r="W1399" s="412"/>
      <c r="X1399" s="412"/>
      <c r="Y1399" s="412"/>
      <c r="Z1399" s="412"/>
      <c r="AA1399" s="412"/>
      <c r="AB1399" s="412"/>
      <c r="AC1399" s="412"/>
      <c r="AD1399" s="412"/>
    </row>
    <row r="1400" spans="1:33" ht="9.9499999999999993" hidden="1" customHeight="1" x14ac:dyDescent="0.4"/>
    <row r="1401" spans="1:33" ht="20.25" hidden="1" customHeight="1" x14ac:dyDescent="0.4">
      <c r="B1401" s="426" t="str">
        <f>IF(入力情報!E436&lt;&gt;"","member with Limited Liability  "&amp;入力情報!E436,"")</f>
        <v/>
      </c>
      <c r="C1401" s="426"/>
      <c r="D1401" s="426"/>
      <c r="E1401" s="426"/>
      <c r="F1401" s="426"/>
      <c r="G1401" s="426"/>
      <c r="H1401" s="426"/>
      <c r="I1401" s="426"/>
      <c r="J1401" s="426"/>
      <c r="K1401" s="426"/>
      <c r="L1401" s="426"/>
      <c r="M1401" s="426"/>
      <c r="N1401" s="426"/>
      <c r="O1401" s="426"/>
      <c r="P1401" s="426"/>
      <c r="Q1401" s="426"/>
      <c r="R1401" s="426"/>
      <c r="S1401" s="426"/>
      <c r="T1401" s="426"/>
      <c r="U1401" s="426"/>
      <c r="V1401" s="426"/>
      <c r="W1401" s="426"/>
      <c r="X1401" s="426"/>
      <c r="Y1401" s="426"/>
      <c r="Z1401" s="426"/>
      <c r="AA1401" s="426"/>
      <c r="AB1401" s="426"/>
      <c r="AC1401" s="426"/>
      <c r="AD1401" s="426"/>
    </row>
    <row r="1402" spans="1:33" ht="20.25" hidden="1" customHeight="1" x14ac:dyDescent="0.4">
      <c r="B1402" s="426" t="str">
        <f>IF(入力情報!E437&lt;&gt;"","有限責任社員　　 　　　　　　"&amp;入力情報!E437&amp;" 殿","")</f>
        <v/>
      </c>
      <c r="C1402" s="426"/>
      <c r="D1402" s="426"/>
      <c r="E1402" s="426"/>
      <c r="F1402" s="426"/>
      <c r="G1402" s="426"/>
      <c r="H1402" s="426"/>
      <c r="I1402" s="426"/>
      <c r="J1402" s="426"/>
      <c r="K1402" s="426"/>
      <c r="L1402" s="426"/>
      <c r="M1402" s="426"/>
      <c r="N1402" s="426"/>
      <c r="O1402" s="426"/>
      <c r="P1402" s="426"/>
      <c r="Q1402" s="426"/>
      <c r="R1402" s="426"/>
      <c r="S1402" s="426"/>
      <c r="T1402" s="426"/>
      <c r="U1402" s="426"/>
      <c r="V1402" s="426"/>
      <c r="W1402" s="426"/>
      <c r="X1402" s="426"/>
      <c r="Y1402" s="426"/>
      <c r="Z1402" s="426"/>
      <c r="AA1402" s="426"/>
      <c r="AB1402" s="426"/>
      <c r="AC1402" s="426"/>
      <c r="AD1402" s="426"/>
    </row>
    <row r="1403" spans="1:33" ht="9.9499999999999993" hidden="1" customHeight="1" x14ac:dyDescent="0.4">
      <c r="B1403" s="145"/>
      <c r="C1403" s="145"/>
      <c r="D1403" s="145"/>
      <c r="E1403" s="145"/>
      <c r="F1403" s="145"/>
      <c r="G1403" s="145"/>
      <c r="H1403" s="145"/>
      <c r="I1403" s="145"/>
      <c r="J1403" s="145"/>
      <c r="K1403" s="145"/>
      <c r="L1403" s="145"/>
      <c r="M1403" s="145"/>
      <c r="N1403" s="145"/>
      <c r="O1403" s="145"/>
      <c r="P1403" s="145"/>
      <c r="Q1403" s="145"/>
      <c r="R1403" s="145"/>
      <c r="S1403" s="145"/>
      <c r="T1403" s="145"/>
      <c r="U1403" s="145"/>
      <c r="V1403" s="145"/>
      <c r="W1403" s="145"/>
      <c r="X1403" s="145"/>
      <c r="Y1403" s="145"/>
      <c r="Z1403" s="145"/>
      <c r="AA1403" s="145"/>
      <c r="AB1403" s="145"/>
      <c r="AC1403" s="145"/>
      <c r="AD1403" s="145"/>
    </row>
    <row r="1404" spans="1:33" ht="20.25" hidden="1" customHeight="1" x14ac:dyDescent="0.4">
      <c r="B1404" s="145"/>
      <c r="C1404" s="145"/>
      <c r="D1404" s="145"/>
      <c r="E1404" s="145"/>
      <c r="F1404" s="145"/>
      <c r="G1404" s="145"/>
      <c r="H1404" s="145"/>
      <c r="I1404" s="145"/>
      <c r="J1404" s="145"/>
      <c r="K1404" s="2" t="str">
        <f>IF(入力情報!E438="","",DBCS(TEXT(入力情報!E438,"0,000"))&amp;"yen")</f>
        <v/>
      </c>
      <c r="L1404" s="145"/>
      <c r="M1404" s="145"/>
      <c r="N1404" s="145"/>
      <c r="O1404" s="145"/>
      <c r="P1404" s="145"/>
      <c r="Q1404" s="145"/>
      <c r="R1404" s="145"/>
      <c r="S1404" s="145"/>
      <c r="T1404" s="145"/>
      <c r="U1404" s="145"/>
      <c r="V1404" s="145"/>
      <c r="W1404" s="145"/>
      <c r="X1404" s="145"/>
      <c r="Y1404" s="145"/>
      <c r="Z1404" s="145"/>
      <c r="AA1404" s="145"/>
      <c r="AB1404" s="145"/>
      <c r="AC1404" s="145"/>
      <c r="AD1404" s="145"/>
    </row>
    <row r="1405" spans="1:33" ht="20.25" hidden="1" customHeight="1" x14ac:dyDescent="0.4">
      <c r="B1405" s="145"/>
      <c r="C1405" s="145"/>
      <c r="D1405" s="145"/>
      <c r="E1405" s="145"/>
      <c r="F1405" s="145"/>
      <c r="G1405" s="145"/>
      <c r="H1405" s="145"/>
      <c r="J1405" s="2" t="str">
        <f>IF(入力情報!E438="","","金 "&amp;DBCS(TEXT(入力情報!E438,"0,000"))&amp;"円")</f>
        <v/>
      </c>
      <c r="L1405" s="145"/>
      <c r="M1405" s="145"/>
      <c r="N1405" s="145"/>
      <c r="O1405" s="145"/>
      <c r="P1405" s="145"/>
      <c r="Q1405" s="145"/>
      <c r="R1405" s="145"/>
      <c r="S1405" s="145"/>
      <c r="T1405" s="145"/>
      <c r="U1405" s="145"/>
      <c r="V1405" s="145"/>
      <c r="W1405" s="145"/>
      <c r="X1405" s="145"/>
      <c r="Y1405" s="145"/>
      <c r="Z1405" s="145"/>
      <c r="AA1405" s="145"/>
      <c r="AB1405" s="145"/>
      <c r="AC1405" s="145"/>
      <c r="AD1405" s="145"/>
    </row>
    <row r="1406" spans="1:33" ht="9.9499999999999993" hidden="1" customHeight="1" x14ac:dyDescent="0.4">
      <c r="B1406" s="145"/>
      <c r="C1406" s="145"/>
      <c r="D1406" s="145"/>
      <c r="E1406" s="145"/>
      <c r="F1406" s="145"/>
      <c r="G1406" s="145"/>
      <c r="H1406" s="145"/>
      <c r="L1406" s="145"/>
      <c r="M1406" s="145"/>
      <c r="N1406" s="145"/>
      <c r="O1406" s="145"/>
      <c r="P1406" s="145"/>
      <c r="Q1406" s="145"/>
      <c r="R1406" s="145"/>
      <c r="S1406" s="145"/>
      <c r="T1406" s="145"/>
      <c r="U1406" s="145"/>
      <c r="V1406" s="145"/>
      <c r="W1406" s="145"/>
      <c r="X1406" s="145"/>
      <c r="Y1406" s="145"/>
      <c r="Z1406" s="145"/>
      <c r="AA1406" s="145"/>
      <c r="AB1406" s="145"/>
      <c r="AC1406" s="145"/>
      <c r="AD1406" s="145"/>
    </row>
    <row r="1407" spans="1:33" ht="20.25" hidden="1" customHeight="1" x14ac:dyDescent="0.4">
      <c r="B1407" s="145"/>
      <c r="C1407" s="2" t="str">
        <f>"Received as a capital contribution to "&amp;入力情報!$E$6&amp;" Limited Liability Company."</f>
        <v>Received as a capital contribution to SampleName Limited Liability Company.</v>
      </c>
      <c r="E1407" s="145"/>
      <c r="F1407" s="145"/>
      <c r="G1407" s="145"/>
      <c r="H1407" s="145"/>
      <c r="L1407" s="145"/>
      <c r="M1407" s="145"/>
      <c r="N1407" s="145"/>
      <c r="O1407" s="145"/>
      <c r="P1407" s="145"/>
      <c r="Q1407" s="145"/>
      <c r="R1407" s="145"/>
      <c r="S1407" s="145"/>
      <c r="T1407" s="145"/>
      <c r="U1407" s="145"/>
      <c r="V1407" s="145"/>
      <c r="W1407" s="145"/>
      <c r="X1407" s="145"/>
      <c r="Y1407" s="145"/>
      <c r="Z1407" s="145"/>
      <c r="AA1407" s="145"/>
      <c r="AB1407" s="145"/>
      <c r="AC1407" s="145"/>
      <c r="AD1407" s="145"/>
    </row>
    <row r="1408" spans="1:33" ht="20.25" hidden="1" customHeight="1" x14ac:dyDescent="0.4">
      <c r="G1408" s="2" t="str">
        <f>入力情報!$E$6&amp;"合同会社の出資金として領収しました。"</f>
        <v>SampleName合同会社の出資金として領収しました。</v>
      </c>
    </row>
    <row r="1409" spans="1:30" ht="9.9499999999999993" hidden="1" customHeight="1" x14ac:dyDescent="0.4"/>
    <row r="1410" spans="1:30" ht="20.25" hidden="1" customHeight="1" x14ac:dyDescent="0.4">
      <c r="C1410" s="2" t="str">
        <f>入力情報!$E$776&amp;" year, "&amp;入力情報!$E$777&amp;" month-"&amp;入力情報!$E$778&amp;" day"</f>
        <v>2024 year, 4 month-25 day</v>
      </c>
    </row>
    <row r="1411" spans="1:30" ht="20.25" hidden="1" customHeight="1" x14ac:dyDescent="0.4">
      <c r="C1411" s="2" t="str">
        <f>DBCS(入力情報!$E$776)&amp;"年"&amp;DBCS(入力情報!$E$777)&amp;"月"&amp;DBCS(入力情報!$E$778)&amp;"日"</f>
        <v>２０２４年４月２５日</v>
      </c>
    </row>
    <row r="1412" spans="1:30" ht="9.9499999999999993" hidden="1" customHeight="1" x14ac:dyDescent="0.4"/>
    <row r="1413" spans="1:30" ht="20.25" hidden="1" customHeight="1" x14ac:dyDescent="0.4">
      <c r="M1413" s="2" t="str">
        <f>入力情報!$E$6&amp;" Limited Liability Company"</f>
        <v>SampleName Limited Liability Company</v>
      </c>
    </row>
    <row r="1414" spans="1:30" ht="20.25" hidden="1" customHeight="1" x14ac:dyDescent="0.4">
      <c r="M1414" s="2" t="str">
        <f>"Representative Members "&amp;入力情報!$E$12</f>
        <v>Representative Members Mary Smith</v>
      </c>
    </row>
    <row r="1415" spans="1:30" ht="20.25" hidden="1" customHeight="1" x14ac:dyDescent="0.4">
      <c r="M1415" s="2" t="str">
        <f>入力情報!E7&amp;"合同会社"</f>
        <v>サンプルネーム合同会社</v>
      </c>
    </row>
    <row r="1416" spans="1:30" ht="20.25" hidden="1" customHeight="1" x14ac:dyDescent="0.4">
      <c r="M1416" s="2" t="str">
        <f>"代表社員　"&amp;入力情報!$E$13</f>
        <v xml:space="preserve">代表社員　メアリー　スミス </v>
      </c>
    </row>
    <row r="1417" spans="1:30" ht="20.25" hidden="1" customHeight="1" x14ac:dyDescent="0.4"/>
    <row r="1418" spans="1:30" ht="20.25" hidden="1" customHeight="1" x14ac:dyDescent="0.4"/>
    <row r="1419" spans="1:30" ht="20.25" hidden="1" customHeight="1" x14ac:dyDescent="0.4">
      <c r="A1419" s="412"/>
      <c r="B1419" s="412"/>
      <c r="C1419" s="412"/>
      <c r="D1419" s="412"/>
      <c r="E1419" s="412"/>
      <c r="F1419" s="412"/>
      <c r="G1419" s="412"/>
      <c r="H1419" s="412"/>
      <c r="I1419" s="412"/>
      <c r="J1419" s="412"/>
      <c r="K1419" s="412"/>
      <c r="L1419" s="412"/>
      <c r="M1419" s="412"/>
      <c r="N1419" s="412"/>
      <c r="O1419" s="412"/>
      <c r="P1419" s="412"/>
      <c r="Q1419" s="412"/>
      <c r="R1419" s="412"/>
      <c r="S1419" s="412"/>
      <c r="T1419" s="412"/>
      <c r="U1419" s="412"/>
      <c r="V1419" s="412"/>
      <c r="W1419" s="412"/>
      <c r="X1419" s="412"/>
      <c r="Y1419" s="412"/>
      <c r="Z1419" s="412"/>
      <c r="AA1419" s="412"/>
      <c r="AB1419" s="412"/>
      <c r="AC1419" s="412"/>
      <c r="AD1419" s="412"/>
    </row>
    <row r="1420" spans="1:30" ht="20.25" hidden="1" customHeight="1" x14ac:dyDescent="0.4">
      <c r="A1420" s="412"/>
      <c r="B1420" s="412"/>
      <c r="C1420" s="412"/>
      <c r="D1420" s="412"/>
      <c r="E1420" s="412"/>
      <c r="F1420" s="412"/>
      <c r="G1420" s="412"/>
      <c r="H1420" s="412"/>
      <c r="I1420" s="412"/>
      <c r="J1420" s="412"/>
      <c r="K1420" s="412"/>
      <c r="L1420" s="412"/>
      <c r="M1420" s="412"/>
      <c r="N1420" s="412"/>
      <c r="O1420" s="412"/>
      <c r="P1420" s="412"/>
      <c r="Q1420" s="412"/>
      <c r="R1420" s="412"/>
      <c r="S1420" s="412"/>
      <c r="T1420" s="412"/>
      <c r="U1420" s="412"/>
      <c r="V1420" s="412"/>
      <c r="W1420" s="412"/>
      <c r="X1420" s="412"/>
      <c r="Y1420" s="412"/>
      <c r="Z1420" s="412"/>
      <c r="AA1420" s="412"/>
      <c r="AB1420" s="412"/>
      <c r="AC1420" s="412"/>
      <c r="AD1420" s="412"/>
    </row>
    <row r="1421" spans="1:30" ht="20.25" hidden="1" customHeight="1" x14ac:dyDescent="0.4">
      <c r="A1421" s="412"/>
      <c r="B1421" s="412"/>
      <c r="C1421" s="412"/>
      <c r="D1421" s="412"/>
      <c r="E1421" s="412"/>
      <c r="F1421" s="412"/>
      <c r="G1421" s="412"/>
      <c r="H1421" s="412"/>
      <c r="I1421" s="412"/>
      <c r="J1421" s="412"/>
      <c r="K1421" s="412"/>
      <c r="L1421" s="412"/>
      <c r="M1421" s="412"/>
      <c r="N1421" s="412"/>
      <c r="O1421" s="412"/>
      <c r="P1421" s="412"/>
      <c r="Q1421" s="412"/>
      <c r="R1421" s="412"/>
      <c r="S1421" s="412"/>
      <c r="T1421" s="412"/>
      <c r="U1421" s="412"/>
      <c r="V1421" s="412"/>
      <c r="W1421" s="412"/>
      <c r="X1421" s="412"/>
      <c r="Y1421" s="412"/>
      <c r="Z1421" s="412"/>
      <c r="AA1421" s="412"/>
      <c r="AB1421" s="412"/>
      <c r="AC1421" s="412"/>
      <c r="AD1421" s="412"/>
    </row>
    <row r="1422" spans="1:30" ht="20.25" hidden="1" customHeight="1" x14ac:dyDescent="0.4"/>
    <row r="1423" spans="1:30" ht="20.25" hidden="1" customHeight="1" x14ac:dyDescent="0.4">
      <c r="B1423" s="427"/>
      <c r="C1423" s="427"/>
      <c r="D1423" s="427"/>
      <c r="E1423" s="427"/>
      <c r="F1423" s="427"/>
      <c r="G1423" s="427"/>
      <c r="H1423" s="427"/>
      <c r="I1423" s="427"/>
      <c r="J1423" s="427"/>
      <c r="K1423" s="427"/>
      <c r="L1423" s="427"/>
      <c r="M1423" s="427"/>
      <c r="N1423" s="427"/>
      <c r="O1423" s="427"/>
      <c r="P1423" s="427"/>
      <c r="Q1423" s="427"/>
      <c r="R1423" s="427"/>
      <c r="S1423" s="427"/>
      <c r="T1423" s="427"/>
      <c r="U1423" s="427"/>
      <c r="V1423" s="427"/>
      <c r="W1423" s="427"/>
      <c r="X1423" s="427"/>
      <c r="Y1423" s="427"/>
      <c r="Z1423" s="427"/>
      <c r="AA1423" s="427"/>
      <c r="AB1423" s="427"/>
      <c r="AC1423" s="427"/>
      <c r="AD1423" s="427"/>
    </row>
    <row r="1424" spans="1:30" ht="20.25" hidden="1" customHeight="1" x14ac:dyDescent="0.4">
      <c r="B1424" s="427"/>
      <c r="C1424" s="427"/>
      <c r="D1424" s="427"/>
      <c r="E1424" s="427"/>
      <c r="F1424" s="427"/>
      <c r="G1424" s="427"/>
      <c r="H1424" s="427"/>
      <c r="I1424" s="427"/>
      <c r="J1424" s="427"/>
      <c r="K1424" s="427"/>
      <c r="L1424" s="427"/>
      <c r="M1424" s="427"/>
      <c r="N1424" s="427"/>
      <c r="O1424" s="427"/>
      <c r="P1424" s="427"/>
      <c r="Q1424" s="427"/>
      <c r="R1424" s="427"/>
      <c r="S1424" s="427"/>
      <c r="T1424" s="427"/>
      <c r="U1424" s="427"/>
      <c r="V1424" s="427"/>
      <c r="W1424" s="427"/>
      <c r="X1424" s="427"/>
      <c r="Y1424" s="427"/>
      <c r="Z1424" s="427"/>
      <c r="AA1424" s="427"/>
      <c r="AB1424" s="427"/>
      <c r="AC1424" s="427"/>
      <c r="AD1424" s="427"/>
    </row>
    <row r="1425" spans="1:33" ht="20.25" hidden="1" customHeight="1" x14ac:dyDescent="0.4"/>
    <row r="1426" spans="1:33" ht="20.25" hidden="1" customHeight="1" x14ac:dyDescent="0.4"/>
    <row r="1427" spans="1:33" ht="20.25" hidden="1" customHeight="1" x14ac:dyDescent="0.4"/>
    <row r="1428" spans="1:33" ht="20.25" hidden="1" customHeight="1" x14ac:dyDescent="0.4"/>
    <row r="1429" spans="1:33" ht="20.25" hidden="1" customHeight="1" x14ac:dyDescent="0.4"/>
    <row r="1430" spans="1:33" ht="20.25" hidden="1" customHeight="1" x14ac:dyDescent="0.4"/>
    <row r="1431" spans="1:33" ht="20.25" hidden="1" customHeight="1" x14ac:dyDescent="0.4"/>
    <row r="1432" spans="1:33" ht="20.25" hidden="1" customHeight="1" x14ac:dyDescent="0.4"/>
    <row r="1433" spans="1:33" ht="20.25" hidden="1" customHeight="1" x14ac:dyDescent="0.4"/>
    <row r="1434" spans="1:33" ht="20.25" hidden="1" customHeight="1" x14ac:dyDescent="0.4"/>
    <row r="1435" spans="1:33" ht="20.25" hidden="1" customHeight="1" x14ac:dyDescent="0.4"/>
    <row r="1436" spans="1:33" ht="20.25" hidden="1" customHeight="1" x14ac:dyDescent="0.4"/>
    <row r="1437" spans="1:33" ht="12" hidden="1" customHeight="1" x14ac:dyDescent="0.4">
      <c r="A1437" s="412" t="s">
        <v>6688</v>
      </c>
      <c r="B1437" s="412"/>
      <c r="C1437" s="412"/>
      <c r="D1437" s="412"/>
      <c r="E1437" s="412"/>
      <c r="F1437" s="412"/>
      <c r="G1437" s="412"/>
      <c r="H1437" s="412"/>
      <c r="I1437" s="412"/>
      <c r="J1437" s="412"/>
      <c r="K1437" s="412"/>
      <c r="L1437" s="412"/>
      <c r="M1437" s="412"/>
      <c r="N1437" s="412"/>
      <c r="O1437" s="412"/>
      <c r="P1437" s="412"/>
      <c r="Q1437" s="412"/>
      <c r="R1437" s="412"/>
      <c r="S1437" s="412"/>
      <c r="T1437" s="412"/>
      <c r="U1437" s="412"/>
      <c r="V1437" s="412"/>
      <c r="W1437" s="412"/>
      <c r="X1437" s="412"/>
      <c r="Y1437" s="412"/>
      <c r="Z1437" s="412"/>
      <c r="AA1437" s="412"/>
      <c r="AB1437" s="412"/>
      <c r="AC1437" s="412"/>
      <c r="AD1437" s="412"/>
    </row>
    <row r="1438" spans="1:33" ht="12" hidden="1" customHeight="1" x14ac:dyDescent="0.4">
      <c r="A1438" s="412"/>
      <c r="B1438" s="412"/>
      <c r="C1438" s="412"/>
      <c r="D1438" s="412"/>
      <c r="E1438" s="412"/>
      <c r="F1438" s="412"/>
      <c r="G1438" s="412"/>
      <c r="H1438" s="412"/>
      <c r="I1438" s="412"/>
      <c r="J1438" s="412"/>
      <c r="K1438" s="412"/>
      <c r="L1438" s="412"/>
      <c r="M1438" s="412"/>
      <c r="N1438" s="412"/>
      <c r="O1438" s="412"/>
      <c r="P1438" s="412"/>
      <c r="Q1438" s="412"/>
      <c r="R1438" s="412"/>
      <c r="S1438" s="412"/>
      <c r="T1438" s="412"/>
      <c r="U1438" s="412"/>
      <c r="V1438" s="412"/>
      <c r="W1438" s="412"/>
      <c r="X1438" s="412"/>
      <c r="Y1438" s="412"/>
      <c r="Z1438" s="412"/>
      <c r="AA1438" s="412"/>
      <c r="AB1438" s="412"/>
      <c r="AC1438" s="412"/>
      <c r="AD1438" s="412"/>
      <c r="AF1438" s="2" t="s">
        <v>6189</v>
      </c>
      <c r="AG1438" s="2" t="str">
        <f>入力情報!C448</f>
        <v>Name of Menbers 36
（社員 36の氏名）</v>
      </c>
    </row>
    <row r="1439" spans="1:33" ht="12" hidden="1" customHeight="1" x14ac:dyDescent="0.4">
      <c r="A1439" s="412"/>
      <c r="B1439" s="412"/>
      <c r="C1439" s="412"/>
      <c r="D1439" s="412"/>
      <c r="E1439" s="412"/>
      <c r="F1439" s="412"/>
      <c r="G1439" s="412"/>
      <c r="H1439" s="412"/>
      <c r="I1439" s="412"/>
      <c r="J1439" s="412"/>
      <c r="K1439" s="412"/>
      <c r="L1439" s="412"/>
      <c r="M1439" s="412"/>
      <c r="N1439" s="412"/>
      <c r="O1439" s="412"/>
      <c r="P1439" s="412"/>
      <c r="Q1439" s="412"/>
      <c r="R1439" s="412"/>
      <c r="S1439" s="412"/>
      <c r="T1439" s="412"/>
      <c r="U1439" s="412"/>
      <c r="V1439" s="412"/>
      <c r="W1439" s="412"/>
      <c r="X1439" s="412"/>
      <c r="Y1439" s="412"/>
      <c r="Z1439" s="412"/>
      <c r="AA1439" s="412"/>
      <c r="AB1439" s="412"/>
      <c r="AC1439" s="412"/>
      <c r="AD1439" s="412"/>
    </row>
    <row r="1440" spans="1:33" ht="9.9499999999999993" hidden="1" customHeight="1" x14ac:dyDescent="0.4"/>
    <row r="1441" spans="2:30" ht="20.25" hidden="1" customHeight="1" x14ac:dyDescent="0.4">
      <c r="B1441" s="426" t="str">
        <f>IF(入力情報!E448&lt;&gt;"","member with Limited Liability  "&amp;入力情報!E448,"")</f>
        <v/>
      </c>
      <c r="C1441" s="426"/>
      <c r="D1441" s="426"/>
      <c r="E1441" s="426"/>
      <c r="F1441" s="426"/>
      <c r="G1441" s="426"/>
      <c r="H1441" s="426"/>
      <c r="I1441" s="426"/>
      <c r="J1441" s="426"/>
      <c r="K1441" s="426"/>
      <c r="L1441" s="426"/>
      <c r="M1441" s="426"/>
      <c r="N1441" s="426"/>
      <c r="O1441" s="426"/>
      <c r="P1441" s="426"/>
      <c r="Q1441" s="426"/>
      <c r="R1441" s="426"/>
      <c r="S1441" s="426"/>
      <c r="T1441" s="426"/>
      <c r="U1441" s="426"/>
      <c r="V1441" s="426"/>
      <c r="W1441" s="426"/>
      <c r="X1441" s="426"/>
      <c r="Y1441" s="426"/>
      <c r="Z1441" s="426"/>
      <c r="AA1441" s="426"/>
      <c r="AB1441" s="426"/>
      <c r="AC1441" s="426"/>
      <c r="AD1441" s="426"/>
    </row>
    <row r="1442" spans="2:30" ht="20.25" hidden="1" customHeight="1" x14ac:dyDescent="0.4">
      <c r="B1442" s="426" t="str">
        <f>IF(入力情報!E449&lt;&gt;"","有限責任社員　　 　　　　　　"&amp;入力情報!E449&amp;" 殿","")</f>
        <v/>
      </c>
      <c r="C1442" s="426"/>
      <c r="D1442" s="426"/>
      <c r="E1442" s="426"/>
      <c r="F1442" s="426"/>
      <c r="G1442" s="426"/>
      <c r="H1442" s="426"/>
      <c r="I1442" s="426"/>
      <c r="J1442" s="426"/>
      <c r="K1442" s="426"/>
      <c r="L1442" s="426"/>
      <c r="M1442" s="426"/>
      <c r="N1442" s="426"/>
      <c r="O1442" s="426"/>
      <c r="P1442" s="426"/>
      <c r="Q1442" s="426"/>
      <c r="R1442" s="426"/>
      <c r="S1442" s="426"/>
      <c r="T1442" s="426"/>
      <c r="U1442" s="426"/>
      <c r="V1442" s="426"/>
      <c r="W1442" s="426"/>
      <c r="X1442" s="426"/>
      <c r="Y1442" s="426"/>
      <c r="Z1442" s="426"/>
      <c r="AA1442" s="426"/>
      <c r="AB1442" s="426"/>
      <c r="AC1442" s="426"/>
      <c r="AD1442" s="426"/>
    </row>
    <row r="1443" spans="2:30" ht="9.9499999999999993" hidden="1" customHeight="1" x14ac:dyDescent="0.4">
      <c r="B1443" s="145"/>
      <c r="C1443" s="145"/>
      <c r="D1443" s="145"/>
      <c r="E1443" s="145"/>
      <c r="F1443" s="145"/>
      <c r="G1443" s="145"/>
      <c r="H1443" s="145"/>
      <c r="I1443" s="145"/>
      <c r="J1443" s="145"/>
      <c r="K1443" s="145"/>
      <c r="L1443" s="145"/>
      <c r="M1443" s="145"/>
      <c r="N1443" s="145"/>
      <c r="O1443" s="145"/>
      <c r="P1443" s="145"/>
      <c r="Q1443" s="145"/>
      <c r="R1443" s="145"/>
      <c r="S1443" s="145"/>
      <c r="T1443" s="145"/>
      <c r="U1443" s="145"/>
      <c r="V1443" s="145"/>
      <c r="W1443" s="145"/>
      <c r="X1443" s="145"/>
      <c r="Y1443" s="145"/>
      <c r="Z1443" s="145"/>
      <c r="AA1443" s="145"/>
      <c r="AB1443" s="145"/>
      <c r="AC1443" s="145"/>
      <c r="AD1443" s="145"/>
    </row>
    <row r="1444" spans="2:30" ht="20.25" hidden="1" customHeight="1" x14ac:dyDescent="0.4">
      <c r="B1444" s="145"/>
      <c r="C1444" s="145"/>
      <c r="D1444" s="145"/>
      <c r="E1444" s="145"/>
      <c r="F1444" s="145"/>
      <c r="G1444" s="145"/>
      <c r="H1444" s="145"/>
      <c r="I1444" s="145"/>
      <c r="J1444" s="145"/>
      <c r="K1444" s="2" t="str">
        <f>IF(入力情報!E450="","",DBCS(TEXT(入力情報!E450,"0,000"))&amp;"yen")</f>
        <v/>
      </c>
      <c r="L1444" s="145"/>
      <c r="M1444" s="145"/>
      <c r="N1444" s="145"/>
      <c r="O1444" s="145"/>
      <c r="P1444" s="145"/>
      <c r="Q1444" s="145"/>
      <c r="R1444" s="145"/>
      <c r="S1444" s="145"/>
      <c r="T1444" s="145"/>
      <c r="U1444" s="145"/>
      <c r="V1444" s="145"/>
      <c r="W1444" s="145"/>
      <c r="X1444" s="145"/>
      <c r="Y1444" s="145"/>
      <c r="Z1444" s="145"/>
      <c r="AA1444" s="145"/>
      <c r="AB1444" s="145"/>
      <c r="AC1444" s="145"/>
      <c r="AD1444" s="145"/>
    </row>
    <row r="1445" spans="2:30" ht="20.25" hidden="1" customHeight="1" x14ac:dyDescent="0.4">
      <c r="B1445" s="145"/>
      <c r="C1445" s="145"/>
      <c r="D1445" s="145"/>
      <c r="E1445" s="145"/>
      <c r="F1445" s="145"/>
      <c r="G1445" s="145"/>
      <c r="H1445" s="145"/>
      <c r="J1445" s="2" t="str">
        <f>IF(入力情報!E450="","","金 "&amp;DBCS(TEXT(入力情報!E450,"0,000"))&amp;"円")</f>
        <v/>
      </c>
      <c r="L1445" s="145"/>
      <c r="M1445" s="145"/>
      <c r="N1445" s="145"/>
      <c r="O1445" s="145"/>
      <c r="P1445" s="145"/>
      <c r="Q1445" s="145"/>
      <c r="R1445" s="145"/>
      <c r="S1445" s="145"/>
      <c r="T1445" s="145"/>
      <c r="U1445" s="145"/>
      <c r="V1445" s="145"/>
      <c r="W1445" s="145"/>
      <c r="X1445" s="145"/>
      <c r="Y1445" s="145"/>
      <c r="Z1445" s="145"/>
      <c r="AA1445" s="145"/>
      <c r="AB1445" s="145"/>
      <c r="AC1445" s="145"/>
      <c r="AD1445" s="145"/>
    </row>
    <row r="1446" spans="2:30" ht="9.9499999999999993" hidden="1" customHeight="1" x14ac:dyDescent="0.4">
      <c r="B1446" s="145"/>
      <c r="C1446" s="145"/>
      <c r="D1446" s="145"/>
      <c r="E1446" s="145"/>
      <c r="F1446" s="145"/>
      <c r="G1446" s="145"/>
      <c r="H1446" s="145"/>
      <c r="L1446" s="145"/>
      <c r="M1446" s="145"/>
      <c r="N1446" s="145"/>
      <c r="O1446" s="145"/>
      <c r="P1446" s="145"/>
      <c r="Q1446" s="145"/>
      <c r="R1446" s="145"/>
      <c r="S1446" s="145"/>
      <c r="T1446" s="145"/>
      <c r="U1446" s="145"/>
      <c r="V1446" s="145"/>
      <c r="W1446" s="145"/>
      <c r="X1446" s="145"/>
      <c r="Y1446" s="145"/>
      <c r="Z1446" s="145"/>
      <c r="AA1446" s="145"/>
      <c r="AB1446" s="145"/>
      <c r="AC1446" s="145"/>
      <c r="AD1446" s="145"/>
    </row>
    <row r="1447" spans="2:30" ht="20.25" hidden="1" customHeight="1" x14ac:dyDescent="0.4">
      <c r="B1447" s="145"/>
      <c r="C1447" s="2" t="str">
        <f>"Received as a capital contribution to "&amp;入力情報!$E$6&amp;" Limited Liability Company."</f>
        <v>Received as a capital contribution to SampleName Limited Liability Company.</v>
      </c>
      <c r="E1447" s="145"/>
      <c r="F1447" s="145"/>
      <c r="G1447" s="145"/>
      <c r="H1447" s="145"/>
      <c r="L1447" s="145"/>
      <c r="M1447" s="145"/>
      <c r="N1447" s="145"/>
      <c r="O1447" s="145"/>
      <c r="P1447" s="145"/>
      <c r="Q1447" s="145"/>
      <c r="R1447" s="145"/>
      <c r="S1447" s="145"/>
      <c r="T1447" s="145"/>
      <c r="U1447" s="145"/>
      <c r="V1447" s="145"/>
      <c r="W1447" s="145"/>
      <c r="X1447" s="145"/>
      <c r="Y1447" s="145"/>
      <c r="Z1447" s="145"/>
      <c r="AA1447" s="145"/>
      <c r="AB1447" s="145"/>
      <c r="AC1447" s="145"/>
      <c r="AD1447" s="145"/>
    </row>
    <row r="1448" spans="2:30" ht="20.25" hidden="1" customHeight="1" x14ac:dyDescent="0.4">
      <c r="G1448" s="2" t="str">
        <f>入力情報!$E$6&amp;"合同会社の出資金として領収しました。"</f>
        <v>SampleName合同会社の出資金として領収しました。</v>
      </c>
    </row>
    <row r="1449" spans="2:30" ht="9.9499999999999993" hidden="1" customHeight="1" x14ac:dyDescent="0.4"/>
    <row r="1450" spans="2:30" ht="20.25" hidden="1" customHeight="1" x14ac:dyDescent="0.4">
      <c r="C1450" s="2" t="str">
        <f>入力情報!$E$776&amp;" year, "&amp;入力情報!$E$777&amp;" month-"&amp;入力情報!$E$778&amp;" day"</f>
        <v>2024 year, 4 month-25 day</v>
      </c>
    </row>
    <row r="1451" spans="2:30" ht="20.25" hidden="1" customHeight="1" x14ac:dyDescent="0.4">
      <c r="C1451" s="2" t="str">
        <f>DBCS(入力情報!$E$776)&amp;"年"&amp;DBCS(入力情報!$E$777)&amp;"月"&amp;DBCS(入力情報!$E$778)&amp;"日"</f>
        <v>２０２４年４月２５日</v>
      </c>
    </row>
    <row r="1452" spans="2:30" ht="9.9499999999999993" hidden="1" customHeight="1" x14ac:dyDescent="0.4"/>
    <row r="1453" spans="2:30" ht="20.25" hidden="1" customHeight="1" x14ac:dyDescent="0.4">
      <c r="M1453" s="2" t="str">
        <f>入力情報!$E$6&amp;" Limited Liability Company"</f>
        <v>SampleName Limited Liability Company</v>
      </c>
    </row>
    <row r="1454" spans="2:30" ht="20.25" hidden="1" customHeight="1" x14ac:dyDescent="0.4">
      <c r="M1454" s="2" t="str">
        <f>"Representative Members "&amp;入力情報!$E$12</f>
        <v>Representative Members Mary Smith</v>
      </c>
    </row>
    <row r="1455" spans="2:30" ht="20.25" hidden="1" customHeight="1" x14ac:dyDescent="0.4">
      <c r="M1455" s="2" t="str">
        <f>入力情報!E7&amp;"合同会社"</f>
        <v>サンプルネーム合同会社</v>
      </c>
    </row>
    <row r="1456" spans="2:30" ht="20.25" hidden="1" customHeight="1" x14ac:dyDescent="0.4">
      <c r="M1456" s="2" t="str">
        <f>"代表社員　"&amp;入力情報!$E$13</f>
        <v xml:space="preserve">代表社員　メアリー　スミス </v>
      </c>
    </row>
    <row r="1457" spans="1:30" ht="20.25" hidden="1" customHeight="1" x14ac:dyDescent="0.4"/>
    <row r="1458" spans="1:30" ht="20.25" hidden="1" customHeight="1" x14ac:dyDescent="0.4"/>
    <row r="1459" spans="1:30" ht="20.25" hidden="1" customHeight="1" x14ac:dyDescent="0.4">
      <c r="A1459" s="412"/>
      <c r="B1459" s="412"/>
      <c r="C1459" s="412"/>
      <c r="D1459" s="412"/>
      <c r="E1459" s="412"/>
      <c r="F1459" s="412"/>
      <c r="G1459" s="412"/>
      <c r="H1459" s="412"/>
      <c r="I1459" s="412"/>
      <c r="J1459" s="412"/>
      <c r="K1459" s="412"/>
      <c r="L1459" s="412"/>
      <c r="M1459" s="412"/>
      <c r="N1459" s="412"/>
      <c r="O1459" s="412"/>
      <c r="P1459" s="412"/>
      <c r="Q1459" s="412"/>
      <c r="R1459" s="412"/>
      <c r="S1459" s="412"/>
      <c r="T1459" s="412"/>
      <c r="U1459" s="412"/>
      <c r="V1459" s="412"/>
      <c r="W1459" s="412"/>
      <c r="X1459" s="412"/>
      <c r="Y1459" s="412"/>
      <c r="Z1459" s="412"/>
      <c r="AA1459" s="412"/>
      <c r="AB1459" s="412"/>
      <c r="AC1459" s="412"/>
      <c r="AD1459" s="412"/>
    </row>
    <row r="1460" spans="1:30" ht="20.25" hidden="1" customHeight="1" x14ac:dyDescent="0.4">
      <c r="A1460" s="412"/>
      <c r="B1460" s="412"/>
      <c r="C1460" s="412"/>
      <c r="D1460" s="412"/>
      <c r="E1460" s="412"/>
      <c r="F1460" s="412"/>
      <c r="G1460" s="412"/>
      <c r="H1460" s="412"/>
      <c r="I1460" s="412"/>
      <c r="J1460" s="412"/>
      <c r="K1460" s="412"/>
      <c r="L1460" s="412"/>
      <c r="M1460" s="412"/>
      <c r="N1460" s="412"/>
      <c r="O1460" s="412"/>
      <c r="P1460" s="412"/>
      <c r="Q1460" s="412"/>
      <c r="R1460" s="412"/>
      <c r="S1460" s="412"/>
      <c r="T1460" s="412"/>
      <c r="U1460" s="412"/>
      <c r="V1460" s="412"/>
      <c r="W1460" s="412"/>
      <c r="X1460" s="412"/>
      <c r="Y1460" s="412"/>
      <c r="Z1460" s="412"/>
      <c r="AA1460" s="412"/>
      <c r="AB1460" s="412"/>
      <c r="AC1460" s="412"/>
      <c r="AD1460" s="412"/>
    </row>
    <row r="1461" spans="1:30" ht="20.25" hidden="1" customHeight="1" x14ac:dyDescent="0.4">
      <c r="A1461" s="412"/>
      <c r="B1461" s="412"/>
      <c r="C1461" s="412"/>
      <c r="D1461" s="412"/>
      <c r="E1461" s="412"/>
      <c r="F1461" s="412"/>
      <c r="G1461" s="412"/>
      <c r="H1461" s="412"/>
      <c r="I1461" s="412"/>
      <c r="J1461" s="412"/>
      <c r="K1461" s="412"/>
      <c r="L1461" s="412"/>
      <c r="M1461" s="412"/>
      <c r="N1461" s="412"/>
      <c r="O1461" s="412"/>
      <c r="P1461" s="412"/>
      <c r="Q1461" s="412"/>
      <c r="R1461" s="412"/>
      <c r="S1461" s="412"/>
      <c r="T1461" s="412"/>
      <c r="U1461" s="412"/>
      <c r="V1461" s="412"/>
      <c r="W1461" s="412"/>
      <c r="X1461" s="412"/>
      <c r="Y1461" s="412"/>
      <c r="Z1461" s="412"/>
      <c r="AA1461" s="412"/>
      <c r="AB1461" s="412"/>
      <c r="AC1461" s="412"/>
      <c r="AD1461" s="412"/>
    </row>
    <row r="1462" spans="1:30" ht="20.25" hidden="1" customHeight="1" x14ac:dyDescent="0.4"/>
    <row r="1463" spans="1:30" ht="20.25" hidden="1" customHeight="1" x14ac:dyDescent="0.4">
      <c r="B1463" s="427"/>
      <c r="C1463" s="427"/>
      <c r="D1463" s="427"/>
      <c r="E1463" s="427"/>
      <c r="F1463" s="427"/>
      <c r="G1463" s="427"/>
      <c r="H1463" s="427"/>
      <c r="I1463" s="427"/>
      <c r="J1463" s="427"/>
      <c r="K1463" s="427"/>
      <c r="L1463" s="427"/>
      <c r="M1463" s="427"/>
      <c r="N1463" s="427"/>
      <c r="O1463" s="427"/>
      <c r="P1463" s="427"/>
      <c r="Q1463" s="427"/>
      <c r="R1463" s="427"/>
      <c r="S1463" s="427"/>
      <c r="T1463" s="427"/>
      <c r="U1463" s="427"/>
      <c r="V1463" s="427"/>
      <c r="W1463" s="427"/>
      <c r="X1463" s="427"/>
      <c r="Y1463" s="427"/>
      <c r="Z1463" s="427"/>
      <c r="AA1463" s="427"/>
      <c r="AB1463" s="427"/>
      <c r="AC1463" s="427"/>
      <c r="AD1463" s="427"/>
    </row>
    <row r="1464" spans="1:30" ht="20.25" hidden="1" customHeight="1" x14ac:dyDescent="0.4">
      <c r="B1464" s="427"/>
      <c r="C1464" s="427"/>
      <c r="D1464" s="427"/>
      <c r="E1464" s="427"/>
      <c r="F1464" s="427"/>
      <c r="G1464" s="427"/>
      <c r="H1464" s="427"/>
      <c r="I1464" s="427"/>
      <c r="J1464" s="427"/>
      <c r="K1464" s="427"/>
      <c r="L1464" s="427"/>
      <c r="M1464" s="427"/>
      <c r="N1464" s="427"/>
      <c r="O1464" s="427"/>
      <c r="P1464" s="427"/>
      <c r="Q1464" s="427"/>
      <c r="R1464" s="427"/>
      <c r="S1464" s="427"/>
      <c r="T1464" s="427"/>
      <c r="U1464" s="427"/>
      <c r="V1464" s="427"/>
      <c r="W1464" s="427"/>
      <c r="X1464" s="427"/>
      <c r="Y1464" s="427"/>
      <c r="Z1464" s="427"/>
      <c r="AA1464" s="427"/>
      <c r="AB1464" s="427"/>
      <c r="AC1464" s="427"/>
      <c r="AD1464" s="427"/>
    </row>
    <row r="1465" spans="1:30" ht="20.25" hidden="1" customHeight="1" x14ac:dyDescent="0.4"/>
    <row r="1466" spans="1:30" ht="20.25" hidden="1" customHeight="1" x14ac:dyDescent="0.4"/>
    <row r="1467" spans="1:30" ht="20.25" hidden="1" customHeight="1" x14ac:dyDescent="0.4"/>
    <row r="1468" spans="1:30" ht="20.25" hidden="1" customHeight="1" x14ac:dyDescent="0.4"/>
    <row r="1469" spans="1:30" ht="20.25" hidden="1" customHeight="1" x14ac:dyDescent="0.4"/>
    <row r="1470" spans="1:30" ht="20.25" hidden="1" customHeight="1" x14ac:dyDescent="0.4"/>
    <row r="1471" spans="1:30" ht="20.25" hidden="1" customHeight="1" x14ac:dyDescent="0.4"/>
    <row r="1472" spans="1:30" ht="20.25" hidden="1" customHeight="1" x14ac:dyDescent="0.4"/>
    <row r="1473" spans="1:33" ht="20.25" hidden="1" customHeight="1" x14ac:dyDescent="0.4"/>
    <row r="1474" spans="1:33" ht="20.25" hidden="1" customHeight="1" x14ac:dyDescent="0.4"/>
    <row r="1475" spans="1:33" ht="20.25" hidden="1" customHeight="1" x14ac:dyDescent="0.4"/>
    <row r="1476" spans="1:33" ht="20.25" hidden="1" customHeight="1" x14ac:dyDescent="0.4"/>
    <row r="1477" spans="1:33" ht="12" hidden="1" customHeight="1" x14ac:dyDescent="0.4">
      <c r="A1477" s="412" t="s">
        <v>6688</v>
      </c>
      <c r="B1477" s="412"/>
      <c r="C1477" s="412"/>
      <c r="D1477" s="412"/>
      <c r="E1477" s="412"/>
      <c r="F1477" s="412"/>
      <c r="G1477" s="412"/>
      <c r="H1477" s="412"/>
      <c r="I1477" s="412"/>
      <c r="J1477" s="412"/>
      <c r="K1477" s="412"/>
      <c r="L1477" s="412"/>
      <c r="M1477" s="412"/>
      <c r="N1477" s="412"/>
      <c r="O1477" s="412"/>
      <c r="P1477" s="412"/>
      <c r="Q1477" s="412"/>
      <c r="R1477" s="412"/>
      <c r="S1477" s="412"/>
      <c r="T1477" s="412"/>
      <c r="U1477" s="412"/>
      <c r="V1477" s="412"/>
      <c r="W1477" s="412"/>
      <c r="X1477" s="412"/>
      <c r="Y1477" s="412"/>
      <c r="Z1477" s="412"/>
      <c r="AA1477" s="412"/>
      <c r="AB1477" s="412"/>
      <c r="AC1477" s="412"/>
      <c r="AD1477" s="412"/>
    </row>
    <row r="1478" spans="1:33" ht="12" hidden="1" customHeight="1" x14ac:dyDescent="0.4">
      <c r="A1478" s="412"/>
      <c r="B1478" s="412"/>
      <c r="C1478" s="412"/>
      <c r="D1478" s="412"/>
      <c r="E1478" s="412"/>
      <c r="F1478" s="412"/>
      <c r="G1478" s="412"/>
      <c r="H1478" s="412"/>
      <c r="I1478" s="412"/>
      <c r="J1478" s="412"/>
      <c r="K1478" s="412"/>
      <c r="L1478" s="412"/>
      <c r="M1478" s="412"/>
      <c r="N1478" s="412"/>
      <c r="O1478" s="412"/>
      <c r="P1478" s="412"/>
      <c r="Q1478" s="412"/>
      <c r="R1478" s="412"/>
      <c r="S1478" s="412"/>
      <c r="T1478" s="412"/>
      <c r="U1478" s="412"/>
      <c r="V1478" s="412"/>
      <c r="W1478" s="412"/>
      <c r="X1478" s="412"/>
      <c r="Y1478" s="412"/>
      <c r="Z1478" s="412"/>
      <c r="AA1478" s="412"/>
      <c r="AB1478" s="412"/>
      <c r="AC1478" s="412"/>
      <c r="AD1478" s="412"/>
      <c r="AF1478" s="2" t="s">
        <v>6189</v>
      </c>
      <c r="AG1478" s="2" t="str">
        <f>入力情報!C460</f>
        <v>Name of Menbers 37
（社員 37の氏名）</v>
      </c>
    </row>
    <row r="1479" spans="1:33" ht="12" hidden="1" customHeight="1" x14ac:dyDescent="0.4">
      <c r="A1479" s="412"/>
      <c r="B1479" s="412"/>
      <c r="C1479" s="412"/>
      <c r="D1479" s="412"/>
      <c r="E1479" s="412"/>
      <c r="F1479" s="412"/>
      <c r="G1479" s="412"/>
      <c r="H1479" s="412"/>
      <c r="I1479" s="412"/>
      <c r="J1479" s="412"/>
      <c r="K1479" s="412"/>
      <c r="L1479" s="412"/>
      <c r="M1479" s="412"/>
      <c r="N1479" s="412"/>
      <c r="O1479" s="412"/>
      <c r="P1479" s="412"/>
      <c r="Q1479" s="412"/>
      <c r="R1479" s="412"/>
      <c r="S1479" s="412"/>
      <c r="T1479" s="412"/>
      <c r="U1479" s="412"/>
      <c r="V1479" s="412"/>
      <c r="W1479" s="412"/>
      <c r="X1479" s="412"/>
      <c r="Y1479" s="412"/>
      <c r="Z1479" s="412"/>
      <c r="AA1479" s="412"/>
      <c r="AB1479" s="412"/>
      <c r="AC1479" s="412"/>
      <c r="AD1479" s="412"/>
    </row>
    <row r="1480" spans="1:33" ht="9.9499999999999993" hidden="1" customHeight="1" x14ac:dyDescent="0.4"/>
    <row r="1481" spans="1:33" ht="20.25" hidden="1" customHeight="1" x14ac:dyDescent="0.4">
      <c r="B1481" s="426" t="str">
        <f>IF(入力情報!E460&lt;&gt;"","member with Limited Liability  "&amp;入力情報!E460,"")</f>
        <v/>
      </c>
      <c r="C1481" s="426"/>
      <c r="D1481" s="426"/>
      <c r="E1481" s="426"/>
      <c r="F1481" s="426"/>
      <c r="G1481" s="426"/>
      <c r="H1481" s="426"/>
      <c r="I1481" s="426"/>
      <c r="J1481" s="426"/>
      <c r="K1481" s="426"/>
      <c r="L1481" s="426"/>
      <c r="M1481" s="426"/>
      <c r="N1481" s="426"/>
      <c r="O1481" s="426"/>
      <c r="P1481" s="426"/>
      <c r="Q1481" s="426"/>
      <c r="R1481" s="426"/>
      <c r="S1481" s="426"/>
      <c r="T1481" s="426"/>
      <c r="U1481" s="426"/>
      <c r="V1481" s="426"/>
      <c r="W1481" s="426"/>
      <c r="X1481" s="426"/>
      <c r="Y1481" s="426"/>
      <c r="Z1481" s="426"/>
      <c r="AA1481" s="426"/>
      <c r="AB1481" s="426"/>
      <c r="AC1481" s="426"/>
      <c r="AD1481" s="426"/>
    </row>
    <row r="1482" spans="1:33" ht="20.25" hidden="1" customHeight="1" x14ac:dyDescent="0.4">
      <c r="B1482" s="426" t="str">
        <f>IF(入力情報!E461&lt;&gt;"","有限責任社員　　 　　　　　　"&amp;入力情報!E461&amp;" 殿","")</f>
        <v/>
      </c>
      <c r="C1482" s="426"/>
      <c r="D1482" s="426"/>
      <c r="E1482" s="426"/>
      <c r="F1482" s="426"/>
      <c r="G1482" s="426"/>
      <c r="H1482" s="426"/>
      <c r="I1482" s="426"/>
      <c r="J1482" s="426"/>
      <c r="K1482" s="426"/>
      <c r="L1482" s="426"/>
      <c r="M1482" s="426"/>
      <c r="N1482" s="426"/>
      <c r="O1482" s="426"/>
      <c r="P1482" s="426"/>
      <c r="Q1482" s="426"/>
      <c r="R1482" s="426"/>
      <c r="S1482" s="426"/>
      <c r="T1482" s="426"/>
      <c r="U1482" s="426"/>
      <c r="V1482" s="426"/>
      <c r="W1482" s="426"/>
      <c r="X1482" s="426"/>
      <c r="Y1482" s="426"/>
      <c r="Z1482" s="426"/>
      <c r="AA1482" s="426"/>
      <c r="AB1482" s="426"/>
      <c r="AC1482" s="426"/>
      <c r="AD1482" s="426"/>
    </row>
    <row r="1483" spans="1:33" ht="9.9499999999999993" hidden="1" customHeight="1" x14ac:dyDescent="0.4">
      <c r="B1483" s="145"/>
      <c r="C1483" s="145"/>
      <c r="D1483" s="145"/>
      <c r="E1483" s="145"/>
      <c r="F1483" s="145"/>
      <c r="G1483" s="145"/>
      <c r="H1483" s="145"/>
      <c r="I1483" s="145"/>
      <c r="J1483" s="145"/>
      <c r="K1483" s="145"/>
      <c r="L1483" s="145"/>
      <c r="M1483" s="145"/>
      <c r="N1483" s="145"/>
      <c r="O1483" s="145"/>
      <c r="P1483" s="145"/>
      <c r="Q1483" s="145"/>
      <c r="R1483" s="145"/>
      <c r="S1483" s="145"/>
      <c r="T1483" s="145"/>
      <c r="U1483" s="145"/>
      <c r="V1483" s="145"/>
      <c r="W1483" s="145"/>
      <c r="X1483" s="145"/>
      <c r="Y1483" s="145"/>
      <c r="Z1483" s="145"/>
      <c r="AA1483" s="145"/>
      <c r="AB1483" s="145"/>
      <c r="AC1483" s="145"/>
      <c r="AD1483" s="145"/>
    </row>
    <row r="1484" spans="1:33" ht="20.25" hidden="1" customHeight="1" x14ac:dyDescent="0.4">
      <c r="B1484" s="145"/>
      <c r="C1484" s="145"/>
      <c r="D1484" s="145"/>
      <c r="E1484" s="145"/>
      <c r="F1484" s="145"/>
      <c r="G1484" s="145"/>
      <c r="H1484" s="145"/>
      <c r="I1484" s="145"/>
      <c r="J1484" s="145"/>
      <c r="K1484" s="2" t="str">
        <f>IF(入力情報!E461="","",DBCS(TEXT(入力情報!E461,"0,000"))&amp;"yen")</f>
        <v/>
      </c>
      <c r="L1484" s="145"/>
      <c r="M1484" s="145"/>
      <c r="N1484" s="145"/>
      <c r="O1484" s="145"/>
      <c r="P1484" s="145"/>
      <c r="Q1484" s="145"/>
      <c r="R1484" s="145"/>
      <c r="S1484" s="145"/>
      <c r="T1484" s="145"/>
      <c r="U1484" s="145"/>
      <c r="V1484" s="145"/>
      <c r="W1484" s="145"/>
      <c r="X1484" s="145"/>
      <c r="Y1484" s="145"/>
      <c r="Z1484" s="145"/>
      <c r="AA1484" s="145"/>
      <c r="AB1484" s="145"/>
      <c r="AC1484" s="145"/>
      <c r="AD1484" s="145"/>
    </row>
    <row r="1485" spans="1:33" ht="20.25" hidden="1" customHeight="1" x14ac:dyDescent="0.4">
      <c r="B1485" s="145"/>
      <c r="C1485" s="145"/>
      <c r="D1485" s="145"/>
      <c r="E1485" s="145"/>
      <c r="F1485" s="145"/>
      <c r="G1485" s="145"/>
      <c r="H1485" s="145"/>
      <c r="J1485" s="2" t="str">
        <f>IF(入力情報!E461="","","金 "&amp;DBCS(TEXT(入力情報!E461,"0,000"))&amp;"円")</f>
        <v/>
      </c>
      <c r="L1485" s="145"/>
      <c r="M1485" s="145"/>
      <c r="N1485" s="145"/>
      <c r="O1485" s="145"/>
      <c r="P1485" s="145"/>
      <c r="Q1485" s="145"/>
      <c r="R1485" s="145"/>
      <c r="S1485" s="145"/>
      <c r="T1485" s="145"/>
      <c r="U1485" s="145"/>
      <c r="V1485" s="145"/>
      <c r="W1485" s="145"/>
      <c r="X1485" s="145"/>
      <c r="Y1485" s="145"/>
      <c r="Z1485" s="145"/>
      <c r="AA1485" s="145"/>
      <c r="AB1485" s="145"/>
      <c r="AC1485" s="145"/>
      <c r="AD1485" s="145"/>
    </row>
    <row r="1486" spans="1:33" ht="9.9499999999999993" hidden="1" customHeight="1" x14ac:dyDescent="0.4">
      <c r="B1486" s="145"/>
      <c r="C1486" s="145"/>
      <c r="D1486" s="145"/>
      <c r="E1486" s="145"/>
      <c r="F1486" s="145"/>
      <c r="G1486" s="145"/>
      <c r="H1486" s="145"/>
      <c r="L1486" s="145"/>
      <c r="M1486" s="145"/>
      <c r="N1486" s="145"/>
      <c r="O1486" s="145"/>
      <c r="P1486" s="145"/>
      <c r="Q1486" s="145"/>
      <c r="R1486" s="145"/>
      <c r="S1486" s="145"/>
      <c r="T1486" s="145"/>
      <c r="U1486" s="145"/>
      <c r="V1486" s="145"/>
      <c r="W1486" s="145"/>
      <c r="X1486" s="145"/>
      <c r="Y1486" s="145"/>
      <c r="Z1486" s="145"/>
      <c r="AA1486" s="145"/>
      <c r="AB1486" s="145"/>
      <c r="AC1486" s="145"/>
      <c r="AD1486" s="145"/>
    </row>
    <row r="1487" spans="1:33" ht="20.25" hidden="1" customHeight="1" x14ac:dyDescent="0.4">
      <c r="B1487" s="145"/>
      <c r="C1487" s="2" t="str">
        <f>"Received as a capital contribution to "&amp;入力情報!$E$6&amp;" Limited Liability Company."</f>
        <v>Received as a capital contribution to SampleName Limited Liability Company.</v>
      </c>
      <c r="E1487" s="145"/>
      <c r="F1487" s="145"/>
      <c r="G1487" s="145"/>
      <c r="H1487" s="145"/>
      <c r="L1487" s="145"/>
      <c r="M1487" s="145"/>
      <c r="N1487" s="145"/>
      <c r="O1487" s="145"/>
      <c r="P1487" s="145"/>
      <c r="Q1487" s="145"/>
      <c r="R1487" s="145"/>
      <c r="S1487" s="145"/>
      <c r="T1487" s="145"/>
      <c r="U1487" s="145"/>
      <c r="V1487" s="145"/>
      <c r="W1487" s="145"/>
      <c r="X1487" s="145"/>
      <c r="Y1487" s="145"/>
      <c r="Z1487" s="145"/>
      <c r="AA1487" s="145"/>
      <c r="AB1487" s="145"/>
      <c r="AC1487" s="145"/>
      <c r="AD1487" s="145"/>
    </row>
    <row r="1488" spans="1:33" ht="20.25" hidden="1" customHeight="1" x14ac:dyDescent="0.4">
      <c r="G1488" s="2" t="str">
        <f>入力情報!$E$6&amp;"合同会社の出資金として領収しました。"</f>
        <v>SampleName合同会社の出資金として領収しました。</v>
      </c>
    </row>
    <row r="1489" spans="1:30" ht="9.9499999999999993" hidden="1" customHeight="1" x14ac:dyDescent="0.4"/>
    <row r="1490" spans="1:30" ht="20.25" hidden="1" customHeight="1" x14ac:dyDescent="0.4">
      <c r="C1490" s="2" t="str">
        <f>入力情報!$E$776&amp;" year, "&amp;入力情報!$E$777&amp;" month-"&amp;入力情報!$E$778&amp;" day"</f>
        <v>2024 year, 4 month-25 day</v>
      </c>
    </row>
    <row r="1491" spans="1:30" ht="20.25" hidden="1" customHeight="1" x14ac:dyDescent="0.4">
      <c r="C1491" s="2" t="str">
        <f>DBCS(入力情報!$E$776)&amp;"年"&amp;DBCS(入力情報!$E$777)&amp;"月"&amp;DBCS(入力情報!$E$778)&amp;"日"</f>
        <v>２０２４年４月２５日</v>
      </c>
    </row>
    <row r="1492" spans="1:30" ht="9.9499999999999993" hidden="1" customHeight="1" x14ac:dyDescent="0.4"/>
    <row r="1493" spans="1:30" ht="20.25" hidden="1" customHeight="1" x14ac:dyDescent="0.4">
      <c r="M1493" s="2" t="str">
        <f>入力情報!$E$6&amp;" Limited Liability Company"</f>
        <v>SampleName Limited Liability Company</v>
      </c>
    </row>
    <row r="1494" spans="1:30" ht="20.25" hidden="1" customHeight="1" x14ac:dyDescent="0.4">
      <c r="M1494" s="2" t="str">
        <f>"Representative Members "&amp;入力情報!$E$12</f>
        <v>Representative Members Mary Smith</v>
      </c>
    </row>
    <row r="1495" spans="1:30" ht="20.25" hidden="1" customHeight="1" x14ac:dyDescent="0.4">
      <c r="M1495" s="2" t="str">
        <f>入力情報!E7&amp;"合同会社"</f>
        <v>サンプルネーム合同会社</v>
      </c>
    </row>
    <row r="1496" spans="1:30" ht="20.25" hidden="1" customHeight="1" x14ac:dyDescent="0.4">
      <c r="M1496" s="2" t="str">
        <f>"代表社員　"&amp;入力情報!$E$13</f>
        <v xml:space="preserve">代表社員　メアリー　スミス </v>
      </c>
    </row>
    <row r="1497" spans="1:30" ht="20.25" hidden="1" customHeight="1" x14ac:dyDescent="0.4"/>
    <row r="1498" spans="1:30" ht="20.25" hidden="1" customHeight="1" x14ac:dyDescent="0.4"/>
    <row r="1499" spans="1:30" ht="20.25" hidden="1" customHeight="1" x14ac:dyDescent="0.4">
      <c r="A1499" s="412"/>
      <c r="B1499" s="412"/>
      <c r="C1499" s="412"/>
      <c r="D1499" s="412"/>
      <c r="E1499" s="412"/>
      <c r="F1499" s="412"/>
      <c r="G1499" s="412"/>
      <c r="H1499" s="412"/>
      <c r="I1499" s="412"/>
      <c r="J1499" s="412"/>
      <c r="K1499" s="412"/>
      <c r="L1499" s="412"/>
      <c r="M1499" s="412"/>
      <c r="N1499" s="412"/>
      <c r="O1499" s="412"/>
      <c r="P1499" s="412"/>
      <c r="Q1499" s="412"/>
      <c r="R1499" s="412"/>
      <c r="S1499" s="412"/>
      <c r="T1499" s="412"/>
      <c r="U1499" s="412"/>
      <c r="V1499" s="412"/>
      <c r="W1499" s="412"/>
      <c r="X1499" s="412"/>
      <c r="Y1499" s="412"/>
      <c r="Z1499" s="412"/>
      <c r="AA1499" s="412"/>
      <c r="AB1499" s="412"/>
      <c r="AC1499" s="412"/>
      <c r="AD1499" s="412"/>
    </row>
    <row r="1500" spans="1:30" ht="20.25" hidden="1" customHeight="1" x14ac:dyDescent="0.4">
      <c r="A1500" s="412"/>
      <c r="B1500" s="412"/>
      <c r="C1500" s="412"/>
      <c r="D1500" s="412"/>
      <c r="E1500" s="412"/>
      <c r="F1500" s="412"/>
      <c r="G1500" s="412"/>
      <c r="H1500" s="412"/>
      <c r="I1500" s="412"/>
      <c r="J1500" s="412"/>
      <c r="K1500" s="412"/>
      <c r="L1500" s="412"/>
      <c r="M1500" s="412"/>
      <c r="N1500" s="412"/>
      <c r="O1500" s="412"/>
      <c r="P1500" s="412"/>
      <c r="Q1500" s="412"/>
      <c r="R1500" s="412"/>
      <c r="S1500" s="412"/>
      <c r="T1500" s="412"/>
      <c r="U1500" s="412"/>
      <c r="V1500" s="412"/>
      <c r="W1500" s="412"/>
      <c r="X1500" s="412"/>
      <c r="Y1500" s="412"/>
      <c r="Z1500" s="412"/>
      <c r="AA1500" s="412"/>
      <c r="AB1500" s="412"/>
      <c r="AC1500" s="412"/>
      <c r="AD1500" s="412"/>
    </row>
    <row r="1501" spans="1:30" ht="20.25" hidden="1" customHeight="1" x14ac:dyDescent="0.4">
      <c r="A1501" s="412"/>
      <c r="B1501" s="412"/>
      <c r="C1501" s="412"/>
      <c r="D1501" s="412"/>
      <c r="E1501" s="412"/>
      <c r="F1501" s="412"/>
      <c r="G1501" s="412"/>
      <c r="H1501" s="412"/>
      <c r="I1501" s="412"/>
      <c r="J1501" s="412"/>
      <c r="K1501" s="412"/>
      <c r="L1501" s="412"/>
      <c r="M1501" s="412"/>
      <c r="N1501" s="412"/>
      <c r="O1501" s="412"/>
      <c r="P1501" s="412"/>
      <c r="Q1501" s="412"/>
      <c r="R1501" s="412"/>
      <c r="S1501" s="412"/>
      <c r="T1501" s="412"/>
      <c r="U1501" s="412"/>
      <c r="V1501" s="412"/>
      <c r="W1501" s="412"/>
      <c r="X1501" s="412"/>
      <c r="Y1501" s="412"/>
      <c r="Z1501" s="412"/>
      <c r="AA1501" s="412"/>
      <c r="AB1501" s="412"/>
      <c r="AC1501" s="412"/>
      <c r="AD1501" s="412"/>
    </row>
    <row r="1502" spans="1:30" ht="20.25" hidden="1" customHeight="1" x14ac:dyDescent="0.4"/>
    <row r="1503" spans="1:30" ht="20.25" hidden="1" customHeight="1" x14ac:dyDescent="0.4">
      <c r="B1503" s="427"/>
      <c r="C1503" s="427"/>
      <c r="D1503" s="427"/>
      <c r="E1503" s="427"/>
      <c r="F1503" s="427"/>
      <c r="G1503" s="427"/>
      <c r="H1503" s="427"/>
      <c r="I1503" s="427"/>
      <c r="J1503" s="427"/>
      <c r="K1503" s="427"/>
      <c r="L1503" s="427"/>
      <c r="M1503" s="427"/>
      <c r="N1503" s="427"/>
      <c r="O1503" s="427"/>
      <c r="P1503" s="427"/>
      <c r="Q1503" s="427"/>
      <c r="R1503" s="427"/>
      <c r="S1503" s="427"/>
      <c r="T1503" s="427"/>
      <c r="U1503" s="427"/>
      <c r="V1503" s="427"/>
      <c r="W1503" s="427"/>
      <c r="X1503" s="427"/>
      <c r="Y1503" s="427"/>
      <c r="Z1503" s="427"/>
      <c r="AA1503" s="427"/>
      <c r="AB1503" s="427"/>
      <c r="AC1503" s="427"/>
      <c r="AD1503" s="427"/>
    </row>
    <row r="1504" spans="1:30" ht="20.25" hidden="1" customHeight="1" x14ac:dyDescent="0.4">
      <c r="B1504" s="427"/>
      <c r="C1504" s="427"/>
      <c r="D1504" s="427"/>
      <c r="E1504" s="427"/>
      <c r="F1504" s="427"/>
      <c r="G1504" s="427"/>
      <c r="H1504" s="427"/>
      <c r="I1504" s="427"/>
      <c r="J1504" s="427"/>
      <c r="K1504" s="427"/>
      <c r="L1504" s="427"/>
      <c r="M1504" s="427"/>
      <c r="N1504" s="427"/>
      <c r="O1504" s="427"/>
      <c r="P1504" s="427"/>
      <c r="Q1504" s="427"/>
      <c r="R1504" s="427"/>
      <c r="S1504" s="427"/>
      <c r="T1504" s="427"/>
      <c r="U1504" s="427"/>
      <c r="V1504" s="427"/>
      <c r="W1504" s="427"/>
      <c r="X1504" s="427"/>
      <c r="Y1504" s="427"/>
      <c r="Z1504" s="427"/>
      <c r="AA1504" s="427"/>
      <c r="AB1504" s="427"/>
      <c r="AC1504" s="427"/>
      <c r="AD1504" s="427"/>
    </row>
    <row r="1505" spans="1:33" ht="20.25" hidden="1" customHeight="1" x14ac:dyDescent="0.4"/>
    <row r="1506" spans="1:33" ht="20.25" hidden="1" customHeight="1" x14ac:dyDescent="0.4"/>
    <row r="1507" spans="1:33" ht="20.25" hidden="1" customHeight="1" x14ac:dyDescent="0.4"/>
    <row r="1508" spans="1:33" ht="20.25" hidden="1" customHeight="1" x14ac:dyDescent="0.4"/>
    <row r="1509" spans="1:33" ht="20.25" hidden="1" customHeight="1" x14ac:dyDescent="0.4"/>
    <row r="1510" spans="1:33" ht="20.25" hidden="1" customHeight="1" x14ac:dyDescent="0.4"/>
    <row r="1511" spans="1:33" ht="20.25" hidden="1" customHeight="1" x14ac:dyDescent="0.4"/>
    <row r="1512" spans="1:33" ht="20.25" hidden="1" customHeight="1" x14ac:dyDescent="0.4"/>
    <row r="1513" spans="1:33" ht="20.25" hidden="1" customHeight="1" x14ac:dyDescent="0.4"/>
    <row r="1514" spans="1:33" ht="20.25" hidden="1" customHeight="1" x14ac:dyDescent="0.4"/>
    <row r="1515" spans="1:33" ht="20.25" hidden="1" customHeight="1" x14ac:dyDescent="0.4"/>
    <row r="1516" spans="1:33" ht="20.25" hidden="1" customHeight="1" x14ac:dyDescent="0.4"/>
    <row r="1517" spans="1:33" ht="12" hidden="1" customHeight="1" x14ac:dyDescent="0.4">
      <c r="A1517" s="412" t="s">
        <v>6688</v>
      </c>
      <c r="B1517" s="412"/>
      <c r="C1517" s="412"/>
      <c r="D1517" s="412"/>
      <c r="E1517" s="412"/>
      <c r="F1517" s="412"/>
      <c r="G1517" s="412"/>
      <c r="H1517" s="412"/>
      <c r="I1517" s="412"/>
      <c r="J1517" s="412"/>
      <c r="K1517" s="412"/>
      <c r="L1517" s="412"/>
      <c r="M1517" s="412"/>
      <c r="N1517" s="412"/>
      <c r="O1517" s="412"/>
      <c r="P1517" s="412"/>
      <c r="Q1517" s="412"/>
      <c r="R1517" s="412"/>
      <c r="S1517" s="412"/>
      <c r="T1517" s="412"/>
      <c r="U1517" s="412"/>
      <c r="V1517" s="412"/>
      <c r="W1517" s="412"/>
      <c r="X1517" s="412"/>
      <c r="Y1517" s="412"/>
      <c r="Z1517" s="412"/>
      <c r="AA1517" s="412"/>
      <c r="AB1517" s="412"/>
      <c r="AC1517" s="412"/>
      <c r="AD1517" s="412"/>
    </row>
    <row r="1518" spans="1:33" ht="12" hidden="1" customHeight="1" x14ac:dyDescent="0.4">
      <c r="A1518" s="412"/>
      <c r="B1518" s="412"/>
      <c r="C1518" s="412"/>
      <c r="D1518" s="412"/>
      <c r="E1518" s="412"/>
      <c r="F1518" s="412"/>
      <c r="G1518" s="412"/>
      <c r="H1518" s="412"/>
      <c r="I1518" s="412"/>
      <c r="J1518" s="412"/>
      <c r="K1518" s="412"/>
      <c r="L1518" s="412"/>
      <c r="M1518" s="412"/>
      <c r="N1518" s="412"/>
      <c r="O1518" s="412"/>
      <c r="P1518" s="412"/>
      <c r="Q1518" s="412"/>
      <c r="R1518" s="412"/>
      <c r="S1518" s="412"/>
      <c r="T1518" s="412"/>
      <c r="U1518" s="412"/>
      <c r="V1518" s="412"/>
      <c r="W1518" s="412"/>
      <c r="X1518" s="412"/>
      <c r="Y1518" s="412"/>
      <c r="Z1518" s="412"/>
      <c r="AA1518" s="412"/>
      <c r="AB1518" s="412"/>
      <c r="AC1518" s="412"/>
      <c r="AD1518" s="412"/>
      <c r="AF1518" s="2" t="s">
        <v>6189</v>
      </c>
      <c r="AG1518" s="2" t="str">
        <f>入力情報!C472</f>
        <v>Name of Menbers 38
（社員 38の氏名）</v>
      </c>
    </row>
    <row r="1519" spans="1:33" ht="12" hidden="1" customHeight="1" x14ac:dyDescent="0.4">
      <c r="A1519" s="412"/>
      <c r="B1519" s="412"/>
      <c r="C1519" s="412"/>
      <c r="D1519" s="412"/>
      <c r="E1519" s="412"/>
      <c r="F1519" s="412"/>
      <c r="G1519" s="412"/>
      <c r="H1519" s="412"/>
      <c r="I1519" s="412"/>
      <c r="J1519" s="412"/>
      <c r="K1519" s="412"/>
      <c r="L1519" s="412"/>
      <c r="M1519" s="412"/>
      <c r="N1519" s="412"/>
      <c r="O1519" s="412"/>
      <c r="P1519" s="412"/>
      <c r="Q1519" s="412"/>
      <c r="R1519" s="412"/>
      <c r="S1519" s="412"/>
      <c r="T1519" s="412"/>
      <c r="U1519" s="412"/>
      <c r="V1519" s="412"/>
      <c r="W1519" s="412"/>
      <c r="X1519" s="412"/>
      <c r="Y1519" s="412"/>
      <c r="Z1519" s="412"/>
      <c r="AA1519" s="412"/>
      <c r="AB1519" s="412"/>
      <c r="AC1519" s="412"/>
      <c r="AD1519" s="412"/>
    </row>
    <row r="1520" spans="1:33" ht="9.9499999999999993" hidden="1" customHeight="1" x14ac:dyDescent="0.4"/>
    <row r="1521" spans="2:30" ht="20.25" hidden="1" customHeight="1" x14ac:dyDescent="0.4">
      <c r="B1521" s="426" t="str">
        <f>IF(入力情報!E472&lt;&gt;"","member with Limited Liability  "&amp;入力情報!E472,"")</f>
        <v/>
      </c>
      <c r="C1521" s="426"/>
      <c r="D1521" s="426"/>
      <c r="E1521" s="426"/>
      <c r="F1521" s="426"/>
      <c r="G1521" s="426"/>
      <c r="H1521" s="426"/>
      <c r="I1521" s="426"/>
      <c r="J1521" s="426"/>
      <c r="K1521" s="426"/>
      <c r="L1521" s="426"/>
      <c r="M1521" s="426"/>
      <c r="N1521" s="426"/>
      <c r="O1521" s="426"/>
      <c r="P1521" s="426"/>
      <c r="Q1521" s="426"/>
      <c r="R1521" s="426"/>
      <c r="S1521" s="426"/>
      <c r="T1521" s="426"/>
      <c r="U1521" s="426"/>
      <c r="V1521" s="426"/>
      <c r="W1521" s="426"/>
      <c r="X1521" s="426"/>
      <c r="Y1521" s="426"/>
      <c r="Z1521" s="426"/>
      <c r="AA1521" s="426"/>
      <c r="AB1521" s="426"/>
      <c r="AC1521" s="426"/>
      <c r="AD1521" s="426"/>
    </row>
    <row r="1522" spans="2:30" ht="20.25" hidden="1" customHeight="1" x14ac:dyDescent="0.4">
      <c r="B1522" s="426" t="str">
        <f>IF(入力情報!E473&lt;&gt;"","有限責任社員　　 　　　　　　"&amp;入力情報!E473&amp;" 殿","")</f>
        <v/>
      </c>
      <c r="C1522" s="426"/>
      <c r="D1522" s="426"/>
      <c r="E1522" s="426"/>
      <c r="F1522" s="426"/>
      <c r="G1522" s="426"/>
      <c r="H1522" s="426"/>
      <c r="I1522" s="426"/>
      <c r="J1522" s="426"/>
      <c r="K1522" s="426"/>
      <c r="L1522" s="426"/>
      <c r="M1522" s="426"/>
      <c r="N1522" s="426"/>
      <c r="O1522" s="426"/>
      <c r="P1522" s="426"/>
      <c r="Q1522" s="426"/>
      <c r="R1522" s="426"/>
      <c r="S1522" s="426"/>
      <c r="T1522" s="426"/>
      <c r="U1522" s="426"/>
      <c r="V1522" s="426"/>
      <c r="W1522" s="426"/>
      <c r="X1522" s="426"/>
      <c r="Y1522" s="426"/>
      <c r="Z1522" s="426"/>
      <c r="AA1522" s="426"/>
      <c r="AB1522" s="426"/>
      <c r="AC1522" s="426"/>
      <c r="AD1522" s="426"/>
    </row>
    <row r="1523" spans="2:30" ht="9.9499999999999993" hidden="1" customHeight="1" x14ac:dyDescent="0.4">
      <c r="B1523" s="145"/>
      <c r="C1523" s="145"/>
      <c r="D1523" s="145"/>
      <c r="E1523" s="145"/>
      <c r="F1523" s="145"/>
      <c r="G1523" s="145"/>
      <c r="H1523" s="145"/>
      <c r="I1523" s="145"/>
      <c r="J1523" s="145"/>
      <c r="K1523" s="145"/>
      <c r="L1523" s="145"/>
      <c r="M1523" s="145"/>
      <c r="N1523" s="145"/>
      <c r="O1523" s="145"/>
      <c r="P1523" s="145"/>
      <c r="Q1523" s="145"/>
      <c r="R1523" s="145"/>
      <c r="S1523" s="145"/>
      <c r="T1523" s="145"/>
      <c r="U1523" s="145"/>
      <c r="V1523" s="145"/>
      <c r="W1523" s="145"/>
      <c r="X1523" s="145"/>
      <c r="Y1523" s="145"/>
      <c r="Z1523" s="145"/>
      <c r="AA1523" s="145"/>
      <c r="AB1523" s="145"/>
      <c r="AC1523" s="145"/>
      <c r="AD1523" s="145"/>
    </row>
    <row r="1524" spans="2:30" ht="20.25" hidden="1" customHeight="1" x14ac:dyDescent="0.4">
      <c r="B1524" s="145"/>
      <c r="C1524" s="145"/>
      <c r="D1524" s="145"/>
      <c r="E1524" s="145"/>
      <c r="F1524" s="145"/>
      <c r="G1524" s="145"/>
      <c r="H1524" s="145"/>
      <c r="I1524" s="145"/>
      <c r="J1524" s="145"/>
      <c r="K1524" s="2" t="str">
        <f>IF(入力情報!E474="","",DBCS(TEXT(入力情報!E474,"0,000"))&amp;"yen")</f>
        <v/>
      </c>
      <c r="L1524" s="145"/>
      <c r="M1524" s="145"/>
      <c r="N1524" s="145"/>
      <c r="O1524" s="145"/>
      <c r="P1524" s="145"/>
      <c r="Q1524" s="145"/>
      <c r="R1524" s="145"/>
      <c r="S1524" s="145"/>
      <c r="T1524" s="145"/>
      <c r="U1524" s="145"/>
      <c r="V1524" s="145"/>
      <c r="W1524" s="145"/>
      <c r="X1524" s="145"/>
      <c r="Y1524" s="145"/>
      <c r="Z1524" s="145"/>
      <c r="AA1524" s="145"/>
      <c r="AB1524" s="145"/>
      <c r="AC1524" s="145"/>
      <c r="AD1524" s="145"/>
    </row>
    <row r="1525" spans="2:30" ht="20.25" hidden="1" customHeight="1" x14ac:dyDescent="0.4">
      <c r="B1525" s="145"/>
      <c r="C1525" s="145"/>
      <c r="D1525" s="145"/>
      <c r="E1525" s="145"/>
      <c r="F1525" s="145"/>
      <c r="G1525" s="145"/>
      <c r="H1525" s="145"/>
      <c r="J1525" s="2" t="str">
        <f>IF(入力情報!E474="","","金 "&amp;DBCS(TEXT(入力情報!E474,"0,000"))&amp;"円")</f>
        <v/>
      </c>
      <c r="L1525" s="145"/>
      <c r="M1525" s="145"/>
      <c r="N1525" s="145"/>
      <c r="O1525" s="145"/>
      <c r="P1525" s="145"/>
      <c r="Q1525" s="145"/>
      <c r="R1525" s="145"/>
      <c r="S1525" s="145"/>
      <c r="T1525" s="145"/>
      <c r="U1525" s="145"/>
      <c r="V1525" s="145"/>
      <c r="W1525" s="145"/>
      <c r="X1525" s="145"/>
      <c r="Y1525" s="145"/>
      <c r="Z1525" s="145"/>
      <c r="AA1525" s="145"/>
      <c r="AB1525" s="145"/>
      <c r="AC1525" s="145"/>
      <c r="AD1525" s="145"/>
    </row>
    <row r="1526" spans="2:30" ht="9.9499999999999993" hidden="1" customHeight="1" x14ac:dyDescent="0.4">
      <c r="B1526" s="145"/>
      <c r="C1526" s="145"/>
      <c r="D1526" s="145"/>
      <c r="E1526" s="145"/>
      <c r="F1526" s="145"/>
      <c r="G1526" s="145"/>
      <c r="H1526" s="145"/>
      <c r="L1526" s="145"/>
      <c r="M1526" s="145"/>
      <c r="N1526" s="145"/>
      <c r="O1526" s="145"/>
      <c r="P1526" s="145"/>
      <c r="Q1526" s="145"/>
      <c r="R1526" s="145"/>
      <c r="S1526" s="145"/>
      <c r="T1526" s="145"/>
      <c r="U1526" s="145"/>
      <c r="V1526" s="145"/>
      <c r="W1526" s="145"/>
      <c r="X1526" s="145"/>
      <c r="Y1526" s="145"/>
      <c r="Z1526" s="145"/>
      <c r="AA1526" s="145"/>
      <c r="AB1526" s="145"/>
      <c r="AC1526" s="145"/>
      <c r="AD1526" s="145"/>
    </row>
    <row r="1527" spans="2:30" ht="20.25" hidden="1" customHeight="1" x14ac:dyDescent="0.4">
      <c r="B1527" s="145"/>
      <c r="C1527" s="2" t="str">
        <f>"Received as a capital contribution to "&amp;入力情報!$E$6&amp;" Limited Liability Company."</f>
        <v>Received as a capital contribution to SampleName Limited Liability Company.</v>
      </c>
      <c r="E1527" s="145"/>
      <c r="F1527" s="145"/>
      <c r="G1527" s="145"/>
      <c r="H1527" s="145"/>
      <c r="L1527" s="145"/>
      <c r="M1527" s="145"/>
      <c r="N1527" s="145"/>
      <c r="O1527" s="145"/>
      <c r="P1527" s="145"/>
      <c r="Q1527" s="145"/>
      <c r="R1527" s="145"/>
      <c r="S1527" s="145"/>
      <c r="T1527" s="145"/>
      <c r="U1527" s="145"/>
      <c r="V1527" s="145"/>
      <c r="W1527" s="145"/>
      <c r="X1527" s="145"/>
      <c r="Y1527" s="145"/>
      <c r="Z1527" s="145"/>
      <c r="AA1527" s="145"/>
      <c r="AB1527" s="145"/>
      <c r="AC1527" s="145"/>
      <c r="AD1527" s="145"/>
    </row>
    <row r="1528" spans="2:30" ht="20.25" hidden="1" customHeight="1" x14ac:dyDescent="0.4">
      <c r="G1528" s="2" t="str">
        <f>入力情報!$E$6&amp;"合同会社の出資金として領収しました。"</f>
        <v>SampleName合同会社の出資金として領収しました。</v>
      </c>
    </row>
    <row r="1529" spans="2:30" ht="9.9499999999999993" hidden="1" customHeight="1" x14ac:dyDescent="0.4"/>
    <row r="1530" spans="2:30" ht="20.25" hidden="1" customHeight="1" x14ac:dyDescent="0.4">
      <c r="C1530" s="2" t="str">
        <f>入力情報!$E$776&amp;" year, "&amp;入力情報!$E$777&amp;" month-"&amp;入力情報!$E$778&amp;" day"</f>
        <v>2024 year, 4 month-25 day</v>
      </c>
    </row>
    <row r="1531" spans="2:30" ht="20.25" hidden="1" customHeight="1" x14ac:dyDescent="0.4">
      <c r="C1531" s="2" t="str">
        <f>DBCS(入力情報!$E$776)&amp;"年"&amp;DBCS(入力情報!$E$777)&amp;"月"&amp;DBCS(入力情報!$E$778)&amp;"日"</f>
        <v>２０２４年４月２５日</v>
      </c>
    </row>
    <row r="1532" spans="2:30" ht="9.9499999999999993" hidden="1" customHeight="1" x14ac:dyDescent="0.4"/>
    <row r="1533" spans="2:30" ht="20.25" hidden="1" customHeight="1" x14ac:dyDescent="0.4">
      <c r="M1533" s="2" t="str">
        <f>入力情報!$E$6&amp;" Limited Liability Company"</f>
        <v>SampleName Limited Liability Company</v>
      </c>
    </row>
    <row r="1534" spans="2:30" ht="20.25" hidden="1" customHeight="1" x14ac:dyDescent="0.4">
      <c r="M1534" s="2" t="str">
        <f>"Representative Members "&amp;入力情報!$E$12</f>
        <v>Representative Members Mary Smith</v>
      </c>
    </row>
    <row r="1535" spans="2:30" ht="20.25" hidden="1" customHeight="1" x14ac:dyDescent="0.4">
      <c r="M1535" s="2" t="str">
        <f>入力情報!E7&amp;"合同会社"</f>
        <v>サンプルネーム合同会社</v>
      </c>
    </row>
    <row r="1536" spans="2:30" ht="20.25" hidden="1" customHeight="1" x14ac:dyDescent="0.4">
      <c r="M1536" s="2" t="str">
        <f>"代表社員　"&amp;入力情報!$E$13</f>
        <v xml:space="preserve">代表社員　メアリー　スミス </v>
      </c>
    </row>
    <row r="1537" spans="1:30" ht="20.25" hidden="1" customHeight="1" x14ac:dyDescent="0.4"/>
    <row r="1538" spans="1:30" ht="20.25" hidden="1" customHeight="1" x14ac:dyDescent="0.4"/>
    <row r="1539" spans="1:30" ht="20.25" hidden="1" customHeight="1" x14ac:dyDescent="0.4">
      <c r="A1539" s="412"/>
      <c r="B1539" s="412"/>
      <c r="C1539" s="412"/>
      <c r="D1539" s="412"/>
      <c r="E1539" s="412"/>
      <c r="F1539" s="412"/>
      <c r="G1539" s="412"/>
      <c r="H1539" s="412"/>
      <c r="I1539" s="412"/>
      <c r="J1539" s="412"/>
      <c r="K1539" s="412"/>
      <c r="L1539" s="412"/>
      <c r="M1539" s="412"/>
      <c r="N1539" s="412"/>
      <c r="O1539" s="412"/>
      <c r="P1539" s="412"/>
      <c r="Q1539" s="412"/>
      <c r="R1539" s="412"/>
      <c r="S1539" s="412"/>
      <c r="T1539" s="412"/>
      <c r="U1539" s="412"/>
      <c r="V1539" s="412"/>
      <c r="W1539" s="412"/>
      <c r="X1539" s="412"/>
      <c r="Y1539" s="412"/>
      <c r="Z1539" s="412"/>
      <c r="AA1539" s="412"/>
      <c r="AB1539" s="412"/>
      <c r="AC1539" s="412"/>
      <c r="AD1539" s="412"/>
    </row>
    <row r="1540" spans="1:30" ht="20.25" hidden="1" customHeight="1" x14ac:dyDescent="0.4">
      <c r="A1540" s="412"/>
      <c r="B1540" s="412"/>
      <c r="C1540" s="412"/>
      <c r="D1540" s="412"/>
      <c r="E1540" s="412"/>
      <c r="F1540" s="412"/>
      <c r="G1540" s="412"/>
      <c r="H1540" s="412"/>
      <c r="I1540" s="412"/>
      <c r="J1540" s="412"/>
      <c r="K1540" s="412"/>
      <c r="L1540" s="412"/>
      <c r="M1540" s="412"/>
      <c r="N1540" s="412"/>
      <c r="O1540" s="412"/>
      <c r="P1540" s="412"/>
      <c r="Q1540" s="412"/>
      <c r="R1540" s="412"/>
      <c r="S1540" s="412"/>
      <c r="T1540" s="412"/>
      <c r="U1540" s="412"/>
      <c r="V1540" s="412"/>
      <c r="W1540" s="412"/>
      <c r="X1540" s="412"/>
      <c r="Y1540" s="412"/>
      <c r="Z1540" s="412"/>
      <c r="AA1540" s="412"/>
      <c r="AB1540" s="412"/>
      <c r="AC1540" s="412"/>
      <c r="AD1540" s="412"/>
    </row>
    <row r="1541" spans="1:30" ht="20.25" hidden="1" customHeight="1" x14ac:dyDescent="0.4">
      <c r="A1541" s="412"/>
      <c r="B1541" s="412"/>
      <c r="C1541" s="412"/>
      <c r="D1541" s="412"/>
      <c r="E1541" s="412"/>
      <c r="F1541" s="412"/>
      <c r="G1541" s="412"/>
      <c r="H1541" s="412"/>
      <c r="I1541" s="412"/>
      <c r="J1541" s="412"/>
      <c r="K1541" s="412"/>
      <c r="L1541" s="412"/>
      <c r="M1541" s="412"/>
      <c r="N1541" s="412"/>
      <c r="O1541" s="412"/>
      <c r="P1541" s="412"/>
      <c r="Q1541" s="412"/>
      <c r="R1541" s="412"/>
      <c r="S1541" s="412"/>
      <c r="T1541" s="412"/>
      <c r="U1541" s="412"/>
      <c r="V1541" s="412"/>
      <c r="W1541" s="412"/>
      <c r="X1541" s="412"/>
      <c r="Y1541" s="412"/>
      <c r="Z1541" s="412"/>
      <c r="AA1541" s="412"/>
      <c r="AB1541" s="412"/>
      <c r="AC1541" s="412"/>
      <c r="AD1541" s="412"/>
    </row>
    <row r="1542" spans="1:30" ht="20.25" hidden="1" customHeight="1" x14ac:dyDescent="0.4"/>
    <row r="1543" spans="1:30" ht="20.25" hidden="1" customHeight="1" x14ac:dyDescent="0.4">
      <c r="B1543" s="427"/>
      <c r="C1543" s="427"/>
      <c r="D1543" s="427"/>
      <c r="E1543" s="427"/>
      <c r="F1543" s="427"/>
      <c r="G1543" s="427"/>
      <c r="H1543" s="427"/>
      <c r="I1543" s="427"/>
      <c r="J1543" s="427"/>
      <c r="K1543" s="427"/>
      <c r="L1543" s="427"/>
      <c r="M1543" s="427"/>
      <c r="N1543" s="427"/>
      <c r="O1543" s="427"/>
      <c r="P1543" s="427"/>
      <c r="Q1543" s="427"/>
      <c r="R1543" s="427"/>
      <c r="S1543" s="427"/>
      <c r="T1543" s="427"/>
      <c r="U1543" s="427"/>
      <c r="V1543" s="427"/>
      <c r="W1543" s="427"/>
      <c r="X1543" s="427"/>
      <c r="Y1543" s="427"/>
      <c r="Z1543" s="427"/>
      <c r="AA1543" s="427"/>
      <c r="AB1543" s="427"/>
      <c r="AC1543" s="427"/>
      <c r="AD1543" s="427"/>
    </row>
    <row r="1544" spans="1:30" ht="20.25" hidden="1" customHeight="1" x14ac:dyDescent="0.4">
      <c r="B1544" s="427"/>
      <c r="C1544" s="427"/>
      <c r="D1544" s="427"/>
      <c r="E1544" s="427"/>
      <c r="F1544" s="427"/>
      <c r="G1544" s="427"/>
      <c r="H1544" s="427"/>
      <c r="I1544" s="427"/>
      <c r="J1544" s="427"/>
      <c r="K1544" s="427"/>
      <c r="L1544" s="427"/>
      <c r="M1544" s="427"/>
      <c r="N1544" s="427"/>
      <c r="O1544" s="427"/>
      <c r="P1544" s="427"/>
      <c r="Q1544" s="427"/>
      <c r="R1544" s="427"/>
      <c r="S1544" s="427"/>
      <c r="T1544" s="427"/>
      <c r="U1544" s="427"/>
      <c r="V1544" s="427"/>
      <c r="W1544" s="427"/>
      <c r="X1544" s="427"/>
      <c r="Y1544" s="427"/>
      <c r="Z1544" s="427"/>
      <c r="AA1544" s="427"/>
      <c r="AB1544" s="427"/>
      <c r="AC1544" s="427"/>
      <c r="AD1544" s="427"/>
    </row>
    <row r="1545" spans="1:30" ht="20.25" hidden="1" customHeight="1" x14ac:dyDescent="0.4"/>
    <row r="1546" spans="1:30" ht="20.25" hidden="1" customHeight="1" x14ac:dyDescent="0.4"/>
    <row r="1547" spans="1:30" ht="20.25" hidden="1" customHeight="1" x14ac:dyDescent="0.4"/>
    <row r="1548" spans="1:30" ht="20.25" hidden="1" customHeight="1" x14ac:dyDescent="0.4"/>
    <row r="1549" spans="1:30" ht="20.25" hidden="1" customHeight="1" x14ac:dyDescent="0.4"/>
    <row r="1550" spans="1:30" ht="20.25" hidden="1" customHeight="1" x14ac:dyDescent="0.4"/>
    <row r="1551" spans="1:30" ht="20.25" hidden="1" customHeight="1" x14ac:dyDescent="0.4"/>
    <row r="1552" spans="1:30" ht="20.25" hidden="1" customHeight="1" x14ac:dyDescent="0.4"/>
    <row r="1553" spans="1:33" ht="20.25" hidden="1" customHeight="1" x14ac:dyDescent="0.4"/>
    <row r="1554" spans="1:33" ht="20.25" hidden="1" customHeight="1" x14ac:dyDescent="0.4"/>
    <row r="1555" spans="1:33" ht="20.25" hidden="1" customHeight="1" x14ac:dyDescent="0.4"/>
    <row r="1556" spans="1:33" ht="20.25" hidden="1" customHeight="1" x14ac:dyDescent="0.4"/>
    <row r="1557" spans="1:33" ht="12" hidden="1" customHeight="1" x14ac:dyDescent="0.4">
      <c r="A1557" s="412" t="s">
        <v>6688</v>
      </c>
      <c r="B1557" s="412"/>
      <c r="C1557" s="412"/>
      <c r="D1557" s="412"/>
      <c r="E1557" s="412"/>
      <c r="F1557" s="412"/>
      <c r="G1557" s="412"/>
      <c r="H1557" s="412"/>
      <c r="I1557" s="412"/>
      <c r="J1557" s="412"/>
      <c r="K1557" s="412"/>
      <c r="L1557" s="412"/>
      <c r="M1557" s="412"/>
      <c r="N1557" s="412"/>
      <c r="O1557" s="412"/>
      <c r="P1557" s="412"/>
      <c r="Q1557" s="412"/>
      <c r="R1557" s="412"/>
      <c r="S1557" s="412"/>
      <c r="T1557" s="412"/>
      <c r="U1557" s="412"/>
      <c r="V1557" s="412"/>
      <c r="W1557" s="412"/>
      <c r="X1557" s="412"/>
      <c r="Y1557" s="412"/>
      <c r="Z1557" s="412"/>
      <c r="AA1557" s="412"/>
      <c r="AB1557" s="412"/>
      <c r="AC1557" s="412"/>
      <c r="AD1557" s="412"/>
    </row>
    <row r="1558" spans="1:33" ht="12" hidden="1" customHeight="1" x14ac:dyDescent="0.4">
      <c r="A1558" s="412"/>
      <c r="B1558" s="412"/>
      <c r="C1558" s="412"/>
      <c r="D1558" s="412"/>
      <c r="E1558" s="412"/>
      <c r="F1558" s="412"/>
      <c r="G1558" s="412"/>
      <c r="H1558" s="412"/>
      <c r="I1558" s="412"/>
      <c r="J1558" s="412"/>
      <c r="K1558" s="412"/>
      <c r="L1558" s="412"/>
      <c r="M1558" s="412"/>
      <c r="N1558" s="412"/>
      <c r="O1558" s="412"/>
      <c r="P1558" s="412"/>
      <c r="Q1558" s="412"/>
      <c r="R1558" s="412"/>
      <c r="S1558" s="412"/>
      <c r="T1558" s="412"/>
      <c r="U1558" s="412"/>
      <c r="V1558" s="412"/>
      <c r="W1558" s="412"/>
      <c r="X1558" s="412"/>
      <c r="Y1558" s="412"/>
      <c r="Z1558" s="412"/>
      <c r="AA1558" s="412"/>
      <c r="AB1558" s="412"/>
      <c r="AC1558" s="412"/>
      <c r="AD1558" s="412"/>
      <c r="AF1558" s="2" t="s">
        <v>6189</v>
      </c>
      <c r="AG1558" s="2" t="str">
        <f>入力情報!C484</f>
        <v>Name of Menbers 39
（社員 39の氏名）</v>
      </c>
    </row>
    <row r="1559" spans="1:33" ht="12" hidden="1" customHeight="1" x14ac:dyDescent="0.4">
      <c r="A1559" s="412"/>
      <c r="B1559" s="412"/>
      <c r="C1559" s="412"/>
      <c r="D1559" s="412"/>
      <c r="E1559" s="412"/>
      <c r="F1559" s="412"/>
      <c r="G1559" s="412"/>
      <c r="H1559" s="412"/>
      <c r="I1559" s="412"/>
      <c r="J1559" s="412"/>
      <c r="K1559" s="412"/>
      <c r="L1559" s="412"/>
      <c r="M1559" s="412"/>
      <c r="N1559" s="412"/>
      <c r="O1559" s="412"/>
      <c r="P1559" s="412"/>
      <c r="Q1559" s="412"/>
      <c r="R1559" s="412"/>
      <c r="S1559" s="412"/>
      <c r="T1559" s="412"/>
      <c r="U1559" s="412"/>
      <c r="V1559" s="412"/>
      <c r="W1559" s="412"/>
      <c r="X1559" s="412"/>
      <c r="Y1559" s="412"/>
      <c r="Z1559" s="412"/>
      <c r="AA1559" s="412"/>
      <c r="AB1559" s="412"/>
      <c r="AC1559" s="412"/>
      <c r="AD1559" s="412"/>
    </row>
    <row r="1560" spans="1:33" ht="9.9499999999999993" hidden="1" customHeight="1" x14ac:dyDescent="0.4"/>
    <row r="1561" spans="1:33" ht="20.25" hidden="1" customHeight="1" x14ac:dyDescent="0.4">
      <c r="B1561" s="426" t="str">
        <f>IF(入力情報!E484&lt;&gt;"","member with Limited Liability  "&amp;入力情報!E484,"")</f>
        <v/>
      </c>
      <c r="C1561" s="426"/>
      <c r="D1561" s="426"/>
      <c r="E1561" s="426"/>
      <c r="F1561" s="426"/>
      <c r="G1561" s="426"/>
      <c r="H1561" s="426"/>
      <c r="I1561" s="426"/>
      <c r="J1561" s="426"/>
      <c r="K1561" s="426"/>
      <c r="L1561" s="426"/>
      <c r="M1561" s="426"/>
      <c r="N1561" s="426"/>
      <c r="O1561" s="426"/>
      <c r="P1561" s="426"/>
      <c r="Q1561" s="426"/>
      <c r="R1561" s="426"/>
      <c r="S1561" s="426"/>
      <c r="T1561" s="426"/>
      <c r="U1561" s="426"/>
      <c r="V1561" s="426"/>
      <c r="W1561" s="426"/>
      <c r="X1561" s="426"/>
      <c r="Y1561" s="426"/>
      <c r="Z1561" s="426"/>
      <c r="AA1561" s="426"/>
      <c r="AB1561" s="426"/>
      <c r="AC1561" s="426"/>
      <c r="AD1561" s="426"/>
    </row>
    <row r="1562" spans="1:33" ht="20.25" hidden="1" customHeight="1" x14ac:dyDescent="0.4">
      <c r="B1562" s="426" t="str">
        <f>IF(入力情報!E485&lt;&gt;"","有限責任社員　　 　　　　　　"&amp;入力情報!E485&amp;" 殿","")</f>
        <v/>
      </c>
      <c r="C1562" s="426"/>
      <c r="D1562" s="426"/>
      <c r="E1562" s="426"/>
      <c r="F1562" s="426"/>
      <c r="G1562" s="426"/>
      <c r="H1562" s="426"/>
      <c r="I1562" s="426"/>
      <c r="J1562" s="426"/>
      <c r="K1562" s="426"/>
      <c r="L1562" s="426"/>
      <c r="M1562" s="426"/>
      <c r="N1562" s="426"/>
      <c r="O1562" s="426"/>
      <c r="P1562" s="426"/>
      <c r="Q1562" s="426"/>
      <c r="R1562" s="426"/>
      <c r="S1562" s="426"/>
      <c r="T1562" s="426"/>
      <c r="U1562" s="426"/>
      <c r="V1562" s="426"/>
      <c r="W1562" s="426"/>
      <c r="X1562" s="426"/>
      <c r="Y1562" s="426"/>
      <c r="Z1562" s="426"/>
      <c r="AA1562" s="426"/>
      <c r="AB1562" s="426"/>
      <c r="AC1562" s="426"/>
      <c r="AD1562" s="426"/>
    </row>
    <row r="1563" spans="1:33" ht="9.9499999999999993" hidden="1" customHeight="1" x14ac:dyDescent="0.4">
      <c r="B1563" s="145"/>
      <c r="C1563" s="145"/>
      <c r="D1563" s="145"/>
      <c r="E1563" s="145"/>
      <c r="F1563" s="145"/>
      <c r="G1563" s="145"/>
      <c r="H1563" s="145"/>
      <c r="I1563" s="145"/>
      <c r="J1563" s="145"/>
      <c r="K1563" s="145"/>
      <c r="L1563" s="145"/>
      <c r="M1563" s="145"/>
      <c r="N1563" s="145"/>
      <c r="O1563" s="145"/>
      <c r="P1563" s="145"/>
      <c r="Q1563" s="145"/>
      <c r="R1563" s="145"/>
      <c r="S1563" s="145"/>
      <c r="T1563" s="145"/>
      <c r="U1563" s="145"/>
      <c r="V1563" s="145"/>
      <c r="W1563" s="145"/>
      <c r="X1563" s="145"/>
      <c r="Y1563" s="145"/>
      <c r="Z1563" s="145"/>
      <c r="AA1563" s="145"/>
      <c r="AB1563" s="145"/>
      <c r="AC1563" s="145"/>
      <c r="AD1563" s="145"/>
    </row>
    <row r="1564" spans="1:33" ht="20.25" hidden="1" customHeight="1" x14ac:dyDescent="0.4">
      <c r="B1564" s="145"/>
      <c r="C1564" s="145"/>
      <c r="D1564" s="145"/>
      <c r="E1564" s="145"/>
      <c r="F1564" s="145"/>
      <c r="G1564" s="145"/>
      <c r="H1564" s="145"/>
      <c r="I1564" s="145"/>
      <c r="J1564" s="145"/>
      <c r="K1564" s="2" t="str">
        <f>IF(入力情報!E486="","",DBCS(TEXT(入力情報!E486,"0,000"))&amp;"yen")</f>
        <v/>
      </c>
      <c r="L1564" s="145"/>
      <c r="M1564" s="145"/>
      <c r="N1564" s="145"/>
      <c r="O1564" s="145"/>
      <c r="P1564" s="145"/>
      <c r="Q1564" s="145"/>
      <c r="R1564" s="145"/>
      <c r="S1564" s="145"/>
      <c r="T1564" s="145"/>
      <c r="U1564" s="145"/>
      <c r="V1564" s="145"/>
      <c r="W1564" s="145"/>
      <c r="X1564" s="145"/>
      <c r="Y1564" s="145"/>
      <c r="Z1564" s="145"/>
      <c r="AA1564" s="145"/>
      <c r="AB1564" s="145"/>
      <c r="AC1564" s="145"/>
      <c r="AD1564" s="145"/>
    </row>
    <row r="1565" spans="1:33" ht="20.25" hidden="1" customHeight="1" x14ac:dyDescent="0.4">
      <c r="B1565" s="145"/>
      <c r="C1565" s="145"/>
      <c r="D1565" s="145"/>
      <c r="E1565" s="145"/>
      <c r="F1565" s="145"/>
      <c r="G1565" s="145"/>
      <c r="H1565" s="145"/>
      <c r="J1565" s="2" t="str">
        <f>IF(入力情報!E486="","","金 "&amp;DBCS(TEXT(入力情報!E486,"0,000"))&amp;"円")</f>
        <v/>
      </c>
      <c r="L1565" s="145"/>
      <c r="M1565" s="145"/>
      <c r="N1565" s="145"/>
      <c r="O1565" s="145"/>
      <c r="P1565" s="145"/>
      <c r="Q1565" s="145"/>
      <c r="R1565" s="145"/>
      <c r="S1565" s="145"/>
      <c r="T1565" s="145"/>
      <c r="U1565" s="145"/>
      <c r="V1565" s="145"/>
      <c r="W1565" s="145"/>
      <c r="X1565" s="145"/>
      <c r="Y1565" s="145"/>
      <c r="Z1565" s="145"/>
      <c r="AA1565" s="145"/>
      <c r="AB1565" s="145"/>
      <c r="AC1565" s="145"/>
      <c r="AD1565" s="145"/>
    </row>
    <row r="1566" spans="1:33" ht="9.9499999999999993" hidden="1" customHeight="1" x14ac:dyDescent="0.4">
      <c r="B1566" s="145"/>
      <c r="C1566" s="145"/>
      <c r="D1566" s="145"/>
      <c r="E1566" s="145"/>
      <c r="F1566" s="145"/>
      <c r="G1566" s="145"/>
      <c r="H1566" s="145"/>
      <c r="L1566" s="145"/>
      <c r="M1566" s="145"/>
      <c r="N1566" s="145"/>
      <c r="O1566" s="145"/>
      <c r="P1566" s="145"/>
      <c r="Q1566" s="145"/>
      <c r="R1566" s="145"/>
      <c r="S1566" s="145"/>
      <c r="T1566" s="145"/>
      <c r="U1566" s="145"/>
      <c r="V1566" s="145"/>
      <c r="W1566" s="145"/>
      <c r="X1566" s="145"/>
      <c r="Y1566" s="145"/>
      <c r="Z1566" s="145"/>
      <c r="AA1566" s="145"/>
      <c r="AB1566" s="145"/>
      <c r="AC1566" s="145"/>
      <c r="AD1566" s="145"/>
    </row>
    <row r="1567" spans="1:33" ht="20.25" hidden="1" customHeight="1" x14ac:dyDescent="0.4">
      <c r="B1567" s="145"/>
      <c r="C1567" s="2" t="str">
        <f>"Received as a capital contribution to "&amp;入力情報!$E$6&amp;" Limited Liability Company."</f>
        <v>Received as a capital contribution to SampleName Limited Liability Company.</v>
      </c>
      <c r="E1567" s="145"/>
      <c r="F1567" s="145"/>
      <c r="G1567" s="145"/>
      <c r="H1567" s="145"/>
      <c r="L1567" s="145"/>
      <c r="M1567" s="145"/>
      <c r="N1567" s="145"/>
      <c r="O1567" s="145"/>
      <c r="P1567" s="145"/>
      <c r="Q1567" s="145"/>
      <c r="R1567" s="145"/>
      <c r="S1567" s="145"/>
      <c r="T1567" s="145"/>
      <c r="U1567" s="145"/>
      <c r="V1567" s="145"/>
      <c r="W1567" s="145"/>
      <c r="X1567" s="145"/>
      <c r="Y1567" s="145"/>
      <c r="Z1567" s="145"/>
      <c r="AA1567" s="145"/>
      <c r="AB1567" s="145"/>
      <c r="AC1567" s="145"/>
      <c r="AD1567" s="145"/>
    </row>
    <row r="1568" spans="1:33" ht="20.25" hidden="1" customHeight="1" x14ac:dyDescent="0.4">
      <c r="G1568" s="2" t="str">
        <f>入力情報!$E$6&amp;"合同会社の出資金として領収しました。"</f>
        <v>SampleName合同会社の出資金として領収しました。</v>
      </c>
    </row>
    <row r="1569" spans="1:30" ht="9.9499999999999993" hidden="1" customHeight="1" x14ac:dyDescent="0.4"/>
    <row r="1570" spans="1:30" ht="20.25" hidden="1" customHeight="1" x14ac:dyDescent="0.4">
      <c r="C1570" s="2" t="str">
        <f>入力情報!$E$776&amp;" year, "&amp;入力情報!$E$777&amp;" month-"&amp;入力情報!$E$778&amp;" day"</f>
        <v>2024 year, 4 month-25 day</v>
      </c>
    </row>
    <row r="1571" spans="1:30" ht="20.25" hidden="1" customHeight="1" x14ac:dyDescent="0.4">
      <c r="C1571" s="2" t="str">
        <f>DBCS(入力情報!$E$776)&amp;"年"&amp;DBCS(入力情報!$E$777)&amp;"月"&amp;DBCS(入力情報!$E$778)&amp;"日"</f>
        <v>２０２４年４月２５日</v>
      </c>
    </row>
    <row r="1572" spans="1:30" ht="9.9499999999999993" hidden="1" customHeight="1" x14ac:dyDescent="0.4"/>
    <row r="1573" spans="1:30" ht="20.25" hidden="1" customHeight="1" x14ac:dyDescent="0.4">
      <c r="M1573" s="2" t="str">
        <f>入力情報!$E$6&amp;" Limited Liability Company"</f>
        <v>SampleName Limited Liability Company</v>
      </c>
    </row>
    <row r="1574" spans="1:30" ht="20.25" hidden="1" customHeight="1" x14ac:dyDescent="0.4">
      <c r="M1574" s="2" t="str">
        <f>"Representative Members "&amp;入力情報!$E$12</f>
        <v>Representative Members Mary Smith</v>
      </c>
    </row>
    <row r="1575" spans="1:30" ht="20.25" hidden="1" customHeight="1" x14ac:dyDescent="0.4">
      <c r="M1575" s="2" t="str">
        <f>入力情報!E7&amp;"合同会社"</f>
        <v>サンプルネーム合同会社</v>
      </c>
    </row>
    <row r="1576" spans="1:30" ht="20.25" hidden="1" customHeight="1" x14ac:dyDescent="0.4">
      <c r="M1576" s="2" t="str">
        <f>"代表社員　"&amp;入力情報!$E$13</f>
        <v xml:space="preserve">代表社員　メアリー　スミス </v>
      </c>
    </row>
    <row r="1577" spans="1:30" ht="20.25" hidden="1" customHeight="1" x14ac:dyDescent="0.4"/>
    <row r="1578" spans="1:30" ht="20.25" hidden="1" customHeight="1" x14ac:dyDescent="0.4"/>
    <row r="1579" spans="1:30" ht="20.25" hidden="1" customHeight="1" x14ac:dyDescent="0.4">
      <c r="A1579" s="412"/>
      <c r="B1579" s="412"/>
      <c r="C1579" s="412"/>
      <c r="D1579" s="412"/>
      <c r="E1579" s="412"/>
      <c r="F1579" s="412"/>
      <c r="G1579" s="412"/>
      <c r="H1579" s="412"/>
      <c r="I1579" s="412"/>
      <c r="J1579" s="412"/>
      <c r="K1579" s="412"/>
      <c r="L1579" s="412"/>
      <c r="M1579" s="412"/>
      <c r="N1579" s="412"/>
      <c r="O1579" s="412"/>
      <c r="P1579" s="412"/>
      <c r="Q1579" s="412"/>
      <c r="R1579" s="412"/>
      <c r="S1579" s="412"/>
      <c r="T1579" s="412"/>
      <c r="U1579" s="412"/>
      <c r="V1579" s="412"/>
      <c r="W1579" s="412"/>
      <c r="X1579" s="412"/>
      <c r="Y1579" s="412"/>
      <c r="Z1579" s="412"/>
      <c r="AA1579" s="412"/>
      <c r="AB1579" s="412"/>
      <c r="AC1579" s="412"/>
      <c r="AD1579" s="412"/>
    </row>
    <row r="1580" spans="1:30" ht="20.25" hidden="1" customHeight="1" x14ac:dyDescent="0.4">
      <c r="A1580" s="412"/>
      <c r="B1580" s="412"/>
      <c r="C1580" s="412"/>
      <c r="D1580" s="412"/>
      <c r="E1580" s="412"/>
      <c r="F1580" s="412"/>
      <c r="G1580" s="412"/>
      <c r="H1580" s="412"/>
      <c r="I1580" s="412"/>
      <c r="J1580" s="412"/>
      <c r="K1580" s="412"/>
      <c r="L1580" s="412"/>
      <c r="M1580" s="412"/>
      <c r="N1580" s="412"/>
      <c r="O1580" s="412"/>
      <c r="P1580" s="412"/>
      <c r="Q1580" s="412"/>
      <c r="R1580" s="412"/>
      <c r="S1580" s="412"/>
      <c r="T1580" s="412"/>
      <c r="U1580" s="412"/>
      <c r="V1580" s="412"/>
      <c r="W1580" s="412"/>
      <c r="X1580" s="412"/>
      <c r="Y1580" s="412"/>
      <c r="Z1580" s="412"/>
      <c r="AA1580" s="412"/>
      <c r="AB1580" s="412"/>
      <c r="AC1580" s="412"/>
      <c r="AD1580" s="412"/>
    </row>
    <row r="1581" spans="1:30" ht="20.25" hidden="1" customHeight="1" x14ac:dyDescent="0.4">
      <c r="A1581" s="412"/>
      <c r="B1581" s="412"/>
      <c r="C1581" s="412"/>
      <c r="D1581" s="412"/>
      <c r="E1581" s="412"/>
      <c r="F1581" s="412"/>
      <c r="G1581" s="412"/>
      <c r="H1581" s="412"/>
      <c r="I1581" s="412"/>
      <c r="J1581" s="412"/>
      <c r="K1581" s="412"/>
      <c r="L1581" s="412"/>
      <c r="M1581" s="412"/>
      <c r="N1581" s="412"/>
      <c r="O1581" s="412"/>
      <c r="P1581" s="412"/>
      <c r="Q1581" s="412"/>
      <c r="R1581" s="412"/>
      <c r="S1581" s="412"/>
      <c r="T1581" s="412"/>
      <c r="U1581" s="412"/>
      <c r="V1581" s="412"/>
      <c r="W1581" s="412"/>
      <c r="X1581" s="412"/>
      <c r="Y1581" s="412"/>
      <c r="Z1581" s="412"/>
      <c r="AA1581" s="412"/>
      <c r="AB1581" s="412"/>
      <c r="AC1581" s="412"/>
      <c r="AD1581" s="412"/>
    </row>
    <row r="1582" spans="1:30" ht="20.25" hidden="1" customHeight="1" x14ac:dyDescent="0.4"/>
    <row r="1583" spans="1:30" ht="20.25" hidden="1" customHeight="1" x14ac:dyDescent="0.4">
      <c r="B1583" s="427"/>
      <c r="C1583" s="427"/>
      <c r="D1583" s="427"/>
      <c r="E1583" s="427"/>
      <c r="F1583" s="427"/>
      <c r="G1583" s="427"/>
      <c r="H1583" s="427"/>
      <c r="I1583" s="427"/>
      <c r="J1583" s="427"/>
      <c r="K1583" s="427"/>
      <c r="L1583" s="427"/>
      <c r="M1583" s="427"/>
      <c r="N1583" s="427"/>
      <c r="O1583" s="427"/>
      <c r="P1583" s="427"/>
      <c r="Q1583" s="427"/>
      <c r="R1583" s="427"/>
      <c r="S1583" s="427"/>
      <c r="T1583" s="427"/>
      <c r="U1583" s="427"/>
      <c r="V1583" s="427"/>
      <c r="W1583" s="427"/>
      <c r="X1583" s="427"/>
      <c r="Y1583" s="427"/>
      <c r="Z1583" s="427"/>
      <c r="AA1583" s="427"/>
      <c r="AB1583" s="427"/>
      <c r="AC1583" s="427"/>
      <c r="AD1583" s="427"/>
    </row>
    <row r="1584" spans="1:30" ht="20.25" hidden="1" customHeight="1" x14ac:dyDescent="0.4">
      <c r="B1584" s="427"/>
      <c r="C1584" s="427"/>
      <c r="D1584" s="427"/>
      <c r="E1584" s="427"/>
      <c r="F1584" s="427"/>
      <c r="G1584" s="427"/>
      <c r="H1584" s="427"/>
      <c r="I1584" s="427"/>
      <c r="J1584" s="427"/>
      <c r="K1584" s="427"/>
      <c r="L1584" s="427"/>
      <c r="M1584" s="427"/>
      <c r="N1584" s="427"/>
      <c r="O1584" s="427"/>
      <c r="P1584" s="427"/>
      <c r="Q1584" s="427"/>
      <c r="R1584" s="427"/>
      <c r="S1584" s="427"/>
      <c r="T1584" s="427"/>
      <c r="U1584" s="427"/>
      <c r="V1584" s="427"/>
      <c r="W1584" s="427"/>
      <c r="X1584" s="427"/>
      <c r="Y1584" s="427"/>
      <c r="Z1584" s="427"/>
      <c r="AA1584" s="427"/>
      <c r="AB1584" s="427"/>
      <c r="AC1584" s="427"/>
      <c r="AD1584" s="427"/>
    </row>
    <row r="1585" spans="1:33" ht="20.25" hidden="1" customHeight="1" x14ac:dyDescent="0.4"/>
    <row r="1586" spans="1:33" ht="20.25" hidden="1" customHeight="1" x14ac:dyDescent="0.4"/>
    <row r="1587" spans="1:33" ht="20.25" hidden="1" customHeight="1" x14ac:dyDescent="0.4"/>
    <row r="1588" spans="1:33" ht="20.25" hidden="1" customHeight="1" x14ac:dyDescent="0.4"/>
    <row r="1589" spans="1:33" ht="20.25" hidden="1" customHeight="1" x14ac:dyDescent="0.4"/>
    <row r="1590" spans="1:33" ht="20.25" hidden="1" customHeight="1" x14ac:dyDescent="0.4"/>
    <row r="1591" spans="1:33" ht="20.25" hidden="1" customHeight="1" x14ac:dyDescent="0.4"/>
    <row r="1592" spans="1:33" ht="20.25" hidden="1" customHeight="1" x14ac:dyDescent="0.4"/>
    <row r="1593" spans="1:33" ht="20.25" hidden="1" customHeight="1" x14ac:dyDescent="0.4"/>
    <row r="1594" spans="1:33" ht="20.25" hidden="1" customHeight="1" x14ac:dyDescent="0.4"/>
    <row r="1595" spans="1:33" ht="20.25" hidden="1" customHeight="1" x14ac:dyDescent="0.4"/>
    <row r="1596" spans="1:33" ht="20.25" hidden="1" customHeight="1" x14ac:dyDescent="0.4"/>
    <row r="1597" spans="1:33" ht="12" hidden="1" customHeight="1" x14ac:dyDescent="0.4">
      <c r="A1597" s="412" t="s">
        <v>6688</v>
      </c>
      <c r="B1597" s="412"/>
      <c r="C1597" s="412"/>
      <c r="D1597" s="412"/>
      <c r="E1597" s="412"/>
      <c r="F1597" s="412"/>
      <c r="G1597" s="412"/>
      <c r="H1597" s="412"/>
      <c r="I1597" s="412"/>
      <c r="J1597" s="412"/>
      <c r="K1597" s="412"/>
      <c r="L1597" s="412"/>
      <c r="M1597" s="412"/>
      <c r="N1597" s="412"/>
      <c r="O1597" s="412"/>
      <c r="P1597" s="412"/>
      <c r="Q1597" s="412"/>
      <c r="R1597" s="412"/>
      <c r="S1597" s="412"/>
      <c r="T1597" s="412"/>
      <c r="U1597" s="412"/>
      <c r="V1597" s="412"/>
      <c r="W1597" s="412"/>
      <c r="X1597" s="412"/>
      <c r="Y1597" s="412"/>
      <c r="Z1597" s="412"/>
      <c r="AA1597" s="412"/>
      <c r="AB1597" s="412"/>
      <c r="AC1597" s="412"/>
      <c r="AD1597" s="412"/>
    </row>
    <row r="1598" spans="1:33" ht="12" hidden="1" customHeight="1" x14ac:dyDescent="0.4">
      <c r="A1598" s="412"/>
      <c r="B1598" s="412"/>
      <c r="C1598" s="412"/>
      <c r="D1598" s="412"/>
      <c r="E1598" s="412"/>
      <c r="F1598" s="412"/>
      <c r="G1598" s="412"/>
      <c r="H1598" s="412"/>
      <c r="I1598" s="412"/>
      <c r="J1598" s="412"/>
      <c r="K1598" s="412"/>
      <c r="L1598" s="412"/>
      <c r="M1598" s="412"/>
      <c r="N1598" s="412"/>
      <c r="O1598" s="412"/>
      <c r="P1598" s="412"/>
      <c r="Q1598" s="412"/>
      <c r="R1598" s="412"/>
      <c r="S1598" s="412"/>
      <c r="T1598" s="412"/>
      <c r="U1598" s="412"/>
      <c r="V1598" s="412"/>
      <c r="W1598" s="412"/>
      <c r="X1598" s="412"/>
      <c r="Y1598" s="412"/>
      <c r="Z1598" s="412"/>
      <c r="AA1598" s="412"/>
      <c r="AB1598" s="412"/>
      <c r="AC1598" s="412"/>
      <c r="AD1598" s="412"/>
      <c r="AF1598" s="2" t="s">
        <v>6189</v>
      </c>
      <c r="AG1598" s="2" t="str">
        <f>入力情報!C496</f>
        <v>Name of Menbers 40
（社員 40の氏名）</v>
      </c>
    </row>
    <row r="1599" spans="1:33" ht="12" hidden="1" customHeight="1" x14ac:dyDescent="0.4">
      <c r="A1599" s="412"/>
      <c r="B1599" s="412"/>
      <c r="C1599" s="412"/>
      <c r="D1599" s="412"/>
      <c r="E1599" s="412"/>
      <c r="F1599" s="412"/>
      <c r="G1599" s="412"/>
      <c r="H1599" s="412"/>
      <c r="I1599" s="412"/>
      <c r="J1599" s="412"/>
      <c r="K1599" s="412"/>
      <c r="L1599" s="412"/>
      <c r="M1599" s="412"/>
      <c r="N1599" s="412"/>
      <c r="O1599" s="412"/>
      <c r="P1599" s="412"/>
      <c r="Q1599" s="412"/>
      <c r="R1599" s="412"/>
      <c r="S1599" s="412"/>
      <c r="T1599" s="412"/>
      <c r="U1599" s="412"/>
      <c r="V1599" s="412"/>
      <c r="W1599" s="412"/>
      <c r="X1599" s="412"/>
      <c r="Y1599" s="412"/>
      <c r="Z1599" s="412"/>
      <c r="AA1599" s="412"/>
      <c r="AB1599" s="412"/>
      <c r="AC1599" s="412"/>
      <c r="AD1599" s="412"/>
    </row>
    <row r="1600" spans="1:33" ht="9.9499999999999993" hidden="1" customHeight="1" x14ac:dyDescent="0.4"/>
    <row r="1601" spans="2:30" ht="20.25" hidden="1" customHeight="1" x14ac:dyDescent="0.4">
      <c r="B1601" s="426" t="str">
        <f>IF(入力情報!E496&lt;&gt;"","member with Limited Liability  "&amp;入力情報!E496,"")</f>
        <v/>
      </c>
      <c r="C1601" s="426"/>
      <c r="D1601" s="426"/>
      <c r="E1601" s="426"/>
      <c r="F1601" s="426"/>
      <c r="G1601" s="426"/>
      <c r="H1601" s="426"/>
      <c r="I1601" s="426"/>
      <c r="J1601" s="426"/>
      <c r="K1601" s="426"/>
      <c r="L1601" s="426"/>
      <c r="M1601" s="426"/>
      <c r="N1601" s="426"/>
      <c r="O1601" s="426"/>
      <c r="P1601" s="426"/>
      <c r="Q1601" s="426"/>
      <c r="R1601" s="426"/>
      <c r="S1601" s="426"/>
      <c r="T1601" s="426"/>
      <c r="U1601" s="426"/>
      <c r="V1601" s="426"/>
      <c r="W1601" s="426"/>
      <c r="X1601" s="426"/>
      <c r="Y1601" s="426"/>
      <c r="Z1601" s="426"/>
      <c r="AA1601" s="426"/>
      <c r="AB1601" s="426"/>
      <c r="AC1601" s="426"/>
      <c r="AD1601" s="426"/>
    </row>
    <row r="1602" spans="2:30" ht="20.25" hidden="1" customHeight="1" x14ac:dyDescent="0.4">
      <c r="B1602" s="426" t="str">
        <f>IF(入力情報!E497&lt;&gt;"","有限責任社員　　 　　　　　　"&amp;入力情報!E497&amp;" 殿","")</f>
        <v/>
      </c>
      <c r="C1602" s="426"/>
      <c r="D1602" s="426"/>
      <c r="E1602" s="426"/>
      <c r="F1602" s="426"/>
      <c r="G1602" s="426"/>
      <c r="H1602" s="426"/>
      <c r="I1602" s="426"/>
      <c r="J1602" s="426"/>
      <c r="K1602" s="426"/>
      <c r="L1602" s="426"/>
      <c r="M1602" s="426"/>
      <c r="N1602" s="426"/>
      <c r="O1602" s="426"/>
      <c r="P1602" s="426"/>
      <c r="Q1602" s="426"/>
      <c r="R1602" s="426"/>
      <c r="S1602" s="426"/>
      <c r="T1602" s="426"/>
      <c r="U1602" s="426"/>
      <c r="V1602" s="426"/>
      <c r="W1602" s="426"/>
      <c r="X1602" s="426"/>
      <c r="Y1602" s="426"/>
      <c r="Z1602" s="426"/>
      <c r="AA1602" s="426"/>
      <c r="AB1602" s="426"/>
      <c r="AC1602" s="426"/>
      <c r="AD1602" s="426"/>
    </row>
    <row r="1603" spans="2:30" ht="9.9499999999999993" hidden="1" customHeight="1" x14ac:dyDescent="0.4">
      <c r="B1603" s="145"/>
      <c r="C1603" s="145"/>
      <c r="D1603" s="145"/>
      <c r="E1603" s="145"/>
      <c r="F1603" s="145"/>
      <c r="G1603" s="145"/>
      <c r="H1603" s="145"/>
      <c r="I1603" s="145"/>
      <c r="J1603" s="145"/>
      <c r="K1603" s="145"/>
      <c r="L1603" s="145"/>
      <c r="M1603" s="145"/>
      <c r="N1603" s="145"/>
      <c r="O1603" s="145"/>
      <c r="P1603" s="145"/>
      <c r="Q1603" s="145"/>
      <c r="R1603" s="145"/>
      <c r="S1603" s="145"/>
      <c r="T1603" s="145"/>
      <c r="U1603" s="145"/>
      <c r="V1603" s="145"/>
      <c r="W1603" s="145"/>
      <c r="X1603" s="145"/>
      <c r="Y1603" s="145"/>
      <c r="Z1603" s="145"/>
      <c r="AA1603" s="145"/>
      <c r="AB1603" s="145"/>
      <c r="AC1603" s="145"/>
      <c r="AD1603" s="145"/>
    </row>
    <row r="1604" spans="2:30" ht="20.25" hidden="1" customHeight="1" x14ac:dyDescent="0.4">
      <c r="B1604" s="145"/>
      <c r="C1604" s="145"/>
      <c r="D1604" s="145"/>
      <c r="E1604" s="145"/>
      <c r="F1604" s="145"/>
      <c r="G1604" s="145"/>
      <c r="H1604" s="145"/>
      <c r="I1604" s="145"/>
      <c r="J1604" s="145"/>
      <c r="K1604" s="2" t="str">
        <f>IF(入力情報!E498="","",DBCS(TEXT(入力情報!E498,"0,000"))&amp;"yen")</f>
        <v/>
      </c>
      <c r="L1604" s="145"/>
      <c r="M1604" s="145"/>
      <c r="N1604" s="145"/>
      <c r="O1604" s="145"/>
      <c r="P1604" s="145"/>
      <c r="Q1604" s="145"/>
      <c r="R1604" s="145"/>
      <c r="S1604" s="145"/>
      <c r="T1604" s="145"/>
      <c r="U1604" s="145"/>
      <c r="V1604" s="145"/>
      <c r="W1604" s="145"/>
      <c r="X1604" s="145"/>
      <c r="Y1604" s="145"/>
      <c r="Z1604" s="145"/>
      <c r="AA1604" s="145"/>
      <c r="AB1604" s="145"/>
      <c r="AC1604" s="145"/>
      <c r="AD1604" s="145"/>
    </row>
    <row r="1605" spans="2:30" ht="20.25" hidden="1" customHeight="1" x14ac:dyDescent="0.4">
      <c r="B1605" s="145"/>
      <c r="C1605" s="145"/>
      <c r="D1605" s="145"/>
      <c r="E1605" s="145"/>
      <c r="F1605" s="145"/>
      <c r="G1605" s="145"/>
      <c r="H1605" s="145"/>
      <c r="J1605" s="2" t="str">
        <f>IF(入力情報!E498="","","金 "&amp;DBCS(TEXT(入力情報!E498,"0,000"))&amp;"円")</f>
        <v/>
      </c>
      <c r="L1605" s="145"/>
      <c r="M1605" s="145"/>
      <c r="N1605" s="145"/>
      <c r="O1605" s="145"/>
      <c r="P1605" s="145"/>
      <c r="Q1605" s="145"/>
      <c r="R1605" s="145"/>
      <c r="S1605" s="145"/>
      <c r="T1605" s="145"/>
      <c r="U1605" s="145"/>
      <c r="V1605" s="145"/>
      <c r="W1605" s="145"/>
      <c r="X1605" s="145"/>
      <c r="Y1605" s="145"/>
      <c r="Z1605" s="145"/>
      <c r="AA1605" s="145"/>
      <c r="AB1605" s="145"/>
      <c r="AC1605" s="145"/>
      <c r="AD1605" s="145"/>
    </row>
    <row r="1606" spans="2:30" ht="9.9499999999999993" hidden="1" customHeight="1" x14ac:dyDescent="0.4">
      <c r="B1606" s="145"/>
      <c r="C1606" s="145"/>
      <c r="D1606" s="145"/>
      <c r="E1606" s="145"/>
      <c r="F1606" s="145"/>
      <c r="G1606" s="145"/>
      <c r="H1606" s="145"/>
      <c r="L1606" s="145"/>
      <c r="M1606" s="145"/>
      <c r="N1606" s="145"/>
      <c r="O1606" s="145"/>
      <c r="P1606" s="145"/>
      <c r="Q1606" s="145"/>
      <c r="R1606" s="145"/>
      <c r="S1606" s="145"/>
      <c r="T1606" s="145"/>
      <c r="U1606" s="145"/>
      <c r="V1606" s="145"/>
      <c r="W1606" s="145"/>
      <c r="X1606" s="145"/>
      <c r="Y1606" s="145"/>
      <c r="Z1606" s="145"/>
      <c r="AA1606" s="145"/>
      <c r="AB1606" s="145"/>
      <c r="AC1606" s="145"/>
      <c r="AD1606" s="145"/>
    </row>
    <row r="1607" spans="2:30" ht="20.25" hidden="1" customHeight="1" x14ac:dyDescent="0.4">
      <c r="B1607" s="145"/>
      <c r="C1607" s="2" t="str">
        <f>"Received as a capital contribution to "&amp;入力情報!$E$6&amp;" Limited Liability Company."</f>
        <v>Received as a capital contribution to SampleName Limited Liability Company.</v>
      </c>
      <c r="E1607" s="145"/>
      <c r="F1607" s="145"/>
      <c r="G1607" s="145"/>
      <c r="H1607" s="145"/>
      <c r="L1607" s="145"/>
      <c r="M1607" s="145"/>
      <c r="N1607" s="145"/>
      <c r="O1607" s="145"/>
      <c r="P1607" s="145"/>
      <c r="Q1607" s="145"/>
      <c r="R1607" s="145"/>
      <c r="S1607" s="145"/>
      <c r="T1607" s="145"/>
      <c r="U1607" s="145"/>
      <c r="V1607" s="145"/>
      <c r="W1607" s="145"/>
      <c r="X1607" s="145"/>
      <c r="Y1607" s="145"/>
      <c r="Z1607" s="145"/>
      <c r="AA1607" s="145"/>
      <c r="AB1607" s="145"/>
      <c r="AC1607" s="145"/>
      <c r="AD1607" s="145"/>
    </row>
    <row r="1608" spans="2:30" ht="20.25" hidden="1" customHeight="1" x14ac:dyDescent="0.4">
      <c r="G1608" s="2" t="str">
        <f>入力情報!$E$6&amp;"合同会社の出資金として領収しました。"</f>
        <v>SampleName合同会社の出資金として領収しました。</v>
      </c>
    </row>
    <row r="1609" spans="2:30" ht="9.9499999999999993" hidden="1" customHeight="1" x14ac:dyDescent="0.4"/>
    <row r="1610" spans="2:30" ht="20.25" hidden="1" customHeight="1" x14ac:dyDescent="0.4">
      <c r="C1610" s="2" t="str">
        <f>入力情報!$E$776&amp;" year, "&amp;入力情報!$E$777&amp;" month-"&amp;入力情報!$E$778&amp;" day"</f>
        <v>2024 year, 4 month-25 day</v>
      </c>
    </row>
    <row r="1611" spans="2:30" ht="20.25" hidden="1" customHeight="1" x14ac:dyDescent="0.4">
      <c r="C1611" s="2" t="str">
        <f>DBCS(入力情報!$E$776)&amp;"年"&amp;DBCS(入力情報!$E$777)&amp;"月"&amp;DBCS(入力情報!$E$778)&amp;"日"</f>
        <v>２０２４年４月２５日</v>
      </c>
    </row>
    <row r="1612" spans="2:30" ht="9.9499999999999993" hidden="1" customHeight="1" x14ac:dyDescent="0.4"/>
    <row r="1613" spans="2:30" ht="20.25" hidden="1" customHeight="1" x14ac:dyDescent="0.4">
      <c r="M1613" s="2" t="str">
        <f>入力情報!$E$6&amp;" Limited Liability Company"</f>
        <v>SampleName Limited Liability Company</v>
      </c>
    </row>
    <row r="1614" spans="2:30" ht="20.25" hidden="1" customHeight="1" x14ac:dyDescent="0.4">
      <c r="M1614" s="2" t="str">
        <f>"Representative Members "&amp;入力情報!$E$12</f>
        <v>Representative Members Mary Smith</v>
      </c>
    </row>
    <row r="1615" spans="2:30" ht="20.25" hidden="1" customHeight="1" x14ac:dyDescent="0.4">
      <c r="M1615" s="2" t="str">
        <f>入力情報!E7&amp;"合同会社"</f>
        <v>サンプルネーム合同会社</v>
      </c>
    </row>
    <row r="1616" spans="2:30" ht="20.25" hidden="1" customHeight="1" x14ac:dyDescent="0.4">
      <c r="M1616" s="2" t="str">
        <f>"代表社員　"&amp;入力情報!$E$13</f>
        <v xml:space="preserve">代表社員　メアリー　スミス </v>
      </c>
    </row>
    <row r="1617" spans="1:30" ht="20.25" hidden="1" customHeight="1" x14ac:dyDescent="0.4"/>
    <row r="1618" spans="1:30" ht="20.25" hidden="1" customHeight="1" x14ac:dyDescent="0.4"/>
    <row r="1619" spans="1:30" ht="20.25" hidden="1" customHeight="1" x14ac:dyDescent="0.4">
      <c r="A1619" s="412"/>
      <c r="B1619" s="412"/>
      <c r="C1619" s="412"/>
      <c r="D1619" s="412"/>
      <c r="E1619" s="412"/>
      <c r="F1619" s="412"/>
      <c r="G1619" s="412"/>
      <c r="H1619" s="412"/>
      <c r="I1619" s="412"/>
      <c r="J1619" s="412"/>
      <c r="K1619" s="412"/>
      <c r="L1619" s="412"/>
      <c r="M1619" s="412"/>
      <c r="N1619" s="412"/>
      <c r="O1619" s="412"/>
      <c r="P1619" s="412"/>
      <c r="Q1619" s="412"/>
      <c r="R1619" s="412"/>
      <c r="S1619" s="412"/>
      <c r="T1619" s="412"/>
      <c r="U1619" s="412"/>
      <c r="V1619" s="412"/>
      <c r="W1619" s="412"/>
      <c r="X1619" s="412"/>
      <c r="Y1619" s="412"/>
      <c r="Z1619" s="412"/>
      <c r="AA1619" s="412"/>
      <c r="AB1619" s="412"/>
      <c r="AC1619" s="412"/>
      <c r="AD1619" s="412"/>
    </row>
    <row r="1620" spans="1:30" ht="20.25" hidden="1" customHeight="1" x14ac:dyDescent="0.4">
      <c r="A1620" s="412"/>
      <c r="B1620" s="412"/>
      <c r="C1620" s="412"/>
      <c r="D1620" s="412"/>
      <c r="E1620" s="412"/>
      <c r="F1620" s="412"/>
      <c r="G1620" s="412"/>
      <c r="H1620" s="412"/>
      <c r="I1620" s="412"/>
      <c r="J1620" s="412"/>
      <c r="K1620" s="412"/>
      <c r="L1620" s="412"/>
      <c r="M1620" s="412"/>
      <c r="N1620" s="412"/>
      <c r="O1620" s="412"/>
      <c r="P1620" s="412"/>
      <c r="Q1620" s="412"/>
      <c r="R1620" s="412"/>
      <c r="S1620" s="412"/>
      <c r="T1620" s="412"/>
      <c r="U1620" s="412"/>
      <c r="V1620" s="412"/>
      <c r="W1620" s="412"/>
      <c r="X1620" s="412"/>
      <c r="Y1620" s="412"/>
      <c r="Z1620" s="412"/>
      <c r="AA1620" s="412"/>
      <c r="AB1620" s="412"/>
      <c r="AC1620" s="412"/>
      <c r="AD1620" s="412"/>
    </row>
    <row r="1621" spans="1:30" ht="20.25" hidden="1" customHeight="1" x14ac:dyDescent="0.4">
      <c r="A1621" s="412"/>
      <c r="B1621" s="412"/>
      <c r="C1621" s="412"/>
      <c r="D1621" s="412"/>
      <c r="E1621" s="412"/>
      <c r="F1621" s="412"/>
      <c r="G1621" s="412"/>
      <c r="H1621" s="412"/>
      <c r="I1621" s="412"/>
      <c r="J1621" s="412"/>
      <c r="K1621" s="412"/>
      <c r="L1621" s="412"/>
      <c r="M1621" s="412"/>
      <c r="N1621" s="412"/>
      <c r="O1621" s="412"/>
      <c r="P1621" s="412"/>
      <c r="Q1621" s="412"/>
      <c r="R1621" s="412"/>
      <c r="S1621" s="412"/>
      <c r="T1621" s="412"/>
      <c r="U1621" s="412"/>
      <c r="V1621" s="412"/>
      <c r="W1621" s="412"/>
      <c r="X1621" s="412"/>
      <c r="Y1621" s="412"/>
      <c r="Z1621" s="412"/>
      <c r="AA1621" s="412"/>
      <c r="AB1621" s="412"/>
      <c r="AC1621" s="412"/>
      <c r="AD1621" s="412"/>
    </row>
    <row r="1622" spans="1:30" ht="20.25" hidden="1" customHeight="1" x14ac:dyDescent="0.4"/>
    <row r="1623" spans="1:30" ht="20.25" hidden="1" customHeight="1" x14ac:dyDescent="0.4">
      <c r="B1623" s="427"/>
      <c r="C1623" s="427"/>
      <c r="D1623" s="427"/>
      <c r="E1623" s="427"/>
      <c r="F1623" s="427"/>
      <c r="G1623" s="427"/>
      <c r="H1623" s="427"/>
      <c r="I1623" s="427"/>
      <c r="J1623" s="427"/>
      <c r="K1623" s="427"/>
      <c r="L1623" s="427"/>
      <c r="M1623" s="427"/>
      <c r="N1623" s="427"/>
      <c r="O1623" s="427"/>
      <c r="P1623" s="427"/>
      <c r="Q1623" s="427"/>
      <c r="R1623" s="427"/>
      <c r="S1623" s="427"/>
      <c r="T1623" s="427"/>
      <c r="U1623" s="427"/>
      <c r="V1623" s="427"/>
      <c r="W1623" s="427"/>
      <c r="X1623" s="427"/>
      <c r="Y1623" s="427"/>
      <c r="Z1623" s="427"/>
      <c r="AA1623" s="427"/>
      <c r="AB1623" s="427"/>
      <c r="AC1623" s="427"/>
      <c r="AD1623" s="427"/>
    </row>
    <row r="1624" spans="1:30" ht="20.25" hidden="1" customHeight="1" x14ac:dyDescent="0.4">
      <c r="B1624" s="427"/>
      <c r="C1624" s="427"/>
      <c r="D1624" s="427"/>
      <c r="E1624" s="427"/>
      <c r="F1624" s="427"/>
      <c r="G1624" s="427"/>
      <c r="H1624" s="427"/>
      <c r="I1624" s="427"/>
      <c r="J1624" s="427"/>
      <c r="K1624" s="427"/>
      <c r="L1624" s="427"/>
      <c r="M1624" s="427"/>
      <c r="N1624" s="427"/>
      <c r="O1624" s="427"/>
      <c r="P1624" s="427"/>
      <c r="Q1624" s="427"/>
      <c r="R1624" s="427"/>
      <c r="S1624" s="427"/>
      <c r="T1624" s="427"/>
      <c r="U1624" s="427"/>
      <c r="V1624" s="427"/>
      <c r="W1624" s="427"/>
      <c r="X1624" s="427"/>
      <c r="Y1624" s="427"/>
      <c r="Z1624" s="427"/>
      <c r="AA1624" s="427"/>
      <c r="AB1624" s="427"/>
      <c r="AC1624" s="427"/>
      <c r="AD1624" s="427"/>
    </row>
    <row r="1625" spans="1:30" ht="20.25" hidden="1" customHeight="1" x14ac:dyDescent="0.4"/>
    <row r="1626" spans="1:30" ht="20.25" hidden="1" customHeight="1" x14ac:dyDescent="0.4"/>
    <row r="1627" spans="1:30" ht="20.25" hidden="1" customHeight="1" x14ac:dyDescent="0.4"/>
    <row r="1628" spans="1:30" ht="20.25" hidden="1" customHeight="1" x14ac:dyDescent="0.4"/>
    <row r="1629" spans="1:30" ht="20.25" hidden="1" customHeight="1" x14ac:dyDescent="0.4"/>
    <row r="1630" spans="1:30" ht="20.25" hidden="1" customHeight="1" x14ac:dyDescent="0.4"/>
    <row r="1631" spans="1:30" ht="20.25" hidden="1" customHeight="1" x14ac:dyDescent="0.4"/>
    <row r="1632" spans="1:30" ht="20.25" hidden="1" customHeight="1" x14ac:dyDescent="0.4"/>
    <row r="1633" spans="1:33" ht="20.25" hidden="1" customHeight="1" x14ac:dyDescent="0.4"/>
    <row r="1634" spans="1:33" ht="20.25" hidden="1" customHeight="1" x14ac:dyDescent="0.4"/>
    <row r="1635" spans="1:33" ht="20.25" hidden="1" customHeight="1" x14ac:dyDescent="0.4"/>
    <row r="1636" spans="1:33" ht="20.25" hidden="1" customHeight="1" x14ac:dyDescent="0.4"/>
    <row r="1637" spans="1:33" ht="12" hidden="1" customHeight="1" x14ac:dyDescent="0.4">
      <c r="A1637" s="412" t="s">
        <v>6688</v>
      </c>
      <c r="B1637" s="412"/>
      <c r="C1637" s="412"/>
      <c r="D1637" s="412"/>
      <c r="E1637" s="412"/>
      <c r="F1637" s="412"/>
      <c r="G1637" s="412"/>
      <c r="H1637" s="412"/>
      <c r="I1637" s="412"/>
      <c r="J1637" s="412"/>
      <c r="K1637" s="412"/>
      <c r="L1637" s="412"/>
      <c r="M1637" s="412"/>
      <c r="N1637" s="412"/>
      <c r="O1637" s="412"/>
      <c r="P1637" s="412"/>
      <c r="Q1637" s="412"/>
      <c r="R1637" s="412"/>
      <c r="S1637" s="412"/>
      <c r="T1637" s="412"/>
      <c r="U1637" s="412"/>
      <c r="V1637" s="412"/>
      <c r="W1637" s="412"/>
      <c r="X1637" s="412"/>
      <c r="Y1637" s="412"/>
      <c r="Z1637" s="412"/>
      <c r="AA1637" s="412"/>
      <c r="AB1637" s="412"/>
      <c r="AC1637" s="412"/>
      <c r="AD1637" s="412"/>
    </row>
    <row r="1638" spans="1:33" ht="12" hidden="1" customHeight="1" x14ac:dyDescent="0.4">
      <c r="A1638" s="412"/>
      <c r="B1638" s="412"/>
      <c r="C1638" s="412"/>
      <c r="D1638" s="412"/>
      <c r="E1638" s="412"/>
      <c r="F1638" s="412"/>
      <c r="G1638" s="412"/>
      <c r="H1638" s="412"/>
      <c r="I1638" s="412"/>
      <c r="J1638" s="412"/>
      <c r="K1638" s="412"/>
      <c r="L1638" s="412"/>
      <c r="M1638" s="412"/>
      <c r="N1638" s="412"/>
      <c r="O1638" s="412"/>
      <c r="P1638" s="412"/>
      <c r="Q1638" s="412"/>
      <c r="R1638" s="412"/>
      <c r="S1638" s="412"/>
      <c r="T1638" s="412"/>
      <c r="U1638" s="412"/>
      <c r="V1638" s="412"/>
      <c r="W1638" s="412"/>
      <c r="X1638" s="412"/>
      <c r="Y1638" s="412"/>
      <c r="Z1638" s="412"/>
      <c r="AA1638" s="412"/>
      <c r="AB1638" s="412"/>
      <c r="AC1638" s="412"/>
      <c r="AD1638" s="412"/>
      <c r="AF1638" s="2" t="s">
        <v>6189</v>
      </c>
      <c r="AG1638" s="2" t="str">
        <f>入力情報!C508</f>
        <v>Name of Menbers 41
（社員 41の氏名）</v>
      </c>
    </row>
    <row r="1639" spans="1:33" ht="12" hidden="1" customHeight="1" x14ac:dyDescent="0.4">
      <c r="A1639" s="412"/>
      <c r="B1639" s="412"/>
      <c r="C1639" s="412"/>
      <c r="D1639" s="412"/>
      <c r="E1639" s="412"/>
      <c r="F1639" s="412"/>
      <c r="G1639" s="412"/>
      <c r="H1639" s="412"/>
      <c r="I1639" s="412"/>
      <c r="J1639" s="412"/>
      <c r="K1639" s="412"/>
      <c r="L1639" s="412"/>
      <c r="M1639" s="412"/>
      <c r="N1639" s="412"/>
      <c r="O1639" s="412"/>
      <c r="P1639" s="412"/>
      <c r="Q1639" s="412"/>
      <c r="R1639" s="412"/>
      <c r="S1639" s="412"/>
      <c r="T1639" s="412"/>
      <c r="U1639" s="412"/>
      <c r="V1639" s="412"/>
      <c r="W1639" s="412"/>
      <c r="X1639" s="412"/>
      <c r="Y1639" s="412"/>
      <c r="Z1639" s="412"/>
      <c r="AA1639" s="412"/>
      <c r="AB1639" s="412"/>
      <c r="AC1639" s="412"/>
      <c r="AD1639" s="412"/>
    </row>
    <row r="1640" spans="1:33" ht="9.9499999999999993" hidden="1" customHeight="1" x14ac:dyDescent="0.4"/>
    <row r="1641" spans="1:33" ht="20.25" hidden="1" customHeight="1" x14ac:dyDescent="0.4">
      <c r="B1641" s="426" t="str">
        <f>IF(入力情報!E508&lt;&gt;"","member with Limited Liability  "&amp;入力情報!E508,"")</f>
        <v/>
      </c>
      <c r="C1641" s="426"/>
      <c r="D1641" s="426"/>
      <c r="E1641" s="426"/>
      <c r="F1641" s="426"/>
      <c r="G1641" s="426"/>
      <c r="H1641" s="426"/>
      <c r="I1641" s="426"/>
      <c r="J1641" s="426"/>
      <c r="K1641" s="426"/>
      <c r="L1641" s="426"/>
      <c r="M1641" s="426"/>
      <c r="N1641" s="426"/>
      <c r="O1641" s="426"/>
      <c r="P1641" s="426"/>
      <c r="Q1641" s="426"/>
      <c r="R1641" s="426"/>
      <c r="S1641" s="426"/>
      <c r="T1641" s="426"/>
      <c r="U1641" s="426"/>
      <c r="V1641" s="426"/>
      <c r="W1641" s="426"/>
      <c r="X1641" s="426"/>
      <c r="Y1641" s="426"/>
      <c r="Z1641" s="426"/>
      <c r="AA1641" s="426"/>
      <c r="AB1641" s="426"/>
      <c r="AC1641" s="426"/>
      <c r="AD1641" s="426"/>
    </row>
    <row r="1642" spans="1:33" ht="20.25" hidden="1" customHeight="1" x14ac:dyDescent="0.4">
      <c r="B1642" s="426" t="str">
        <f>IF(入力情報!E509&lt;&gt;"","有限責任社員　　 　　　　　　"&amp;入力情報!E509&amp;" 殿","")</f>
        <v/>
      </c>
      <c r="C1642" s="426"/>
      <c r="D1642" s="426"/>
      <c r="E1642" s="426"/>
      <c r="F1642" s="426"/>
      <c r="G1642" s="426"/>
      <c r="H1642" s="426"/>
      <c r="I1642" s="426"/>
      <c r="J1642" s="426"/>
      <c r="K1642" s="426"/>
      <c r="L1642" s="426"/>
      <c r="M1642" s="426"/>
      <c r="N1642" s="426"/>
      <c r="O1642" s="426"/>
      <c r="P1642" s="426"/>
      <c r="Q1642" s="426"/>
      <c r="R1642" s="426"/>
      <c r="S1642" s="426"/>
      <c r="T1642" s="426"/>
      <c r="U1642" s="426"/>
      <c r="V1642" s="426"/>
      <c r="W1642" s="426"/>
      <c r="X1642" s="426"/>
      <c r="Y1642" s="426"/>
      <c r="Z1642" s="426"/>
      <c r="AA1642" s="426"/>
      <c r="AB1642" s="426"/>
      <c r="AC1642" s="426"/>
      <c r="AD1642" s="426"/>
    </row>
    <row r="1643" spans="1:33" ht="9.9499999999999993" hidden="1" customHeight="1" x14ac:dyDescent="0.4">
      <c r="B1643" s="145"/>
      <c r="C1643" s="145"/>
      <c r="D1643" s="145"/>
      <c r="E1643" s="145"/>
      <c r="F1643" s="145"/>
      <c r="G1643" s="145"/>
      <c r="H1643" s="145"/>
      <c r="I1643" s="145"/>
      <c r="J1643" s="145"/>
      <c r="K1643" s="145"/>
      <c r="L1643" s="145"/>
      <c r="M1643" s="145"/>
      <c r="N1643" s="145"/>
      <c r="O1643" s="145"/>
      <c r="P1643" s="145"/>
      <c r="Q1643" s="145"/>
      <c r="R1643" s="145"/>
      <c r="S1643" s="145"/>
      <c r="T1643" s="145"/>
      <c r="U1643" s="145"/>
      <c r="V1643" s="145"/>
      <c r="W1643" s="145"/>
      <c r="X1643" s="145"/>
      <c r="Y1643" s="145"/>
      <c r="Z1643" s="145"/>
      <c r="AA1643" s="145"/>
      <c r="AB1643" s="145"/>
      <c r="AC1643" s="145"/>
      <c r="AD1643" s="145"/>
    </row>
    <row r="1644" spans="1:33" ht="20.25" hidden="1" customHeight="1" x14ac:dyDescent="0.4">
      <c r="B1644" s="145"/>
      <c r="C1644" s="145"/>
      <c r="D1644" s="145"/>
      <c r="E1644" s="145"/>
      <c r="F1644" s="145"/>
      <c r="G1644" s="145"/>
      <c r="H1644" s="145"/>
      <c r="I1644" s="145"/>
      <c r="J1644" s="145"/>
      <c r="K1644" s="2" t="str">
        <f>IF(入力情報!E510="","",DBCS(TEXT(入力情報!E510,"0,000"))&amp;"yen")</f>
        <v/>
      </c>
      <c r="L1644" s="145"/>
      <c r="M1644" s="145"/>
      <c r="N1644" s="145"/>
      <c r="O1644" s="145"/>
      <c r="P1644" s="145"/>
      <c r="Q1644" s="145"/>
      <c r="R1644" s="145"/>
      <c r="S1644" s="145"/>
      <c r="T1644" s="145"/>
      <c r="U1644" s="145"/>
      <c r="V1644" s="145"/>
      <c r="W1644" s="145"/>
      <c r="X1644" s="145"/>
      <c r="Y1644" s="145"/>
      <c r="Z1644" s="145"/>
      <c r="AA1644" s="145"/>
      <c r="AB1644" s="145"/>
      <c r="AC1644" s="145"/>
      <c r="AD1644" s="145"/>
    </row>
    <row r="1645" spans="1:33" ht="20.25" hidden="1" customHeight="1" x14ac:dyDescent="0.4">
      <c r="B1645" s="145"/>
      <c r="C1645" s="145"/>
      <c r="D1645" s="145"/>
      <c r="E1645" s="145"/>
      <c r="F1645" s="145"/>
      <c r="G1645" s="145"/>
      <c r="H1645" s="145"/>
      <c r="J1645" s="2" t="str">
        <f>IF(入力情報!E510="","","金 "&amp;DBCS(TEXT(入力情報!E510,"0,000"))&amp;"円")</f>
        <v/>
      </c>
      <c r="L1645" s="145"/>
      <c r="M1645" s="145"/>
      <c r="N1645" s="145"/>
      <c r="O1645" s="145"/>
      <c r="P1645" s="145"/>
      <c r="Q1645" s="145"/>
      <c r="R1645" s="145"/>
      <c r="S1645" s="145"/>
      <c r="T1645" s="145"/>
      <c r="U1645" s="145"/>
      <c r="V1645" s="145"/>
      <c r="W1645" s="145"/>
      <c r="X1645" s="145"/>
      <c r="Y1645" s="145"/>
      <c r="Z1645" s="145"/>
      <c r="AA1645" s="145"/>
      <c r="AB1645" s="145"/>
      <c r="AC1645" s="145"/>
      <c r="AD1645" s="145"/>
    </row>
    <row r="1646" spans="1:33" ht="9.9499999999999993" hidden="1" customHeight="1" x14ac:dyDescent="0.4">
      <c r="B1646" s="145"/>
      <c r="C1646" s="145"/>
      <c r="D1646" s="145"/>
      <c r="E1646" s="145"/>
      <c r="F1646" s="145"/>
      <c r="G1646" s="145"/>
      <c r="H1646" s="145"/>
      <c r="L1646" s="145"/>
      <c r="M1646" s="145"/>
      <c r="N1646" s="145"/>
      <c r="O1646" s="145"/>
      <c r="P1646" s="145"/>
      <c r="Q1646" s="145"/>
      <c r="R1646" s="145"/>
      <c r="S1646" s="145"/>
      <c r="T1646" s="145"/>
      <c r="U1646" s="145"/>
      <c r="V1646" s="145"/>
      <c r="W1646" s="145"/>
      <c r="X1646" s="145"/>
      <c r="Y1646" s="145"/>
      <c r="Z1646" s="145"/>
      <c r="AA1646" s="145"/>
      <c r="AB1646" s="145"/>
      <c r="AC1646" s="145"/>
      <c r="AD1646" s="145"/>
    </row>
    <row r="1647" spans="1:33" ht="20.25" hidden="1" customHeight="1" x14ac:dyDescent="0.4">
      <c r="B1647" s="145"/>
      <c r="C1647" s="2" t="str">
        <f>"Received as a capital contribution to "&amp;入力情報!$E$6&amp;" Limited Liability Company."</f>
        <v>Received as a capital contribution to SampleName Limited Liability Company.</v>
      </c>
      <c r="E1647" s="145"/>
      <c r="F1647" s="145"/>
      <c r="G1647" s="145"/>
      <c r="H1647" s="145"/>
      <c r="L1647" s="145"/>
      <c r="M1647" s="145"/>
      <c r="N1647" s="145"/>
      <c r="O1647" s="145"/>
      <c r="P1647" s="145"/>
      <c r="Q1647" s="145"/>
      <c r="R1647" s="145"/>
      <c r="S1647" s="145"/>
      <c r="T1647" s="145"/>
      <c r="U1647" s="145"/>
      <c r="V1647" s="145"/>
      <c r="W1647" s="145"/>
      <c r="X1647" s="145"/>
      <c r="Y1647" s="145"/>
      <c r="Z1647" s="145"/>
      <c r="AA1647" s="145"/>
      <c r="AB1647" s="145"/>
      <c r="AC1647" s="145"/>
      <c r="AD1647" s="145"/>
    </row>
    <row r="1648" spans="1:33" ht="20.25" hidden="1" customHeight="1" x14ac:dyDescent="0.4">
      <c r="G1648" s="2" t="str">
        <f>入力情報!$E$6&amp;"合同会社の出資金として領収しました。"</f>
        <v>SampleName合同会社の出資金として領収しました。</v>
      </c>
    </row>
    <row r="1649" spans="1:30" ht="9.9499999999999993" hidden="1" customHeight="1" x14ac:dyDescent="0.4"/>
    <row r="1650" spans="1:30" ht="20.25" hidden="1" customHeight="1" x14ac:dyDescent="0.4">
      <c r="C1650" s="2" t="str">
        <f>入力情報!$E$776&amp;" year, "&amp;入力情報!$E$777&amp;" month-"&amp;入力情報!$E$778&amp;" day"</f>
        <v>2024 year, 4 month-25 day</v>
      </c>
    </row>
    <row r="1651" spans="1:30" ht="20.25" hidden="1" customHeight="1" x14ac:dyDescent="0.4">
      <c r="C1651" s="2" t="str">
        <f>DBCS(入力情報!$E$776)&amp;"年"&amp;DBCS(入力情報!$E$777)&amp;"月"&amp;DBCS(入力情報!$E$778)&amp;"日"</f>
        <v>２０２４年４月２５日</v>
      </c>
    </row>
    <row r="1652" spans="1:30" ht="9.9499999999999993" hidden="1" customHeight="1" x14ac:dyDescent="0.4"/>
    <row r="1653" spans="1:30" ht="20.25" hidden="1" customHeight="1" x14ac:dyDescent="0.4">
      <c r="M1653" s="2" t="str">
        <f>入力情報!$E$6&amp;" Limited Liability Company"</f>
        <v>SampleName Limited Liability Company</v>
      </c>
    </row>
    <row r="1654" spans="1:30" ht="20.25" hidden="1" customHeight="1" x14ac:dyDescent="0.4">
      <c r="M1654" s="2" t="str">
        <f>"Representative Members "&amp;入力情報!$E$12</f>
        <v>Representative Members Mary Smith</v>
      </c>
    </row>
    <row r="1655" spans="1:30" ht="20.25" hidden="1" customHeight="1" x14ac:dyDescent="0.4">
      <c r="M1655" s="2" t="str">
        <f>入力情報!E7&amp;"合同会社"</f>
        <v>サンプルネーム合同会社</v>
      </c>
    </row>
    <row r="1656" spans="1:30" ht="20.25" hidden="1" customHeight="1" x14ac:dyDescent="0.4">
      <c r="M1656" s="2" t="str">
        <f>"代表社員　"&amp;入力情報!$E$13</f>
        <v xml:space="preserve">代表社員　メアリー　スミス </v>
      </c>
    </row>
    <row r="1657" spans="1:30" ht="20.25" hidden="1" customHeight="1" x14ac:dyDescent="0.4"/>
    <row r="1658" spans="1:30" ht="20.25" hidden="1" customHeight="1" x14ac:dyDescent="0.4"/>
    <row r="1659" spans="1:30" ht="20.25" hidden="1" customHeight="1" x14ac:dyDescent="0.4">
      <c r="A1659" s="412"/>
      <c r="B1659" s="412"/>
      <c r="C1659" s="412"/>
      <c r="D1659" s="412"/>
      <c r="E1659" s="412"/>
      <c r="F1659" s="412"/>
      <c r="G1659" s="412"/>
      <c r="H1659" s="412"/>
      <c r="I1659" s="412"/>
      <c r="J1659" s="412"/>
      <c r="K1659" s="412"/>
      <c r="L1659" s="412"/>
      <c r="M1659" s="412"/>
      <c r="N1659" s="412"/>
      <c r="O1659" s="412"/>
      <c r="P1659" s="412"/>
      <c r="Q1659" s="412"/>
      <c r="R1659" s="412"/>
      <c r="S1659" s="412"/>
      <c r="T1659" s="412"/>
      <c r="U1659" s="412"/>
      <c r="V1659" s="412"/>
      <c r="W1659" s="412"/>
      <c r="X1659" s="412"/>
      <c r="Y1659" s="412"/>
      <c r="Z1659" s="412"/>
      <c r="AA1659" s="412"/>
      <c r="AB1659" s="412"/>
      <c r="AC1659" s="412"/>
      <c r="AD1659" s="412"/>
    </row>
    <row r="1660" spans="1:30" ht="20.25" hidden="1" customHeight="1" x14ac:dyDescent="0.4">
      <c r="A1660" s="412"/>
      <c r="B1660" s="412"/>
      <c r="C1660" s="412"/>
      <c r="D1660" s="412"/>
      <c r="E1660" s="412"/>
      <c r="F1660" s="412"/>
      <c r="G1660" s="412"/>
      <c r="H1660" s="412"/>
      <c r="I1660" s="412"/>
      <c r="J1660" s="412"/>
      <c r="K1660" s="412"/>
      <c r="L1660" s="412"/>
      <c r="M1660" s="412"/>
      <c r="N1660" s="412"/>
      <c r="O1660" s="412"/>
      <c r="P1660" s="412"/>
      <c r="Q1660" s="412"/>
      <c r="R1660" s="412"/>
      <c r="S1660" s="412"/>
      <c r="T1660" s="412"/>
      <c r="U1660" s="412"/>
      <c r="V1660" s="412"/>
      <c r="W1660" s="412"/>
      <c r="X1660" s="412"/>
      <c r="Y1660" s="412"/>
      <c r="Z1660" s="412"/>
      <c r="AA1660" s="412"/>
      <c r="AB1660" s="412"/>
      <c r="AC1660" s="412"/>
      <c r="AD1660" s="412"/>
    </row>
    <row r="1661" spans="1:30" ht="20.25" hidden="1" customHeight="1" x14ac:dyDescent="0.4">
      <c r="A1661" s="412"/>
      <c r="B1661" s="412"/>
      <c r="C1661" s="412"/>
      <c r="D1661" s="412"/>
      <c r="E1661" s="412"/>
      <c r="F1661" s="412"/>
      <c r="G1661" s="412"/>
      <c r="H1661" s="412"/>
      <c r="I1661" s="412"/>
      <c r="J1661" s="412"/>
      <c r="K1661" s="412"/>
      <c r="L1661" s="412"/>
      <c r="M1661" s="412"/>
      <c r="N1661" s="412"/>
      <c r="O1661" s="412"/>
      <c r="P1661" s="412"/>
      <c r="Q1661" s="412"/>
      <c r="R1661" s="412"/>
      <c r="S1661" s="412"/>
      <c r="T1661" s="412"/>
      <c r="U1661" s="412"/>
      <c r="V1661" s="412"/>
      <c r="W1661" s="412"/>
      <c r="X1661" s="412"/>
      <c r="Y1661" s="412"/>
      <c r="Z1661" s="412"/>
      <c r="AA1661" s="412"/>
      <c r="AB1661" s="412"/>
      <c r="AC1661" s="412"/>
      <c r="AD1661" s="412"/>
    </row>
    <row r="1662" spans="1:30" ht="20.25" hidden="1" customHeight="1" x14ac:dyDescent="0.4"/>
    <row r="1663" spans="1:30" ht="20.25" hidden="1" customHeight="1" x14ac:dyDescent="0.4">
      <c r="B1663" s="427"/>
      <c r="C1663" s="427"/>
      <c r="D1663" s="427"/>
      <c r="E1663" s="427"/>
      <c r="F1663" s="427"/>
      <c r="G1663" s="427"/>
      <c r="H1663" s="427"/>
      <c r="I1663" s="427"/>
      <c r="J1663" s="427"/>
      <c r="K1663" s="427"/>
      <c r="L1663" s="427"/>
      <c r="M1663" s="427"/>
      <c r="N1663" s="427"/>
      <c r="O1663" s="427"/>
      <c r="P1663" s="427"/>
      <c r="Q1663" s="427"/>
      <c r="R1663" s="427"/>
      <c r="S1663" s="427"/>
      <c r="T1663" s="427"/>
      <c r="U1663" s="427"/>
      <c r="V1663" s="427"/>
      <c r="W1663" s="427"/>
      <c r="X1663" s="427"/>
      <c r="Y1663" s="427"/>
      <c r="Z1663" s="427"/>
      <c r="AA1663" s="427"/>
      <c r="AB1663" s="427"/>
      <c r="AC1663" s="427"/>
      <c r="AD1663" s="427"/>
    </row>
    <row r="1664" spans="1:30" ht="20.25" hidden="1" customHeight="1" x14ac:dyDescent="0.4">
      <c r="B1664" s="427"/>
      <c r="C1664" s="427"/>
      <c r="D1664" s="427"/>
      <c r="E1664" s="427"/>
      <c r="F1664" s="427"/>
      <c r="G1664" s="427"/>
      <c r="H1664" s="427"/>
      <c r="I1664" s="427"/>
      <c r="J1664" s="427"/>
      <c r="K1664" s="427"/>
      <c r="L1664" s="427"/>
      <c r="M1664" s="427"/>
      <c r="N1664" s="427"/>
      <c r="O1664" s="427"/>
      <c r="P1664" s="427"/>
      <c r="Q1664" s="427"/>
      <c r="R1664" s="427"/>
      <c r="S1664" s="427"/>
      <c r="T1664" s="427"/>
      <c r="U1664" s="427"/>
      <c r="V1664" s="427"/>
      <c r="W1664" s="427"/>
      <c r="X1664" s="427"/>
      <c r="Y1664" s="427"/>
      <c r="Z1664" s="427"/>
      <c r="AA1664" s="427"/>
      <c r="AB1664" s="427"/>
      <c r="AC1664" s="427"/>
      <c r="AD1664" s="427"/>
    </row>
    <row r="1665" spans="1:33" ht="20.25" hidden="1" customHeight="1" x14ac:dyDescent="0.4"/>
    <row r="1666" spans="1:33" ht="20.25" hidden="1" customHeight="1" x14ac:dyDescent="0.4"/>
    <row r="1667" spans="1:33" ht="20.25" hidden="1" customHeight="1" x14ac:dyDescent="0.4"/>
    <row r="1668" spans="1:33" ht="20.25" hidden="1" customHeight="1" x14ac:dyDescent="0.4"/>
    <row r="1669" spans="1:33" ht="20.25" hidden="1" customHeight="1" x14ac:dyDescent="0.4"/>
    <row r="1670" spans="1:33" ht="20.25" hidden="1" customHeight="1" x14ac:dyDescent="0.4"/>
    <row r="1671" spans="1:33" ht="20.25" hidden="1" customHeight="1" x14ac:dyDescent="0.4"/>
    <row r="1672" spans="1:33" ht="20.25" hidden="1" customHeight="1" x14ac:dyDescent="0.4"/>
    <row r="1673" spans="1:33" ht="20.25" hidden="1" customHeight="1" x14ac:dyDescent="0.4"/>
    <row r="1674" spans="1:33" ht="20.25" hidden="1" customHeight="1" x14ac:dyDescent="0.4"/>
    <row r="1675" spans="1:33" ht="20.25" hidden="1" customHeight="1" x14ac:dyDescent="0.4"/>
    <row r="1676" spans="1:33" ht="20.25" hidden="1" customHeight="1" x14ac:dyDescent="0.4"/>
    <row r="1677" spans="1:33" ht="12" hidden="1" customHeight="1" x14ac:dyDescent="0.4">
      <c r="A1677" s="412" t="s">
        <v>6688</v>
      </c>
      <c r="B1677" s="412"/>
      <c r="C1677" s="412"/>
      <c r="D1677" s="412"/>
      <c r="E1677" s="412"/>
      <c r="F1677" s="412"/>
      <c r="G1677" s="412"/>
      <c r="H1677" s="412"/>
      <c r="I1677" s="412"/>
      <c r="J1677" s="412"/>
      <c r="K1677" s="412"/>
      <c r="L1677" s="412"/>
      <c r="M1677" s="412"/>
      <c r="N1677" s="412"/>
      <c r="O1677" s="412"/>
      <c r="P1677" s="412"/>
      <c r="Q1677" s="412"/>
      <c r="R1677" s="412"/>
      <c r="S1677" s="412"/>
      <c r="T1677" s="412"/>
      <c r="U1677" s="412"/>
      <c r="V1677" s="412"/>
      <c r="W1677" s="412"/>
      <c r="X1677" s="412"/>
      <c r="Y1677" s="412"/>
      <c r="Z1677" s="412"/>
      <c r="AA1677" s="412"/>
      <c r="AB1677" s="412"/>
      <c r="AC1677" s="412"/>
      <c r="AD1677" s="412"/>
    </row>
    <row r="1678" spans="1:33" ht="12" hidden="1" customHeight="1" x14ac:dyDescent="0.4">
      <c r="A1678" s="412"/>
      <c r="B1678" s="412"/>
      <c r="C1678" s="412"/>
      <c r="D1678" s="412"/>
      <c r="E1678" s="412"/>
      <c r="F1678" s="412"/>
      <c r="G1678" s="412"/>
      <c r="H1678" s="412"/>
      <c r="I1678" s="412"/>
      <c r="J1678" s="412"/>
      <c r="K1678" s="412"/>
      <c r="L1678" s="412"/>
      <c r="M1678" s="412"/>
      <c r="N1678" s="412"/>
      <c r="O1678" s="412"/>
      <c r="P1678" s="412"/>
      <c r="Q1678" s="412"/>
      <c r="R1678" s="412"/>
      <c r="S1678" s="412"/>
      <c r="T1678" s="412"/>
      <c r="U1678" s="412"/>
      <c r="V1678" s="412"/>
      <c r="W1678" s="412"/>
      <c r="X1678" s="412"/>
      <c r="Y1678" s="412"/>
      <c r="Z1678" s="412"/>
      <c r="AA1678" s="412"/>
      <c r="AB1678" s="412"/>
      <c r="AC1678" s="412"/>
      <c r="AD1678" s="412"/>
      <c r="AF1678" s="2" t="s">
        <v>6189</v>
      </c>
      <c r="AG1678" s="2" t="str">
        <f>入力情報!C520</f>
        <v>Name of Menbers 42
（社員 42の氏名）</v>
      </c>
    </row>
    <row r="1679" spans="1:33" ht="12" hidden="1" customHeight="1" x14ac:dyDescent="0.4">
      <c r="A1679" s="412"/>
      <c r="B1679" s="412"/>
      <c r="C1679" s="412"/>
      <c r="D1679" s="412"/>
      <c r="E1679" s="412"/>
      <c r="F1679" s="412"/>
      <c r="G1679" s="412"/>
      <c r="H1679" s="412"/>
      <c r="I1679" s="412"/>
      <c r="J1679" s="412"/>
      <c r="K1679" s="412"/>
      <c r="L1679" s="412"/>
      <c r="M1679" s="412"/>
      <c r="N1679" s="412"/>
      <c r="O1679" s="412"/>
      <c r="P1679" s="412"/>
      <c r="Q1679" s="412"/>
      <c r="R1679" s="412"/>
      <c r="S1679" s="412"/>
      <c r="T1679" s="412"/>
      <c r="U1679" s="412"/>
      <c r="V1679" s="412"/>
      <c r="W1679" s="412"/>
      <c r="X1679" s="412"/>
      <c r="Y1679" s="412"/>
      <c r="Z1679" s="412"/>
      <c r="AA1679" s="412"/>
      <c r="AB1679" s="412"/>
      <c r="AC1679" s="412"/>
      <c r="AD1679" s="412"/>
    </row>
    <row r="1680" spans="1:33" ht="9.9499999999999993" hidden="1" customHeight="1" x14ac:dyDescent="0.4"/>
    <row r="1681" spans="2:30" ht="20.25" hidden="1" customHeight="1" x14ac:dyDescent="0.4">
      <c r="B1681" s="426" t="str">
        <f>IF(入力情報!E520&lt;&gt;"","member with Limited Liability  "&amp;入力情報!E520,"")</f>
        <v/>
      </c>
      <c r="C1681" s="426"/>
      <c r="D1681" s="426"/>
      <c r="E1681" s="426"/>
      <c r="F1681" s="426"/>
      <c r="G1681" s="426"/>
      <c r="H1681" s="426"/>
      <c r="I1681" s="426"/>
      <c r="J1681" s="426"/>
      <c r="K1681" s="426"/>
      <c r="L1681" s="426"/>
      <c r="M1681" s="426"/>
      <c r="N1681" s="426"/>
      <c r="O1681" s="426"/>
      <c r="P1681" s="426"/>
      <c r="Q1681" s="426"/>
      <c r="R1681" s="426"/>
      <c r="S1681" s="426"/>
      <c r="T1681" s="426"/>
      <c r="U1681" s="426"/>
      <c r="V1681" s="426"/>
      <c r="W1681" s="426"/>
      <c r="X1681" s="426"/>
      <c r="Y1681" s="426"/>
      <c r="Z1681" s="426"/>
      <c r="AA1681" s="426"/>
      <c r="AB1681" s="426"/>
      <c r="AC1681" s="426"/>
      <c r="AD1681" s="426"/>
    </row>
    <row r="1682" spans="2:30" ht="20.25" hidden="1" customHeight="1" x14ac:dyDescent="0.4">
      <c r="B1682" s="426" t="str">
        <f>IF(入力情報!E521&lt;&gt;"","有限責任社員　　 　　　　　　"&amp;入力情報!E521&amp;" 殿","")</f>
        <v/>
      </c>
      <c r="C1682" s="426"/>
      <c r="D1682" s="426"/>
      <c r="E1682" s="426"/>
      <c r="F1682" s="426"/>
      <c r="G1682" s="426"/>
      <c r="H1682" s="426"/>
      <c r="I1682" s="426"/>
      <c r="J1682" s="426"/>
      <c r="K1682" s="426"/>
      <c r="L1682" s="426"/>
      <c r="M1682" s="426"/>
      <c r="N1682" s="426"/>
      <c r="O1682" s="426"/>
      <c r="P1682" s="426"/>
      <c r="Q1682" s="426"/>
      <c r="R1682" s="426"/>
      <c r="S1682" s="426"/>
      <c r="T1682" s="426"/>
      <c r="U1682" s="426"/>
      <c r="V1682" s="426"/>
      <c r="W1682" s="426"/>
      <c r="X1682" s="426"/>
      <c r="Y1682" s="426"/>
      <c r="Z1682" s="426"/>
      <c r="AA1682" s="426"/>
      <c r="AB1682" s="426"/>
      <c r="AC1682" s="426"/>
      <c r="AD1682" s="426"/>
    </row>
    <row r="1683" spans="2:30" ht="9.9499999999999993" hidden="1" customHeight="1" x14ac:dyDescent="0.4">
      <c r="B1683" s="145"/>
      <c r="C1683" s="145"/>
      <c r="D1683" s="145"/>
      <c r="E1683" s="145"/>
      <c r="F1683" s="145"/>
      <c r="G1683" s="145"/>
      <c r="H1683" s="145"/>
      <c r="I1683" s="145"/>
      <c r="J1683" s="145"/>
      <c r="K1683" s="145"/>
      <c r="L1683" s="145"/>
      <c r="M1683" s="145"/>
      <c r="N1683" s="145"/>
      <c r="O1683" s="145"/>
      <c r="P1683" s="145"/>
      <c r="Q1683" s="145"/>
      <c r="R1683" s="145"/>
      <c r="S1683" s="145"/>
      <c r="T1683" s="145"/>
      <c r="U1683" s="145"/>
      <c r="V1683" s="145"/>
      <c r="W1683" s="145"/>
      <c r="X1683" s="145"/>
      <c r="Y1683" s="145"/>
      <c r="Z1683" s="145"/>
      <c r="AA1683" s="145"/>
      <c r="AB1683" s="145"/>
      <c r="AC1683" s="145"/>
      <c r="AD1683" s="145"/>
    </row>
    <row r="1684" spans="2:30" ht="20.25" hidden="1" customHeight="1" x14ac:dyDescent="0.4">
      <c r="B1684" s="145"/>
      <c r="C1684" s="145"/>
      <c r="D1684" s="145"/>
      <c r="E1684" s="145"/>
      <c r="F1684" s="145"/>
      <c r="G1684" s="145"/>
      <c r="H1684" s="145"/>
      <c r="I1684" s="145"/>
      <c r="J1684" s="145"/>
      <c r="K1684" s="2" t="str">
        <f>IF(入力情報!E522="","",DBCS(TEXT(入力情報!E522,"0,000"))&amp;"yen")</f>
        <v/>
      </c>
      <c r="L1684" s="145"/>
      <c r="M1684" s="145"/>
      <c r="N1684" s="145"/>
      <c r="O1684" s="145"/>
      <c r="P1684" s="145"/>
      <c r="Q1684" s="145"/>
      <c r="R1684" s="145"/>
      <c r="S1684" s="145"/>
      <c r="T1684" s="145"/>
      <c r="U1684" s="145"/>
      <c r="V1684" s="145"/>
      <c r="W1684" s="145"/>
      <c r="X1684" s="145"/>
      <c r="Y1684" s="145"/>
      <c r="Z1684" s="145"/>
      <c r="AA1684" s="145"/>
      <c r="AB1684" s="145"/>
      <c r="AC1684" s="145"/>
      <c r="AD1684" s="145"/>
    </row>
    <row r="1685" spans="2:30" ht="20.25" hidden="1" customHeight="1" x14ac:dyDescent="0.4">
      <c r="B1685" s="145"/>
      <c r="C1685" s="145"/>
      <c r="D1685" s="145"/>
      <c r="E1685" s="145"/>
      <c r="F1685" s="145"/>
      <c r="G1685" s="145"/>
      <c r="H1685" s="145"/>
      <c r="J1685" s="2" t="str">
        <f>IF(入力情報!E522="","","金 "&amp;DBCS(TEXT(入力情報!E522,"0,000"))&amp;"円")</f>
        <v/>
      </c>
      <c r="L1685" s="145"/>
      <c r="M1685" s="145"/>
      <c r="N1685" s="145"/>
      <c r="O1685" s="145"/>
      <c r="P1685" s="145"/>
      <c r="Q1685" s="145"/>
      <c r="R1685" s="145"/>
      <c r="S1685" s="145"/>
      <c r="T1685" s="145"/>
      <c r="U1685" s="145"/>
      <c r="V1685" s="145"/>
      <c r="W1685" s="145"/>
      <c r="X1685" s="145"/>
      <c r="Y1685" s="145"/>
      <c r="Z1685" s="145"/>
      <c r="AA1685" s="145"/>
      <c r="AB1685" s="145"/>
      <c r="AC1685" s="145"/>
      <c r="AD1685" s="145"/>
    </row>
    <row r="1686" spans="2:30" ht="9.9499999999999993" hidden="1" customHeight="1" x14ac:dyDescent="0.4">
      <c r="B1686" s="145"/>
      <c r="C1686" s="145"/>
      <c r="D1686" s="145"/>
      <c r="E1686" s="145"/>
      <c r="F1686" s="145"/>
      <c r="G1686" s="145"/>
      <c r="H1686" s="145"/>
      <c r="L1686" s="145"/>
      <c r="M1686" s="145"/>
      <c r="N1686" s="145"/>
      <c r="O1686" s="145"/>
      <c r="P1686" s="145"/>
      <c r="Q1686" s="145"/>
      <c r="R1686" s="145"/>
      <c r="S1686" s="145"/>
      <c r="T1686" s="145"/>
      <c r="U1686" s="145"/>
      <c r="V1686" s="145"/>
      <c r="W1686" s="145"/>
      <c r="X1686" s="145"/>
      <c r="Y1686" s="145"/>
      <c r="Z1686" s="145"/>
      <c r="AA1686" s="145"/>
      <c r="AB1686" s="145"/>
      <c r="AC1686" s="145"/>
      <c r="AD1686" s="145"/>
    </row>
    <row r="1687" spans="2:30" ht="20.25" hidden="1" customHeight="1" x14ac:dyDescent="0.4">
      <c r="B1687" s="145"/>
      <c r="C1687" s="2" t="str">
        <f>"Received as a capital contribution to "&amp;入力情報!$E$6&amp;" Limited Liability Company."</f>
        <v>Received as a capital contribution to SampleName Limited Liability Company.</v>
      </c>
      <c r="E1687" s="145"/>
      <c r="F1687" s="145"/>
      <c r="G1687" s="145"/>
      <c r="H1687" s="145"/>
      <c r="L1687" s="145"/>
      <c r="M1687" s="145"/>
      <c r="N1687" s="145"/>
      <c r="O1687" s="145"/>
      <c r="P1687" s="145"/>
      <c r="Q1687" s="145"/>
      <c r="R1687" s="145"/>
      <c r="S1687" s="145"/>
      <c r="T1687" s="145"/>
      <c r="U1687" s="145"/>
      <c r="V1687" s="145"/>
      <c r="W1687" s="145"/>
      <c r="X1687" s="145"/>
      <c r="Y1687" s="145"/>
      <c r="Z1687" s="145"/>
      <c r="AA1687" s="145"/>
      <c r="AB1687" s="145"/>
      <c r="AC1687" s="145"/>
      <c r="AD1687" s="145"/>
    </row>
    <row r="1688" spans="2:30" ht="20.25" hidden="1" customHeight="1" x14ac:dyDescent="0.4">
      <c r="G1688" s="2" t="str">
        <f>入力情報!$E$6&amp;"合同会社の出資金として領収しました。"</f>
        <v>SampleName合同会社の出資金として領収しました。</v>
      </c>
    </row>
    <row r="1689" spans="2:30" ht="9.9499999999999993" hidden="1" customHeight="1" x14ac:dyDescent="0.4"/>
    <row r="1690" spans="2:30" ht="20.25" hidden="1" customHeight="1" x14ac:dyDescent="0.4">
      <c r="C1690" s="2" t="str">
        <f>入力情報!$E$776&amp;" year, "&amp;入力情報!$E$777&amp;" month-"&amp;入力情報!$E$778&amp;" day"</f>
        <v>2024 year, 4 month-25 day</v>
      </c>
    </row>
    <row r="1691" spans="2:30" ht="20.25" hidden="1" customHeight="1" x14ac:dyDescent="0.4">
      <c r="C1691" s="2" t="str">
        <f>DBCS(入力情報!$E$776)&amp;"年"&amp;DBCS(入力情報!$E$777)&amp;"月"&amp;DBCS(入力情報!$E$778)&amp;"日"</f>
        <v>２０２４年４月２５日</v>
      </c>
    </row>
    <row r="1692" spans="2:30" ht="9.9499999999999993" hidden="1" customHeight="1" x14ac:dyDescent="0.4"/>
    <row r="1693" spans="2:30" ht="20.25" hidden="1" customHeight="1" x14ac:dyDescent="0.4">
      <c r="M1693" s="2" t="str">
        <f>入力情報!$E$6&amp;" Limited Liability Company"</f>
        <v>SampleName Limited Liability Company</v>
      </c>
    </row>
    <row r="1694" spans="2:30" ht="20.25" hidden="1" customHeight="1" x14ac:dyDescent="0.4">
      <c r="M1694" s="2" t="str">
        <f>"Representative Members "&amp;入力情報!$E$12</f>
        <v>Representative Members Mary Smith</v>
      </c>
    </row>
    <row r="1695" spans="2:30" ht="20.25" hidden="1" customHeight="1" x14ac:dyDescent="0.4">
      <c r="M1695" s="2" t="str">
        <f>入力情報!E7&amp;"合同会社"</f>
        <v>サンプルネーム合同会社</v>
      </c>
    </row>
    <row r="1696" spans="2:30" ht="20.25" hidden="1" customHeight="1" x14ac:dyDescent="0.4">
      <c r="M1696" s="2" t="str">
        <f>"代表社員　"&amp;入力情報!$E$13</f>
        <v xml:space="preserve">代表社員　メアリー　スミス </v>
      </c>
    </row>
    <row r="1697" spans="1:30" ht="20.25" hidden="1" customHeight="1" x14ac:dyDescent="0.4"/>
    <row r="1698" spans="1:30" ht="20.25" hidden="1" customHeight="1" x14ac:dyDescent="0.4"/>
    <row r="1699" spans="1:30" ht="20.25" hidden="1" customHeight="1" x14ac:dyDescent="0.4">
      <c r="A1699" s="412"/>
      <c r="B1699" s="412"/>
      <c r="C1699" s="412"/>
      <c r="D1699" s="412"/>
      <c r="E1699" s="412"/>
      <c r="F1699" s="412"/>
      <c r="G1699" s="412"/>
      <c r="H1699" s="412"/>
      <c r="I1699" s="412"/>
      <c r="J1699" s="412"/>
      <c r="K1699" s="412"/>
      <c r="L1699" s="412"/>
      <c r="M1699" s="412"/>
      <c r="N1699" s="412"/>
      <c r="O1699" s="412"/>
      <c r="P1699" s="412"/>
      <c r="Q1699" s="412"/>
      <c r="R1699" s="412"/>
      <c r="S1699" s="412"/>
      <c r="T1699" s="412"/>
      <c r="U1699" s="412"/>
      <c r="V1699" s="412"/>
      <c r="W1699" s="412"/>
      <c r="X1699" s="412"/>
      <c r="Y1699" s="412"/>
      <c r="Z1699" s="412"/>
      <c r="AA1699" s="412"/>
      <c r="AB1699" s="412"/>
      <c r="AC1699" s="412"/>
      <c r="AD1699" s="412"/>
    </row>
    <row r="1700" spans="1:30" ht="20.25" hidden="1" customHeight="1" x14ac:dyDescent="0.4">
      <c r="A1700" s="412"/>
      <c r="B1700" s="412"/>
      <c r="C1700" s="412"/>
      <c r="D1700" s="412"/>
      <c r="E1700" s="412"/>
      <c r="F1700" s="412"/>
      <c r="G1700" s="412"/>
      <c r="H1700" s="412"/>
      <c r="I1700" s="412"/>
      <c r="J1700" s="412"/>
      <c r="K1700" s="412"/>
      <c r="L1700" s="412"/>
      <c r="M1700" s="412"/>
      <c r="N1700" s="412"/>
      <c r="O1700" s="412"/>
      <c r="P1700" s="412"/>
      <c r="Q1700" s="412"/>
      <c r="R1700" s="412"/>
      <c r="S1700" s="412"/>
      <c r="T1700" s="412"/>
      <c r="U1700" s="412"/>
      <c r="V1700" s="412"/>
      <c r="W1700" s="412"/>
      <c r="X1700" s="412"/>
      <c r="Y1700" s="412"/>
      <c r="Z1700" s="412"/>
      <c r="AA1700" s="412"/>
      <c r="AB1700" s="412"/>
      <c r="AC1700" s="412"/>
      <c r="AD1700" s="412"/>
    </row>
    <row r="1701" spans="1:30" ht="20.25" hidden="1" customHeight="1" x14ac:dyDescent="0.4">
      <c r="A1701" s="412"/>
      <c r="B1701" s="412"/>
      <c r="C1701" s="412"/>
      <c r="D1701" s="412"/>
      <c r="E1701" s="412"/>
      <c r="F1701" s="412"/>
      <c r="G1701" s="412"/>
      <c r="H1701" s="412"/>
      <c r="I1701" s="412"/>
      <c r="J1701" s="412"/>
      <c r="K1701" s="412"/>
      <c r="L1701" s="412"/>
      <c r="M1701" s="412"/>
      <c r="N1701" s="412"/>
      <c r="O1701" s="412"/>
      <c r="P1701" s="412"/>
      <c r="Q1701" s="412"/>
      <c r="R1701" s="412"/>
      <c r="S1701" s="412"/>
      <c r="T1701" s="412"/>
      <c r="U1701" s="412"/>
      <c r="V1701" s="412"/>
      <c r="W1701" s="412"/>
      <c r="X1701" s="412"/>
      <c r="Y1701" s="412"/>
      <c r="Z1701" s="412"/>
      <c r="AA1701" s="412"/>
      <c r="AB1701" s="412"/>
      <c r="AC1701" s="412"/>
      <c r="AD1701" s="412"/>
    </row>
    <row r="1702" spans="1:30" ht="20.25" hidden="1" customHeight="1" x14ac:dyDescent="0.4"/>
    <row r="1703" spans="1:30" ht="20.25" hidden="1" customHeight="1" x14ac:dyDescent="0.4">
      <c r="B1703" s="427"/>
      <c r="C1703" s="427"/>
      <c r="D1703" s="427"/>
      <c r="E1703" s="427"/>
      <c r="F1703" s="427"/>
      <c r="G1703" s="427"/>
      <c r="H1703" s="427"/>
      <c r="I1703" s="427"/>
      <c r="J1703" s="427"/>
      <c r="K1703" s="427"/>
      <c r="L1703" s="427"/>
      <c r="M1703" s="427"/>
      <c r="N1703" s="427"/>
      <c r="O1703" s="427"/>
      <c r="P1703" s="427"/>
      <c r="Q1703" s="427"/>
      <c r="R1703" s="427"/>
      <c r="S1703" s="427"/>
      <c r="T1703" s="427"/>
      <c r="U1703" s="427"/>
      <c r="V1703" s="427"/>
      <c r="W1703" s="427"/>
      <c r="X1703" s="427"/>
      <c r="Y1703" s="427"/>
      <c r="Z1703" s="427"/>
      <c r="AA1703" s="427"/>
      <c r="AB1703" s="427"/>
      <c r="AC1703" s="427"/>
      <c r="AD1703" s="427"/>
    </row>
    <row r="1704" spans="1:30" ht="20.25" hidden="1" customHeight="1" x14ac:dyDescent="0.4">
      <c r="B1704" s="427"/>
      <c r="C1704" s="427"/>
      <c r="D1704" s="427"/>
      <c r="E1704" s="427"/>
      <c r="F1704" s="427"/>
      <c r="G1704" s="427"/>
      <c r="H1704" s="427"/>
      <c r="I1704" s="427"/>
      <c r="J1704" s="427"/>
      <c r="K1704" s="427"/>
      <c r="L1704" s="427"/>
      <c r="M1704" s="427"/>
      <c r="N1704" s="427"/>
      <c r="O1704" s="427"/>
      <c r="P1704" s="427"/>
      <c r="Q1704" s="427"/>
      <c r="R1704" s="427"/>
      <c r="S1704" s="427"/>
      <c r="T1704" s="427"/>
      <c r="U1704" s="427"/>
      <c r="V1704" s="427"/>
      <c r="W1704" s="427"/>
      <c r="X1704" s="427"/>
      <c r="Y1704" s="427"/>
      <c r="Z1704" s="427"/>
      <c r="AA1704" s="427"/>
      <c r="AB1704" s="427"/>
      <c r="AC1704" s="427"/>
      <c r="AD1704" s="427"/>
    </row>
    <row r="1705" spans="1:30" ht="20.25" hidden="1" customHeight="1" x14ac:dyDescent="0.4"/>
    <row r="1706" spans="1:30" ht="20.25" hidden="1" customHeight="1" x14ac:dyDescent="0.4"/>
    <row r="1707" spans="1:30" ht="20.25" hidden="1" customHeight="1" x14ac:dyDescent="0.4"/>
    <row r="1708" spans="1:30" ht="20.25" hidden="1" customHeight="1" x14ac:dyDescent="0.4"/>
    <row r="1709" spans="1:30" ht="20.25" hidden="1" customHeight="1" x14ac:dyDescent="0.4"/>
    <row r="1710" spans="1:30" ht="20.25" hidden="1" customHeight="1" x14ac:dyDescent="0.4"/>
    <row r="1711" spans="1:30" ht="20.25" hidden="1" customHeight="1" x14ac:dyDescent="0.4"/>
    <row r="1712" spans="1:30" ht="20.25" hidden="1" customHeight="1" x14ac:dyDescent="0.4"/>
    <row r="1713" spans="1:33" ht="20.25" hidden="1" customHeight="1" x14ac:dyDescent="0.4"/>
    <row r="1714" spans="1:33" ht="20.25" hidden="1" customHeight="1" x14ac:dyDescent="0.4"/>
    <row r="1715" spans="1:33" ht="20.25" hidden="1" customHeight="1" x14ac:dyDescent="0.4"/>
    <row r="1716" spans="1:33" ht="20.25" hidden="1" customHeight="1" x14ac:dyDescent="0.4"/>
    <row r="1717" spans="1:33" ht="12" hidden="1" customHeight="1" x14ac:dyDescent="0.4">
      <c r="A1717" s="412" t="s">
        <v>6688</v>
      </c>
      <c r="B1717" s="412"/>
      <c r="C1717" s="412"/>
      <c r="D1717" s="412"/>
      <c r="E1717" s="412"/>
      <c r="F1717" s="412"/>
      <c r="G1717" s="412"/>
      <c r="H1717" s="412"/>
      <c r="I1717" s="412"/>
      <c r="J1717" s="412"/>
      <c r="K1717" s="412"/>
      <c r="L1717" s="412"/>
      <c r="M1717" s="412"/>
      <c r="N1717" s="412"/>
      <c r="O1717" s="412"/>
      <c r="P1717" s="412"/>
      <c r="Q1717" s="412"/>
      <c r="R1717" s="412"/>
      <c r="S1717" s="412"/>
      <c r="T1717" s="412"/>
      <c r="U1717" s="412"/>
      <c r="V1717" s="412"/>
      <c r="W1717" s="412"/>
      <c r="X1717" s="412"/>
      <c r="Y1717" s="412"/>
      <c r="Z1717" s="412"/>
      <c r="AA1717" s="412"/>
      <c r="AB1717" s="412"/>
      <c r="AC1717" s="412"/>
      <c r="AD1717" s="412"/>
    </row>
    <row r="1718" spans="1:33" ht="12" hidden="1" customHeight="1" x14ac:dyDescent="0.4">
      <c r="A1718" s="412"/>
      <c r="B1718" s="412"/>
      <c r="C1718" s="412"/>
      <c r="D1718" s="412"/>
      <c r="E1718" s="412"/>
      <c r="F1718" s="412"/>
      <c r="G1718" s="412"/>
      <c r="H1718" s="412"/>
      <c r="I1718" s="412"/>
      <c r="J1718" s="412"/>
      <c r="K1718" s="412"/>
      <c r="L1718" s="412"/>
      <c r="M1718" s="412"/>
      <c r="N1718" s="412"/>
      <c r="O1718" s="412"/>
      <c r="P1718" s="412"/>
      <c r="Q1718" s="412"/>
      <c r="R1718" s="412"/>
      <c r="S1718" s="412"/>
      <c r="T1718" s="412"/>
      <c r="U1718" s="412"/>
      <c r="V1718" s="412"/>
      <c r="W1718" s="412"/>
      <c r="X1718" s="412"/>
      <c r="Y1718" s="412"/>
      <c r="Z1718" s="412"/>
      <c r="AA1718" s="412"/>
      <c r="AB1718" s="412"/>
      <c r="AC1718" s="412"/>
      <c r="AD1718" s="412"/>
      <c r="AF1718" s="2" t="s">
        <v>6189</v>
      </c>
      <c r="AG1718" s="2" t="str">
        <f>入力情報!C532</f>
        <v>Name of Menbers 43
（社員 43の氏名）</v>
      </c>
    </row>
    <row r="1719" spans="1:33" ht="12" hidden="1" customHeight="1" x14ac:dyDescent="0.4">
      <c r="A1719" s="412"/>
      <c r="B1719" s="412"/>
      <c r="C1719" s="412"/>
      <c r="D1719" s="412"/>
      <c r="E1719" s="412"/>
      <c r="F1719" s="412"/>
      <c r="G1719" s="412"/>
      <c r="H1719" s="412"/>
      <c r="I1719" s="412"/>
      <c r="J1719" s="412"/>
      <c r="K1719" s="412"/>
      <c r="L1719" s="412"/>
      <c r="M1719" s="412"/>
      <c r="N1719" s="412"/>
      <c r="O1719" s="412"/>
      <c r="P1719" s="412"/>
      <c r="Q1719" s="412"/>
      <c r="R1719" s="412"/>
      <c r="S1719" s="412"/>
      <c r="T1719" s="412"/>
      <c r="U1719" s="412"/>
      <c r="V1719" s="412"/>
      <c r="W1719" s="412"/>
      <c r="X1719" s="412"/>
      <c r="Y1719" s="412"/>
      <c r="Z1719" s="412"/>
      <c r="AA1719" s="412"/>
      <c r="AB1719" s="412"/>
      <c r="AC1719" s="412"/>
      <c r="AD1719" s="412"/>
    </row>
    <row r="1720" spans="1:33" ht="9.9499999999999993" hidden="1" customHeight="1" x14ac:dyDescent="0.4"/>
    <row r="1721" spans="1:33" ht="20.25" hidden="1" customHeight="1" x14ac:dyDescent="0.4">
      <c r="B1721" s="426" t="str">
        <f>IF(入力情報!E532&lt;&gt;"","member with Limited Liability  "&amp;入力情報!E532,"")</f>
        <v/>
      </c>
      <c r="C1721" s="426"/>
      <c r="D1721" s="426"/>
      <c r="E1721" s="426"/>
      <c r="F1721" s="426"/>
      <c r="G1721" s="426"/>
      <c r="H1721" s="426"/>
      <c r="I1721" s="426"/>
      <c r="J1721" s="426"/>
      <c r="K1721" s="426"/>
      <c r="L1721" s="426"/>
      <c r="M1721" s="426"/>
      <c r="N1721" s="426"/>
      <c r="O1721" s="426"/>
      <c r="P1721" s="426"/>
      <c r="Q1721" s="426"/>
      <c r="R1721" s="426"/>
      <c r="S1721" s="426"/>
      <c r="T1721" s="426"/>
      <c r="U1721" s="426"/>
      <c r="V1721" s="426"/>
      <c r="W1721" s="426"/>
      <c r="X1721" s="426"/>
      <c r="Y1721" s="426"/>
      <c r="Z1721" s="426"/>
      <c r="AA1721" s="426"/>
      <c r="AB1721" s="426"/>
      <c r="AC1721" s="426"/>
      <c r="AD1721" s="426"/>
    </row>
    <row r="1722" spans="1:33" ht="20.25" hidden="1" customHeight="1" x14ac:dyDescent="0.4">
      <c r="B1722" s="426" t="str">
        <f>IF(入力情報!E533&lt;&gt;"","有限責任社員　　 　　　　　　"&amp;入力情報!E533&amp;" 殿","")</f>
        <v/>
      </c>
      <c r="C1722" s="426"/>
      <c r="D1722" s="426"/>
      <c r="E1722" s="426"/>
      <c r="F1722" s="426"/>
      <c r="G1722" s="426"/>
      <c r="H1722" s="426"/>
      <c r="I1722" s="426"/>
      <c r="J1722" s="426"/>
      <c r="K1722" s="426"/>
      <c r="L1722" s="426"/>
      <c r="M1722" s="426"/>
      <c r="N1722" s="426"/>
      <c r="O1722" s="426"/>
      <c r="P1722" s="426"/>
      <c r="Q1722" s="426"/>
      <c r="R1722" s="426"/>
      <c r="S1722" s="426"/>
      <c r="T1722" s="426"/>
      <c r="U1722" s="426"/>
      <c r="V1722" s="426"/>
      <c r="W1722" s="426"/>
      <c r="X1722" s="426"/>
      <c r="Y1722" s="426"/>
      <c r="Z1722" s="426"/>
      <c r="AA1722" s="426"/>
      <c r="AB1722" s="426"/>
      <c r="AC1722" s="426"/>
      <c r="AD1722" s="426"/>
    </row>
    <row r="1723" spans="1:33" ht="9.9499999999999993" hidden="1" customHeight="1" x14ac:dyDescent="0.4">
      <c r="B1723" s="145"/>
      <c r="C1723" s="145"/>
      <c r="D1723" s="145"/>
      <c r="E1723" s="145"/>
      <c r="F1723" s="145"/>
      <c r="G1723" s="145"/>
      <c r="H1723" s="145"/>
      <c r="I1723" s="145"/>
      <c r="J1723" s="145"/>
      <c r="K1723" s="145"/>
      <c r="L1723" s="145"/>
      <c r="M1723" s="145"/>
      <c r="N1723" s="145"/>
      <c r="O1723" s="145"/>
      <c r="P1723" s="145"/>
      <c r="Q1723" s="145"/>
      <c r="R1723" s="145"/>
      <c r="S1723" s="145"/>
      <c r="T1723" s="145"/>
      <c r="U1723" s="145"/>
      <c r="V1723" s="145"/>
      <c r="W1723" s="145"/>
      <c r="X1723" s="145"/>
      <c r="Y1723" s="145"/>
      <c r="Z1723" s="145"/>
      <c r="AA1723" s="145"/>
      <c r="AB1723" s="145"/>
      <c r="AC1723" s="145"/>
      <c r="AD1723" s="145"/>
    </row>
    <row r="1724" spans="1:33" ht="20.25" hidden="1" customHeight="1" x14ac:dyDescent="0.4">
      <c r="B1724" s="145"/>
      <c r="C1724" s="145"/>
      <c r="D1724" s="145"/>
      <c r="E1724" s="145"/>
      <c r="F1724" s="145"/>
      <c r="G1724" s="145"/>
      <c r="H1724" s="145"/>
      <c r="I1724" s="145"/>
      <c r="J1724" s="145"/>
      <c r="K1724" s="2" t="str">
        <f>IF(入力情報!E534="","",DBCS(TEXT(入力情報!E534,"0,000"))&amp;"yen")</f>
        <v/>
      </c>
      <c r="L1724" s="145"/>
      <c r="M1724" s="145"/>
      <c r="N1724" s="145"/>
      <c r="O1724" s="145"/>
      <c r="P1724" s="145"/>
      <c r="Q1724" s="145"/>
      <c r="R1724" s="145"/>
      <c r="S1724" s="145"/>
      <c r="T1724" s="145"/>
      <c r="U1724" s="145"/>
      <c r="V1724" s="145"/>
      <c r="W1724" s="145"/>
      <c r="X1724" s="145"/>
      <c r="Y1724" s="145"/>
      <c r="Z1724" s="145"/>
      <c r="AA1724" s="145"/>
      <c r="AB1724" s="145"/>
      <c r="AC1724" s="145"/>
      <c r="AD1724" s="145"/>
    </row>
    <row r="1725" spans="1:33" ht="20.25" hidden="1" customHeight="1" x14ac:dyDescent="0.4">
      <c r="B1725" s="145"/>
      <c r="C1725" s="145"/>
      <c r="D1725" s="145"/>
      <c r="E1725" s="145"/>
      <c r="F1725" s="145"/>
      <c r="G1725" s="145"/>
      <c r="H1725" s="145"/>
      <c r="J1725" s="2" t="str">
        <f>IF(入力情報!E534="","","金 "&amp;DBCS(TEXT(入力情報!E534,"0,000"))&amp;"円")</f>
        <v/>
      </c>
      <c r="L1725" s="145"/>
      <c r="M1725" s="145"/>
      <c r="N1725" s="145"/>
      <c r="O1725" s="145"/>
      <c r="P1725" s="145"/>
      <c r="Q1725" s="145"/>
      <c r="R1725" s="145"/>
      <c r="S1725" s="145"/>
      <c r="T1725" s="145"/>
      <c r="U1725" s="145"/>
      <c r="V1725" s="145"/>
      <c r="W1725" s="145"/>
      <c r="X1725" s="145"/>
      <c r="Y1725" s="145"/>
      <c r="Z1725" s="145"/>
      <c r="AA1725" s="145"/>
      <c r="AB1725" s="145"/>
      <c r="AC1725" s="145"/>
      <c r="AD1725" s="145"/>
    </row>
    <row r="1726" spans="1:33" ht="9.9499999999999993" hidden="1" customHeight="1" x14ac:dyDescent="0.4">
      <c r="B1726" s="145"/>
      <c r="C1726" s="145"/>
      <c r="D1726" s="145"/>
      <c r="E1726" s="145"/>
      <c r="F1726" s="145"/>
      <c r="G1726" s="145"/>
      <c r="H1726" s="145"/>
      <c r="L1726" s="145"/>
      <c r="M1726" s="145"/>
      <c r="N1726" s="145"/>
      <c r="O1726" s="145"/>
      <c r="P1726" s="145"/>
      <c r="Q1726" s="145"/>
      <c r="R1726" s="145"/>
      <c r="S1726" s="145"/>
      <c r="T1726" s="145"/>
      <c r="U1726" s="145"/>
      <c r="V1726" s="145"/>
      <c r="W1726" s="145"/>
      <c r="X1726" s="145"/>
      <c r="Y1726" s="145"/>
      <c r="Z1726" s="145"/>
      <c r="AA1726" s="145"/>
      <c r="AB1726" s="145"/>
      <c r="AC1726" s="145"/>
      <c r="AD1726" s="145"/>
    </row>
    <row r="1727" spans="1:33" ht="20.25" hidden="1" customHeight="1" x14ac:dyDescent="0.4">
      <c r="B1727" s="145"/>
      <c r="C1727" s="2" t="str">
        <f>"Received as a capital contribution to "&amp;入力情報!$E$6&amp;" Limited Liability Company."</f>
        <v>Received as a capital contribution to SampleName Limited Liability Company.</v>
      </c>
      <c r="E1727" s="145"/>
      <c r="F1727" s="145"/>
      <c r="G1727" s="145"/>
      <c r="H1727" s="145"/>
      <c r="L1727" s="145"/>
      <c r="M1727" s="145"/>
      <c r="N1727" s="145"/>
      <c r="O1727" s="145"/>
      <c r="P1727" s="145"/>
      <c r="Q1727" s="145"/>
      <c r="R1727" s="145"/>
      <c r="S1727" s="145"/>
      <c r="T1727" s="145"/>
      <c r="U1727" s="145"/>
      <c r="V1727" s="145"/>
      <c r="W1727" s="145"/>
      <c r="X1727" s="145"/>
      <c r="Y1727" s="145"/>
      <c r="Z1727" s="145"/>
      <c r="AA1727" s="145"/>
      <c r="AB1727" s="145"/>
      <c r="AC1727" s="145"/>
      <c r="AD1727" s="145"/>
    </row>
    <row r="1728" spans="1:33" ht="20.25" hidden="1" customHeight="1" x14ac:dyDescent="0.4">
      <c r="G1728" s="2" t="str">
        <f>入力情報!$E$6&amp;"合同会社の出資金として領収しました。"</f>
        <v>SampleName合同会社の出資金として領収しました。</v>
      </c>
    </row>
    <row r="1729" spans="1:30" ht="9.9499999999999993" hidden="1" customHeight="1" x14ac:dyDescent="0.4"/>
    <row r="1730" spans="1:30" ht="20.25" hidden="1" customHeight="1" x14ac:dyDescent="0.4">
      <c r="C1730" s="2" t="str">
        <f>入力情報!$E$776&amp;" year, "&amp;入力情報!$E$777&amp;" month-"&amp;入力情報!$E$778&amp;" day"</f>
        <v>2024 year, 4 month-25 day</v>
      </c>
    </row>
    <row r="1731" spans="1:30" ht="20.25" hidden="1" customHeight="1" x14ac:dyDescent="0.4">
      <c r="C1731" s="2" t="str">
        <f>DBCS(入力情報!$E$776)&amp;"年"&amp;DBCS(入力情報!$E$777)&amp;"月"&amp;DBCS(入力情報!$E$778)&amp;"日"</f>
        <v>２０２４年４月２５日</v>
      </c>
    </row>
    <row r="1732" spans="1:30" ht="9.9499999999999993" hidden="1" customHeight="1" x14ac:dyDescent="0.4"/>
    <row r="1733" spans="1:30" ht="20.25" hidden="1" customHeight="1" x14ac:dyDescent="0.4">
      <c r="M1733" s="2" t="str">
        <f>入力情報!$E$6&amp;" Limited Liability Company"</f>
        <v>SampleName Limited Liability Company</v>
      </c>
    </row>
    <row r="1734" spans="1:30" ht="20.25" hidden="1" customHeight="1" x14ac:dyDescent="0.4">
      <c r="M1734" s="2" t="str">
        <f>"Representative Members "&amp;入力情報!$E$12</f>
        <v>Representative Members Mary Smith</v>
      </c>
    </row>
    <row r="1735" spans="1:30" ht="20.25" hidden="1" customHeight="1" x14ac:dyDescent="0.4">
      <c r="M1735" s="2" t="str">
        <f>入力情報!E7&amp;"合同会社"</f>
        <v>サンプルネーム合同会社</v>
      </c>
    </row>
    <row r="1736" spans="1:30" ht="20.25" hidden="1" customHeight="1" x14ac:dyDescent="0.4">
      <c r="M1736" s="2" t="str">
        <f>"代表社員　"&amp;入力情報!$E$13</f>
        <v xml:space="preserve">代表社員　メアリー　スミス </v>
      </c>
    </row>
    <row r="1737" spans="1:30" ht="20.25" hidden="1" customHeight="1" x14ac:dyDescent="0.4"/>
    <row r="1738" spans="1:30" ht="20.25" hidden="1" customHeight="1" x14ac:dyDescent="0.4"/>
    <row r="1739" spans="1:30" ht="20.25" hidden="1" customHeight="1" x14ac:dyDescent="0.4">
      <c r="A1739" s="412"/>
      <c r="B1739" s="412"/>
      <c r="C1739" s="412"/>
      <c r="D1739" s="412"/>
      <c r="E1739" s="412"/>
      <c r="F1739" s="412"/>
      <c r="G1739" s="412"/>
      <c r="H1739" s="412"/>
      <c r="I1739" s="412"/>
      <c r="J1739" s="412"/>
      <c r="K1739" s="412"/>
      <c r="L1739" s="412"/>
      <c r="M1739" s="412"/>
      <c r="N1739" s="412"/>
      <c r="O1739" s="412"/>
      <c r="P1739" s="412"/>
      <c r="Q1739" s="412"/>
      <c r="R1739" s="412"/>
      <c r="S1739" s="412"/>
      <c r="T1739" s="412"/>
      <c r="U1739" s="412"/>
      <c r="V1739" s="412"/>
      <c r="W1739" s="412"/>
      <c r="X1739" s="412"/>
      <c r="Y1739" s="412"/>
      <c r="Z1739" s="412"/>
      <c r="AA1739" s="412"/>
      <c r="AB1739" s="412"/>
      <c r="AC1739" s="412"/>
      <c r="AD1739" s="412"/>
    </row>
    <row r="1740" spans="1:30" ht="20.25" hidden="1" customHeight="1" x14ac:dyDescent="0.4">
      <c r="A1740" s="412"/>
      <c r="B1740" s="412"/>
      <c r="C1740" s="412"/>
      <c r="D1740" s="412"/>
      <c r="E1740" s="412"/>
      <c r="F1740" s="412"/>
      <c r="G1740" s="412"/>
      <c r="H1740" s="412"/>
      <c r="I1740" s="412"/>
      <c r="J1740" s="412"/>
      <c r="K1740" s="412"/>
      <c r="L1740" s="412"/>
      <c r="M1740" s="412"/>
      <c r="N1740" s="412"/>
      <c r="O1740" s="412"/>
      <c r="P1740" s="412"/>
      <c r="Q1740" s="412"/>
      <c r="R1740" s="412"/>
      <c r="S1740" s="412"/>
      <c r="T1740" s="412"/>
      <c r="U1740" s="412"/>
      <c r="V1740" s="412"/>
      <c r="W1740" s="412"/>
      <c r="X1740" s="412"/>
      <c r="Y1740" s="412"/>
      <c r="Z1740" s="412"/>
      <c r="AA1740" s="412"/>
      <c r="AB1740" s="412"/>
      <c r="AC1740" s="412"/>
      <c r="AD1740" s="412"/>
    </row>
    <row r="1741" spans="1:30" ht="20.25" hidden="1" customHeight="1" x14ac:dyDescent="0.4">
      <c r="A1741" s="412"/>
      <c r="B1741" s="412"/>
      <c r="C1741" s="412"/>
      <c r="D1741" s="412"/>
      <c r="E1741" s="412"/>
      <c r="F1741" s="412"/>
      <c r="G1741" s="412"/>
      <c r="H1741" s="412"/>
      <c r="I1741" s="412"/>
      <c r="J1741" s="412"/>
      <c r="K1741" s="412"/>
      <c r="L1741" s="412"/>
      <c r="M1741" s="412"/>
      <c r="N1741" s="412"/>
      <c r="O1741" s="412"/>
      <c r="P1741" s="412"/>
      <c r="Q1741" s="412"/>
      <c r="R1741" s="412"/>
      <c r="S1741" s="412"/>
      <c r="T1741" s="412"/>
      <c r="U1741" s="412"/>
      <c r="V1741" s="412"/>
      <c r="W1741" s="412"/>
      <c r="X1741" s="412"/>
      <c r="Y1741" s="412"/>
      <c r="Z1741" s="412"/>
      <c r="AA1741" s="412"/>
      <c r="AB1741" s="412"/>
      <c r="AC1741" s="412"/>
      <c r="AD1741" s="412"/>
    </row>
    <row r="1742" spans="1:30" ht="20.25" hidden="1" customHeight="1" x14ac:dyDescent="0.4"/>
    <row r="1743" spans="1:30" ht="20.25" hidden="1" customHeight="1" x14ac:dyDescent="0.4">
      <c r="B1743" s="427"/>
      <c r="C1743" s="427"/>
      <c r="D1743" s="427"/>
      <c r="E1743" s="427"/>
      <c r="F1743" s="427"/>
      <c r="G1743" s="427"/>
      <c r="H1743" s="427"/>
      <c r="I1743" s="427"/>
      <c r="J1743" s="427"/>
      <c r="K1743" s="427"/>
      <c r="L1743" s="427"/>
      <c r="M1743" s="427"/>
      <c r="N1743" s="427"/>
      <c r="O1743" s="427"/>
      <c r="P1743" s="427"/>
      <c r="Q1743" s="427"/>
      <c r="R1743" s="427"/>
      <c r="S1743" s="427"/>
      <c r="T1743" s="427"/>
      <c r="U1743" s="427"/>
      <c r="V1743" s="427"/>
      <c r="W1743" s="427"/>
      <c r="X1743" s="427"/>
      <c r="Y1743" s="427"/>
      <c r="Z1743" s="427"/>
      <c r="AA1743" s="427"/>
      <c r="AB1743" s="427"/>
      <c r="AC1743" s="427"/>
      <c r="AD1743" s="427"/>
    </row>
    <row r="1744" spans="1:30" ht="20.25" hidden="1" customHeight="1" x14ac:dyDescent="0.4">
      <c r="B1744" s="427"/>
      <c r="C1744" s="427"/>
      <c r="D1744" s="427"/>
      <c r="E1744" s="427"/>
      <c r="F1744" s="427"/>
      <c r="G1744" s="427"/>
      <c r="H1744" s="427"/>
      <c r="I1744" s="427"/>
      <c r="J1744" s="427"/>
      <c r="K1744" s="427"/>
      <c r="L1744" s="427"/>
      <c r="M1744" s="427"/>
      <c r="N1744" s="427"/>
      <c r="O1744" s="427"/>
      <c r="P1744" s="427"/>
      <c r="Q1744" s="427"/>
      <c r="R1744" s="427"/>
      <c r="S1744" s="427"/>
      <c r="T1744" s="427"/>
      <c r="U1744" s="427"/>
      <c r="V1744" s="427"/>
      <c r="W1744" s="427"/>
      <c r="X1744" s="427"/>
      <c r="Y1744" s="427"/>
      <c r="Z1744" s="427"/>
      <c r="AA1744" s="427"/>
      <c r="AB1744" s="427"/>
      <c r="AC1744" s="427"/>
      <c r="AD1744" s="427"/>
    </row>
    <row r="1745" spans="1:33" ht="20.25" hidden="1" customHeight="1" x14ac:dyDescent="0.4"/>
    <row r="1746" spans="1:33" ht="20.25" hidden="1" customHeight="1" x14ac:dyDescent="0.4"/>
    <row r="1747" spans="1:33" ht="20.25" hidden="1" customHeight="1" x14ac:dyDescent="0.4"/>
    <row r="1748" spans="1:33" ht="20.25" hidden="1" customHeight="1" x14ac:dyDescent="0.4"/>
    <row r="1749" spans="1:33" ht="20.25" hidden="1" customHeight="1" x14ac:dyDescent="0.4"/>
    <row r="1750" spans="1:33" ht="20.25" hidden="1" customHeight="1" x14ac:dyDescent="0.4"/>
    <row r="1751" spans="1:33" ht="20.25" hidden="1" customHeight="1" x14ac:dyDescent="0.4"/>
    <row r="1752" spans="1:33" ht="20.25" hidden="1" customHeight="1" x14ac:dyDescent="0.4"/>
    <row r="1753" spans="1:33" ht="20.25" hidden="1" customHeight="1" x14ac:dyDescent="0.4"/>
    <row r="1754" spans="1:33" ht="20.25" hidden="1" customHeight="1" x14ac:dyDescent="0.4"/>
    <row r="1755" spans="1:33" ht="20.25" hidden="1" customHeight="1" x14ac:dyDescent="0.4"/>
    <row r="1756" spans="1:33" ht="20.25" hidden="1" customHeight="1" x14ac:dyDescent="0.4"/>
    <row r="1757" spans="1:33" ht="12" hidden="1" customHeight="1" x14ac:dyDescent="0.4">
      <c r="A1757" s="412" t="s">
        <v>6688</v>
      </c>
      <c r="B1757" s="412"/>
      <c r="C1757" s="412"/>
      <c r="D1757" s="412"/>
      <c r="E1757" s="412"/>
      <c r="F1757" s="412"/>
      <c r="G1757" s="412"/>
      <c r="H1757" s="412"/>
      <c r="I1757" s="412"/>
      <c r="J1757" s="412"/>
      <c r="K1757" s="412"/>
      <c r="L1757" s="412"/>
      <c r="M1757" s="412"/>
      <c r="N1757" s="412"/>
      <c r="O1757" s="412"/>
      <c r="P1757" s="412"/>
      <c r="Q1757" s="412"/>
      <c r="R1757" s="412"/>
      <c r="S1757" s="412"/>
      <c r="T1757" s="412"/>
      <c r="U1757" s="412"/>
      <c r="V1757" s="412"/>
      <c r="W1757" s="412"/>
      <c r="X1757" s="412"/>
      <c r="Y1757" s="412"/>
      <c r="Z1757" s="412"/>
      <c r="AA1757" s="412"/>
      <c r="AB1757" s="412"/>
      <c r="AC1757" s="412"/>
      <c r="AD1757" s="412"/>
    </row>
    <row r="1758" spans="1:33" ht="12" hidden="1" customHeight="1" x14ac:dyDescent="0.4">
      <c r="A1758" s="412"/>
      <c r="B1758" s="412"/>
      <c r="C1758" s="412"/>
      <c r="D1758" s="412"/>
      <c r="E1758" s="412"/>
      <c r="F1758" s="412"/>
      <c r="G1758" s="412"/>
      <c r="H1758" s="412"/>
      <c r="I1758" s="412"/>
      <c r="J1758" s="412"/>
      <c r="K1758" s="412"/>
      <c r="L1758" s="412"/>
      <c r="M1758" s="412"/>
      <c r="N1758" s="412"/>
      <c r="O1758" s="412"/>
      <c r="P1758" s="412"/>
      <c r="Q1758" s="412"/>
      <c r="R1758" s="412"/>
      <c r="S1758" s="412"/>
      <c r="T1758" s="412"/>
      <c r="U1758" s="412"/>
      <c r="V1758" s="412"/>
      <c r="W1758" s="412"/>
      <c r="X1758" s="412"/>
      <c r="Y1758" s="412"/>
      <c r="Z1758" s="412"/>
      <c r="AA1758" s="412"/>
      <c r="AB1758" s="412"/>
      <c r="AC1758" s="412"/>
      <c r="AD1758" s="412"/>
      <c r="AF1758" s="2" t="s">
        <v>6189</v>
      </c>
      <c r="AG1758" s="2" t="str">
        <f>入力情報!C544</f>
        <v>Name of Menbers 44
（社員 44の氏名）</v>
      </c>
    </row>
    <row r="1759" spans="1:33" ht="12" hidden="1" customHeight="1" x14ac:dyDescent="0.4">
      <c r="A1759" s="412"/>
      <c r="B1759" s="412"/>
      <c r="C1759" s="412"/>
      <c r="D1759" s="412"/>
      <c r="E1759" s="412"/>
      <c r="F1759" s="412"/>
      <c r="G1759" s="412"/>
      <c r="H1759" s="412"/>
      <c r="I1759" s="412"/>
      <c r="J1759" s="412"/>
      <c r="K1759" s="412"/>
      <c r="L1759" s="412"/>
      <c r="M1759" s="412"/>
      <c r="N1759" s="412"/>
      <c r="O1759" s="412"/>
      <c r="P1759" s="412"/>
      <c r="Q1759" s="412"/>
      <c r="R1759" s="412"/>
      <c r="S1759" s="412"/>
      <c r="T1759" s="412"/>
      <c r="U1759" s="412"/>
      <c r="V1759" s="412"/>
      <c r="W1759" s="412"/>
      <c r="X1759" s="412"/>
      <c r="Y1759" s="412"/>
      <c r="Z1759" s="412"/>
      <c r="AA1759" s="412"/>
      <c r="AB1759" s="412"/>
      <c r="AC1759" s="412"/>
      <c r="AD1759" s="412"/>
    </row>
    <row r="1760" spans="1:33" ht="9.9499999999999993" hidden="1" customHeight="1" x14ac:dyDescent="0.4"/>
    <row r="1761" spans="2:30" ht="20.25" hidden="1" customHeight="1" x14ac:dyDescent="0.4">
      <c r="B1761" s="426" t="str">
        <f>IF(入力情報!E544&lt;&gt;"","member with Limited Liability  "&amp;入力情報!E544,"")</f>
        <v/>
      </c>
      <c r="C1761" s="426"/>
      <c r="D1761" s="426"/>
      <c r="E1761" s="426"/>
      <c r="F1761" s="426"/>
      <c r="G1761" s="426"/>
      <c r="H1761" s="426"/>
      <c r="I1761" s="426"/>
      <c r="J1761" s="426"/>
      <c r="K1761" s="426"/>
      <c r="L1761" s="426"/>
      <c r="M1761" s="426"/>
      <c r="N1761" s="426"/>
      <c r="O1761" s="426"/>
      <c r="P1761" s="426"/>
      <c r="Q1761" s="426"/>
      <c r="R1761" s="426"/>
      <c r="S1761" s="426"/>
      <c r="T1761" s="426"/>
      <c r="U1761" s="426"/>
      <c r="V1761" s="426"/>
      <c r="W1761" s="426"/>
      <c r="X1761" s="426"/>
      <c r="Y1761" s="426"/>
      <c r="Z1761" s="426"/>
      <c r="AA1761" s="426"/>
      <c r="AB1761" s="426"/>
      <c r="AC1761" s="426"/>
      <c r="AD1761" s="426"/>
    </row>
    <row r="1762" spans="2:30" ht="20.25" hidden="1" customHeight="1" x14ac:dyDescent="0.4">
      <c r="B1762" s="426" t="str">
        <f>IF(入力情報!E545&lt;&gt;"","有限責任社員　　 　　　　　　"&amp;入力情報!E545&amp;" 殿","")</f>
        <v/>
      </c>
      <c r="C1762" s="426"/>
      <c r="D1762" s="426"/>
      <c r="E1762" s="426"/>
      <c r="F1762" s="426"/>
      <c r="G1762" s="426"/>
      <c r="H1762" s="426"/>
      <c r="I1762" s="426"/>
      <c r="J1762" s="426"/>
      <c r="K1762" s="426"/>
      <c r="L1762" s="426"/>
      <c r="M1762" s="426"/>
      <c r="N1762" s="426"/>
      <c r="O1762" s="426"/>
      <c r="P1762" s="426"/>
      <c r="Q1762" s="426"/>
      <c r="R1762" s="426"/>
      <c r="S1762" s="426"/>
      <c r="T1762" s="426"/>
      <c r="U1762" s="426"/>
      <c r="V1762" s="426"/>
      <c r="W1762" s="426"/>
      <c r="X1762" s="426"/>
      <c r="Y1762" s="426"/>
      <c r="Z1762" s="426"/>
      <c r="AA1762" s="426"/>
      <c r="AB1762" s="426"/>
      <c r="AC1762" s="426"/>
      <c r="AD1762" s="426"/>
    </row>
    <row r="1763" spans="2:30" ht="9.9499999999999993" hidden="1" customHeight="1" x14ac:dyDescent="0.4">
      <c r="B1763" s="145"/>
      <c r="C1763" s="145"/>
      <c r="D1763" s="145"/>
      <c r="E1763" s="145"/>
      <c r="F1763" s="145"/>
      <c r="G1763" s="145"/>
      <c r="H1763" s="145"/>
      <c r="I1763" s="145"/>
      <c r="J1763" s="145"/>
      <c r="K1763" s="145"/>
      <c r="L1763" s="145"/>
      <c r="M1763" s="145"/>
      <c r="N1763" s="145"/>
      <c r="O1763" s="145"/>
      <c r="P1763" s="145"/>
      <c r="Q1763" s="145"/>
      <c r="R1763" s="145"/>
      <c r="S1763" s="145"/>
      <c r="T1763" s="145"/>
      <c r="U1763" s="145"/>
      <c r="V1763" s="145"/>
      <c r="W1763" s="145"/>
      <c r="X1763" s="145"/>
      <c r="Y1763" s="145"/>
      <c r="Z1763" s="145"/>
      <c r="AA1763" s="145"/>
      <c r="AB1763" s="145"/>
      <c r="AC1763" s="145"/>
      <c r="AD1763" s="145"/>
    </row>
    <row r="1764" spans="2:30" ht="20.25" hidden="1" customHeight="1" x14ac:dyDescent="0.4">
      <c r="B1764" s="145"/>
      <c r="C1764" s="145"/>
      <c r="D1764" s="145"/>
      <c r="E1764" s="145"/>
      <c r="F1764" s="145"/>
      <c r="G1764" s="145"/>
      <c r="H1764" s="145"/>
      <c r="I1764" s="145"/>
      <c r="J1764" s="145"/>
      <c r="K1764" s="2" t="str">
        <f>IF(入力情報!E546="","",DBCS(TEXT(入力情報!E546,"0,000"))&amp;"yen")</f>
        <v/>
      </c>
      <c r="L1764" s="145"/>
      <c r="M1764" s="145"/>
      <c r="N1764" s="145"/>
      <c r="O1764" s="145"/>
      <c r="P1764" s="145"/>
      <c r="Q1764" s="145"/>
      <c r="R1764" s="145"/>
      <c r="S1764" s="145"/>
      <c r="T1764" s="145"/>
      <c r="U1764" s="145"/>
      <c r="V1764" s="145"/>
      <c r="W1764" s="145"/>
      <c r="X1764" s="145"/>
      <c r="Y1764" s="145"/>
      <c r="Z1764" s="145"/>
      <c r="AA1764" s="145"/>
      <c r="AB1764" s="145"/>
      <c r="AC1764" s="145"/>
      <c r="AD1764" s="145"/>
    </row>
    <row r="1765" spans="2:30" ht="20.25" hidden="1" customHeight="1" x14ac:dyDescent="0.4">
      <c r="B1765" s="145"/>
      <c r="C1765" s="145"/>
      <c r="D1765" s="145"/>
      <c r="E1765" s="145"/>
      <c r="F1765" s="145"/>
      <c r="G1765" s="145"/>
      <c r="H1765" s="145"/>
      <c r="J1765" s="2" t="str">
        <f>IF(入力情報!E546="","","金 "&amp;DBCS(TEXT(入力情報!E546,"0,000"))&amp;"円")</f>
        <v/>
      </c>
      <c r="L1765" s="145"/>
      <c r="M1765" s="145"/>
      <c r="N1765" s="145"/>
      <c r="O1765" s="145"/>
      <c r="P1765" s="145"/>
      <c r="Q1765" s="145"/>
      <c r="R1765" s="145"/>
      <c r="S1765" s="145"/>
      <c r="T1765" s="145"/>
      <c r="U1765" s="145"/>
      <c r="V1765" s="145"/>
      <c r="W1765" s="145"/>
      <c r="X1765" s="145"/>
      <c r="Y1765" s="145"/>
      <c r="Z1765" s="145"/>
      <c r="AA1765" s="145"/>
      <c r="AB1765" s="145"/>
      <c r="AC1765" s="145"/>
      <c r="AD1765" s="145"/>
    </row>
    <row r="1766" spans="2:30" ht="9.9499999999999993" hidden="1" customHeight="1" x14ac:dyDescent="0.4">
      <c r="B1766" s="145"/>
      <c r="C1766" s="145"/>
      <c r="D1766" s="145"/>
      <c r="E1766" s="145"/>
      <c r="F1766" s="145"/>
      <c r="G1766" s="145"/>
      <c r="H1766" s="145"/>
      <c r="L1766" s="145"/>
      <c r="M1766" s="145"/>
      <c r="N1766" s="145"/>
      <c r="O1766" s="145"/>
      <c r="P1766" s="145"/>
      <c r="Q1766" s="145"/>
      <c r="R1766" s="145"/>
      <c r="S1766" s="145"/>
      <c r="T1766" s="145"/>
      <c r="U1766" s="145"/>
      <c r="V1766" s="145"/>
      <c r="W1766" s="145"/>
      <c r="X1766" s="145"/>
      <c r="Y1766" s="145"/>
      <c r="Z1766" s="145"/>
      <c r="AA1766" s="145"/>
      <c r="AB1766" s="145"/>
      <c r="AC1766" s="145"/>
      <c r="AD1766" s="145"/>
    </row>
    <row r="1767" spans="2:30" ht="20.25" hidden="1" customHeight="1" x14ac:dyDescent="0.4">
      <c r="B1767" s="145"/>
      <c r="C1767" s="2" t="str">
        <f>"Received as a capital contribution to "&amp;入力情報!$E$6&amp;" Limited Liability Company."</f>
        <v>Received as a capital contribution to SampleName Limited Liability Company.</v>
      </c>
      <c r="E1767" s="145"/>
      <c r="F1767" s="145"/>
      <c r="G1767" s="145"/>
      <c r="H1767" s="145"/>
      <c r="L1767" s="145"/>
      <c r="M1767" s="145"/>
      <c r="N1767" s="145"/>
      <c r="O1767" s="145"/>
      <c r="P1767" s="145"/>
      <c r="Q1767" s="145"/>
      <c r="R1767" s="145"/>
      <c r="S1767" s="145"/>
      <c r="T1767" s="145"/>
      <c r="U1767" s="145"/>
      <c r="V1767" s="145"/>
      <c r="W1767" s="145"/>
      <c r="X1767" s="145"/>
      <c r="Y1767" s="145"/>
      <c r="Z1767" s="145"/>
      <c r="AA1767" s="145"/>
      <c r="AB1767" s="145"/>
      <c r="AC1767" s="145"/>
      <c r="AD1767" s="145"/>
    </row>
    <row r="1768" spans="2:30" ht="20.25" hidden="1" customHeight="1" x14ac:dyDescent="0.4">
      <c r="G1768" s="2" t="str">
        <f>入力情報!$E$6&amp;"合同会社の出資金として領収しました。"</f>
        <v>SampleName合同会社の出資金として領収しました。</v>
      </c>
    </row>
    <row r="1769" spans="2:30" ht="9.9499999999999993" hidden="1" customHeight="1" x14ac:dyDescent="0.4"/>
    <row r="1770" spans="2:30" ht="20.25" hidden="1" customHeight="1" x14ac:dyDescent="0.4">
      <c r="C1770" s="2" t="str">
        <f>入力情報!$E$776&amp;" year, "&amp;入力情報!$E$777&amp;" month-"&amp;入力情報!$E$778&amp;" day"</f>
        <v>2024 year, 4 month-25 day</v>
      </c>
    </row>
    <row r="1771" spans="2:30" ht="20.25" hidden="1" customHeight="1" x14ac:dyDescent="0.4">
      <c r="C1771" s="2" t="str">
        <f>DBCS(入力情報!$E$776)&amp;"年"&amp;DBCS(入力情報!$E$777)&amp;"月"&amp;DBCS(入力情報!$E$778)&amp;"日"</f>
        <v>２０２４年４月２５日</v>
      </c>
    </row>
    <row r="1772" spans="2:30" ht="9.9499999999999993" hidden="1" customHeight="1" x14ac:dyDescent="0.4"/>
    <row r="1773" spans="2:30" ht="20.25" hidden="1" customHeight="1" x14ac:dyDescent="0.4">
      <c r="M1773" s="2" t="str">
        <f>入力情報!$E$6&amp;" Limited Liability Company"</f>
        <v>SampleName Limited Liability Company</v>
      </c>
    </row>
    <row r="1774" spans="2:30" ht="20.25" hidden="1" customHeight="1" x14ac:dyDescent="0.4">
      <c r="M1774" s="2" t="str">
        <f>"Representative Members "&amp;入力情報!$E$12</f>
        <v>Representative Members Mary Smith</v>
      </c>
    </row>
    <row r="1775" spans="2:30" ht="20.25" hidden="1" customHeight="1" x14ac:dyDescent="0.4">
      <c r="M1775" s="2" t="str">
        <f>入力情報!E7&amp;"合同会社"</f>
        <v>サンプルネーム合同会社</v>
      </c>
    </row>
    <row r="1776" spans="2:30" ht="20.25" hidden="1" customHeight="1" x14ac:dyDescent="0.4">
      <c r="M1776" s="2" t="str">
        <f>"代表社員　"&amp;入力情報!$E$13</f>
        <v xml:space="preserve">代表社員　メアリー　スミス </v>
      </c>
    </row>
    <row r="1777" spans="1:30" ht="20.25" hidden="1" customHeight="1" x14ac:dyDescent="0.4"/>
    <row r="1778" spans="1:30" ht="20.25" hidden="1" customHeight="1" x14ac:dyDescent="0.4"/>
    <row r="1779" spans="1:30" ht="20.25" hidden="1" customHeight="1" x14ac:dyDescent="0.4">
      <c r="A1779" s="412"/>
      <c r="B1779" s="412"/>
      <c r="C1779" s="412"/>
      <c r="D1779" s="412"/>
      <c r="E1779" s="412"/>
      <c r="F1779" s="412"/>
      <c r="G1779" s="412"/>
      <c r="H1779" s="412"/>
      <c r="I1779" s="412"/>
      <c r="J1779" s="412"/>
      <c r="K1779" s="412"/>
      <c r="L1779" s="412"/>
      <c r="M1779" s="412"/>
      <c r="N1779" s="412"/>
      <c r="O1779" s="412"/>
      <c r="P1779" s="412"/>
      <c r="Q1779" s="412"/>
      <c r="R1779" s="412"/>
      <c r="S1779" s="412"/>
      <c r="T1779" s="412"/>
      <c r="U1779" s="412"/>
      <c r="V1779" s="412"/>
      <c r="W1779" s="412"/>
      <c r="X1779" s="412"/>
      <c r="Y1779" s="412"/>
      <c r="Z1779" s="412"/>
      <c r="AA1779" s="412"/>
      <c r="AB1779" s="412"/>
      <c r="AC1779" s="412"/>
      <c r="AD1779" s="412"/>
    </row>
    <row r="1780" spans="1:30" ht="20.25" hidden="1" customHeight="1" x14ac:dyDescent="0.4">
      <c r="A1780" s="412"/>
      <c r="B1780" s="412"/>
      <c r="C1780" s="412"/>
      <c r="D1780" s="412"/>
      <c r="E1780" s="412"/>
      <c r="F1780" s="412"/>
      <c r="G1780" s="412"/>
      <c r="H1780" s="412"/>
      <c r="I1780" s="412"/>
      <c r="J1780" s="412"/>
      <c r="K1780" s="412"/>
      <c r="L1780" s="412"/>
      <c r="M1780" s="412"/>
      <c r="N1780" s="412"/>
      <c r="O1780" s="412"/>
      <c r="P1780" s="412"/>
      <c r="Q1780" s="412"/>
      <c r="R1780" s="412"/>
      <c r="S1780" s="412"/>
      <c r="T1780" s="412"/>
      <c r="U1780" s="412"/>
      <c r="V1780" s="412"/>
      <c r="W1780" s="412"/>
      <c r="X1780" s="412"/>
      <c r="Y1780" s="412"/>
      <c r="Z1780" s="412"/>
      <c r="AA1780" s="412"/>
      <c r="AB1780" s="412"/>
      <c r="AC1780" s="412"/>
      <c r="AD1780" s="412"/>
    </row>
    <row r="1781" spans="1:30" ht="20.25" hidden="1" customHeight="1" x14ac:dyDescent="0.4">
      <c r="A1781" s="412"/>
      <c r="B1781" s="412"/>
      <c r="C1781" s="412"/>
      <c r="D1781" s="412"/>
      <c r="E1781" s="412"/>
      <c r="F1781" s="412"/>
      <c r="G1781" s="412"/>
      <c r="H1781" s="412"/>
      <c r="I1781" s="412"/>
      <c r="J1781" s="412"/>
      <c r="K1781" s="412"/>
      <c r="L1781" s="412"/>
      <c r="M1781" s="412"/>
      <c r="N1781" s="412"/>
      <c r="O1781" s="412"/>
      <c r="P1781" s="412"/>
      <c r="Q1781" s="412"/>
      <c r="R1781" s="412"/>
      <c r="S1781" s="412"/>
      <c r="T1781" s="412"/>
      <c r="U1781" s="412"/>
      <c r="V1781" s="412"/>
      <c r="W1781" s="412"/>
      <c r="X1781" s="412"/>
      <c r="Y1781" s="412"/>
      <c r="Z1781" s="412"/>
      <c r="AA1781" s="412"/>
      <c r="AB1781" s="412"/>
      <c r="AC1781" s="412"/>
      <c r="AD1781" s="412"/>
    </row>
    <row r="1782" spans="1:30" ht="20.25" hidden="1" customHeight="1" x14ac:dyDescent="0.4"/>
    <row r="1783" spans="1:30" ht="20.25" hidden="1" customHeight="1" x14ac:dyDescent="0.4">
      <c r="B1783" s="427"/>
      <c r="C1783" s="427"/>
      <c r="D1783" s="427"/>
      <c r="E1783" s="427"/>
      <c r="F1783" s="427"/>
      <c r="G1783" s="427"/>
      <c r="H1783" s="427"/>
      <c r="I1783" s="427"/>
      <c r="J1783" s="427"/>
      <c r="K1783" s="427"/>
      <c r="L1783" s="427"/>
      <c r="M1783" s="427"/>
      <c r="N1783" s="427"/>
      <c r="O1783" s="427"/>
      <c r="P1783" s="427"/>
      <c r="Q1783" s="427"/>
      <c r="R1783" s="427"/>
      <c r="S1783" s="427"/>
      <c r="T1783" s="427"/>
      <c r="U1783" s="427"/>
      <c r="V1783" s="427"/>
      <c r="W1783" s="427"/>
      <c r="X1783" s="427"/>
      <c r="Y1783" s="427"/>
      <c r="Z1783" s="427"/>
      <c r="AA1783" s="427"/>
      <c r="AB1783" s="427"/>
      <c r="AC1783" s="427"/>
      <c r="AD1783" s="427"/>
    </row>
    <row r="1784" spans="1:30" ht="20.25" hidden="1" customHeight="1" x14ac:dyDescent="0.4">
      <c r="B1784" s="427"/>
      <c r="C1784" s="427"/>
      <c r="D1784" s="427"/>
      <c r="E1784" s="427"/>
      <c r="F1784" s="427"/>
      <c r="G1784" s="427"/>
      <c r="H1784" s="427"/>
      <c r="I1784" s="427"/>
      <c r="J1784" s="427"/>
      <c r="K1784" s="427"/>
      <c r="L1784" s="427"/>
      <c r="M1784" s="427"/>
      <c r="N1784" s="427"/>
      <c r="O1784" s="427"/>
      <c r="P1784" s="427"/>
      <c r="Q1784" s="427"/>
      <c r="R1784" s="427"/>
      <c r="S1784" s="427"/>
      <c r="T1784" s="427"/>
      <c r="U1784" s="427"/>
      <c r="V1784" s="427"/>
      <c r="W1784" s="427"/>
      <c r="X1784" s="427"/>
      <c r="Y1784" s="427"/>
      <c r="Z1784" s="427"/>
      <c r="AA1784" s="427"/>
      <c r="AB1784" s="427"/>
      <c r="AC1784" s="427"/>
      <c r="AD1784" s="427"/>
    </row>
    <row r="1785" spans="1:30" ht="20.25" hidden="1" customHeight="1" x14ac:dyDescent="0.4"/>
    <row r="1786" spans="1:30" ht="20.25" hidden="1" customHeight="1" x14ac:dyDescent="0.4"/>
    <row r="1787" spans="1:30" ht="20.25" hidden="1" customHeight="1" x14ac:dyDescent="0.4"/>
    <row r="1788" spans="1:30" ht="20.25" hidden="1" customHeight="1" x14ac:dyDescent="0.4"/>
    <row r="1789" spans="1:30" ht="20.25" hidden="1" customHeight="1" x14ac:dyDescent="0.4"/>
    <row r="1790" spans="1:30" ht="20.25" hidden="1" customHeight="1" x14ac:dyDescent="0.4"/>
    <row r="1791" spans="1:30" ht="20.25" hidden="1" customHeight="1" x14ac:dyDescent="0.4"/>
    <row r="1792" spans="1:30" ht="20.25" hidden="1" customHeight="1" x14ac:dyDescent="0.4"/>
    <row r="1793" spans="1:33" ht="20.25" hidden="1" customHeight="1" x14ac:dyDescent="0.4"/>
    <row r="1794" spans="1:33" ht="20.25" hidden="1" customHeight="1" x14ac:dyDescent="0.4"/>
    <row r="1795" spans="1:33" ht="20.25" hidden="1" customHeight="1" x14ac:dyDescent="0.4"/>
    <row r="1796" spans="1:33" ht="20.25" hidden="1" customHeight="1" x14ac:dyDescent="0.4"/>
    <row r="1797" spans="1:33" ht="12" hidden="1" customHeight="1" x14ac:dyDescent="0.4">
      <c r="A1797" s="412" t="s">
        <v>6688</v>
      </c>
      <c r="B1797" s="412"/>
      <c r="C1797" s="412"/>
      <c r="D1797" s="412"/>
      <c r="E1797" s="412"/>
      <c r="F1797" s="412"/>
      <c r="G1797" s="412"/>
      <c r="H1797" s="412"/>
      <c r="I1797" s="412"/>
      <c r="J1797" s="412"/>
      <c r="K1797" s="412"/>
      <c r="L1797" s="412"/>
      <c r="M1797" s="412"/>
      <c r="N1797" s="412"/>
      <c r="O1797" s="412"/>
      <c r="P1797" s="412"/>
      <c r="Q1797" s="412"/>
      <c r="R1797" s="412"/>
      <c r="S1797" s="412"/>
      <c r="T1797" s="412"/>
      <c r="U1797" s="412"/>
      <c r="V1797" s="412"/>
      <c r="W1797" s="412"/>
      <c r="X1797" s="412"/>
      <c r="Y1797" s="412"/>
      <c r="Z1797" s="412"/>
      <c r="AA1797" s="412"/>
      <c r="AB1797" s="412"/>
      <c r="AC1797" s="412"/>
      <c r="AD1797" s="412"/>
    </row>
    <row r="1798" spans="1:33" ht="12" hidden="1" customHeight="1" x14ac:dyDescent="0.4">
      <c r="A1798" s="412"/>
      <c r="B1798" s="412"/>
      <c r="C1798" s="412"/>
      <c r="D1798" s="412"/>
      <c r="E1798" s="412"/>
      <c r="F1798" s="412"/>
      <c r="G1798" s="412"/>
      <c r="H1798" s="412"/>
      <c r="I1798" s="412"/>
      <c r="J1798" s="412"/>
      <c r="K1798" s="412"/>
      <c r="L1798" s="412"/>
      <c r="M1798" s="412"/>
      <c r="N1798" s="412"/>
      <c r="O1798" s="412"/>
      <c r="P1798" s="412"/>
      <c r="Q1798" s="412"/>
      <c r="R1798" s="412"/>
      <c r="S1798" s="412"/>
      <c r="T1798" s="412"/>
      <c r="U1798" s="412"/>
      <c r="V1798" s="412"/>
      <c r="W1798" s="412"/>
      <c r="X1798" s="412"/>
      <c r="Y1798" s="412"/>
      <c r="Z1798" s="412"/>
      <c r="AA1798" s="412"/>
      <c r="AB1798" s="412"/>
      <c r="AC1798" s="412"/>
      <c r="AD1798" s="412"/>
      <c r="AF1798" s="2" t="s">
        <v>6189</v>
      </c>
      <c r="AG1798" s="2" t="str">
        <f>入力情報!C556</f>
        <v>Name of Menbers 45
（社員 45の氏名）</v>
      </c>
    </row>
    <row r="1799" spans="1:33" ht="12" hidden="1" customHeight="1" x14ac:dyDescent="0.4">
      <c r="A1799" s="412"/>
      <c r="B1799" s="412"/>
      <c r="C1799" s="412"/>
      <c r="D1799" s="412"/>
      <c r="E1799" s="412"/>
      <c r="F1799" s="412"/>
      <c r="G1799" s="412"/>
      <c r="H1799" s="412"/>
      <c r="I1799" s="412"/>
      <c r="J1799" s="412"/>
      <c r="K1799" s="412"/>
      <c r="L1799" s="412"/>
      <c r="M1799" s="412"/>
      <c r="N1799" s="412"/>
      <c r="O1799" s="412"/>
      <c r="P1799" s="412"/>
      <c r="Q1799" s="412"/>
      <c r="R1799" s="412"/>
      <c r="S1799" s="412"/>
      <c r="T1799" s="412"/>
      <c r="U1799" s="412"/>
      <c r="V1799" s="412"/>
      <c r="W1799" s="412"/>
      <c r="X1799" s="412"/>
      <c r="Y1799" s="412"/>
      <c r="Z1799" s="412"/>
      <c r="AA1799" s="412"/>
      <c r="AB1799" s="412"/>
      <c r="AC1799" s="412"/>
      <c r="AD1799" s="412"/>
    </row>
    <row r="1800" spans="1:33" ht="9.9499999999999993" hidden="1" customHeight="1" x14ac:dyDescent="0.4"/>
    <row r="1801" spans="1:33" ht="20.25" hidden="1" customHeight="1" x14ac:dyDescent="0.4">
      <c r="B1801" s="426" t="str">
        <f>IF(入力情報!E556&lt;&gt;"","member with Limited Liability  "&amp;入力情報!E556,"")</f>
        <v/>
      </c>
      <c r="C1801" s="426"/>
      <c r="D1801" s="426"/>
      <c r="E1801" s="426"/>
      <c r="F1801" s="426"/>
      <c r="G1801" s="426"/>
      <c r="H1801" s="426"/>
      <c r="I1801" s="426"/>
      <c r="J1801" s="426"/>
      <c r="K1801" s="426"/>
      <c r="L1801" s="426"/>
      <c r="M1801" s="426"/>
      <c r="N1801" s="426"/>
      <c r="O1801" s="426"/>
      <c r="P1801" s="426"/>
      <c r="Q1801" s="426"/>
      <c r="R1801" s="426"/>
      <c r="S1801" s="426"/>
      <c r="T1801" s="426"/>
      <c r="U1801" s="426"/>
      <c r="V1801" s="426"/>
      <c r="W1801" s="426"/>
      <c r="X1801" s="426"/>
      <c r="Y1801" s="426"/>
      <c r="Z1801" s="426"/>
      <c r="AA1801" s="426"/>
      <c r="AB1801" s="426"/>
      <c r="AC1801" s="426"/>
      <c r="AD1801" s="426"/>
    </row>
    <row r="1802" spans="1:33" ht="20.25" hidden="1" customHeight="1" x14ac:dyDescent="0.4">
      <c r="B1802" s="426" t="str">
        <f>IF(入力情報!E557&lt;&gt;"","有限責任社員　　 　　　　　　"&amp;入力情報!E557&amp;" 殿","")</f>
        <v/>
      </c>
      <c r="C1802" s="426"/>
      <c r="D1802" s="426"/>
      <c r="E1802" s="426"/>
      <c r="F1802" s="426"/>
      <c r="G1802" s="426"/>
      <c r="H1802" s="426"/>
      <c r="I1802" s="426"/>
      <c r="J1802" s="426"/>
      <c r="K1802" s="426"/>
      <c r="L1802" s="426"/>
      <c r="M1802" s="426"/>
      <c r="N1802" s="426"/>
      <c r="O1802" s="426"/>
      <c r="P1802" s="426"/>
      <c r="Q1802" s="426"/>
      <c r="R1802" s="426"/>
      <c r="S1802" s="426"/>
      <c r="T1802" s="426"/>
      <c r="U1802" s="426"/>
      <c r="V1802" s="426"/>
      <c r="W1802" s="426"/>
      <c r="X1802" s="426"/>
      <c r="Y1802" s="426"/>
      <c r="Z1802" s="426"/>
      <c r="AA1802" s="426"/>
      <c r="AB1802" s="426"/>
      <c r="AC1802" s="426"/>
      <c r="AD1802" s="426"/>
    </row>
    <row r="1803" spans="1:33" ht="9.9499999999999993" hidden="1" customHeight="1" x14ac:dyDescent="0.4">
      <c r="B1803" s="145"/>
      <c r="C1803" s="145"/>
      <c r="D1803" s="145"/>
      <c r="E1803" s="145"/>
      <c r="F1803" s="145"/>
      <c r="G1803" s="145"/>
      <c r="H1803" s="145"/>
      <c r="I1803" s="145"/>
      <c r="J1803" s="145"/>
      <c r="K1803" s="145"/>
      <c r="L1803" s="145"/>
      <c r="M1803" s="145"/>
      <c r="N1803" s="145"/>
      <c r="O1803" s="145"/>
      <c r="P1803" s="145"/>
      <c r="Q1803" s="145"/>
      <c r="R1803" s="145"/>
      <c r="S1803" s="145"/>
      <c r="T1803" s="145"/>
      <c r="U1803" s="145"/>
      <c r="V1803" s="145"/>
      <c r="W1803" s="145"/>
      <c r="X1803" s="145"/>
      <c r="Y1803" s="145"/>
      <c r="Z1803" s="145"/>
      <c r="AA1803" s="145"/>
      <c r="AB1803" s="145"/>
      <c r="AC1803" s="145"/>
      <c r="AD1803" s="145"/>
    </row>
    <row r="1804" spans="1:33" ht="20.25" hidden="1" customHeight="1" x14ac:dyDescent="0.4">
      <c r="B1804" s="145"/>
      <c r="C1804" s="145"/>
      <c r="D1804" s="145"/>
      <c r="E1804" s="145"/>
      <c r="F1804" s="145"/>
      <c r="G1804" s="145"/>
      <c r="H1804" s="145"/>
      <c r="I1804" s="145"/>
      <c r="J1804" s="145"/>
      <c r="K1804" s="2" t="str">
        <f>IF(入力情報!E558="","",DBCS(TEXT(入力情報!E558,"0,000"))&amp;"yen")</f>
        <v/>
      </c>
      <c r="L1804" s="145"/>
      <c r="M1804" s="145"/>
      <c r="N1804" s="145"/>
      <c r="O1804" s="145"/>
      <c r="P1804" s="145"/>
      <c r="Q1804" s="145"/>
      <c r="R1804" s="145"/>
      <c r="S1804" s="145"/>
      <c r="T1804" s="145"/>
      <c r="U1804" s="145"/>
      <c r="V1804" s="145"/>
      <c r="W1804" s="145"/>
      <c r="X1804" s="145"/>
      <c r="Y1804" s="145"/>
      <c r="Z1804" s="145"/>
      <c r="AA1804" s="145"/>
      <c r="AB1804" s="145"/>
      <c r="AC1804" s="145"/>
      <c r="AD1804" s="145"/>
    </row>
    <row r="1805" spans="1:33" ht="20.25" hidden="1" customHeight="1" x14ac:dyDescent="0.4">
      <c r="B1805" s="145"/>
      <c r="C1805" s="145"/>
      <c r="D1805" s="145"/>
      <c r="E1805" s="145"/>
      <c r="F1805" s="145"/>
      <c r="G1805" s="145"/>
      <c r="H1805" s="145"/>
      <c r="J1805" s="2" t="str">
        <f>IF(入力情報!E558="","","金 "&amp;DBCS(TEXT(入力情報!E558,"0,000"))&amp;"円")</f>
        <v/>
      </c>
      <c r="L1805" s="145"/>
      <c r="M1805" s="145"/>
      <c r="N1805" s="145"/>
      <c r="O1805" s="145"/>
      <c r="P1805" s="145"/>
      <c r="Q1805" s="145"/>
      <c r="R1805" s="145"/>
      <c r="S1805" s="145"/>
      <c r="T1805" s="145"/>
      <c r="U1805" s="145"/>
      <c r="V1805" s="145"/>
      <c r="W1805" s="145"/>
      <c r="X1805" s="145"/>
      <c r="Y1805" s="145"/>
      <c r="Z1805" s="145"/>
      <c r="AA1805" s="145"/>
      <c r="AB1805" s="145"/>
      <c r="AC1805" s="145"/>
      <c r="AD1805" s="145"/>
    </row>
    <row r="1806" spans="1:33" ht="9.9499999999999993" hidden="1" customHeight="1" x14ac:dyDescent="0.4">
      <c r="B1806" s="145"/>
      <c r="C1806" s="145"/>
      <c r="D1806" s="145"/>
      <c r="E1806" s="145"/>
      <c r="F1806" s="145"/>
      <c r="G1806" s="145"/>
      <c r="H1806" s="145"/>
      <c r="L1806" s="145"/>
      <c r="M1806" s="145"/>
      <c r="N1806" s="145"/>
      <c r="O1806" s="145"/>
      <c r="P1806" s="145"/>
      <c r="Q1806" s="145"/>
      <c r="R1806" s="145"/>
      <c r="S1806" s="145"/>
      <c r="T1806" s="145"/>
      <c r="U1806" s="145"/>
      <c r="V1806" s="145"/>
      <c r="W1806" s="145"/>
      <c r="X1806" s="145"/>
      <c r="Y1806" s="145"/>
      <c r="Z1806" s="145"/>
      <c r="AA1806" s="145"/>
      <c r="AB1806" s="145"/>
      <c r="AC1806" s="145"/>
      <c r="AD1806" s="145"/>
    </row>
    <row r="1807" spans="1:33" ht="20.25" hidden="1" customHeight="1" x14ac:dyDescent="0.4">
      <c r="B1807" s="145"/>
      <c r="C1807" s="2" t="str">
        <f>"Received as a capital contribution to "&amp;入力情報!$E$6&amp;" Limited Liability Company."</f>
        <v>Received as a capital contribution to SampleName Limited Liability Company.</v>
      </c>
      <c r="E1807" s="145"/>
      <c r="F1807" s="145"/>
      <c r="G1807" s="145"/>
      <c r="H1807" s="145"/>
      <c r="L1807" s="145"/>
      <c r="M1807" s="145"/>
      <c r="N1807" s="145"/>
      <c r="O1807" s="145"/>
      <c r="P1807" s="145"/>
      <c r="Q1807" s="145"/>
      <c r="R1807" s="145"/>
      <c r="S1807" s="145"/>
      <c r="T1807" s="145"/>
      <c r="U1807" s="145"/>
      <c r="V1807" s="145"/>
      <c r="W1807" s="145"/>
      <c r="X1807" s="145"/>
      <c r="Y1807" s="145"/>
      <c r="Z1807" s="145"/>
      <c r="AA1807" s="145"/>
      <c r="AB1807" s="145"/>
      <c r="AC1807" s="145"/>
      <c r="AD1807" s="145"/>
    </row>
    <row r="1808" spans="1:33" ht="20.25" hidden="1" customHeight="1" x14ac:dyDescent="0.4">
      <c r="G1808" s="2" t="str">
        <f>入力情報!$E$6&amp;"合同会社の出資金として領収しました。"</f>
        <v>SampleName合同会社の出資金として領収しました。</v>
      </c>
    </row>
    <row r="1809" spans="1:30" ht="9.9499999999999993" hidden="1" customHeight="1" x14ac:dyDescent="0.4"/>
    <row r="1810" spans="1:30" ht="20.25" hidden="1" customHeight="1" x14ac:dyDescent="0.4">
      <c r="C1810" s="2" t="str">
        <f>入力情報!$E$776&amp;" year, "&amp;入力情報!$E$777&amp;" month-"&amp;入力情報!$E$778&amp;" day"</f>
        <v>2024 year, 4 month-25 day</v>
      </c>
    </row>
    <row r="1811" spans="1:30" ht="20.25" hidden="1" customHeight="1" x14ac:dyDescent="0.4">
      <c r="C1811" s="2" t="str">
        <f>DBCS(入力情報!$E$776)&amp;"年"&amp;DBCS(入力情報!$E$777)&amp;"月"&amp;DBCS(入力情報!$E$778)&amp;"日"</f>
        <v>２０２４年４月２５日</v>
      </c>
    </row>
    <row r="1812" spans="1:30" ht="9.9499999999999993" hidden="1" customHeight="1" x14ac:dyDescent="0.4"/>
    <row r="1813" spans="1:30" ht="20.25" hidden="1" customHeight="1" x14ac:dyDescent="0.4">
      <c r="M1813" s="2" t="str">
        <f>入力情報!$E$6&amp;" Limited Liability Company"</f>
        <v>SampleName Limited Liability Company</v>
      </c>
    </row>
    <row r="1814" spans="1:30" ht="20.25" hidden="1" customHeight="1" x14ac:dyDescent="0.4">
      <c r="M1814" s="2" t="str">
        <f>"Representative Members "&amp;入力情報!$E$12</f>
        <v>Representative Members Mary Smith</v>
      </c>
    </row>
    <row r="1815" spans="1:30" ht="20.25" hidden="1" customHeight="1" x14ac:dyDescent="0.4">
      <c r="M1815" s="2" t="str">
        <f>入力情報!E7&amp;"合同会社"</f>
        <v>サンプルネーム合同会社</v>
      </c>
    </row>
    <row r="1816" spans="1:30" ht="20.25" hidden="1" customHeight="1" x14ac:dyDescent="0.4">
      <c r="M1816" s="2" t="str">
        <f>"代表社員　"&amp;入力情報!$E$13</f>
        <v xml:space="preserve">代表社員　メアリー　スミス </v>
      </c>
    </row>
    <row r="1817" spans="1:30" ht="20.25" hidden="1" customHeight="1" x14ac:dyDescent="0.4"/>
    <row r="1818" spans="1:30" ht="20.25" hidden="1" customHeight="1" x14ac:dyDescent="0.4"/>
    <row r="1819" spans="1:30" ht="20.25" hidden="1" customHeight="1" x14ac:dyDescent="0.4">
      <c r="A1819" s="412"/>
      <c r="B1819" s="412"/>
      <c r="C1819" s="412"/>
      <c r="D1819" s="412"/>
      <c r="E1819" s="412"/>
      <c r="F1819" s="412"/>
      <c r="G1819" s="412"/>
      <c r="H1819" s="412"/>
      <c r="I1819" s="412"/>
      <c r="J1819" s="412"/>
      <c r="K1819" s="412"/>
      <c r="L1819" s="412"/>
      <c r="M1819" s="412"/>
      <c r="N1819" s="412"/>
      <c r="O1819" s="412"/>
      <c r="P1819" s="412"/>
      <c r="Q1819" s="412"/>
      <c r="R1819" s="412"/>
      <c r="S1819" s="412"/>
      <c r="T1819" s="412"/>
      <c r="U1819" s="412"/>
      <c r="V1819" s="412"/>
      <c r="W1819" s="412"/>
      <c r="X1819" s="412"/>
      <c r="Y1819" s="412"/>
      <c r="Z1819" s="412"/>
      <c r="AA1819" s="412"/>
      <c r="AB1819" s="412"/>
      <c r="AC1819" s="412"/>
      <c r="AD1819" s="412"/>
    </row>
    <row r="1820" spans="1:30" ht="20.25" hidden="1" customHeight="1" x14ac:dyDescent="0.4">
      <c r="A1820" s="412"/>
      <c r="B1820" s="412"/>
      <c r="C1820" s="412"/>
      <c r="D1820" s="412"/>
      <c r="E1820" s="412"/>
      <c r="F1820" s="412"/>
      <c r="G1820" s="412"/>
      <c r="H1820" s="412"/>
      <c r="I1820" s="412"/>
      <c r="J1820" s="412"/>
      <c r="K1820" s="412"/>
      <c r="L1820" s="412"/>
      <c r="M1820" s="412"/>
      <c r="N1820" s="412"/>
      <c r="O1820" s="412"/>
      <c r="P1820" s="412"/>
      <c r="Q1820" s="412"/>
      <c r="R1820" s="412"/>
      <c r="S1820" s="412"/>
      <c r="T1820" s="412"/>
      <c r="U1820" s="412"/>
      <c r="V1820" s="412"/>
      <c r="W1820" s="412"/>
      <c r="X1820" s="412"/>
      <c r="Y1820" s="412"/>
      <c r="Z1820" s="412"/>
      <c r="AA1820" s="412"/>
      <c r="AB1820" s="412"/>
      <c r="AC1820" s="412"/>
      <c r="AD1820" s="412"/>
    </row>
    <row r="1821" spans="1:30" ht="20.25" hidden="1" customHeight="1" x14ac:dyDescent="0.4">
      <c r="A1821" s="412"/>
      <c r="B1821" s="412"/>
      <c r="C1821" s="412"/>
      <c r="D1821" s="412"/>
      <c r="E1821" s="412"/>
      <c r="F1821" s="412"/>
      <c r="G1821" s="412"/>
      <c r="H1821" s="412"/>
      <c r="I1821" s="412"/>
      <c r="J1821" s="412"/>
      <c r="K1821" s="412"/>
      <c r="L1821" s="412"/>
      <c r="M1821" s="412"/>
      <c r="N1821" s="412"/>
      <c r="O1821" s="412"/>
      <c r="P1821" s="412"/>
      <c r="Q1821" s="412"/>
      <c r="R1821" s="412"/>
      <c r="S1821" s="412"/>
      <c r="T1821" s="412"/>
      <c r="U1821" s="412"/>
      <c r="V1821" s="412"/>
      <c r="W1821" s="412"/>
      <c r="X1821" s="412"/>
      <c r="Y1821" s="412"/>
      <c r="Z1821" s="412"/>
      <c r="AA1821" s="412"/>
      <c r="AB1821" s="412"/>
      <c r="AC1821" s="412"/>
      <c r="AD1821" s="412"/>
    </row>
    <row r="1822" spans="1:30" ht="20.25" hidden="1" customHeight="1" x14ac:dyDescent="0.4"/>
    <row r="1823" spans="1:30" ht="20.25" hidden="1" customHeight="1" x14ac:dyDescent="0.4">
      <c r="B1823" s="427"/>
      <c r="C1823" s="427"/>
      <c r="D1823" s="427"/>
      <c r="E1823" s="427"/>
      <c r="F1823" s="427"/>
      <c r="G1823" s="427"/>
      <c r="H1823" s="427"/>
      <c r="I1823" s="427"/>
      <c r="J1823" s="427"/>
      <c r="K1823" s="427"/>
      <c r="L1823" s="427"/>
      <c r="M1823" s="427"/>
      <c r="N1823" s="427"/>
      <c r="O1823" s="427"/>
      <c r="P1823" s="427"/>
      <c r="Q1823" s="427"/>
      <c r="R1823" s="427"/>
      <c r="S1823" s="427"/>
      <c r="T1823" s="427"/>
      <c r="U1823" s="427"/>
      <c r="V1823" s="427"/>
      <c r="W1823" s="427"/>
      <c r="X1823" s="427"/>
      <c r="Y1823" s="427"/>
      <c r="Z1823" s="427"/>
      <c r="AA1823" s="427"/>
      <c r="AB1823" s="427"/>
      <c r="AC1823" s="427"/>
      <c r="AD1823" s="427"/>
    </row>
    <row r="1824" spans="1:30" ht="20.25" hidden="1" customHeight="1" x14ac:dyDescent="0.4">
      <c r="B1824" s="427"/>
      <c r="C1824" s="427"/>
      <c r="D1824" s="427"/>
      <c r="E1824" s="427"/>
      <c r="F1824" s="427"/>
      <c r="G1824" s="427"/>
      <c r="H1824" s="427"/>
      <c r="I1824" s="427"/>
      <c r="J1824" s="427"/>
      <c r="K1824" s="427"/>
      <c r="L1824" s="427"/>
      <c r="M1824" s="427"/>
      <c r="N1824" s="427"/>
      <c r="O1824" s="427"/>
      <c r="P1824" s="427"/>
      <c r="Q1824" s="427"/>
      <c r="R1824" s="427"/>
      <c r="S1824" s="427"/>
      <c r="T1824" s="427"/>
      <c r="U1824" s="427"/>
      <c r="V1824" s="427"/>
      <c r="W1824" s="427"/>
      <c r="X1824" s="427"/>
      <c r="Y1824" s="427"/>
      <c r="Z1824" s="427"/>
      <c r="AA1824" s="427"/>
      <c r="AB1824" s="427"/>
      <c r="AC1824" s="427"/>
      <c r="AD1824" s="427"/>
    </row>
    <row r="1825" spans="1:33" ht="20.25" hidden="1" customHeight="1" x14ac:dyDescent="0.4"/>
    <row r="1826" spans="1:33" ht="20.25" hidden="1" customHeight="1" x14ac:dyDescent="0.4"/>
    <row r="1827" spans="1:33" ht="20.25" hidden="1" customHeight="1" x14ac:dyDescent="0.4"/>
    <row r="1828" spans="1:33" ht="20.25" hidden="1" customHeight="1" x14ac:dyDescent="0.4"/>
    <row r="1829" spans="1:33" ht="20.25" hidden="1" customHeight="1" x14ac:dyDescent="0.4"/>
    <row r="1830" spans="1:33" ht="20.25" hidden="1" customHeight="1" x14ac:dyDescent="0.4"/>
    <row r="1831" spans="1:33" ht="20.25" hidden="1" customHeight="1" x14ac:dyDescent="0.4"/>
    <row r="1832" spans="1:33" ht="20.25" hidden="1" customHeight="1" x14ac:dyDescent="0.4"/>
    <row r="1833" spans="1:33" ht="20.25" hidden="1" customHeight="1" x14ac:dyDescent="0.4"/>
    <row r="1834" spans="1:33" ht="20.25" hidden="1" customHeight="1" x14ac:dyDescent="0.4"/>
    <row r="1835" spans="1:33" ht="20.25" hidden="1" customHeight="1" x14ac:dyDescent="0.4"/>
    <row r="1836" spans="1:33" ht="20.25" hidden="1" customHeight="1" x14ac:dyDescent="0.4"/>
    <row r="1837" spans="1:33" ht="12" hidden="1" customHeight="1" x14ac:dyDescent="0.4">
      <c r="A1837" s="412" t="s">
        <v>6688</v>
      </c>
      <c r="B1837" s="412"/>
      <c r="C1837" s="412"/>
      <c r="D1837" s="412"/>
      <c r="E1837" s="412"/>
      <c r="F1837" s="412"/>
      <c r="G1837" s="412"/>
      <c r="H1837" s="412"/>
      <c r="I1837" s="412"/>
      <c r="J1837" s="412"/>
      <c r="K1837" s="412"/>
      <c r="L1837" s="412"/>
      <c r="M1837" s="412"/>
      <c r="N1837" s="412"/>
      <c r="O1837" s="412"/>
      <c r="P1837" s="412"/>
      <c r="Q1837" s="412"/>
      <c r="R1837" s="412"/>
      <c r="S1837" s="412"/>
      <c r="T1837" s="412"/>
      <c r="U1837" s="412"/>
      <c r="V1837" s="412"/>
      <c r="W1837" s="412"/>
      <c r="X1837" s="412"/>
      <c r="Y1837" s="412"/>
      <c r="Z1837" s="412"/>
      <c r="AA1837" s="412"/>
      <c r="AB1837" s="412"/>
      <c r="AC1837" s="412"/>
      <c r="AD1837" s="412"/>
    </row>
    <row r="1838" spans="1:33" ht="12" hidden="1" customHeight="1" x14ac:dyDescent="0.4">
      <c r="A1838" s="412"/>
      <c r="B1838" s="412"/>
      <c r="C1838" s="412"/>
      <c r="D1838" s="412"/>
      <c r="E1838" s="412"/>
      <c r="F1838" s="412"/>
      <c r="G1838" s="412"/>
      <c r="H1838" s="412"/>
      <c r="I1838" s="412"/>
      <c r="J1838" s="412"/>
      <c r="K1838" s="412"/>
      <c r="L1838" s="412"/>
      <c r="M1838" s="412"/>
      <c r="N1838" s="412"/>
      <c r="O1838" s="412"/>
      <c r="P1838" s="412"/>
      <c r="Q1838" s="412"/>
      <c r="R1838" s="412"/>
      <c r="S1838" s="412"/>
      <c r="T1838" s="412"/>
      <c r="U1838" s="412"/>
      <c r="V1838" s="412"/>
      <c r="W1838" s="412"/>
      <c r="X1838" s="412"/>
      <c r="Y1838" s="412"/>
      <c r="Z1838" s="412"/>
      <c r="AA1838" s="412"/>
      <c r="AB1838" s="412"/>
      <c r="AC1838" s="412"/>
      <c r="AD1838" s="412"/>
      <c r="AF1838" s="2" t="s">
        <v>6189</v>
      </c>
      <c r="AG1838" s="2" t="str">
        <f>入力情報!C568</f>
        <v>Name of Menbers 46
（社員 46の氏名）</v>
      </c>
    </row>
    <row r="1839" spans="1:33" ht="12" hidden="1" customHeight="1" x14ac:dyDescent="0.4">
      <c r="A1839" s="412"/>
      <c r="B1839" s="412"/>
      <c r="C1839" s="412"/>
      <c r="D1839" s="412"/>
      <c r="E1839" s="412"/>
      <c r="F1839" s="412"/>
      <c r="G1839" s="412"/>
      <c r="H1839" s="412"/>
      <c r="I1839" s="412"/>
      <c r="J1839" s="412"/>
      <c r="K1839" s="412"/>
      <c r="L1839" s="412"/>
      <c r="M1839" s="412"/>
      <c r="N1839" s="412"/>
      <c r="O1839" s="412"/>
      <c r="P1839" s="412"/>
      <c r="Q1839" s="412"/>
      <c r="R1839" s="412"/>
      <c r="S1839" s="412"/>
      <c r="T1839" s="412"/>
      <c r="U1839" s="412"/>
      <c r="V1839" s="412"/>
      <c r="W1839" s="412"/>
      <c r="X1839" s="412"/>
      <c r="Y1839" s="412"/>
      <c r="Z1839" s="412"/>
      <c r="AA1839" s="412"/>
      <c r="AB1839" s="412"/>
      <c r="AC1839" s="412"/>
      <c r="AD1839" s="412"/>
    </row>
    <row r="1840" spans="1:33" ht="9.9499999999999993" hidden="1" customHeight="1" x14ac:dyDescent="0.4"/>
    <row r="1841" spans="2:30" ht="20.25" hidden="1" customHeight="1" x14ac:dyDescent="0.4">
      <c r="B1841" s="426" t="str">
        <f>IF(入力情報!E568&lt;&gt;"","member with Limited Liability  "&amp;入力情報!E568,"")</f>
        <v/>
      </c>
      <c r="C1841" s="426"/>
      <c r="D1841" s="426"/>
      <c r="E1841" s="426"/>
      <c r="F1841" s="426"/>
      <c r="G1841" s="426"/>
      <c r="H1841" s="426"/>
      <c r="I1841" s="426"/>
      <c r="J1841" s="426"/>
      <c r="K1841" s="426"/>
      <c r="L1841" s="426"/>
      <c r="M1841" s="426"/>
      <c r="N1841" s="426"/>
      <c r="O1841" s="426"/>
      <c r="P1841" s="426"/>
      <c r="Q1841" s="426"/>
      <c r="R1841" s="426"/>
      <c r="S1841" s="426"/>
      <c r="T1841" s="426"/>
      <c r="U1841" s="426"/>
      <c r="V1841" s="426"/>
      <c r="W1841" s="426"/>
      <c r="X1841" s="426"/>
      <c r="Y1841" s="426"/>
      <c r="Z1841" s="426"/>
      <c r="AA1841" s="426"/>
      <c r="AB1841" s="426"/>
      <c r="AC1841" s="426"/>
      <c r="AD1841" s="426"/>
    </row>
    <row r="1842" spans="2:30" ht="20.25" hidden="1" customHeight="1" x14ac:dyDescent="0.4">
      <c r="B1842" s="426" t="str">
        <f>IF(入力情報!E569&lt;&gt;"","有限責任社員　　 　　　　　　"&amp;入力情報!E569&amp;" 殿","")</f>
        <v/>
      </c>
      <c r="C1842" s="426"/>
      <c r="D1842" s="426"/>
      <c r="E1842" s="426"/>
      <c r="F1842" s="426"/>
      <c r="G1842" s="426"/>
      <c r="H1842" s="426"/>
      <c r="I1842" s="426"/>
      <c r="J1842" s="426"/>
      <c r="K1842" s="426"/>
      <c r="L1842" s="426"/>
      <c r="M1842" s="426"/>
      <c r="N1842" s="426"/>
      <c r="O1842" s="426"/>
      <c r="P1842" s="426"/>
      <c r="Q1842" s="426"/>
      <c r="R1842" s="426"/>
      <c r="S1842" s="426"/>
      <c r="T1842" s="426"/>
      <c r="U1842" s="426"/>
      <c r="V1842" s="426"/>
      <c r="W1842" s="426"/>
      <c r="X1842" s="426"/>
      <c r="Y1842" s="426"/>
      <c r="Z1842" s="426"/>
      <c r="AA1842" s="426"/>
      <c r="AB1842" s="426"/>
      <c r="AC1842" s="426"/>
      <c r="AD1842" s="426"/>
    </row>
    <row r="1843" spans="2:30" ht="9.9499999999999993" hidden="1" customHeight="1" x14ac:dyDescent="0.4">
      <c r="B1843" s="145"/>
      <c r="C1843" s="145"/>
      <c r="D1843" s="145"/>
      <c r="E1843" s="145"/>
      <c r="F1843" s="145"/>
      <c r="G1843" s="145"/>
      <c r="H1843" s="145"/>
      <c r="I1843" s="145"/>
      <c r="J1843" s="145"/>
      <c r="K1843" s="145"/>
      <c r="L1843" s="145"/>
      <c r="M1843" s="145"/>
      <c r="N1843" s="145"/>
      <c r="O1843" s="145"/>
      <c r="P1843" s="145"/>
      <c r="Q1843" s="145"/>
      <c r="R1843" s="145"/>
      <c r="S1843" s="145"/>
      <c r="T1843" s="145"/>
      <c r="U1843" s="145"/>
      <c r="V1843" s="145"/>
      <c r="W1843" s="145"/>
      <c r="X1843" s="145"/>
      <c r="Y1843" s="145"/>
      <c r="Z1843" s="145"/>
      <c r="AA1843" s="145"/>
      <c r="AB1843" s="145"/>
      <c r="AC1843" s="145"/>
      <c r="AD1843" s="145"/>
    </row>
    <row r="1844" spans="2:30" ht="20.25" hidden="1" customHeight="1" x14ac:dyDescent="0.4">
      <c r="B1844" s="145"/>
      <c r="C1844" s="145"/>
      <c r="D1844" s="145"/>
      <c r="E1844" s="145"/>
      <c r="F1844" s="145"/>
      <c r="G1844" s="145"/>
      <c r="H1844" s="145"/>
      <c r="I1844" s="145"/>
      <c r="J1844" s="145"/>
      <c r="K1844" s="2" t="str">
        <f>IF(入力情報!E570="","",DBCS(TEXT(入力情報!E570,"0,000"))&amp;"yen")</f>
        <v/>
      </c>
      <c r="L1844" s="145"/>
      <c r="M1844" s="145"/>
      <c r="N1844" s="145"/>
      <c r="O1844" s="145"/>
      <c r="P1844" s="145"/>
      <c r="Q1844" s="145"/>
      <c r="R1844" s="145"/>
      <c r="S1844" s="145"/>
      <c r="T1844" s="145"/>
      <c r="U1844" s="145"/>
      <c r="V1844" s="145"/>
      <c r="W1844" s="145"/>
      <c r="X1844" s="145"/>
      <c r="Y1844" s="145"/>
      <c r="Z1844" s="145"/>
      <c r="AA1844" s="145"/>
      <c r="AB1844" s="145"/>
      <c r="AC1844" s="145"/>
      <c r="AD1844" s="145"/>
    </row>
    <row r="1845" spans="2:30" ht="20.25" hidden="1" customHeight="1" x14ac:dyDescent="0.4">
      <c r="B1845" s="145"/>
      <c r="C1845" s="145"/>
      <c r="D1845" s="145"/>
      <c r="E1845" s="145"/>
      <c r="F1845" s="145"/>
      <c r="G1845" s="145"/>
      <c r="H1845" s="145"/>
      <c r="J1845" s="2" t="str">
        <f>IF(入力情報!E570="","","金 "&amp;DBCS(TEXT(入力情報!E570,"0,000"))&amp;"円")</f>
        <v/>
      </c>
      <c r="L1845" s="145"/>
      <c r="M1845" s="145"/>
      <c r="N1845" s="145"/>
      <c r="O1845" s="145"/>
      <c r="P1845" s="145"/>
      <c r="Q1845" s="145"/>
      <c r="R1845" s="145"/>
      <c r="S1845" s="145"/>
      <c r="T1845" s="145"/>
      <c r="U1845" s="145"/>
      <c r="V1845" s="145"/>
      <c r="W1845" s="145"/>
      <c r="X1845" s="145"/>
      <c r="Y1845" s="145"/>
      <c r="Z1845" s="145"/>
      <c r="AA1845" s="145"/>
      <c r="AB1845" s="145"/>
      <c r="AC1845" s="145"/>
      <c r="AD1845" s="145"/>
    </row>
    <row r="1846" spans="2:30" ht="9.9499999999999993" hidden="1" customHeight="1" x14ac:dyDescent="0.4">
      <c r="B1846" s="145"/>
      <c r="C1846" s="145"/>
      <c r="D1846" s="145"/>
      <c r="E1846" s="145"/>
      <c r="F1846" s="145"/>
      <c r="G1846" s="145"/>
      <c r="H1846" s="145"/>
      <c r="L1846" s="145"/>
      <c r="M1846" s="145"/>
      <c r="N1846" s="145"/>
      <c r="O1846" s="145"/>
      <c r="P1846" s="145"/>
      <c r="Q1846" s="145"/>
      <c r="R1846" s="145"/>
      <c r="S1846" s="145"/>
      <c r="T1846" s="145"/>
      <c r="U1846" s="145"/>
      <c r="V1846" s="145"/>
      <c r="W1846" s="145"/>
      <c r="X1846" s="145"/>
      <c r="Y1846" s="145"/>
      <c r="Z1846" s="145"/>
      <c r="AA1846" s="145"/>
      <c r="AB1846" s="145"/>
      <c r="AC1846" s="145"/>
      <c r="AD1846" s="145"/>
    </row>
    <row r="1847" spans="2:30" ht="20.25" hidden="1" customHeight="1" x14ac:dyDescent="0.4">
      <c r="B1847" s="145"/>
      <c r="C1847" s="2" t="str">
        <f>"Received as a capital contribution to "&amp;入力情報!$E$6&amp;" Limited Liability Company."</f>
        <v>Received as a capital contribution to SampleName Limited Liability Company.</v>
      </c>
      <c r="E1847" s="145"/>
      <c r="F1847" s="145"/>
      <c r="G1847" s="145"/>
      <c r="H1847" s="145"/>
      <c r="L1847" s="145"/>
      <c r="M1847" s="145"/>
      <c r="N1847" s="145"/>
      <c r="O1847" s="145"/>
      <c r="P1847" s="145"/>
      <c r="Q1847" s="145"/>
      <c r="R1847" s="145"/>
      <c r="S1847" s="145"/>
      <c r="T1847" s="145"/>
      <c r="U1847" s="145"/>
      <c r="V1847" s="145"/>
      <c r="W1847" s="145"/>
      <c r="X1847" s="145"/>
      <c r="Y1847" s="145"/>
      <c r="Z1847" s="145"/>
      <c r="AA1847" s="145"/>
      <c r="AB1847" s="145"/>
      <c r="AC1847" s="145"/>
      <c r="AD1847" s="145"/>
    </row>
    <row r="1848" spans="2:30" ht="20.25" hidden="1" customHeight="1" x14ac:dyDescent="0.4">
      <c r="G1848" s="2" t="str">
        <f>入力情報!$E$6&amp;"合同会社の出資金として領収しました。"</f>
        <v>SampleName合同会社の出資金として領収しました。</v>
      </c>
    </row>
    <row r="1849" spans="2:30" ht="9.9499999999999993" hidden="1" customHeight="1" x14ac:dyDescent="0.4"/>
    <row r="1850" spans="2:30" ht="20.25" hidden="1" customHeight="1" x14ac:dyDescent="0.4">
      <c r="C1850" s="2" t="str">
        <f>入力情報!$E$776&amp;" year, "&amp;入力情報!$E$777&amp;" month-"&amp;入力情報!$E$778&amp;" day"</f>
        <v>2024 year, 4 month-25 day</v>
      </c>
    </row>
    <row r="1851" spans="2:30" ht="20.25" hidden="1" customHeight="1" x14ac:dyDescent="0.4">
      <c r="C1851" s="2" t="str">
        <f>DBCS(入力情報!$E$776)&amp;"年"&amp;DBCS(入力情報!$E$777)&amp;"月"&amp;DBCS(入力情報!$E$778)&amp;"日"</f>
        <v>２０２４年４月２５日</v>
      </c>
    </row>
    <row r="1852" spans="2:30" ht="9.9499999999999993" hidden="1" customHeight="1" x14ac:dyDescent="0.4"/>
    <row r="1853" spans="2:30" ht="20.25" hidden="1" customHeight="1" x14ac:dyDescent="0.4">
      <c r="M1853" s="2" t="str">
        <f>入力情報!$E$6&amp;" Limited Liability Company"</f>
        <v>SampleName Limited Liability Company</v>
      </c>
    </row>
    <row r="1854" spans="2:30" ht="20.25" hidden="1" customHeight="1" x14ac:dyDescent="0.4">
      <c r="M1854" s="2" t="str">
        <f>"Representative Members "&amp;入力情報!$E$12</f>
        <v>Representative Members Mary Smith</v>
      </c>
    </row>
    <row r="1855" spans="2:30" ht="20.25" hidden="1" customHeight="1" x14ac:dyDescent="0.4">
      <c r="M1855" s="2" t="str">
        <f>入力情報!E7&amp;"合同会社"</f>
        <v>サンプルネーム合同会社</v>
      </c>
    </row>
    <row r="1856" spans="2:30" ht="20.25" hidden="1" customHeight="1" x14ac:dyDescent="0.4">
      <c r="M1856" s="2" t="str">
        <f>"代表社員　"&amp;入力情報!$E$13</f>
        <v xml:space="preserve">代表社員　メアリー　スミス </v>
      </c>
    </row>
    <row r="1857" spans="1:30" ht="20.25" hidden="1" customHeight="1" x14ac:dyDescent="0.4"/>
    <row r="1858" spans="1:30" ht="20.25" hidden="1" customHeight="1" x14ac:dyDescent="0.4"/>
    <row r="1859" spans="1:30" ht="20.25" hidden="1" customHeight="1" x14ac:dyDescent="0.4">
      <c r="A1859" s="412"/>
      <c r="B1859" s="412"/>
      <c r="C1859" s="412"/>
      <c r="D1859" s="412"/>
      <c r="E1859" s="412"/>
      <c r="F1859" s="412"/>
      <c r="G1859" s="412"/>
      <c r="H1859" s="412"/>
      <c r="I1859" s="412"/>
      <c r="J1859" s="412"/>
      <c r="K1859" s="412"/>
      <c r="L1859" s="412"/>
      <c r="M1859" s="412"/>
      <c r="N1859" s="412"/>
      <c r="O1859" s="412"/>
      <c r="P1859" s="412"/>
      <c r="Q1859" s="412"/>
      <c r="R1859" s="412"/>
      <c r="S1859" s="412"/>
      <c r="T1859" s="412"/>
      <c r="U1859" s="412"/>
      <c r="V1859" s="412"/>
      <c r="W1859" s="412"/>
      <c r="X1859" s="412"/>
      <c r="Y1859" s="412"/>
      <c r="Z1859" s="412"/>
      <c r="AA1859" s="412"/>
      <c r="AB1859" s="412"/>
      <c r="AC1859" s="412"/>
      <c r="AD1859" s="412"/>
    </row>
    <row r="1860" spans="1:30" ht="20.25" hidden="1" customHeight="1" x14ac:dyDescent="0.4">
      <c r="A1860" s="412"/>
      <c r="B1860" s="412"/>
      <c r="C1860" s="412"/>
      <c r="D1860" s="412"/>
      <c r="E1860" s="412"/>
      <c r="F1860" s="412"/>
      <c r="G1860" s="412"/>
      <c r="H1860" s="412"/>
      <c r="I1860" s="412"/>
      <c r="J1860" s="412"/>
      <c r="K1860" s="412"/>
      <c r="L1860" s="412"/>
      <c r="M1860" s="412"/>
      <c r="N1860" s="412"/>
      <c r="O1860" s="412"/>
      <c r="P1860" s="412"/>
      <c r="Q1860" s="412"/>
      <c r="R1860" s="412"/>
      <c r="S1860" s="412"/>
      <c r="T1860" s="412"/>
      <c r="U1860" s="412"/>
      <c r="V1860" s="412"/>
      <c r="W1860" s="412"/>
      <c r="X1860" s="412"/>
      <c r="Y1860" s="412"/>
      <c r="Z1860" s="412"/>
      <c r="AA1860" s="412"/>
      <c r="AB1860" s="412"/>
      <c r="AC1860" s="412"/>
      <c r="AD1860" s="412"/>
    </row>
    <row r="1861" spans="1:30" ht="20.25" hidden="1" customHeight="1" x14ac:dyDescent="0.4">
      <c r="A1861" s="412"/>
      <c r="B1861" s="412"/>
      <c r="C1861" s="412"/>
      <c r="D1861" s="412"/>
      <c r="E1861" s="412"/>
      <c r="F1861" s="412"/>
      <c r="G1861" s="412"/>
      <c r="H1861" s="412"/>
      <c r="I1861" s="412"/>
      <c r="J1861" s="412"/>
      <c r="K1861" s="412"/>
      <c r="L1861" s="412"/>
      <c r="M1861" s="412"/>
      <c r="N1861" s="412"/>
      <c r="O1861" s="412"/>
      <c r="P1861" s="412"/>
      <c r="Q1861" s="412"/>
      <c r="R1861" s="412"/>
      <c r="S1861" s="412"/>
      <c r="T1861" s="412"/>
      <c r="U1861" s="412"/>
      <c r="V1861" s="412"/>
      <c r="W1861" s="412"/>
      <c r="X1861" s="412"/>
      <c r="Y1861" s="412"/>
      <c r="Z1861" s="412"/>
      <c r="AA1861" s="412"/>
      <c r="AB1861" s="412"/>
      <c r="AC1861" s="412"/>
      <c r="AD1861" s="412"/>
    </row>
    <row r="1862" spans="1:30" ht="20.25" hidden="1" customHeight="1" x14ac:dyDescent="0.4"/>
    <row r="1863" spans="1:30" ht="20.25" hidden="1" customHeight="1" x14ac:dyDescent="0.4">
      <c r="B1863" s="427"/>
      <c r="C1863" s="427"/>
      <c r="D1863" s="427"/>
      <c r="E1863" s="427"/>
      <c r="F1863" s="427"/>
      <c r="G1863" s="427"/>
      <c r="H1863" s="427"/>
      <c r="I1863" s="427"/>
      <c r="J1863" s="427"/>
      <c r="K1863" s="427"/>
      <c r="L1863" s="427"/>
      <c r="M1863" s="427"/>
      <c r="N1863" s="427"/>
      <c r="O1863" s="427"/>
      <c r="P1863" s="427"/>
      <c r="Q1863" s="427"/>
      <c r="R1863" s="427"/>
      <c r="S1863" s="427"/>
      <c r="T1863" s="427"/>
      <c r="U1863" s="427"/>
      <c r="V1863" s="427"/>
      <c r="W1863" s="427"/>
      <c r="X1863" s="427"/>
      <c r="Y1863" s="427"/>
      <c r="Z1863" s="427"/>
      <c r="AA1863" s="427"/>
      <c r="AB1863" s="427"/>
      <c r="AC1863" s="427"/>
      <c r="AD1863" s="427"/>
    </row>
    <row r="1864" spans="1:30" ht="20.25" hidden="1" customHeight="1" x14ac:dyDescent="0.4">
      <c r="B1864" s="427"/>
      <c r="C1864" s="427"/>
      <c r="D1864" s="427"/>
      <c r="E1864" s="427"/>
      <c r="F1864" s="427"/>
      <c r="G1864" s="427"/>
      <c r="H1864" s="427"/>
      <c r="I1864" s="427"/>
      <c r="J1864" s="427"/>
      <c r="K1864" s="427"/>
      <c r="L1864" s="427"/>
      <c r="M1864" s="427"/>
      <c r="N1864" s="427"/>
      <c r="O1864" s="427"/>
      <c r="P1864" s="427"/>
      <c r="Q1864" s="427"/>
      <c r="R1864" s="427"/>
      <c r="S1864" s="427"/>
      <c r="T1864" s="427"/>
      <c r="U1864" s="427"/>
      <c r="V1864" s="427"/>
      <c r="W1864" s="427"/>
      <c r="X1864" s="427"/>
      <c r="Y1864" s="427"/>
      <c r="Z1864" s="427"/>
      <c r="AA1864" s="427"/>
      <c r="AB1864" s="427"/>
      <c r="AC1864" s="427"/>
      <c r="AD1864" s="427"/>
    </row>
    <row r="1865" spans="1:30" ht="20.25" hidden="1" customHeight="1" x14ac:dyDescent="0.4"/>
    <row r="1866" spans="1:30" ht="20.25" hidden="1" customHeight="1" x14ac:dyDescent="0.4"/>
    <row r="1867" spans="1:30" ht="20.25" hidden="1" customHeight="1" x14ac:dyDescent="0.4"/>
    <row r="1868" spans="1:30" ht="20.25" hidden="1" customHeight="1" x14ac:dyDescent="0.4"/>
    <row r="1869" spans="1:30" ht="20.25" hidden="1" customHeight="1" x14ac:dyDescent="0.4"/>
    <row r="1870" spans="1:30" ht="20.25" hidden="1" customHeight="1" x14ac:dyDescent="0.4"/>
    <row r="1871" spans="1:30" ht="20.25" hidden="1" customHeight="1" x14ac:dyDescent="0.4"/>
    <row r="1872" spans="1:30" ht="20.25" hidden="1" customHeight="1" x14ac:dyDescent="0.4"/>
    <row r="1873" spans="1:33" ht="20.25" hidden="1" customHeight="1" x14ac:dyDescent="0.4"/>
    <row r="1874" spans="1:33" ht="20.25" hidden="1" customHeight="1" x14ac:dyDescent="0.4"/>
    <row r="1875" spans="1:33" ht="20.25" hidden="1" customHeight="1" x14ac:dyDescent="0.4"/>
    <row r="1876" spans="1:33" ht="20.25" hidden="1" customHeight="1" x14ac:dyDescent="0.4"/>
    <row r="1877" spans="1:33" ht="12" hidden="1" customHeight="1" x14ac:dyDescent="0.4">
      <c r="A1877" s="412" t="s">
        <v>6688</v>
      </c>
      <c r="B1877" s="412"/>
      <c r="C1877" s="412"/>
      <c r="D1877" s="412"/>
      <c r="E1877" s="412"/>
      <c r="F1877" s="412"/>
      <c r="G1877" s="412"/>
      <c r="H1877" s="412"/>
      <c r="I1877" s="412"/>
      <c r="J1877" s="412"/>
      <c r="K1877" s="412"/>
      <c r="L1877" s="412"/>
      <c r="M1877" s="412"/>
      <c r="N1877" s="412"/>
      <c r="O1877" s="412"/>
      <c r="P1877" s="412"/>
      <c r="Q1877" s="412"/>
      <c r="R1877" s="412"/>
      <c r="S1877" s="412"/>
      <c r="T1877" s="412"/>
      <c r="U1877" s="412"/>
      <c r="V1877" s="412"/>
      <c r="W1877" s="412"/>
      <c r="X1877" s="412"/>
      <c r="Y1877" s="412"/>
      <c r="Z1877" s="412"/>
      <c r="AA1877" s="412"/>
      <c r="AB1877" s="412"/>
      <c r="AC1877" s="412"/>
      <c r="AD1877" s="412"/>
    </row>
    <row r="1878" spans="1:33" ht="12" hidden="1" customHeight="1" x14ac:dyDescent="0.4">
      <c r="A1878" s="412"/>
      <c r="B1878" s="412"/>
      <c r="C1878" s="412"/>
      <c r="D1878" s="412"/>
      <c r="E1878" s="412"/>
      <c r="F1878" s="412"/>
      <c r="G1878" s="412"/>
      <c r="H1878" s="412"/>
      <c r="I1878" s="412"/>
      <c r="J1878" s="412"/>
      <c r="K1878" s="412"/>
      <c r="L1878" s="412"/>
      <c r="M1878" s="412"/>
      <c r="N1878" s="412"/>
      <c r="O1878" s="412"/>
      <c r="P1878" s="412"/>
      <c r="Q1878" s="412"/>
      <c r="R1878" s="412"/>
      <c r="S1878" s="412"/>
      <c r="T1878" s="412"/>
      <c r="U1878" s="412"/>
      <c r="V1878" s="412"/>
      <c r="W1878" s="412"/>
      <c r="X1878" s="412"/>
      <c r="Y1878" s="412"/>
      <c r="Z1878" s="412"/>
      <c r="AA1878" s="412"/>
      <c r="AB1878" s="412"/>
      <c r="AC1878" s="412"/>
      <c r="AD1878" s="412"/>
      <c r="AF1878" s="2" t="s">
        <v>6189</v>
      </c>
      <c r="AG1878" s="2" t="str">
        <f>入力情報!C580</f>
        <v>Name of Menbers 47
（社員 47の氏名）</v>
      </c>
    </row>
    <row r="1879" spans="1:33" ht="12" hidden="1" customHeight="1" x14ac:dyDescent="0.4">
      <c r="A1879" s="412"/>
      <c r="B1879" s="412"/>
      <c r="C1879" s="412"/>
      <c r="D1879" s="412"/>
      <c r="E1879" s="412"/>
      <c r="F1879" s="412"/>
      <c r="G1879" s="412"/>
      <c r="H1879" s="412"/>
      <c r="I1879" s="412"/>
      <c r="J1879" s="412"/>
      <c r="K1879" s="412"/>
      <c r="L1879" s="412"/>
      <c r="M1879" s="412"/>
      <c r="N1879" s="412"/>
      <c r="O1879" s="412"/>
      <c r="P1879" s="412"/>
      <c r="Q1879" s="412"/>
      <c r="R1879" s="412"/>
      <c r="S1879" s="412"/>
      <c r="T1879" s="412"/>
      <c r="U1879" s="412"/>
      <c r="V1879" s="412"/>
      <c r="W1879" s="412"/>
      <c r="X1879" s="412"/>
      <c r="Y1879" s="412"/>
      <c r="Z1879" s="412"/>
      <c r="AA1879" s="412"/>
      <c r="AB1879" s="412"/>
      <c r="AC1879" s="412"/>
      <c r="AD1879" s="412"/>
    </row>
    <row r="1880" spans="1:33" ht="9.9499999999999993" hidden="1" customHeight="1" x14ac:dyDescent="0.4"/>
    <row r="1881" spans="1:33" ht="20.25" hidden="1" customHeight="1" x14ac:dyDescent="0.4">
      <c r="B1881" s="426" t="str">
        <f>IF(入力情報!E580&lt;&gt;"","member with Limited Liability  "&amp;入力情報!E580,"")</f>
        <v/>
      </c>
      <c r="C1881" s="426"/>
      <c r="D1881" s="426"/>
      <c r="E1881" s="426"/>
      <c r="F1881" s="426"/>
      <c r="G1881" s="426"/>
      <c r="H1881" s="426"/>
      <c r="I1881" s="426"/>
      <c r="J1881" s="426"/>
      <c r="K1881" s="426"/>
      <c r="L1881" s="426"/>
      <c r="M1881" s="426"/>
      <c r="N1881" s="426"/>
      <c r="O1881" s="426"/>
      <c r="P1881" s="426"/>
      <c r="Q1881" s="426"/>
      <c r="R1881" s="426"/>
      <c r="S1881" s="426"/>
      <c r="T1881" s="426"/>
      <c r="U1881" s="426"/>
      <c r="V1881" s="426"/>
      <c r="W1881" s="426"/>
      <c r="X1881" s="426"/>
      <c r="Y1881" s="426"/>
      <c r="Z1881" s="426"/>
      <c r="AA1881" s="426"/>
      <c r="AB1881" s="426"/>
      <c r="AC1881" s="426"/>
      <c r="AD1881" s="426"/>
    </row>
    <row r="1882" spans="1:33" ht="20.25" hidden="1" customHeight="1" x14ac:dyDescent="0.4">
      <c r="B1882" s="426" t="str">
        <f>IF(入力情報!E581&lt;&gt;"","有限責任社員　　 　　　　　　"&amp;入力情報!E581&amp;" 殿","")</f>
        <v/>
      </c>
      <c r="C1882" s="426"/>
      <c r="D1882" s="426"/>
      <c r="E1882" s="426"/>
      <c r="F1882" s="426"/>
      <c r="G1882" s="426"/>
      <c r="H1882" s="426"/>
      <c r="I1882" s="426"/>
      <c r="J1882" s="426"/>
      <c r="K1882" s="426"/>
      <c r="L1882" s="426"/>
      <c r="M1882" s="426"/>
      <c r="N1882" s="426"/>
      <c r="O1882" s="426"/>
      <c r="P1882" s="426"/>
      <c r="Q1882" s="426"/>
      <c r="R1882" s="426"/>
      <c r="S1882" s="426"/>
      <c r="T1882" s="426"/>
      <c r="U1882" s="426"/>
      <c r="V1882" s="426"/>
      <c r="W1882" s="426"/>
      <c r="X1882" s="426"/>
      <c r="Y1882" s="426"/>
      <c r="Z1882" s="426"/>
      <c r="AA1882" s="426"/>
      <c r="AB1882" s="426"/>
      <c r="AC1882" s="426"/>
      <c r="AD1882" s="426"/>
    </row>
    <row r="1883" spans="1:33" ht="9.9499999999999993" hidden="1" customHeight="1" x14ac:dyDescent="0.4">
      <c r="B1883" s="145"/>
      <c r="C1883" s="145"/>
      <c r="D1883" s="145"/>
      <c r="E1883" s="145"/>
      <c r="F1883" s="145"/>
      <c r="G1883" s="145"/>
      <c r="H1883" s="145"/>
      <c r="I1883" s="145"/>
      <c r="J1883" s="145"/>
      <c r="K1883" s="145"/>
      <c r="L1883" s="145"/>
      <c r="M1883" s="145"/>
      <c r="N1883" s="145"/>
      <c r="O1883" s="145"/>
      <c r="P1883" s="145"/>
      <c r="Q1883" s="145"/>
      <c r="R1883" s="145"/>
      <c r="S1883" s="145"/>
      <c r="T1883" s="145"/>
      <c r="U1883" s="145"/>
      <c r="V1883" s="145"/>
      <c r="W1883" s="145"/>
      <c r="X1883" s="145"/>
      <c r="Y1883" s="145"/>
      <c r="Z1883" s="145"/>
      <c r="AA1883" s="145"/>
      <c r="AB1883" s="145"/>
      <c r="AC1883" s="145"/>
      <c r="AD1883" s="145"/>
    </row>
    <row r="1884" spans="1:33" ht="20.25" hidden="1" customHeight="1" x14ac:dyDescent="0.4">
      <c r="B1884" s="145"/>
      <c r="C1884" s="145"/>
      <c r="D1884" s="145"/>
      <c r="E1884" s="145"/>
      <c r="F1884" s="145"/>
      <c r="G1884" s="145"/>
      <c r="H1884" s="145"/>
      <c r="I1884" s="145"/>
      <c r="J1884" s="145"/>
      <c r="K1884" s="2" t="str">
        <f>IF(入力情報!E582="","",DBCS(TEXT(入力情報!E582,"0,000"))&amp;"yen")</f>
        <v/>
      </c>
      <c r="L1884" s="145"/>
      <c r="M1884" s="145"/>
      <c r="N1884" s="145"/>
      <c r="O1884" s="145"/>
      <c r="P1884" s="145"/>
      <c r="Q1884" s="145"/>
      <c r="R1884" s="145"/>
      <c r="S1884" s="145"/>
      <c r="T1884" s="145"/>
      <c r="U1884" s="145"/>
      <c r="V1884" s="145"/>
      <c r="W1884" s="145"/>
      <c r="X1884" s="145"/>
      <c r="Y1884" s="145"/>
      <c r="Z1884" s="145"/>
      <c r="AA1884" s="145"/>
      <c r="AB1884" s="145"/>
      <c r="AC1884" s="145"/>
      <c r="AD1884" s="145"/>
    </row>
    <row r="1885" spans="1:33" ht="20.25" hidden="1" customHeight="1" x14ac:dyDescent="0.4">
      <c r="B1885" s="145"/>
      <c r="C1885" s="145"/>
      <c r="D1885" s="145"/>
      <c r="E1885" s="145"/>
      <c r="F1885" s="145"/>
      <c r="G1885" s="145"/>
      <c r="H1885" s="145"/>
      <c r="J1885" s="2" t="str">
        <f>IF(入力情報!E582="","","金 "&amp;DBCS(TEXT(入力情報!E582,"0,000"))&amp;"円")</f>
        <v/>
      </c>
      <c r="L1885" s="145"/>
      <c r="M1885" s="145"/>
      <c r="N1885" s="145"/>
      <c r="O1885" s="145"/>
      <c r="P1885" s="145"/>
      <c r="Q1885" s="145"/>
      <c r="R1885" s="145"/>
      <c r="S1885" s="145"/>
      <c r="T1885" s="145"/>
      <c r="U1885" s="145"/>
      <c r="V1885" s="145"/>
      <c r="W1885" s="145"/>
      <c r="X1885" s="145"/>
      <c r="Y1885" s="145"/>
      <c r="Z1885" s="145"/>
      <c r="AA1885" s="145"/>
      <c r="AB1885" s="145"/>
      <c r="AC1885" s="145"/>
      <c r="AD1885" s="145"/>
    </row>
    <row r="1886" spans="1:33" ht="9.9499999999999993" hidden="1" customHeight="1" x14ac:dyDescent="0.4">
      <c r="B1886" s="145"/>
      <c r="C1886" s="145"/>
      <c r="D1886" s="145"/>
      <c r="E1886" s="145"/>
      <c r="F1886" s="145"/>
      <c r="G1886" s="145"/>
      <c r="H1886" s="145"/>
      <c r="L1886" s="145"/>
      <c r="M1886" s="145"/>
      <c r="N1886" s="145"/>
      <c r="O1886" s="145"/>
      <c r="P1886" s="145"/>
      <c r="Q1886" s="145"/>
      <c r="R1886" s="145"/>
      <c r="S1886" s="145"/>
      <c r="T1886" s="145"/>
      <c r="U1886" s="145"/>
      <c r="V1886" s="145"/>
      <c r="W1886" s="145"/>
      <c r="X1886" s="145"/>
      <c r="Y1886" s="145"/>
      <c r="Z1886" s="145"/>
      <c r="AA1886" s="145"/>
      <c r="AB1886" s="145"/>
      <c r="AC1886" s="145"/>
      <c r="AD1886" s="145"/>
    </row>
    <row r="1887" spans="1:33" ht="20.25" hidden="1" customHeight="1" x14ac:dyDescent="0.4">
      <c r="B1887" s="145"/>
      <c r="C1887" s="2" t="str">
        <f>"Received as a capital contribution to "&amp;入力情報!$E$6&amp;" Limited Liability Company."</f>
        <v>Received as a capital contribution to SampleName Limited Liability Company.</v>
      </c>
      <c r="E1887" s="145"/>
      <c r="F1887" s="145"/>
      <c r="G1887" s="145"/>
      <c r="H1887" s="145"/>
      <c r="L1887" s="145"/>
      <c r="M1887" s="145"/>
      <c r="N1887" s="145"/>
      <c r="O1887" s="145"/>
      <c r="P1887" s="145"/>
      <c r="Q1887" s="145"/>
      <c r="R1887" s="145"/>
      <c r="S1887" s="145"/>
      <c r="T1887" s="145"/>
      <c r="U1887" s="145"/>
      <c r="V1887" s="145"/>
      <c r="W1887" s="145"/>
      <c r="X1887" s="145"/>
      <c r="Y1887" s="145"/>
      <c r="Z1887" s="145"/>
      <c r="AA1887" s="145"/>
      <c r="AB1887" s="145"/>
      <c r="AC1887" s="145"/>
      <c r="AD1887" s="145"/>
    </row>
    <row r="1888" spans="1:33" ht="20.25" hidden="1" customHeight="1" x14ac:dyDescent="0.4">
      <c r="G1888" s="2" t="str">
        <f>入力情報!$E$6&amp;"合同会社の出資金として領収しました。"</f>
        <v>SampleName合同会社の出資金として領収しました。</v>
      </c>
    </row>
    <row r="1889" spans="1:30" ht="9.9499999999999993" hidden="1" customHeight="1" x14ac:dyDescent="0.4"/>
    <row r="1890" spans="1:30" ht="20.25" hidden="1" customHeight="1" x14ac:dyDescent="0.4">
      <c r="C1890" s="2" t="str">
        <f>入力情報!$E$776&amp;" year, "&amp;入力情報!$E$777&amp;" month-"&amp;入力情報!$E$778&amp;" day"</f>
        <v>2024 year, 4 month-25 day</v>
      </c>
    </row>
    <row r="1891" spans="1:30" ht="20.25" hidden="1" customHeight="1" x14ac:dyDescent="0.4">
      <c r="C1891" s="2" t="str">
        <f>DBCS(入力情報!$E$776)&amp;"年"&amp;DBCS(入力情報!$E$777)&amp;"月"&amp;DBCS(入力情報!$E$778)&amp;"日"</f>
        <v>２０２４年４月２５日</v>
      </c>
    </row>
    <row r="1892" spans="1:30" ht="9.9499999999999993" hidden="1" customHeight="1" x14ac:dyDescent="0.4"/>
    <row r="1893" spans="1:30" ht="20.25" hidden="1" customHeight="1" x14ac:dyDescent="0.4">
      <c r="M1893" s="2" t="str">
        <f>入力情報!$E$6&amp;" Limited Liability Company"</f>
        <v>SampleName Limited Liability Company</v>
      </c>
    </row>
    <row r="1894" spans="1:30" ht="20.25" hidden="1" customHeight="1" x14ac:dyDescent="0.4">
      <c r="M1894" s="2" t="str">
        <f>"Representative Members "&amp;入力情報!$E$12</f>
        <v>Representative Members Mary Smith</v>
      </c>
    </row>
    <row r="1895" spans="1:30" ht="20.25" hidden="1" customHeight="1" x14ac:dyDescent="0.4">
      <c r="M1895" s="2" t="str">
        <f>入力情報!E7&amp;"合同会社"</f>
        <v>サンプルネーム合同会社</v>
      </c>
    </row>
    <row r="1896" spans="1:30" ht="20.25" hidden="1" customHeight="1" x14ac:dyDescent="0.4">
      <c r="M1896" s="2" t="str">
        <f>"代表社員　"&amp;入力情報!$E$13</f>
        <v xml:space="preserve">代表社員　メアリー　スミス </v>
      </c>
    </row>
    <row r="1897" spans="1:30" ht="20.25" hidden="1" customHeight="1" x14ac:dyDescent="0.4"/>
    <row r="1898" spans="1:30" ht="20.25" hidden="1" customHeight="1" x14ac:dyDescent="0.4"/>
    <row r="1899" spans="1:30" ht="20.25" hidden="1" customHeight="1" x14ac:dyDescent="0.4">
      <c r="A1899" s="412"/>
      <c r="B1899" s="412"/>
      <c r="C1899" s="412"/>
      <c r="D1899" s="412"/>
      <c r="E1899" s="412"/>
      <c r="F1899" s="412"/>
      <c r="G1899" s="412"/>
      <c r="H1899" s="412"/>
      <c r="I1899" s="412"/>
      <c r="J1899" s="412"/>
      <c r="K1899" s="412"/>
      <c r="L1899" s="412"/>
      <c r="M1899" s="412"/>
      <c r="N1899" s="412"/>
      <c r="O1899" s="412"/>
      <c r="P1899" s="412"/>
      <c r="Q1899" s="412"/>
      <c r="R1899" s="412"/>
      <c r="S1899" s="412"/>
      <c r="T1899" s="412"/>
      <c r="U1899" s="412"/>
      <c r="V1899" s="412"/>
      <c r="W1899" s="412"/>
      <c r="X1899" s="412"/>
      <c r="Y1899" s="412"/>
      <c r="Z1899" s="412"/>
      <c r="AA1899" s="412"/>
      <c r="AB1899" s="412"/>
      <c r="AC1899" s="412"/>
      <c r="AD1899" s="412"/>
    </row>
    <row r="1900" spans="1:30" ht="20.25" hidden="1" customHeight="1" x14ac:dyDescent="0.4">
      <c r="A1900" s="412"/>
      <c r="B1900" s="412"/>
      <c r="C1900" s="412"/>
      <c r="D1900" s="412"/>
      <c r="E1900" s="412"/>
      <c r="F1900" s="412"/>
      <c r="G1900" s="412"/>
      <c r="H1900" s="412"/>
      <c r="I1900" s="412"/>
      <c r="J1900" s="412"/>
      <c r="K1900" s="412"/>
      <c r="L1900" s="412"/>
      <c r="M1900" s="412"/>
      <c r="N1900" s="412"/>
      <c r="O1900" s="412"/>
      <c r="P1900" s="412"/>
      <c r="Q1900" s="412"/>
      <c r="R1900" s="412"/>
      <c r="S1900" s="412"/>
      <c r="T1900" s="412"/>
      <c r="U1900" s="412"/>
      <c r="V1900" s="412"/>
      <c r="W1900" s="412"/>
      <c r="X1900" s="412"/>
      <c r="Y1900" s="412"/>
      <c r="Z1900" s="412"/>
      <c r="AA1900" s="412"/>
      <c r="AB1900" s="412"/>
      <c r="AC1900" s="412"/>
      <c r="AD1900" s="412"/>
    </row>
    <row r="1901" spans="1:30" ht="20.25" hidden="1" customHeight="1" x14ac:dyDescent="0.4">
      <c r="A1901" s="412"/>
      <c r="B1901" s="412"/>
      <c r="C1901" s="412"/>
      <c r="D1901" s="412"/>
      <c r="E1901" s="412"/>
      <c r="F1901" s="412"/>
      <c r="G1901" s="412"/>
      <c r="H1901" s="412"/>
      <c r="I1901" s="412"/>
      <c r="J1901" s="412"/>
      <c r="K1901" s="412"/>
      <c r="L1901" s="412"/>
      <c r="M1901" s="412"/>
      <c r="N1901" s="412"/>
      <c r="O1901" s="412"/>
      <c r="P1901" s="412"/>
      <c r="Q1901" s="412"/>
      <c r="R1901" s="412"/>
      <c r="S1901" s="412"/>
      <c r="T1901" s="412"/>
      <c r="U1901" s="412"/>
      <c r="V1901" s="412"/>
      <c r="W1901" s="412"/>
      <c r="X1901" s="412"/>
      <c r="Y1901" s="412"/>
      <c r="Z1901" s="412"/>
      <c r="AA1901" s="412"/>
      <c r="AB1901" s="412"/>
      <c r="AC1901" s="412"/>
      <c r="AD1901" s="412"/>
    </row>
    <row r="1902" spans="1:30" ht="20.25" hidden="1" customHeight="1" x14ac:dyDescent="0.4"/>
    <row r="1903" spans="1:30" ht="20.25" hidden="1" customHeight="1" x14ac:dyDescent="0.4">
      <c r="B1903" s="427"/>
      <c r="C1903" s="427"/>
      <c r="D1903" s="427"/>
      <c r="E1903" s="427"/>
      <c r="F1903" s="427"/>
      <c r="G1903" s="427"/>
      <c r="H1903" s="427"/>
      <c r="I1903" s="427"/>
      <c r="J1903" s="427"/>
      <c r="K1903" s="427"/>
      <c r="L1903" s="427"/>
      <c r="M1903" s="427"/>
      <c r="N1903" s="427"/>
      <c r="O1903" s="427"/>
      <c r="P1903" s="427"/>
      <c r="Q1903" s="427"/>
      <c r="R1903" s="427"/>
      <c r="S1903" s="427"/>
      <c r="T1903" s="427"/>
      <c r="U1903" s="427"/>
      <c r="V1903" s="427"/>
      <c r="W1903" s="427"/>
      <c r="X1903" s="427"/>
      <c r="Y1903" s="427"/>
      <c r="Z1903" s="427"/>
      <c r="AA1903" s="427"/>
      <c r="AB1903" s="427"/>
      <c r="AC1903" s="427"/>
      <c r="AD1903" s="427"/>
    </row>
    <row r="1904" spans="1:30" ht="20.25" hidden="1" customHeight="1" x14ac:dyDescent="0.4">
      <c r="B1904" s="427"/>
      <c r="C1904" s="427"/>
      <c r="D1904" s="427"/>
      <c r="E1904" s="427"/>
      <c r="F1904" s="427"/>
      <c r="G1904" s="427"/>
      <c r="H1904" s="427"/>
      <c r="I1904" s="427"/>
      <c r="J1904" s="427"/>
      <c r="K1904" s="427"/>
      <c r="L1904" s="427"/>
      <c r="M1904" s="427"/>
      <c r="N1904" s="427"/>
      <c r="O1904" s="427"/>
      <c r="P1904" s="427"/>
      <c r="Q1904" s="427"/>
      <c r="R1904" s="427"/>
      <c r="S1904" s="427"/>
      <c r="T1904" s="427"/>
      <c r="U1904" s="427"/>
      <c r="V1904" s="427"/>
      <c r="W1904" s="427"/>
      <c r="X1904" s="427"/>
      <c r="Y1904" s="427"/>
      <c r="Z1904" s="427"/>
      <c r="AA1904" s="427"/>
      <c r="AB1904" s="427"/>
      <c r="AC1904" s="427"/>
      <c r="AD1904" s="427"/>
    </row>
    <row r="1905" spans="1:33" ht="20.25" hidden="1" customHeight="1" x14ac:dyDescent="0.4"/>
    <row r="1906" spans="1:33" ht="20.25" hidden="1" customHeight="1" x14ac:dyDescent="0.4"/>
    <row r="1907" spans="1:33" ht="20.25" hidden="1" customHeight="1" x14ac:dyDescent="0.4"/>
    <row r="1908" spans="1:33" ht="20.25" hidden="1" customHeight="1" x14ac:dyDescent="0.4"/>
    <row r="1909" spans="1:33" ht="20.25" hidden="1" customHeight="1" x14ac:dyDescent="0.4"/>
    <row r="1910" spans="1:33" ht="20.25" hidden="1" customHeight="1" x14ac:dyDescent="0.4"/>
    <row r="1911" spans="1:33" ht="20.25" hidden="1" customHeight="1" x14ac:dyDescent="0.4"/>
    <row r="1912" spans="1:33" ht="20.25" hidden="1" customHeight="1" x14ac:dyDescent="0.4"/>
    <row r="1913" spans="1:33" ht="20.25" hidden="1" customHeight="1" x14ac:dyDescent="0.4"/>
    <row r="1914" spans="1:33" ht="20.25" hidden="1" customHeight="1" x14ac:dyDescent="0.4"/>
    <row r="1915" spans="1:33" ht="20.25" hidden="1" customHeight="1" x14ac:dyDescent="0.4"/>
    <row r="1916" spans="1:33" ht="20.25" hidden="1" customHeight="1" x14ac:dyDescent="0.4"/>
    <row r="1917" spans="1:33" ht="12" hidden="1" customHeight="1" x14ac:dyDescent="0.4">
      <c r="A1917" s="412" t="s">
        <v>6688</v>
      </c>
      <c r="B1917" s="412"/>
      <c r="C1917" s="412"/>
      <c r="D1917" s="412"/>
      <c r="E1917" s="412"/>
      <c r="F1917" s="412"/>
      <c r="G1917" s="412"/>
      <c r="H1917" s="412"/>
      <c r="I1917" s="412"/>
      <c r="J1917" s="412"/>
      <c r="K1917" s="412"/>
      <c r="L1917" s="412"/>
      <c r="M1917" s="412"/>
      <c r="N1917" s="412"/>
      <c r="O1917" s="412"/>
      <c r="P1917" s="412"/>
      <c r="Q1917" s="412"/>
      <c r="R1917" s="412"/>
      <c r="S1917" s="412"/>
      <c r="T1917" s="412"/>
      <c r="U1917" s="412"/>
      <c r="V1917" s="412"/>
      <c r="W1917" s="412"/>
      <c r="X1917" s="412"/>
      <c r="Y1917" s="412"/>
      <c r="Z1917" s="412"/>
      <c r="AA1917" s="412"/>
      <c r="AB1917" s="412"/>
      <c r="AC1917" s="412"/>
      <c r="AD1917" s="412"/>
    </row>
    <row r="1918" spans="1:33" ht="12" hidden="1" customHeight="1" x14ac:dyDescent="0.4">
      <c r="A1918" s="412"/>
      <c r="B1918" s="412"/>
      <c r="C1918" s="412"/>
      <c r="D1918" s="412"/>
      <c r="E1918" s="412"/>
      <c r="F1918" s="412"/>
      <c r="G1918" s="412"/>
      <c r="H1918" s="412"/>
      <c r="I1918" s="412"/>
      <c r="J1918" s="412"/>
      <c r="K1918" s="412"/>
      <c r="L1918" s="412"/>
      <c r="M1918" s="412"/>
      <c r="N1918" s="412"/>
      <c r="O1918" s="412"/>
      <c r="P1918" s="412"/>
      <c r="Q1918" s="412"/>
      <c r="R1918" s="412"/>
      <c r="S1918" s="412"/>
      <c r="T1918" s="412"/>
      <c r="U1918" s="412"/>
      <c r="V1918" s="412"/>
      <c r="W1918" s="412"/>
      <c r="X1918" s="412"/>
      <c r="Y1918" s="412"/>
      <c r="Z1918" s="412"/>
      <c r="AA1918" s="412"/>
      <c r="AB1918" s="412"/>
      <c r="AC1918" s="412"/>
      <c r="AD1918" s="412"/>
      <c r="AF1918" s="2" t="s">
        <v>6189</v>
      </c>
      <c r="AG1918" s="2" t="str">
        <f>入力情報!C592</f>
        <v>Name of Menbers 48
（社員 48の氏名）</v>
      </c>
    </row>
    <row r="1919" spans="1:33" ht="12" hidden="1" customHeight="1" x14ac:dyDescent="0.4">
      <c r="A1919" s="412"/>
      <c r="B1919" s="412"/>
      <c r="C1919" s="412"/>
      <c r="D1919" s="412"/>
      <c r="E1919" s="412"/>
      <c r="F1919" s="412"/>
      <c r="G1919" s="412"/>
      <c r="H1919" s="412"/>
      <c r="I1919" s="412"/>
      <c r="J1919" s="412"/>
      <c r="K1919" s="412"/>
      <c r="L1919" s="412"/>
      <c r="M1919" s="412"/>
      <c r="N1919" s="412"/>
      <c r="O1919" s="412"/>
      <c r="P1919" s="412"/>
      <c r="Q1919" s="412"/>
      <c r="R1919" s="412"/>
      <c r="S1919" s="412"/>
      <c r="T1919" s="412"/>
      <c r="U1919" s="412"/>
      <c r="V1919" s="412"/>
      <c r="W1919" s="412"/>
      <c r="X1919" s="412"/>
      <c r="Y1919" s="412"/>
      <c r="Z1919" s="412"/>
      <c r="AA1919" s="412"/>
      <c r="AB1919" s="412"/>
      <c r="AC1919" s="412"/>
      <c r="AD1919" s="412"/>
    </row>
    <row r="1920" spans="1:33" ht="9.9499999999999993" hidden="1" customHeight="1" x14ac:dyDescent="0.4"/>
    <row r="1921" spans="2:30" ht="20.25" hidden="1" customHeight="1" x14ac:dyDescent="0.4">
      <c r="B1921" s="426" t="str">
        <f>IF(入力情報!E592&lt;&gt;"","member with Limited Liability  "&amp;入力情報!E592,"")</f>
        <v/>
      </c>
      <c r="C1921" s="426"/>
      <c r="D1921" s="426"/>
      <c r="E1921" s="426"/>
      <c r="F1921" s="426"/>
      <c r="G1921" s="426"/>
      <c r="H1921" s="426"/>
      <c r="I1921" s="426"/>
      <c r="J1921" s="426"/>
      <c r="K1921" s="426"/>
      <c r="L1921" s="426"/>
      <c r="M1921" s="426"/>
      <c r="N1921" s="426"/>
      <c r="O1921" s="426"/>
      <c r="P1921" s="426"/>
      <c r="Q1921" s="426"/>
      <c r="R1921" s="426"/>
      <c r="S1921" s="426"/>
      <c r="T1921" s="426"/>
      <c r="U1921" s="426"/>
      <c r="V1921" s="426"/>
      <c r="W1921" s="426"/>
      <c r="X1921" s="426"/>
      <c r="Y1921" s="426"/>
      <c r="Z1921" s="426"/>
      <c r="AA1921" s="426"/>
      <c r="AB1921" s="426"/>
      <c r="AC1921" s="426"/>
      <c r="AD1921" s="426"/>
    </row>
    <row r="1922" spans="2:30" ht="20.25" hidden="1" customHeight="1" x14ac:dyDescent="0.4">
      <c r="B1922" s="426" t="str">
        <f>IF(入力情報!E593&lt;&gt;"","有限責任社員　　 　　　　　　"&amp;入力情報!E593&amp;" 殿","")</f>
        <v/>
      </c>
      <c r="C1922" s="426"/>
      <c r="D1922" s="426"/>
      <c r="E1922" s="426"/>
      <c r="F1922" s="426"/>
      <c r="G1922" s="426"/>
      <c r="H1922" s="426"/>
      <c r="I1922" s="426"/>
      <c r="J1922" s="426"/>
      <c r="K1922" s="426"/>
      <c r="L1922" s="426"/>
      <c r="M1922" s="426"/>
      <c r="N1922" s="426"/>
      <c r="O1922" s="426"/>
      <c r="P1922" s="426"/>
      <c r="Q1922" s="426"/>
      <c r="R1922" s="426"/>
      <c r="S1922" s="426"/>
      <c r="T1922" s="426"/>
      <c r="U1922" s="426"/>
      <c r="V1922" s="426"/>
      <c r="W1922" s="426"/>
      <c r="X1922" s="426"/>
      <c r="Y1922" s="426"/>
      <c r="Z1922" s="426"/>
      <c r="AA1922" s="426"/>
      <c r="AB1922" s="426"/>
      <c r="AC1922" s="426"/>
      <c r="AD1922" s="426"/>
    </row>
    <row r="1923" spans="2:30" ht="9.9499999999999993" hidden="1" customHeight="1" x14ac:dyDescent="0.4">
      <c r="B1923" s="145"/>
      <c r="C1923" s="145"/>
      <c r="D1923" s="145"/>
      <c r="E1923" s="145"/>
      <c r="F1923" s="145"/>
      <c r="G1923" s="145"/>
      <c r="H1923" s="145"/>
      <c r="I1923" s="145"/>
      <c r="J1923" s="145"/>
      <c r="K1923" s="145"/>
      <c r="L1923" s="145"/>
      <c r="M1923" s="145"/>
      <c r="N1923" s="145"/>
      <c r="O1923" s="145"/>
      <c r="P1923" s="145"/>
      <c r="Q1923" s="145"/>
      <c r="R1923" s="145"/>
      <c r="S1923" s="145"/>
      <c r="T1923" s="145"/>
      <c r="U1923" s="145"/>
      <c r="V1923" s="145"/>
      <c r="W1923" s="145"/>
      <c r="X1923" s="145"/>
      <c r="Y1923" s="145"/>
      <c r="Z1923" s="145"/>
      <c r="AA1923" s="145"/>
      <c r="AB1923" s="145"/>
      <c r="AC1923" s="145"/>
      <c r="AD1923" s="145"/>
    </row>
    <row r="1924" spans="2:30" ht="20.25" hidden="1" customHeight="1" x14ac:dyDescent="0.4">
      <c r="B1924" s="145"/>
      <c r="C1924" s="145"/>
      <c r="D1924" s="145"/>
      <c r="E1924" s="145"/>
      <c r="F1924" s="145"/>
      <c r="G1924" s="145"/>
      <c r="H1924" s="145"/>
      <c r="I1924" s="145"/>
      <c r="J1924" s="145"/>
      <c r="K1924" s="2" t="str">
        <f>IF(入力情報!E594="","",DBCS(TEXT(入力情報!E594,"0,000"))&amp;"yen")</f>
        <v/>
      </c>
      <c r="L1924" s="145"/>
      <c r="M1924" s="145"/>
      <c r="N1924" s="145"/>
      <c r="O1924" s="145"/>
      <c r="P1924" s="145"/>
      <c r="Q1924" s="145"/>
      <c r="R1924" s="145"/>
      <c r="S1924" s="145"/>
      <c r="T1924" s="145"/>
      <c r="U1924" s="145"/>
      <c r="V1924" s="145"/>
      <c r="W1924" s="145"/>
      <c r="X1924" s="145"/>
      <c r="Y1924" s="145"/>
      <c r="Z1924" s="145"/>
      <c r="AA1924" s="145"/>
      <c r="AB1924" s="145"/>
      <c r="AC1924" s="145"/>
      <c r="AD1924" s="145"/>
    </row>
    <row r="1925" spans="2:30" ht="20.25" hidden="1" customHeight="1" x14ac:dyDescent="0.4">
      <c r="B1925" s="145"/>
      <c r="C1925" s="145"/>
      <c r="D1925" s="145"/>
      <c r="E1925" s="145"/>
      <c r="F1925" s="145"/>
      <c r="G1925" s="145"/>
      <c r="H1925" s="145"/>
      <c r="J1925" s="2" t="str">
        <f>IF(入力情報!E594="","","金 "&amp;DBCS(TEXT(入力情報!E594,"0,000"))&amp;"円")</f>
        <v/>
      </c>
      <c r="L1925" s="145"/>
      <c r="M1925" s="145"/>
      <c r="N1925" s="145"/>
      <c r="O1925" s="145"/>
      <c r="P1925" s="145"/>
      <c r="Q1925" s="145"/>
      <c r="R1925" s="145"/>
      <c r="S1925" s="145"/>
      <c r="T1925" s="145"/>
      <c r="U1925" s="145"/>
      <c r="V1925" s="145"/>
      <c r="W1925" s="145"/>
      <c r="X1925" s="145"/>
      <c r="Y1925" s="145"/>
      <c r="Z1925" s="145"/>
      <c r="AA1925" s="145"/>
      <c r="AB1925" s="145"/>
      <c r="AC1925" s="145"/>
      <c r="AD1925" s="145"/>
    </row>
    <row r="1926" spans="2:30" ht="9.9499999999999993" hidden="1" customHeight="1" x14ac:dyDescent="0.4">
      <c r="B1926" s="145"/>
      <c r="C1926" s="145"/>
      <c r="D1926" s="145"/>
      <c r="E1926" s="145"/>
      <c r="F1926" s="145"/>
      <c r="G1926" s="145"/>
      <c r="H1926" s="145"/>
      <c r="L1926" s="145"/>
      <c r="M1926" s="145"/>
      <c r="N1926" s="145"/>
      <c r="O1926" s="145"/>
      <c r="P1926" s="145"/>
      <c r="Q1926" s="145"/>
      <c r="R1926" s="145"/>
      <c r="S1926" s="145"/>
      <c r="T1926" s="145"/>
      <c r="U1926" s="145"/>
      <c r="V1926" s="145"/>
      <c r="W1926" s="145"/>
      <c r="X1926" s="145"/>
      <c r="Y1926" s="145"/>
      <c r="Z1926" s="145"/>
      <c r="AA1926" s="145"/>
      <c r="AB1926" s="145"/>
      <c r="AC1926" s="145"/>
      <c r="AD1926" s="145"/>
    </row>
    <row r="1927" spans="2:30" ht="20.25" hidden="1" customHeight="1" x14ac:dyDescent="0.4">
      <c r="B1927" s="145"/>
      <c r="C1927" s="2" t="str">
        <f>"Received as a capital contribution to "&amp;入力情報!$E$6&amp;" Limited Liability Company."</f>
        <v>Received as a capital contribution to SampleName Limited Liability Company.</v>
      </c>
      <c r="E1927" s="145"/>
      <c r="F1927" s="145"/>
      <c r="G1927" s="145"/>
      <c r="H1927" s="145"/>
      <c r="L1927" s="145"/>
      <c r="M1927" s="145"/>
      <c r="N1927" s="145"/>
      <c r="O1927" s="145"/>
      <c r="P1927" s="145"/>
      <c r="Q1927" s="145"/>
      <c r="R1927" s="145"/>
      <c r="S1927" s="145"/>
      <c r="T1927" s="145"/>
      <c r="U1927" s="145"/>
      <c r="V1927" s="145"/>
      <c r="W1927" s="145"/>
      <c r="X1927" s="145"/>
      <c r="Y1927" s="145"/>
      <c r="Z1927" s="145"/>
      <c r="AA1927" s="145"/>
      <c r="AB1927" s="145"/>
      <c r="AC1927" s="145"/>
      <c r="AD1927" s="145"/>
    </row>
    <row r="1928" spans="2:30" ht="20.25" hidden="1" customHeight="1" x14ac:dyDescent="0.4">
      <c r="G1928" s="2" t="str">
        <f>入力情報!$E$6&amp;"合同会社の出資金として領収しました。"</f>
        <v>SampleName合同会社の出資金として領収しました。</v>
      </c>
    </row>
    <row r="1929" spans="2:30" ht="9.9499999999999993" hidden="1" customHeight="1" x14ac:dyDescent="0.4"/>
    <row r="1930" spans="2:30" ht="20.25" hidden="1" customHeight="1" x14ac:dyDescent="0.4">
      <c r="C1930" s="2" t="str">
        <f>入力情報!$E$776&amp;" year, "&amp;入力情報!$E$777&amp;" month-"&amp;入力情報!$E$778&amp;" day"</f>
        <v>2024 year, 4 month-25 day</v>
      </c>
    </row>
    <row r="1931" spans="2:30" ht="20.25" hidden="1" customHeight="1" x14ac:dyDescent="0.4">
      <c r="C1931" s="2" t="str">
        <f>DBCS(入力情報!$E$776)&amp;"年"&amp;DBCS(入力情報!$E$777)&amp;"月"&amp;DBCS(入力情報!$E$778)&amp;"日"</f>
        <v>２０２４年４月２５日</v>
      </c>
    </row>
    <row r="1932" spans="2:30" ht="9.9499999999999993" hidden="1" customHeight="1" x14ac:dyDescent="0.4"/>
    <row r="1933" spans="2:30" ht="20.25" hidden="1" customHeight="1" x14ac:dyDescent="0.4">
      <c r="M1933" s="2" t="str">
        <f>入力情報!$E$6&amp;" Limited Liability Company"</f>
        <v>SampleName Limited Liability Company</v>
      </c>
    </row>
    <row r="1934" spans="2:30" ht="20.25" hidden="1" customHeight="1" x14ac:dyDescent="0.4">
      <c r="M1934" s="2" t="str">
        <f>"Representative Members "&amp;入力情報!$E$12</f>
        <v>Representative Members Mary Smith</v>
      </c>
    </row>
    <row r="1935" spans="2:30" ht="20.25" hidden="1" customHeight="1" x14ac:dyDescent="0.4">
      <c r="M1935" s="2" t="str">
        <f>入力情報!E7&amp;"合同会社"</f>
        <v>サンプルネーム合同会社</v>
      </c>
    </row>
    <row r="1936" spans="2:30" ht="20.25" hidden="1" customHeight="1" x14ac:dyDescent="0.4">
      <c r="M1936" s="2" t="str">
        <f>"代表社員　"&amp;入力情報!$E$13</f>
        <v xml:space="preserve">代表社員　メアリー　スミス </v>
      </c>
    </row>
    <row r="1937" spans="1:30" ht="20.25" hidden="1" customHeight="1" x14ac:dyDescent="0.4"/>
    <row r="1938" spans="1:30" ht="20.25" hidden="1" customHeight="1" x14ac:dyDescent="0.4"/>
    <row r="1939" spans="1:30" ht="20.25" hidden="1" customHeight="1" x14ac:dyDescent="0.4">
      <c r="A1939" s="412"/>
      <c r="B1939" s="412"/>
      <c r="C1939" s="412"/>
      <c r="D1939" s="412"/>
      <c r="E1939" s="412"/>
      <c r="F1939" s="412"/>
      <c r="G1939" s="412"/>
      <c r="H1939" s="412"/>
      <c r="I1939" s="412"/>
      <c r="J1939" s="412"/>
      <c r="K1939" s="412"/>
      <c r="L1939" s="412"/>
      <c r="M1939" s="412"/>
      <c r="N1939" s="412"/>
      <c r="O1939" s="412"/>
      <c r="P1939" s="412"/>
      <c r="Q1939" s="412"/>
      <c r="R1939" s="412"/>
      <c r="S1939" s="412"/>
      <c r="T1939" s="412"/>
      <c r="U1939" s="412"/>
      <c r="V1939" s="412"/>
      <c r="W1939" s="412"/>
      <c r="X1939" s="412"/>
      <c r="Y1939" s="412"/>
      <c r="Z1939" s="412"/>
      <c r="AA1939" s="412"/>
      <c r="AB1939" s="412"/>
      <c r="AC1939" s="412"/>
      <c r="AD1939" s="412"/>
    </row>
    <row r="1940" spans="1:30" ht="20.25" hidden="1" customHeight="1" x14ac:dyDescent="0.4">
      <c r="A1940" s="412"/>
      <c r="B1940" s="412"/>
      <c r="C1940" s="412"/>
      <c r="D1940" s="412"/>
      <c r="E1940" s="412"/>
      <c r="F1940" s="412"/>
      <c r="G1940" s="412"/>
      <c r="H1940" s="412"/>
      <c r="I1940" s="412"/>
      <c r="J1940" s="412"/>
      <c r="K1940" s="412"/>
      <c r="L1940" s="412"/>
      <c r="M1940" s="412"/>
      <c r="N1940" s="412"/>
      <c r="O1940" s="412"/>
      <c r="P1940" s="412"/>
      <c r="Q1940" s="412"/>
      <c r="R1940" s="412"/>
      <c r="S1940" s="412"/>
      <c r="T1940" s="412"/>
      <c r="U1940" s="412"/>
      <c r="V1940" s="412"/>
      <c r="W1940" s="412"/>
      <c r="X1940" s="412"/>
      <c r="Y1940" s="412"/>
      <c r="Z1940" s="412"/>
      <c r="AA1940" s="412"/>
      <c r="AB1940" s="412"/>
      <c r="AC1940" s="412"/>
      <c r="AD1940" s="412"/>
    </row>
    <row r="1941" spans="1:30" ht="20.25" hidden="1" customHeight="1" x14ac:dyDescent="0.4">
      <c r="A1941" s="412"/>
      <c r="B1941" s="412"/>
      <c r="C1941" s="412"/>
      <c r="D1941" s="412"/>
      <c r="E1941" s="412"/>
      <c r="F1941" s="412"/>
      <c r="G1941" s="412"/>
      <c r="H1941" s="412"/>
      <c r="I1941" s="412"/>
      <c r="J1941" s="412"/>
      <c r="K1941" s="412"/>
      <c r="L1941" s="412"/>
      <c r="M1941" s="412"/>
      <c r="N1941" s="412"/>
      <c r="O1941" s="412"/>
      <c r="P1941" s="412"/>
      <c r="Q1941" s="412"/>
      <c r="R1941" s="412"/>
      <c r="S1941" s="412"/>
      <c r="T1941" s="412"/>
      <c r="U1941" s="412"/>
      <c r="V1941" s="412"/>
      <c r="W1941" s="412"/>
      <c r="X1941" s="412"/>
      <c r="Y1941" s="412"/>
      <c r="Z1941" s="412"/>
      <c r="AA1941" s="412"/>
      <c r="AB1941" s="412"/>
      <c r="AC1941" s="412"/>
      <c r="AD1941" s="412"/>
    </row>
    <row r="1942" spans="1:30" ht="20.25" hidden="1" customHeight="1" x14ac:dyDescent="0.4"/>
    <row r="1943" spans="1:30" ht="20.25" hidden="1" customHeight="1" x14ac:dyDescent="0.4">
      <c r="B1943" s="427"/>
      <c r="C1943" s="427"/>
      <c r="D1943" s="427"/>
      <c r="E1943" s="427"/>
      <c r="F1943" s="427"/>
      <c r="G1943" s="427"/>
      <c r="H1943" s="427"/>
      <c r="I1943" s="427"/>
      <c r="J1943" s="427"/>
      <c r="K1943" s="427"/>
      <c r="L1943" s="427"/>
      <c r="M1943" s="427"/>
      <c r="N1943" s="427"/>
      <c r="O1943" s="427"/>
      <c r="P1943" s="427"/>
      <c r="Q1943" s="427"/>
      <c r="R1943" s="427"/>
      <c r="S1943" s="427"/>
      <c r="T1943" s="427"/>
      <c r="U1943" s="427"/>
      <c r="V1943" s="427"/>
      <c r="W1943" s="427"/>
      <c r="X1943" s="427"/>
      <c r="Y1943" s="427"/>
      <c r="Z1943" s="427"/>
      <c r="AA1943" s="427"/>
      <c r="AB1943" s="427"/>
      <c r="AC1943" s="427"/>
      <c r="AD1943" s="427"/>
    </row>
    <row r="1944" spans="1:30" ht="20.25" hidden="1" customHeight="1" x14ac:dyDescent="0.4">
      <c r="B1944" s="427"/>
      <c r="C1944" s="427"/>
      <c r="D1944" s="427"/>
      <c r="E1944" s="427"/>
      <c r="F1944" s="427"/>
      <c r="G1944" s="427"/>
      <c r="H1944" s="427"/>
      <c r="I1944" s="427"/>
      <c r="J1944" s="427"/>
      <c r="K1944" s="427"/>
      <c r="L1944" s="427"/>
      <c r="M1944" s="427"/>
      <c r="N1944" s="427"/>
      <c r="O1944" s="427"/>
      <c r="P1944" s="427"/>
      <c r="Q1944" s="427"/>
      <c r="R1944" s="427"/>
      <c r="S1944" s="427"/>
      <c r="T1944" s="427"/>
      <c r="U1944" s="427"/>
      <c r="V1944" s="427"/>
      <c r="W1944" s="427"/>
      <c r="X1944" s="427"/>
      <c r="Y1944" s="427"/>
      <c r="Z1944" s="427"/>
      <c r="AA1944" s="427"/>
      <c r="AB1944" s="427"/>
      <c r="AC1944" s="427"/>
      <c r="AD1944" s="427"/>
    </row>
    <row r="1945" spans="1:30" ht="20.25" hidden="1" customHeight="1" x14ac:dyDescent="0.4"/>
    <row r="1946" spans="1:30" ht="20.25" hidden="1" customHeight="1" x14ac:dyDescent="0.4"/>
    <row r="1947" spans="1:30" ht="20.25" hidden="1" customHeight="1" x14ac:dyDescent="0.4"/>
    <row r="1948" spans="1:30" ht="20.25" hidden="1" customHeight="1" x14ac:dyDescent="0.4"/>
    <row r="1949" spans="1:30" ht="20.25" hidden="1" customHeight="1" x14ac:dyDescent="0.4"/>
    <row r="1950" spans="1:30" ht="20.25" hidden="1" customHeight="1" x14ac:dyDescent="0.4"/>
    <row r="1951" spans="1:30" ht="20.25" hidden="1" customHeight="1" x14ac:dyDescent="0.4"/>
    <row r="1952" spans="1:30" ht="20.25" hidden="1" customHeight="1" x14ac:dyDescent="0.4"/>
    <row r="1953" spans="1:33" ht="20.25" hidden="1" customHeight="1" x14ac:dyDescent="0.4"/>
    <row r="1954" spans="1:33" ht="20.25" hidden="1" customHeight="1" x14ac:dyDescent="0.4"/>
    <row r="1955" spans="1:33" ht="20.25" hidden="1" customHeight="1" x14ac:dyDescent="0.4"/>
    <row r="1956" spans="1:33" ht="20.25" hidden="1" customHeight="1" x14ac:dyDescent="0.4"/>
    <row r="1957" spans="1:33" ht="12" hidden="1" customHeight="1" x14ac:dyDescent="0.4">
      <c r="A1957" s="412" t="s">
        <v>6688</v>
      </c>
      <c r="B1957" s="412"/>
      <c r="C1957" s="412"/>
      <c r="D1957" s="412"/>
      <c r="E1957" s="412"/>
      <c r="F1957" s="412"/>
      <c r="G1957" s="412"/>
      <c r="H1957" s="412"/>
      <c r="I1957" s="412"/>
      <c r="J1957" s="412"/>
      <c r="K1957" s="412"/>
      <c r="L1957" s="412"/>
      <c r="M1957" s="412"/>
      <c r="N1957" s="412"/>
      <c r="O1957" s="412"/>
      <c r="P1957" s="412"/>
      <c r="Q1957" s="412"/>
      <c r="R1957" s="412"/>
      <c r="S1957" s="412"/>
      <c r="T1957" s="412"/>
      <c r="U1957" s="412"/>
      <c r="V1957" s="412"/>
      <c r="W1957" s="412"/>
      <c r="X1957" s="412"/>
      <c r="Y1957" s="412"/>
      <c r="Z1957" s="412"/>
      <c r="AA1957" s="412"/>
      <c r="AB1957" s="412"/>
      <c r="AC1957" s="412"/>
      <c r="AD1957" s="412"/>
    </row>
    <row r="1958" spans="1:33" ht="12" hidden="1" customHeight="1" x14ac:dyDescent="0.4">
      <c r="A1958" s="412"/>
      <c r="B1958" s="412"/>
      <c r="C1958" s="412"/>
      <c r="D1958" s="412"/>
      <c r="E1958" s="412"/>
      <c r="F1958" s="412"/>
      <c r="G1958" s="412"/>
      <c r="H1958" s="412"/>
      <c r="I1958" s="412"/>
      <c r="J1958" s="412"/>
      <c r="K1958" s="412"/>
      <c r="L1958" s="412"/>
      <c r="M1958" s="412"/>
      <c r="N1958" s="412"/>
      <c r="O1958" s="412"/>
      <c r="P1958" s="412"/>
      <c r="Q1958" s="412"/>
      <c r="R1958" s="412"/>
      <c r="S1958" s="412"/>
      <c r="T1958" s="412"/>
      <c r="U1958" s="412"/>
      <c r="V1958" s="412"/>
      <c r="W1958" s="412"/>
      <c r="X1958" s="412"/>
      <c r="Y1958" s="412"/>
      <c r="Z1958" s="412"/>
      <c r="AA1958" s="412"/>
      <c r="AB1958" s="412"/>
      <c r="AC1958" s="412"/>
      <c r="AD1958" s="412"/>
      <c r="AF1958" s="2" t="s">
        <v>6189</v>
      </c>
      <c r="AG1958" s="2" t="str">
        <f>入力情報!C604</f>
        <v>Name of Menbers 49
（社員 49の氏名）</v>
      </c>
    </row>
    <row r="1959" spans="1:33" ht="12" hidden="1" customHeight="1" x14ac:dyDescent="0.4">
      <c r="A1959" s="412"/>
      <c r="B1959" s="412"/>
      <c r="C1959" s="412"/>
      <c r="D1959" s="412"/>
      <c r="E1959" s="412"/>
      <c r="F1959" s="412"/>
      <c r="G1959" s="412"/>
      <c r="H1959" s="412"/>
      <c r="I1959" s="412"/>
      <c r="J1959" s="412"/>
      <c r="K1959" s="412"/>
      <c r="L1959" s="412"/>
      <c r="M1959" s="412"/>
      <c r="N1959" s="412"/>
      <c r="O1959" s="412"/>
      <c r="P1959" s="412"/>
      <c r="Q1959" s="412"/>
      <c r="R1959" s="412"/>
      <c r="S1959" s="412"/>
      <c r="T1959" s="412"/>
      <c r="U1959" s="412"/>
      <c r="V1959" s="412"/>
      <c r="W1959" s="412"/>
      <c r="X1959" s="412"/>
      <c r="Y1959" s="412"/>
      <c r="Z1959" s="412"/>
      <c r="AA1959" s="412"/>
      <c r="AB1959" s="412"/>
      <c r="AC1959" s="412"/>
      <c r="AD1959" s="412"/>
    </row>
    <row r="1960" spans="1:33" ht="9.9499999999999993" hidden="1" customHeight="1" x14ac:dyDescent="0.4"/>
    <row r="1961" spans="1:33" ht="20.25" hidden="1" customHeight="1" x14ac:dyDescent="0.4">
      <c r="B1961" s="426" t="str">
        <f>IF(入力情報!E604&lt;&gt;"","member with Limited Liability  "&amp;入力情報!E604,"")</f>
        <v/>
      </c>
      <c r="C1961" s="426"/>
      <c r="D1961" s="426"/>
      <c r="E1961" s="426"/>
      <c r="F1961" s="426"/>
      <c r="G1961" s="426"/>
      <c r="H1961" s="426"/>
      <c r="I1961" s="426"/>
      <c r="J1961" s="426"/>
      <c r="K1961" s="426"/>
      <c r="L1961" s="426"/>
      <c r="M1961" s="426"/>
      <c r="N1961" s="426"/>
      <c r="O1961" s="426"/>
      <c r="P1961" s="426"/>
      <c r="Q1961" s="426"/>
      <c r="R1961" s="426"/>
      <c r="S1961" s="426"/>
      <c r="T1961" s="426"/>
      <c r="U1961" s="426"/>
      <c r="V1961" s="426"/>
      <c r="W1961" s="426"/>
      <c r="X1961" s="426"/>
      <c r="Y1961" s="426"/>
      <c r="Z1961" s="426"/>
      <c r="AA1961" s="426"/>
      <c r="AB1961" s="426"/>
      <c r="AC1961" s="426"/>
      <c r="AD1961" s="426"/>
    </row>
    <row r="1962" spans="1:33" ht="20.25" hidden="1" customHeight="1" x14ac:dyDescent="0.4">
      <c r="B1962" s="426" t="str">
        <f>IF(入力情報!E605&lt;&gt;"","有限責任社員　　 　　　　　　"&amp;入力情報!E605&amp;" 殿","")</f>
        <v/>
      </c>
      <c r="C1962" s="426"/>
      <c r="D1962" s="426"/>
      <c r="E1962" s="426"/>
      <c r="F1962" s="426"/>
      <c r="G1962" s="426"/>
      <c r="H1962" s="426"/>
      <c r="I1962" s="426"/>
      <c r="J1962" s="426"/>
      <c r="K1962" s="426"/>
      <c r="L1962" s="426"/>
      <c r="M1962" s="426"/>
      <c r="N1962" s="426"/>
      <c r="O1962" s="426"/>
      <c r="P1962" s="426"/>
      <c r="Q1962" s="426"/>
      <c r="R1962" s="426"/>
      <c r="S1962" s="426"/>
      <c r="T1962" s="426"/>
      <c r="U1962" s="426"/>
      <c r="V1962" s="426"/>
      <c r="W1962" s="426"/>
      <c r="X1962" s="426"/>
      <c r="Y1962" s="426"/>
      <c r="Z1962" s="426"/>
      <c r="AA1962" s="426"/>
      <c r="AB1962" s="426"/>
      <c r="AC1962" s="426"/>
      <c r="AD1962" s="426"/>
    </row>
    <row r="1963" spans="1:33" ht="9.9499999999999993" hidden="1" customHeight="1" x14ac:dyDescent="0.4">
      <c r="B1963" s="145"/>
      <c r="C1963" s="145"/>
      <c r="D1963" s="145"/>
      <c r="E1963" s="145"/>
      <c r="F1963" s="145"/>
      <c r="G1963" s="145"/>
      <c r="H1963" s="145"/>
      <c r="I1963" s="145"/>
      <c r="J1963" s="145"/>
      <c r="K1963" s="145"/>
      <c r="L1963" s="145"/>
      <c r="M1963" s="145"/>
      <c r="N1963" s="145"/>
      <c r="O1963" s="145"/>
      <c r="P1963" s="145"/>
      <c r="Q1963" s="145"/>
      <c r="R1963" s="145"/>
      <c r="S1963" s="145"/>
      <c r="T1963" s="145"/>
      <c r="U1963" s="145"/>
      <c r="V1963" s="145"/>
      <c r="W1963" s="145"/>
      <c r="X1963" s="145"/>
      <c r="Y1963" s="145"/>
      <c r="Z1963" s="145"/>
      <c r="AA1963" s="145"/>
      <c r="AB1963" s="145"/>
      <c r="AC1963" s="145"/>
      <c r="AD1963" s="145"/>
    </row>
    <row r="1964" spans="1:33" ht="20.25" hidden="1" customHeight="1" x14ac:dyDescent="0.4">
      <c r="B1964" s="145"/>
      <c r="C1964" s="145"/>
      <c r="D1964" s="145"/>
      <c r="E1964" s="145"/>
      <c r="F1964" s="145"/>
      <c r="G1964" s="145"/>
      <c r="H1964" s="145"/>
      <c r="I1964" s="145"/>
      <c r="J1964" s="145"/>
      <c r="K1964" s="2" t="str">
        <f>IF(入力情報!E606="","",DBCS(TEXT(入力情報!E606,"0,000"))&amp;"yen")</f>
        <v/>
      </c>
      <c r="L1964" s="145"/>
      <c r="M1964" s="145"/>
      <c r="N1964" s="145"/>
      <c r="O1964" s="145"/>
      <c r="P1964" s="145"/>
      <c r="Q1964" s="145"/>
      <c r="R1964" s="145"/>
      <c r="S1964" s="145"/>
      <c r="T1964" s="145"/>
      <c r="U1964" s="145"/>
      <c r="V1964" s="145"/>
      <c r="W1964" s="145"/>
      <c r="X1964" s="145"/>
      <c r="Y1964" s="145"/>
      <c r="Z1964" s="145"/>
      <c r="AA1964" s="145"/>
      <c r="AB1964" s="145"/>
      <c r="AC1964" s="145"/>
      <c r="AD1964" s="145"/>
    </row>
    <row r="1965" spans="1:33" ht="20.25" hidden="1" customHeight="1" x14ac:dyDescent="0.4">
      <c r="B1965" s="145"/>
      <c r="C1965" s="145"/>
      <c r="D1965" s="145"/>
      <c r="E1965" s="145"/>
      <c r="F1965" s="145"/>
      <c r="G1965" s="145"/>
      <c r="H1965" s="145"/>
      <c r="J1965" s="2" t="str">
        <f>IF(入力情報!E606="","","金 "&amp;DBCS(TEXT(入力情報!E606,"0,000"))&amp;"円")</f>
        <v/>
      </c>
      <c r="L1965" s="145"/>
      <c r="M1965" s="145"/>
      <c r="N1965" s="145"/>
      <c r="O1965" s="145"/>
      <c r="P1965" s="145"/>
      <c r="Q1965" s="145"/>
      <c r="R1965" s="145"/>
      <c r="S1965" s="145"/>
      <c r="T1965" s="145"/>
      <c r="U1965" s="145"/>
      <c r="V1965" s="145"/>
      <c r="W1965" s="145"/>
      <c r="X1965" s="145"/>
      <c r="Y1965" s="145"/>
      <c r="Z1965" s="145"/>
      <c r="AA1965" s="145"/>
      <c r="AB1965" s="145"/>
      <c r="AC1965" s="145"/>
      <c r="AD1965" s="145"/>
    </row>
    <row r="1966" spans="1:33" ht="9.9499999999999993" hidden="1" customHeight="1" x14ac:dyDescent="0.4">
      <c r="B1966" s="145"/>
      <c r="C1966" s="145"/>
      <c r="D1966" s="145"/>
      <c r="E1966" s="145"/>
      <c r="F1966" s="145"/>
      <c r="G1966" s="145"/>
      <c r="H1966" s="145"/>
      <c r="L1966" s="145"/>
      <c r="M1966" s="145"/>
      <c r="N1966" s="145"/>
      <c r="O1966" s="145"/>
      <c r="P1966" s="145"/>
      <c r="Q1966" s="145"/>
      <c r="R1966" s="145"/>
      <c r="S1966" s="145"/>
      <c r="T1966" s="145"/>
      <c r="U1966" s="145"/>
      <c r="V1966" s="145"/>
      <c r="W1966" s="145"/>
      <c r="X1966" s="145"/>
      <c r="Y1966" s="145"/>
      <c r="Z1966" s="145"/>
      <c r="AA1966" s="145"/>
      <c r="AB1966" s="145"/>
      <c r="AC1966" s="145"/>
      <c r="AD1966" s="145"/>
    </row>
    <row r="1967" spans="1:33" ht="20.25" hidden="1" customHeight="1" x14ac:dyDescent="0.4">
      <c r="B1967" s="145"/>
      <c r="C1967" s="2" t="str">
        <f>"Received as a capital contribution to "&amp;入力情報!$E$6&amp;" Limited Liability Company."</f>
        <v>Received as a capital contribution to SampleName Limited Liability Company.</v>
      </c>
      <c r="E1967" s="145"/>
      <c r="F1967" s="145"/>
      <c r="G1967" s="145"/>
      <c r="H1967" s="145"/>
      <c r="L1967" s="145"/>
      <c r="M1967" s="145"/>
      <c r="N1967" s="145"/>
      <c r="O1967" s="145"/>
      <c r="P1967" s="145"/>
      <c r="Q1967" s="145"/>
      <c r="R1967" s="145"/>
      <c r="S1967" s="145"/>
      <c r="T1967" s="145"/>
      <c r="U1967" s="145"/>
      <c r="V1967" s="145"/>
      <c r="W1967" s="145"/>
      <c r="X1967" s="145"/>
      <c r="Y1967" s="145"/>
      <c r="Z1967" s="145"/>
      <c r="AA1967" s="145"/>
      <c r="AB1967" s="145"/>
      <c r="AC1967" s="145"/>
      <c r="AD1967" s="145"/>
    </row>
    <row r="1968" spans="1:33" ht="20.25" hidden="1" customHeight="1" x14ac:dyDescent="0.4">
      <c r="G1968" s="2" t="str">
        <f>入力情報!$E$6&amp;"合同会社の出資金として領収しました。"</f>
        <v>SampleName合同会社の出資金として領収しました。</v>
      </c>
    </row>
    <row r="1969" spans="1:30" ht="9.9499999999999993" hidden="1" customHeight="1" x14ac:dyDescent="0.4"/>
    <row r="1970" spans="1:30" ht="20.25" hidden="1" customHeight="1" x14ac:dyDescent="0.4">
      <c r="C1970" s="2" t="str">
        <f>入力情報!$E$776&amp;" year, "&amp;入力情報!$E$777&amp;" month-"&amp;入力情報!$E$778&amp;" day"</f>
        <v>2024 year, 4 month-25 day</v>
      </c>
    </row>
    <row r="1971" spans="1:30" ht="20.25" hidden="1" customHeight="1" x14ac:dyDescent="0.4">
      <c r="C1971" s="2" t="str">
        <f>DBCS(入力情報!$E$776)&amp;"年"&amp;DBCS(入力情報!$E$777)&amp;"月"&amp;DBCS(入力情報!$E$778)&amp;"日"</f>
        <v>２０２４年４月２５日</v>
      </c>
    </row>
    <row r="1972" spans="1:30" ht="9.9499999999999993" hidden="1" customHeight="1" x14ac:dyDescent="0.4"/>
    <row r="1973" spans="1:30" ht="20.25" hidden="1" customHeight="1" x14ac:dyDescent="0.4">
      <c r="M1973" s="2" t="str">
        <f>入力情報!$E$6&amp;" Limited Liability Company"</f>
        <v>SampleName Limited Liability Company</v>
      </c>
    </row>
    <row r="1974" spans="1:30" ht="20.25" hidden="1" customHeight="1" x14ac:dyDescent="0.4">
      <c r="M1974" s="2" t="str">
        <f>"Representative Members "&amp;入力情報!$E$12</f>
        <v>Representative Members Mary Smith</v>
      </c>
    </row>
    <row r="1975" spans="1:30" ht="20.25" hidden="1" customHeight="1" x14ac:dyDescent="0.4">
      <c r="M1975" s="2" t="str">
        <f>入力情報!E7&amp;"合同会社"</f>
        <v>サンプルネーム合同会社</v>
      </c>
    </row>
    <row r="1976" spans="1:30" ht="20.25" hidden="1" customHeight="1" x14ac:dyDescent="0.4">
      <c r="M1976" s="2" t="str">
        <f>"代表社員　"&amp;入力情報!$E$13</f>
        <v xml:space="preserve">代表社員　メアリー　スミス </v>
      </c>
    </row>
    <row r="1977" spans="1:30" ht="20.25" hidden="1" customHeight="1" x14ac:dyDescent="0.4"/>
    <row r="1978" spans="1:30" ht="20.25" hidden="1" customHeight="1" x14ac:dyDescent="0.4"/>
    <row r="1979" spans="1:30" ht="20.25" hidden="1" customHeight="1" x14ac:dyDescent="0.4">
      <c r="A1979" s="412"/>
      <c r="B1979" s="412"/>
      <c r="C1979" s="412"/>
      <c r="D1979" s="412"/>
      <c r="E1979" s="412"/>
      <c r="F1979" s="412"/>
      <c r="G1979" s="412"/>
      <c r="H1979" s="412"/>
      <c r="I1979" s="412"/>
      <c r="J1979" s="412"/>
      <c r="K1979" s="412"/>
      <c r="L1979" s="412"/>
      <c r="M1979" s="412"/>
      <c r="N1979" s="412"/>
      <c r="O1979" s="412"/>
      <c r="P1979" s="412"/>
      <c r="Q1979" s="412"/>
      <c r="R1979" s="412"/>
      <c r="S1979" s="412"/>
      <c r="T1979" s="412"/>
      <c r="U1979" s="412"/>
      <c r="V1979" s="412"/>
      <c r="W1979" s="412"/>
      <c r="X1979" s="412"/>
      <c r="Y1979" s="412"/>
      <c r="Z1979" s="412"/>
      <c r="AA1979" s="412"/>
      <c r="AB1979" s="412"/>
      <c r="AC1979" s="412"/>
      <c r="AD1979" s="412"/>
    </row>
    <row r="1980" spans="1:30" ht="20.25" hidden="1" customHeight="1" x14ac:dyDescent="0.4">
      <c r="A1980" s="412"/>
      <c r="B1980" s="412"/>
      <c r="C1980" s="412"/>
      <c r="D1980" s="412"/>
      <c r="E1980" s="412"/>
      <c r="F1980" s="412"/>
      <c r="G1980" s="412"/>
      <c r="H1980" s="412"/>
      <c r="I1980" s="412"/>
      <c r="J1980" s="412"/>
      <c r="K1980" s="412"/>
      <c r="L1980" s="412"/>
      <c r="M1980" s="412"/>
      <c r="N1980" s="412"/>
      <c r="O1980" s="412"/>
      <c r="P1980" s="412"/>
      <c r="Q1980" s="412"/>
      <c r="R1980" s="412"/>
      <c r="S1980" s="412"/>
      <c r="T1980" s="412"/>
      <c r="U1980" s="412"/>
      <c r="V1980" s="412"/>
      <c r="W1980" s="412"/>
      <c r="X1980" s="412"/>
      <c r="Y1980" s="412"/>
      <c r="Z1980" s="412"/>
      <c r="AA1980" s="412"/>
      <c r="AB1980" s="412"/>
      <c r="AC1980" s="412"/>
      <c r="AD1980" s="412"/>
    </row>
    <row r="1981" spans="1:30" ht="20.25" hidden="1" customHeight="1" x14ac:dyDescent="0.4">
      <c r="A1981" s="412"/>
      <c r="B1981" s="412"/>
      <c r="C1981" s="412"/>
      <c r="D1981" s="412"/>
      <c r="E1981" s="412"/>
      <c r="F1981" s="412"/>
      <c r="G1981" s="412"/>
      <c r="H1981" s="412"/>
      <c r="I1981" s="412"/>
      <c r="J1981" s="412"/>
      <c r="K1981" s="412"/>
      <c r="L1981" s="412"/>
      <c r="M1981" s="412"/>
      <c r="N1981" s="412"/>
      <c r="O1981" s="412"/>
      <c r="P1981" s="412"/>
      <c r="Q1981" s="412"/>
      <c r="R1981" s="412"/>
      <c r="S1981" s="412"/>
      <c r="T1981" s="412"/>
      <c r="U1981" s="412"/>
      <c r="V1981" s="412"/>
      <c r="W1981" s="412"/>
      <c r="X1981" s="412"/>
      <c r="Y1981" s="412"/>
      <c r="Z1981" s="412"/>
      <c r="AA1981" s="412"/>
      <c r="AB1981" s="412"/>
      <c r="AC1981" s="412"/>
      <c r="AD1981" s="412"/>
    </row>
    <row r="1982" spans="1:30" ht="20.25" hidden="1" customHeight="1" x14ac:dyDescent="0.4"/>
    <row r="1983" spans="1:30" ht="20.25" hidden="1" customHeight="1" x14ac:dyDescent="0.4">
      <c r="B1983" s="427"/>
      <c r="C1983" s="427"/>
      <c r="D1983" s="427"/>
      <c r="E1983" s="427"/>
      <c r="F1983" s="427"/>
      <c r="G1983" s="427"/>
      <c r="H1983" s="427"/>
      <c r="I1983" s="427"/>
      <c r="J1983" s="427"/>
      <c r="K1983" s="427"/>
      <c r="L1983" s="427"/>
      <c r="M1983" s="427"/>
      <c r="N1983" s="427"/>
      <c r="O1983" s="427"/>
      <c r="P1983" s="427"/>
      <c r="Q1983" s="427"/>
      <c r="R1983" s="427"/>
      <c r="S1983" s="427"/>
      <c r="T1983" s="427"/>
      <c r="U1983" s="427"/>
      <c r="V1983" s="427"/>
      <c r="W1983" s="427"/>
      <c r="X1983" s="427"/>
      <c r="Y1983" s="427"/>
      <c r="Z1983" s="427"/>
      <c r="AA1983" s="427"/>
      <c r="AB1983" s="427"/>
      <c r="AC1983" s="427"/>
      <c r="AD1983" s="427"/>
    </row>
    <row r="1984" spans="1:30" ht="20.25" hidden="1" customHeight="1" x14ac:dyDescent="0.4">
      <c r="B1984" s="427"/>
      <c r="C1984" s="427"/>
      <c r="D1984" s="427"/>
      <c r="E1984" s="427"/>
      <c r="F1984" s="427"/>
      <c r="G1984" s="427"/>
      <c r="H1984" s="427"/>
      <c r="I1984" s="427"/>
      <c r="J1984" s="427"/>
      <c r="K1984" s="427"/>
      <c r="L1984" s="427"/>
      <c r="M1984" s="427"/>
      <c r="N1984" s="427"/>
      <c r="O1984" s="427"/>
      <c r="P1984" s="427"/>
      <c r="Q1984" s="427"/>
      <c r="R1984" s="427"/>
      <c r="S1984" s="427"/>
      <c r="T1984" s="427"/>
      <c r="U1984" s="427"/>
      <c r="V1984" s="427"/>
      <c r="W1984" s="427"/>
      <c r="X1984" s="427"/>
      <c r="Y1984" s="427"/>
      <c r="Z1984" s="427"/>
      <c r="AA1984" s="427"/>
      <c r="AB1984" s="427"/>
      <c r="AC1984" s="427"/>
      <c r="AD1984" s="427"/>
    </row>
    <row r="1985" spans="1:33" ht="20.25" hidden="1" customHeight="1" x14ac:dyDescent="0.4"/>
    <row r="1986" spans="1:33" ht="20.25" hidden="1" customHeight="1" x14ac:dyDescent="0.4"/>
    <row r="1987" spans="1:33" ht="20.25" hidden="1" customHeight="1" x14ac:dyDescent="0.4"/>
    <row r="1988" spans="1:33" ht="20.25" hidden="1" customHeight="1" x14ac:dyDescent="0.4"/>
    <row r="1989" spans="1:33" ht="20.25" hidden="1" customHeight="1" x14ac:dyDescent="0.4"/>
    <row r="1990" spans="1:33" ht="20.25" hidden="1" customHeight="1" x14ac:dyDescent="0.4"/>
    <row r="1991" spans="1:33" ht="20.25" hidden="1" customHeight="1" x14ac:dyDescent="0.4"/>
    <row r="1992" spans="1:33" ht="20.25" hidden="1" customHeight="1" x14ac:dyDescent="0.4"/>
    <row r="1993" spans="1:33" ht="20.25" hidden="1" customHeight="1" x14ac:dyDescent="0.4"/>
    <row r="1994" spans="1:33" ht="20.25" hidden="1" customHeight="1" x14ac:dyDescent="0.4"/>
    <row r="1995" spans="1:33" ht="20.25" hidden="1" customHeight="1" x14ac:dyDescent="0.4"/>
    <row r="1996" spans="1:33" ht="20.25" hidden="1" customHeight="1" x14ac:dyDescent="0.4"/>
    <row r="1997" spans="1:33" ht="12" hidden="1" customHeight="1" x14ac:dyDescent="0.4">
      <c r="A1997" s="412" t="s">
        <v>6688</v>
      </c>
      <c r="B1997" s="412"/>
      <c r="C1997" s="412"/>
      <c r="D1997" s="412"/>
      <c r="E1997" s="412"/>
      <c r="F1997" s="412"/>
      <c r="G1997" s="412"/>
      <c r="H1997" s="412"/>
      <c r="I1997" s="412"/>
      <c r="J1997" s="412"/>
      <c r="K1997" s="412"/>
      <c r="L1997" s="412"/>
      <c r="M1997" s="412"/>
      <c r="N1997" s="412"/>
      <c r="O1997" s="412"/>
      <c r="P1997" s="412"/>
      <c r="Q1997" s="412"/>
      <c r="R1997" s="412"/>
      <c r="S1997" s="412"/>
      <c r="T1997" s="412"/>
      <c r="U1997" s="412"/>
      <c r="V1997" s="412"/>
      <c r="W1997" s="412"/>
      <c r="X1997" s="412"/>
      <c r="Y1997" s="412"/>
      <c r="Z1997" s="412"/>
      <c r="AA1997" s="412"/>
      <c r="AB1997" s="412"/>
      <c r="AC1997" s="412"/>
      <c r="AD1997" s="412"/>
    </row>
    <row r="1998" spans="1:33" ht="12" hidden="1" customHeight="1" x14ac:dyDescent="0.4">
      <c r="A1998" s="412"/>
      <c r="B1998" s="412"/>
      <c r="C1998" s="412"/>
      <c r="D1998" s="412"/>
      <c r="E1998" s="412"/>
      <c r="F1998" s="412"/>
      <c r="G1998" s="412"/>
      <c r="H1998" s="412"/>
      <c r="I1998" s="412"/>
      <c r="J1998" s="412"/>
      <c r="K1998" s="412"/>
      <c r="L1998" s="412"/>
      <c r="M1998" s="412"/>
      <c r="N1998" s="412"/>
      <c r="O1998" s="412"/>
      <c r="P1998" s="412"/>
      <c r="Q1998" s="412"/>
      <c r="R1998" s="412"/>
      <c r="S1998" s="412"/>
      <c r="T1998" s="412"/>
      <c r="U1998" s="412"/>
      <c r="V1998" s="412"/>
      <c r="W1998" s="412"/>
      <c r="X1998" s="412"/>
      <c r="Y1998" s="412"/>
      <c r="Z1998" s="412"/>
      <c r="AA1998" s="412"/>
      <c r="AB1998" s="412"/>
      <c r="AC1998" s="412"/>
      <c r="AD1998" s="412"/>
      <c r="AF1998" s="2" t="s">
        <v>6189</v>
      </c>
      <c r="AG1998" s="2" t="str">
        <f>入力情報!C616</f>
        <v>Name of Menbers 50
（社員 50の氏名）</v>
      </c>
    </row>
    <row r="1999" spans="1:33" ht="12" hidden="1" customHeight="1" x14ac:dyDescent="0.4">
      <c r="A1999" s="412"/>
      <c r="B1999" s="412"/>
      <c r="C1999" s="412"/>
      <c r="D1999" s="412"/>
      <c r="E1999" s="412"/>
      <c r="F1999" s="412"/>
      <c r="G1999" s="412"/>
      <c r="H1999" s="412"/>
      <c r="I1999" s="412"/>
      <c r="J1999" s="412"/>
      <c r="K1999" s="412"/>
      <c r="L1999" s="412"/>
      <c r="M1999" s="412"/>
      <c r="N1999" s="412"/>
      <c r="O1999" s="412"/>
      <c r="P1999" s="412"/>
      <c r="Q1999" s="412"/>
      <c r="R1999" s="412"/>
      <c r="S1999" s="412"/>
      <c r="T1999" s="412"/>
      <c r="U1999" s="412"/>
      <c r="V1999" s="412"/>
      <c r="W1999" s="412"/>
      <c r="X1999" s="412"/>
      <c r="Y1999" s="412"/>
      <c r="Z1999" s="412"/>
      <c r="AA1999" s="412"/>
      <c r="AB1999" s="412"/>
      <c r="AC1999" s="412"/>
      <c r="AD1999" s="412"/>
    </row>
    <row r="2000" spans="1:33" ht="9.9499999999999993" hidden="1" customHeight="1" x14ac:dyDescent="0.4"/>
    <row r="2001" spans="2:30" ht="20.25" hidden="1" customHeight="1" x14ac:dyDescent="0.4">
      <c r="B2001" s="426" t="str">
        <f>IF(入力情報!E616&lt;&gt;"","member with Limited Liability  "&amp;入力情報!E616,"")</f>
        <v/>
      </c>
      <c r="C2001" s="426"/>
      <c r="D2001" s="426"/>
      <c r="E2001" s="426"/>
      <c r="F2001" s="426"/>
      <c r="G2001" s="426"/>
      <c r="H2001" s="426"/>
      <c r="I2001" s="426"/>
      <c r="J2001" s="426"/>
      <c r="K2001" s="426"/>
      <c r="L2001" s="426"/>
      <c r="M2001" s="426"/>
      <c r="N2001" s="426"/>
      <c r="O2001" s="426"/>
      <c r="P2001" s="426"/>
      <c r="Q2001" s="426"/>
      <c r="R2001" s="426"/>
      <c r="S2001" s="426"/>
      <c r="T2001" s="426"/>
      <c r="U2001" s="426"/>
      <c r="V2001" s="426"/>
      <c r="W2001" s="426"/>
      <c r="X2001" s="426"/>
      <c r="Y2001" s="426"/>
      <c r="Z2001" s="426"/>
      <c r="AA2001" s="426"/>
      <c r="AB2001" s="426"/>
      <c r="AC2001" s="426"/>
      <c r="AD2001" s="426"/>
    </row>
    <row r="2002" spans="2:30" ht="20.25" hidden="1" customHeight="1" x14ac:dyDescent="0.4">
      <c r="B2002" s="426" t="str">
        <f>IF(入力情報!E617&lt;&gt;"","有限責任社員　　 　　　　　　"&amp;入力情報!E617&amp;" 殿","")</f>
        <v/>
      </c>
      <c r="C2002" s="426"/>
      <c r="D2002" s="426"/>
      <c r="E2002" s="426"/>
      <c r="F2002" s="426"/>
      <c r="G2002" s="426"/>
      <c r="H2002" s="426"/>
      <c r="I2002" s="426"/>
      <c r="J2002" s="426"/>
      <c r="K2002" s="426"/>
      <c r="L2002" s="426"/>
      <c r="M2002" s="426"/>
      <c r="N2002" s="426"/>
      <c r="O2002" s="426"/>
      <c r="P2002" s="426"/>
      <c r="Q2002" s="426"/>
      <c r="R2002" s="426"/>
      <c r="S2002" s="426"/>
      <c r="T2002" s="426"/>
      <c r="U2002" s="426"/>
      <c r="V2002" s="426"/>
      <c r="W2002" s="426"/>
      <c r="X2002" s="426"/>
      <c r="Y2002" s="426"/>
      <c r="Z2002" s="426"/>
      <c r="AA2002" s="426"/>
      <c r="AB2002" s="426"/>
      <c r="AC2002" s="426"/>
      <c r="AD2002" s="426"/>
    </row>
    <row r="2003" spans="2:30" ht="9.9499999999999993" hidden="1" customHeight="1" x14ac:dyDescent="0.4">
      <c r="B2003" s="145"/>
      <c r="C2003" s="145"/>
      <c r="D2003" s="145"/>
      <c r="E2003" s="145"/>
      <c r="F2003" s="145"/>
      <c r="G2003" s="145"/>
      <c r="H2003" s="145"/>
      <c r="I2003" s="145"/>
      <c r="J2003" s="145"/>
      <c r="K2003" s="145"/>
      <c r="L2003" s="145"/>
      <c r="M2003" s="145"/>
      <c r="N2003" s="145"/>
      <c r="O2003" s="145"/>
      <c r="P2003" s="145"/>
      <c r="Q2003" s="145"/>
      <c r="R2003" s="145"/>
      <c r="S2003" s="145"/>
      <c r="T2003" s="145"/>
      <c r="U2003" s="145"/>
      <c r="V2003" s="145"/>
      <c r="W2003" s="145"/>
      <c r="X2003" s="145"/>
      <c r="Y2003" s="145"/>
      <c r="Z2003" s="145"/>
      <c r="AA2003" s="145"/>
      <c r="AB2003" s="145"/>
      <c r="AC2003" s="145"/>
      <c r="AD2003" s="145"/>
    </row>
    <row r="2004" spans="2:30" ht="20.25" hidden="1" customHeight="1" x14ac:dyDescent="0.4">
      <c r="B2004" s="145"/>
      <c r="C2004" s="145"/>
      <c r="D2004" s="145"/>
      <c r="E2004" s="145"/>
      <c r="F2004" s="145"/>
      <c r="G2004" s="145"/>
      <c r="H2004" s="145"/>
      <c r="I2004" s="145"/>
      <c r="J2004" s="145"/>
      <c r="K2004" s="2" t="str">
        <f>IF(入力情報!E618="","",DBCS(TEXT(入力情報!E618,"0,000"))&amp;"yen")</f>
        <v/>
      </c>
      <c r="L2004" s="145"/>
      <c r="M2004" s="145"/>
      <c r="N2004" s="145"/>
      <c r="O2004" s="145"/>
      <c r="P2004" s="145"/>
      <c r="Q2004" s="145"/>
      <c r="R2004" s="145"/>
      <c r="S2004" s="145"/>
      <c r="T2004" s="145"/>
      <c r="U2004" s="145"/>
      <c r="V2004" s="145"/>
      <c r="W2004" s="145"/>
      <c r="X2004" s="145"/>
      <c r="Y2004" s="145"/>
      <c r="Z2004" s="145"/>
      <c r="AA2004" s="145"/>
      <c r="AB2004" s="145"/>
      <c r="AC2004" s="145"/>
      <c r="AD2004" s="145"/>
    </row>
    <row r="2005" spans="2:30" ht="20.25" hidden="1" customHeight="1" x14ac:dyDescent="0.4">
      <c r="B2005" s="145"/>
      <c r="C2005" s="145"/>
      <c r="D2005" s="145"/>
      <c r="E2005" s="145"/>
      <c r="F2005" s="145"/>
      <c r="G2005" s="145"/>
      <c r="H2005" s="145"/>
      <c r="J2005" s="2" t="str">
        <f>IF(入力情報!E618="","","金 "&amp;DBCS(TEXT(入力情報!E618,"0,000"))&amp;"円")</f>
        <v/>
      </c>
      <c r="L2005" s="145"/>
      <c r="M2005" s="145"/>
      <c r="N2005" s="145"/>
      <c r="O2005" s="145"/>
      <c r="P2005" s="145"/>
      <c r="Q2005" s="145"/>
      <c r="R2005" s="145"/>
      <c r="S2005" s="145"/>
      <c r="T2005" s="145"/>
      <c r="U2005" s="145"/>
      <c r="V2005" s="145"/>
      <c r="W2005" s="145"/>
      <c r="X2005" s="145"/>
      <c r="Y2005" s="145"/>
      <c r="Z2005" s="145"/>
      <c r="AA2005" s="145"/>
      <c r="AB2005" s="145"/>
      <c r="AC2005" s="145"/>
      <c r="AD2005" s="145"/>
    </row>
    <row r="2006" spans="2:30" ht="9.9499999999999993" hidden="1" customHeight="1" x14ac:dyDescent="0.4">
      <c r="B2006" s="145"/>
      <c r="C2006" s="145"/>
      <c r="D2006" s="145"/>
      <c r="E2006" s="145"/>
      <c r="F2006" s="145"/>
      <c r="G2006" s="145"/>
      <c r="H2006" s="145"/>
      <c r="L2006" s="145"/>
      <c r="M2006" s="145"/>
      <c r="N2006" s="145"/>
      <c r="O2006" s="145"/>
      <c r="P2006" s="145"/>
      <c r="Q2006" s="145"/>
      <c r="R2006" s="145"/>
      <c r="S2006" s="145"/>
      <c r="T2006" s="145"/>
      <c r="U2006" s="145"/>
      <c r="V2006" s="145"/>
      <c r="W2006" s="145"/>
      <c r="X2006" s="145"/>
      <c r="Y2006" s="145"/>
      <c r="Z2006" s="145"/>
      <c r="AA2006" s="145"/>
      <c r="AB2006" s="145"/>
      <c r="AC2006" s="145"/>
      <c r="AD2006" s="145"/>
    </row>
    <row r="2007" spans="2:30" ht="20.25" hidden="1" customHeight="1" x14ac:dyDescent="0.4">
      <c r="B2007" s="145"/>
      <c r="C2007" s="2" t="str">
        <f>"Received as a capital contribution to "&amp;入力情報!$E$6&amp;" Limited Liability Company."</f>
        <v>Received as a capital contribution to SampleName Limited Liability Company.</v>
      </c>
      <c r="E2007" s="145"/>
      <c r="F2007" s="145"/>
      <c r="G2007" s="145"/>
      <c r="H2007" s="145"/>
      <c r="L2007" s="145"/>
      <c r="M2007" s="145"/>
      <c r="N2007" s="145"/>
      <c r="O2007" s="145"/>
      <c r="P2007" s="145"/>
      <c r="Q2007" s="145"/>
      <c r="R2007" s="145"/>
      <c r="S2007" s="145"/>
      <c r="T2007" s="145"/>
      <c r="U2007" s="145"/>
      <c r="V2007" s="145"/>
      <c r="W2007" s="145"/>
      <c r="X2007" s="145"/>
      <c r="Y2007" s="145"/>
      <c r="Z2007" s="145"/>
      <c r="AA2007" s="145"/>
      <c r="AB2007" s="145"/>
      <c r="AC2007" s="145"/>
      <c r="AD2007" s="145"/>
    </row>
    <row r="2008" spans="2:30" ht="20.25" hidden="1" customHeight="1" x14ac:dyDescent="0.4">
      <c r="G2008" s="2" t="str">
        <f>入力情報!$E$6&amp;"合同会社の出資金として領収しました。"</f>
        <v>SampleName合同会社の出資金として領収しました。</v>
      </c>
    </row>
    <row r="2009" spans="2:30" ht="9.9499999999999993" hidden="1" customHeight="1" x14ac:dyDescent="0.4"/>
    <row r="2010" spans="2:30" ht="20.25" hidden="1" customHeight="1" x14ac:dyDescent="0.4">
      <c r="C2010" s="2" t="str">
        <f>入力情報!$E$776&amp;" year, "&amp;入力情報!$E$777&amp;" month-"&amp;入力情報!$E$778&amp;" day"</f>
        <v>2024 year, 4 month-25 day</v>
      </c>
    </row>
    <row r="2011" spans="2:30" ht="20.25" hidden="1" customHeight="1" x14ac:dyDescent="0.4">
      <c r="C2011" s="2" t="str">
        <f>DBCS(入力情報!$E$776)&amp;"年"&amp;DBCS(入力情報!$E$777)&amp;"月"&amp;DBCS(入力情報!$E$778)&amp;"日"</f>
        <v>２０２４年４月２５日</v>
      </c>
    </row>
    <row r="2012" spans="2:30" ht="9.9499999999999993" hidden="1" customHeight="1" x14ac:dyDescent="0.4"/>
    <row r="2013" spans="2:30" ht="20.25" hidden="1" customHeight="1" x14ac:dyDescent="0.4">
      <c r="M2013" s="2" t="str">
        <f>入力情報!$E$6&amp;" Limited Liability Company"</f>
        <v>SampleName Limited Liability Company</v>
      </c>
    </row>
    <row r="2014" spans="2:30" ht="20.25" hidden="1" customHeight="1" x14ac:dyDescent="0.4">
      <c r="M2014" s="2" t="str">
        <f>"Representative Members "&amp;入力情報!$E$12</f>
        <v>Representative Members Mary Smith</v>
      </c>
    </row>
    <row r="2015" spans="2:30" ht="20.25" hidden="1" customHeight="1" x14ac:dyDescent="0.4">
      <c r="M2015" s="2" t="str">
        <f>入力情報!E7&amp;"合同会社"</f>
        <v>サンプルネーム合同会社</v>
      </c>
    </row>
    <row r="2016" spans="2:30" ht="20.25" hidden="1" customHeight="1" x14ac:dyDescent="0.4">
      <c r="M2016" s="2" t="str">
        <f>"代表社員　"&amp;入力情報!$E$13</f>
        <v xml:space="preserve">代表社員　メアリー　スミス </v>
      </c>
    </row>
    <row r="2017" spans="1:30" ht="20.100000000000001" hidden="1" customHeight="1" x14ac:dyDescent="0.4"/>
    <row r="2018" spans="1:30" ht="20.25" hidden="1" customHeight="1" x14ac:dyDescent="0.4"/>
    <row r="2019" spans="1:30" ht="20.25" hidden="1" customHeight="1" x14ac:dyDescent="0.4">
      <c r="A2019" s="412"/>
      <c r="B2019" s="412"/>
      <c r="C2019" s="412"/>
      <c r="D2019" s="412"/>
      <c r="E2019" s="412"/>
      <c r="F2019" s="412"/>
      <c r="G2019" s="412"/>
      <c r="H2019" s="412"/>
      <c r="I2019" s="412"/>
      <c r="J2019" s="412"/>
      <c r="K2019" s="412"/>
      <c r="L2019" s="412"/>
      <c r="M2019" s="412"/>
      <c r="N2019" s="412"/>
      <c r="O2019" s="412"/>
      <c r="P2019" s="412"/>
      <c r="Q2019" s="412"/>
      <c r="R2019" s="412"/>
      <c r="S2019" s="412"/>
      <c r="T2019" s="412"/>
      <c r="U2019" s="412"/>
      <c r="V2019" s="412"/>
      <c r="W2019" s="412"/>
      <c r="X2019" s="412"/>
      <c r="Y2019" s="412"/>
      <c r="Z2019" s="412"/>
      <c r="AA2019" s="412"/>
      <c r="AB2019" s="412"/>
      <c r="AC2019" s="412"/>
      <c r="AD2019" s="412"/>
    </row>
    <row r="2020" spans="1:30" ht="20.25" hidden="1" customHeight="1" x14ac:dyDescent="0.4">
      <c r="A2020" s="412"/>
      <c r="B2020" s="412"/>
      <c r="C2020" s="412"/>
      <c r="D2020" s="412"/>
      <c r="E2020" s="412"/>
      <c r="F2020" s="412"/>
      <c r="G2020" s="412"/>
      <c r="H2020" s="412"/>
      <c r="I2020" s="412"/>
      <c r="J2020" s="412"/>
      <c r="K2020" s="412"/>
      <c r="L2020" s="412"/>
      <c r="M2020" s="412"/>
      <c r="N2020" s="412"/>
      <c r="O2020" s="412"/>
      <c r="P2020" s="412"/>
      <c r="Q2020" s="412"/>
      <c r="R2020" s="412"/>
      <c r="S2020" s="412"/>
      <c r="T2020" s="412"/>
      <c r="U2020" s="412"/>
      <c r="V2020" s="412"/>
      <c r="W2020" s="412"/>
      <c r="X2020" s="412"/>
      <c r="Y2020" s="412"/>
      <c r="Z2020" s="412"/>
      <c r="AA2020" s="412"/>
      <c r="AB2020" s="412"/>
      <c r="AC2020" s="412"/>
      <c r="AD2020" s="412"/>
    </row>
    <row r="2021" spans="1:30" ht="20.25" hidden="1" customHeight="1" x14ac:dyDescent="0.4">
      <c r="A2021" s="412"/>
      <c r="B2021" s="412"/>
      <c r="C2021" s="412"/>
      <c r="D2021" s="412"/>
      <c r="E2021" s="412"/>
      <c r="F2021" s="412"/>
      <c r="G2021" s="412"/>
      <c r="H2021" s="412"/>
      <c r="I2021" s="412"/>
      <c r="J2021" s="412"/>
      <c r="K2021" s="412"/>
      <c r="L2021" s="412"/>
      <c r="M2021" s="412"/>
      <c r="N2021" s="412"/>
      <c r="O2021" s="412"/>
      <c r="P2021" s="412"/>
      <c r="Q2021" s="412"/>
      <c r="R2021" s="412"/>
      <c r="S2021" s="412"/>
      <c r="T2021" s="412"/>
      <c r="U2021" s="412"/>
      <c r="V2021" s="412"/>
      <c r="W2021" s="412"/>
      <c r="X2021" s="412"/>
      <c r="Y2021" s="412"/>
      <c r="Z2021" s="412"/>
      <c r="AA2021" s="412"/>
      <c r="AB2021" s="412"/>
      <c r="AC2021" s="412"/>
      <c r="AD2021" s="412"/>
    </row>
    <row r="2022" spans="1:30" ht="20.25" hidden="1" customHeight="1" x14ac:dyDescent="0.4"/>
    <row r="2023" spans="1:30" ht="20.25" hidden="1" customHeight="1" x14ac:dyDescent="0.4">
      <c r="B2023" s="427"/>
      <c r="C2023" s="427"/>
      <c r="D2023" s="427"/>
      <c r="E2023" s="427"/>
      <c r="F2023" s="427"/>
      <c r="G2023" s="427"/>
      <c r="H2023" s="427"/>
      <c r="I2023" s="427"/>
      <c r="J2023" s="427"/>
      <c r="K2023" s="427"/>
      <c r="L2023" s="427"/>
      <c r="M2023" s="427"/>
      <c r="N2023" s="427"/>
      <c r="O2023" s="427"/>
      <c r="P2023" s="427"/>
      <c r="Q2023" s="427"/>
      <c r="R2023" s="427"/>
      <c r="S2023" s="427"/>
      <c r="T2023" s="427"/>
      <c r="U2023" s="427"/>
      <c r="V2023" s="427"/>
      <c r="W2023" s="427"/>
      <c r="X2023" s="427"/>
      <c r="Y2023" s="427"/>
      <c r="Z2023" s="427"/>
      <c r="AA2023" s="427"/>
      <c r="AB2023" s="427"/>
      <c r="AC2023" s="427"/>
      <c r="AD2023" s="427"/>
    </row>
    <row r="2024" spans="1:30" ht="20.25" hidden="1" customHeight="1" x14ac:dyDescent="0.4">
      <c r="B2024" s="427"/>
      <c r="C2024" s="427"/>
      <c r="D2024" s="427"/>
      <c r="E2024" s="427"/>
      <c r="F2024" s="427"/>
      <c r="G2024" s="427"/>
      <c r="H2024" s="427"/>
      <c r="I2024" s="427"/>
      <c r="J2024" s="427"/>
      <c r="K2024" s="427"/>
      <c r="L2024" s="427"/>
      <c r="M2024" s="427"/>
      <c r="N2024" s="427"/>
      <c r="O2024" s="427"/>
      <c r="P2024" s="427"/>
      <c r="Q2024" s="427"/>
      <c r="R2024" s="427"/>
      <c r="S2024" s="427"/>
      <c r="T2024" s="427"/>
      <c r="U2024" s="427"/>
      <c r="V2024" s="427"/>
      <c r="W2024" s="427"/>
      <c r="X2024" s="427"/>
      <c r="Y2024" s="427"/>
      <c r="Z2024" s="427"/>
      <c r="AA2024" s="427"/>
      <c r="AB2024" s="427"/>
      <c r="AC2024" s="427"/>
      <c r="AD2024" s="427"/>
    </row>
    <row r="2025" spans="1:30" ht="20.25" hidden="1" customHeight="1" x14ac:dyDescent="0.4"/>
    <row r="2026" spans="1:30" ht="20.25" hidden="1" customHeight="1" x14ac:dyDescent="0.4"/>
    <row r="2027" spans="1:30" ht="20.25" hidden="1" customHeight="1" x14ac:dyDescent="0.4"/>
    <row r="2028" spans="1:30" ht="20.25" hidden="1" customHeight="1" x14ac:dyDescent="0.4"/>
    <row r="2029" spans="1:30" ht="20.25" hidden="1" customHeight="1" x14ac:dyDescent="0.4"/>
    <row r="2030" spans="1:30" ht="20.25" hidden="1" customHeight="1" x14ac:dyDescent="0.4"/>
    <row r="2031" spans="1:30" ht="20.25" hidden="1" customHeight="1" x14ac:dyDescent="0.4"/>
    <row r="2032" spans="1:30" ht="20.25" hidden="1" customHeight="1" x14ac:dyDescent="0.4"/>
    <row r="2033" ht="20.25" hidden="1" customHeight="1" x14ac:dyDescent="0.4"/>
    <row r="2034" ht="20.25" hidden="1" customHeight="1" x14ac:dyDescent="0.4"/>
  </sheetData>
  <mergeCells count="303">
    <mergeCell ref="A1:AD3"/>
    <mergeCell ref="B5:AD5"/>
    <mergeCell ref="B6:AD6"/>
    <mergeCell ref="A2019:AD2021"/>
    <mergeCell ref="B2023:AD2023"/>
    <mergeCell ref="B2024:AD2024"/>
    <mergeCell ref="A1877:AD1879"/>
    <mergeCell ref="B1881:AD1881"/>
    <mergeCell ref="B1882:AD1882"/>
    <mergeCell ref="A1899:AD1901"/>
    <mergeCell ref="B1903:AD1903"/>
    <mergeCell ref="B1904:AD1904"/>
    <mergeCell ref="A1997:AD1999"/>
    <mergeCell ref="B2001:AD2001"/>
    <mergeCell ref="B2002:AD2002"/>
    <mergeCell ref="A1957:AD1959"/>
    <mergeCell ref="B1961:AD1961"/>
    <mergeCell ref="B1962:AD1962"/>
    <mergeCell ref="A1979:AD1981"/>
    <mergeCell ref="B1983:AD1983"/>
    <mergeCell ref="B1984:AD1984"/>
    <mergeCell ref="A1917:AD1919"/>
    <mergeCell ref="B1921:AD1921"/>
    <mergeCell ref="B1922:AD1922"/>
    <mergeCell ref="A1939:AD1941"/>
    <mergeCell ref="B1943:AD1943"/>
    <mergeCell ref="B1944:AD1944"/>
    <mergeCell ref="A1517:AD1519"/>
    <mergeCell ref="B1521:AD1521"/>
    <mergeCell ref="B1522:AD1522"/>
    <mergeCell ref="A1539:AD1541"/>
    <mergeCell ref="B1543:AD1543"/>
    <mergeCell ref="B1544:AD1544"/>
    <mergeCell ref="A1619:AD1621"/>
    <mergeCell ref="B1623:AD1623"/>
    <mergeCell ref="B1624:AD1624"/>
    <mergeCell ref="A1677:AD1679"/>
    <mergeCell ref="B1681:AD1681"/>
    <mergeCell ref="B1682:AD1682"/>
    <mergeCell ref="A1699:AD1701"/>
    <mergeCell ref="B1703:AD1703"/>
    <mergeCell ref="B1704:AD1704"/>
    <mergeCell ref="A1637:AD1639"/>
    <mergeCell ref="B1641:AD1641"/>
    <mergeCell ref="B1642:AD1642"/>
    <mergeCell ref="A1659:AD1661"/>
    <mergeCell ref="B1663:AD1663"/>
    <mergeCell ref="B1664:AD1664"/>
    <mergeCell ref="A1477:AD1479"/>
    <mergeCell ref="B1481:AD1481"/>
    <mergeCell ref="B1482:AD1482"/>
    <mergeCell ref="A1499:AD1501"/>
    <mergeCell ref="B1503:AD1503"/>
    <mergeCell ref="B1504:AD1504"/>
    <mergeCell ref="A1597:AD1599"/>
    <mergeCell ref="B1601:AD1601"/>
    <mergeCell ref="B1602:AD1602"/>
    <mergeCell ref="A1557:AD1559"/>
    <mergeCell ref="B1561:AD1561"/>
    <mergeCell ref="B1562:AD1562"/>
    <mergeCell ref="A1579:AD1581"/>
    <mergeCell ref="B1583:AD1583"/>
    <mergeCell ref="B1584:AD1584"/>
    <mergeCell ref="A1757:AD1759"/>
    <mergeCell ref="B1761:AD1761"/>
    <mergeCell ref="B1762:AD1762"/>
    <mergeCell ref="A1779:AD1781"/>
    <mergeCell ref="B1783:AD1783"/>
    <mergeCell ref="B1784:AD1784"/>
    <mergeCell ref="A1717:AD1719"/>
    <mergeCell ref="B1721:AD1721"/>
    <mergeCell ref="B1722:AD1722"/>
    <mergeCell ref="A1739:AD1741"/>
    <mergeCell ref="B1743:AD1743"/>
    <mergeCell ref="B1744:AD1744"/>
    <mergeCell ref="A1837:AD1839"/>
    <mergeCell ref="B1841:AD1841"/>
    <mergeCell ref="B1842:AD1842"/>
    <mergeCell ref="A1859:AD1861"/>
    <mergeCell ref="B1863:AD1863"/>
    <mergeCell ref="B1864:AD1864"/>
    <mergeCell ref="A1797:AD1799"/>
    <mergeCell ref="B1801:AD1801"/>
    <mergeCell ref="B1802:AD1802"/>
    <mergeCell ref="A1819:AD1821"/>
    <mergeCell ref="B1823:AD1823"/>
    <mergeCell ref="B1824:AD1824"/>
    <mergeCell ref="A1197:AD1199"/>
    <mergeCell ref="B1201:AD1201"/>
    <mergeCell ref="B1202:AD1202"/>
    <mergeCell ref="A1219:AD1221"/>
    <mergeCell ref="B1223:AD1223"/>
    <mergeCell ref="B1224:AD1224"/>
    <mergeCell ref="A1157:AD1159"/>
    <mergeCell ref="B1161:AD1161"/>
    <mergeCell ref="B1162:AD1162"/>
    <mergeCell ref="A1179:AD1181"/>
    <mergeCell ref="B1183:AD1183"/>
    <mergeCell ref="B1184:AD1184"/>
    <mergeCell ref="A1299:AD1301"/>
    <mergeCell ref="B1303:AD1303"/>
    <mergeCell ref="B1304:AD1304"/>
    <mergeCell ref="A1237:AD1239"/>
    <mergeCell ref="B1241:AD1241"/>
    <mergeCell ref="B1242:AD1242"/>
    <mergeCell ref="A1259:AD1261"/>
    <mergeCell ref="B1263:AD1263"/>
    <mergeCell ref="B1264:AD1264"/>
    <mergeCell ref="A1459:AD1461"/>
    <mergeCell ref="B1463:AD1463"/>
    <mergeCell ref="B1464:AD1464"/>
    <mergeCell ref="A1397:AD1399"/>
    <mergeCell ref="B1401:AD1401"/>
    <mergeCell ref="B1402:AD1402"/>
    <mergeCell ref="A1419:AD1421"/>
    <mergeCell ref="B1423:AD1423"/>
    <mergeCell ref="B1424:AD1424"/>
    <mergeCell ref="A77:AD79"/>
    <mergeCell ref="B81:AD81"/>
    <mergeCell ref="B82:AD82"/>
    <mergeCell ref="A99:AD101"/>
    <mergeCell ref="B103:AD103"/>
    <mergeCell ref="B104:AD104"/>
    <mergeCell ref="A1437:AD1439"/>
    <mergeCell ref="B1441:AD1441"/>
    <mergeCell ref="B1442:AD1442"/>
    <mergeCell ref="A1357:AD1359"/>
    <mergeCell ref="B1361:AD1361"/>
    <mergeCell ref="B1362:AD1362"/>
    <mergeCell ref="A1379:AD1381"/>
    <mergeCell ref="B1383:AD1383"/>
    <mergeCell ref="B1384:AD1384"/>
    <mergeCell ref="A1317:AD1319"/>
    <mergeCell ref="B1321:AD1321"/>
    <mergeCell ref="B1322:AD1322"/>
    <mergeCell ref="A1339:AD1341"/>
    <mergeCell ref="B1343:AD1343"/>
    <mergeCell ref="B1344:AD1344"/>
    <mergeCell ref="A1277:AD1279"/>
    <mergeCell ref="B1281:AD1281"/>
    <mergeCell ref="B1282:AD1282"/>
    <mergeCell ref="A157:AD159"/>
    <mergeCell ref="B161:AD161"/>
    <mergeCell ref="B162:AD162"/>
    <mergeCell ref="A179:AD181"/>
    <mergeCell ref="B183:AD183"/>
    <mergeCell ref="B184:AD184"/>
    <mergeCell ref="A117:AD119"/>
    <mergeCell ref="B121:AD121"/>
    <mergeCell ref="B122:AD122"/>
    <mergeCell ref="A139:AD141"/>
    <mergeCell ref="B143:AD143"/>
    <mergeCell ref="B144:AD144"/>
    <mergeCell ref="A237:AD239"/>
    <mergeCell ref="B241:AD241"/>
    <mergeCell ref="B242:AD242"/>
    <mergeCell ref="A259:AD261"/>
    <mergeCell ref="B263:AD263"/>
    <mergeCell ref="B264:AD264"/>
    <mergeCell ref="A197:AD199"/>
    <mergeCell ref="B201:AD201"/>
    <mergeCell ref="B202:AD202"/>
    <mergeCell ref="A219:AD221"/>
    <mergeCell ref="B223:AD223"/>
    <mergeCell ref="B224:AD224"/>
    <mergeCell ref="A317:AD319"/>
    <mergeCell ref="B321:AD321"/>
    <mergeCell ref="B322:AD322"/>
    <mergeCell ref="A339:AD341"/>
    <mergeCell ref="B343:AD343"/>
    <mergeCell ref="B344:AD344"/>
    <mergeCell ref="A277:AD279"/>
    <mergeCell ref="B281:AD281"/>
    <mergeCell ref="B282:AD282"/>
    <mergeCell ref="A299:AD301"/>
    <mergeCell ref="B303:AD303"/>
    <mergeCell ref="B304:AD304"/>
    <mergeCell ref="A397:AD399"/>
    <mergeCell ref="B401:AD401"/>
    <mergeCell ref="B402:AD402"/>
    <mergeCell ref="A419:AD421"/>
    <mergeCell ref="B423:AD423"/>
    <mergeCell ref="B424:AD424"/>
    <mergeCell ref="A357:AD359"/>
    <mergeCell ref="B361:AD361"/>
    <mergeCell ref="B362:AD362"/>
    <mergeCell ref="A379:AD381"/>
    <mergeCell ref="B383:AD383"/>
    <mergeCell ref="B384:AD384"/>
    <mergeCell ref="A477:AD479"/>
    <mergeCell ref="B481:AD481"/>
    <mergeCell ref="B482:AD482"/>
    <mergeCell ref="A499:AD501"/>
    <mergeCell ref="B503:AD503"/>
    <mergeCell ref="B504:AD504"/>
    <mergeCell ref="A437:AD439"/>
    <mergeCell ref="B441:AD441"/>
    <mergeCell ref="B442:AD442"/>
    <mergeCell ref="A459:AD461"/>
    <mergeCell ref="B463:AD463"/>
    <mergeCell ref="B464:AD464"/>
    <mergeCell ref="A557:AD559"/>
    <mergeCell ref="B561:AD561"/>
    <mergeCell ref="B562:AD562"/>
    <mergeCell ref="A579:AD581"/>
    <mergeCell ref="B583:AD583"/>
    <mergeCell ref="B584:AD584"/>
    <mergeCell ref="A517:AD519"/>
    <mergeCell ref="B521:AD521"/>
    <mergeCell ref="B522:AD522"/>
    <mergeCell ref="A539:AD541"/>
    <mergeCell ref="B543:AD543"/>
    <mergeCell ref="B544:AD544"/>
    <mergeCell ref="A637:AD639"/>
    <mergeCell ref="B641:AD641"/>
    <mergeCell ref="B642:AD642"/>
    <mergeCell ref="A659:AD661"/>
    <mergeCell ref="B663:AD663"/>
    <mergeCell ref="B664:AD664"/>
    <mergeCell ref="A597:AD599"/>
    <mergeCell ref="B601:AD601"/>
    <mergeCell ref="B602:AD602"/>
    <mergeCell ref="A619:AD621"/>
    <mergeCell ref="B623:AD623"/>
    <mergeCell ref="B624:AD624"/>
    <mergeCell ref="A717:AD719"/>
    <mergeCell ref="B721:AD721"/>
    <mergeCell ref="B722:AD722"/>
    <mergeCell ref="A739:AD741"/>
    <mergeCell ref="B743:AD743"/>
    <mergeCell ref="B744:AD744"/>
    <mergeCell ref="A677:AD679"/>
    <mergeCell ref="B681:AD681"/>
    <mergeCell ref="B682:AD682"/>
    <mergeCell ref="A699:AD701"/>
    <mergeCell ref="B703:AD703"/>
    <mergeCell ref="B704:AD704"/>
    <mergeCell ref="A797:AD799"/>
    <mergeCell ref="B801:AD801"/>
    <mergeCell ref="B802:AD802"/>
    <mergeCell ref="A819:AD821"/>
    <mergeCell ref="B823:AD823"/>
    <mergeCell ref="B824:AD824"/>
    <mergeCell ref="A757:AD759"/>
    <mergeCell ref="B761:AD761"/>
    <mergeCell ref="B762:AD762"/>
    <mergeCell ref="A779:AD781"/>
    <mergeCell ref="B783:AD783"/>
    <mergeCell ref="B784:AD784"/>
    <mergeCell ref="A877:AD879"/>
    <mergeCell ref="B881:AD881"/>
    <mergeCell ref="B882:AD882"/>
    <mergeCell ref="A899:AD901"/>
    <mergeCell ref="B903:AD903"/>
    <mergeCell ref="B904:AD904"/>
    <mergeCell ref="A837:AD839"/>
    <mergeCell ref="B841:AD841"/>
    <mergeCell ref="B842:AD842"/>
    <mergeCell ref="A859:AD861"/>
    <mergeCell ref="B863:AD863"/>
    <mergeCell ref="B864:AD864"/>
    <mergeCell ref="A979:AD981"/>
    <mergeCell ref="B983:AD983"/>
    <mergeCell ref="B984:AD984"/>
    <mergeCell ref="A917:AD919"/>
    <mergeCell ref="B921:AD921"/>
    <mergeCell ref="B922:AD922"/>
    <mergeCell ref="A939:AD941"/>
    <mergeCell ref="B943:AD943"/>
    <mergeCell ref="B944:AD944"/>
    <mergeCell ref="A1139:AD1141"/>
    <mergeCell ref="B1143:AD1143"/>
    <mergeCell ref="B1144:AD1144"/>
    <mergeCell ref="A1077:AD1079"/>
    <mergeCell ref="B1081:AD1081"/>
    <mergeCell ref="B1082:AD1082"/>
    <mergeCell ref="A1099:AD1101"/>
    <mergeCell ref="B1103:AD1103"/>
    <mergeCell ref="B1104:AD1104"/>
    <mergeCell ref="A37:AD39"/>
    <mergeCell ref="B41:AD41"/>
    <mergeCell ref="B42:AD42"/>
    <mergeCell ref="A59:AD61"/>
    <mergeCell ref="B63:AD63"/>
    <mergeCell ref="B64:AD64"/>
    <mergeCell ref="A1117:AD1119"/>
    <mergeCell ref="B1121:AD1121"/>
    <mergeCell ref="B1122:AD1122"/>
    <mergeCell ref="A1037:AD1039"/>
    <mergeCell ref="B1041:AD1041"/>
    <mergeCell ref="B1042:AD1042"/>
    <mergeCell ref="A1059:AD1061"/>
    <mergeCell ref="B1063:AD1063"/>
    <mergeCell ref="B1064:AD1064"/>
    <mergeCell ref="A997:AD999"/>
    <mergeCell ref="B1001:AD1001"/>
    <mergeCell ref="B1002:AD1002"/>
    <mergeCell ref="A1019:AD1021"/>
    <mergeCell ref="B1023:AD1023"/>
    <mergeCell ref="B1024:AD1024"/>
    <mergeCell ref="A957:AD959"/>
    <mergeCell ref="B961:AD961"/>
    <mergeCell ref="B962:AD962"/>
  </mergeCells>
  <phoneticPr fontId="1"/>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CA177"/>
  <sheetViews>
    <sheetView showGridLines="0" view="pageBreakPreview" topLeftCell="B1" zoomScale="140" zoomScaleNormal="100" zoomScaleSheetLayoutView="140" workbookViewId="0">
      <selection activeCell="AH21" sqref="AH21:BC22"/>
    </sheetView>
  </sheetViews>
  <sheetFormatPr defaultColWidth="9" defaultRowHeight="13.5" x14ac:dyDescent="0.15"/>
  <cols>
    <col min="1" max="1" width="0.625" style="6" hidden="1" customWidth="1"/>
    <col min="2" max="22" width="1.5" style="6" customWidth="1"/>
    <col min="23" max="23" width="1.875" style="6" customWidth="1"/>
    <col min="24" max="58" width="1.5" style="6" customWidth="1"/>
    <col min="59" max="79" width="2" style="6" customWidth="1"/>
    <col min="80" max="16384" width="9" style="6"/>
  </cols>
  <sheetData>
    <row r="1" spans="1:79" ht="6.4"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row>
    <row r="2" spans="1:79" ht="7.9" customHeight="1" x14ac:dyDescent="0.15">
      <c r="A2" s="539" t="s">
        <v>6073</v>
      </c>
      <c r="B2" s="539"/>
      <c r="C2" s="539"/>
      <c r="D2" s="539"/>
      <c r="E2" s="539"/>
      <c r="F2" s="539"/>
      <c r="G2" s="539"/>
      <c r="H2" s="539"/>
      <c r="I2" s="539"/>
      <c r="J2" s="539"/>
      <c r="K2" s="539"/>
      <c r="L2" s="539"/>
      <c r="M2" s="539"/>
      <c r="N2" s="539"/>
      <c r="O2" s="539"/>
      <c r="P2" s="539"/>
      <c r="Q2" s="539"/>
      <c r="R2" s="539"/>
      <c r="S2" s="539"/>
      <c r="T2" s="539"/>
      <c r="U2" s="539"/>
      <c r="V2" s="539"/>
      <c r="W2" s="539"/>
      <c r="X2" s="539"/>
      <c r="Y2" s="539"/>
      <c r="Z2" s="539"/>
      <c r="AA2" s="539"/>
      <c r="AB2" s="539"/>
      <c r="AC2" s="539"/>
      <c r="AD2" s="539"/>
      <c r="AE2" s="539"/>
      <c r="AF2" s="539"/>
      <c r="AG2" s="539"/>
      <c r="AH2" s="539"/>
      <c r="AI2" s="539"/>
      <c r="AJ2" s="539"/>
      <c r="AK2" s="539"/>
      <c r="AL2" s="539"/>
      <c r="AM2" s="539"/>
      <c r="AN2" s="539"/>
      <c r="AO2" s="539"/>
      <c r="AP2" s="539"/>
      <c r="AQ2" s="539"/>
      <c r="AR2" s="539"/>
      <c r="AS2" s="539"/>
      <c r="AT2" s="539"/>
      <c r="AU2" s="539"/>
      <c r="AV2" s="539"/>
      <c r="AW2" s="539"/>
      <c r="AX2" s="539"/>
      <c r="AY2" s="539"/>
      <c r="AZ2" s="539"/>
      <c r="BA2" s="539"/>
      <c r="BB2" s="539"/>
      <c r="BC2" s="539"/>
      <c r="BD2" s="539"/>
      <c r="BE2" s="539"/>
      <c r="BF2" s="5"/>
      <c r="BG2" s="5"/>
      <c r="BH2" s="5"/>
      <c r="BI2" s="5"/>
      <c r="BJ2" s="5"/>
      <c r="BK2" s="5"/>
      <c r="BL2" s="5"/>
      <c r="BM2" s="5"/>
      <c r="BN2" s="5"/>
      <c r="BO2" s="5"/>
      <c r="BP2" s="5"/>
      <c r="BQ2" s="5"/>
      <c r="BR2" s="5"/>
      <c r="BS2" s="5"/>
      <c r="BT2" s="5"/>
      <c r="BU2" s="5"/>
      <c r="BV2" s="5"/>
      <c r="BW2" s="5"/>
      <c r="BX2" s="5"/>
      <c r="BY2" s="5"/>
      <c r="BZ2" s="5"/>
      <c r="CA2" s="5"/>
    </row>
    <row r="3" spans="1:79" ht="7.9" customHeight="1" x14ac:dyDescent="0.15">
      <c r="A3" s="539"/>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539"/>
      <c r="AM3" s="539"/>
      <c r="AN3" s="539"/>
      <c r="AO3" s="539"/>
      <c r="AP3" s="539"/>
      <c r="AQ3" s="539"/>
      <c r="AR3" s="539"/>
      <c r="AS3" s="539"/>
      <c r="AT3" s="539"/>
      <c r="AU3" s="539"/>
      <c r="AV3" s="539"/>
      <c r="AW3" s="539"/>
      <c r="AX3" s="539"/>
      <c r="AY3" s="539"/>
      <c r="AZ3" s="539"/>
      <c r="BA3" s="539"/>
      <c r="BB3" s="539"/>
      <c r="BC3" s="539"/>
      <c r="BD3" s="539"/>
      <c r="BE3" s="539"/>
      <c r="BF3" s="5"/>
      <c r="BG3" s="5"/>
      <c r="BH3" s="5"/>
      <c r="BI3" s="5"/>
      <c r="BJ3" s="5"/>
      <c r="BK3" s="5"/>
      <c r="BL3" s="5"/>
      <c r="BM3" s="5"/>
      <c r="BN3" s="5"/>
      <c r="BO3" s="5"/>
      <c r="BP3" s="5"/>
      <c r="BQ3" s="5"/>
      <c r="BR3" s="5"/>
      <c r="BS3" s="5"/>
      <c r="BT3" s="5"/>
      <c r="BU3" s="5"/>
      <c r="BV3" s="5"/>
      <c r="BW3" s="5"/>
      <c r="BX3" s="5"/>
      <c r="BY3" s="5"/>
      <c r="BZ3" s="5"/>
      <c r="CA3" s="5"/>
    </row>
    <row r="4" spans="1:79" ht="7.9" customHeight="1" x14ac:dyDescent="0.15">
      <c r="A4" s="540" t="s">
        <v>6074</v>
      </c>
      <c r="B4" s="540"/>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
      <c r="BG4" s="5"/>
      <c r="BH4" s="5"/>
      <c r="BI4" s="5"/>
      <c r="BJ4" s="5"/>
      <c r="BK4" s="5"/>
      <c r="BL4" s="5"/>
      <c r="BM4" s="5"/>
      <c r="BN4" s="5"/>
      <c r="BO4" s="5"/>
      <c r="BP4" s="5"/>
      <c r="BQ4" s="5"/>
      <c r="BR4" s="5"/>
      <c r="BS4" s="5"/>
      <c r="BT4" s="5"/>
      <c r="BU4" s="5"/>
      <c r="BV4" s="5"/>
      <c r="BW4" s="5"/>
      <c r="BX4" s="5"/>
      <c r="BY4" s="5"/>
      <c r="BZ4" s="5"/>
      <c r="CA4" s="5"/>
    </row>
    <row r="5" spans="1:79" ht="7.9" customHeight="1" x14ac:dyDescent="0.15">
      <c r="A5" s="540"/>
      <c r="B5" s="540"/>
      <c r="C5" s="540"/>
      <c r="D5" s="540"/>
      <c r="E5" s="540"/>
      <c r="F5" s="540"/>
      <c r="G5" s="540"/>
      <c r="H5" s="540"/>
      <c r="I5" s="540"/>
      <c r="J5" s="540"/>
      <c r="K5" s="540"/>
      <c r="L5" s="540"/>
      <c r="M5" s="540"/>
      <c r="N5" s="540"/>
      <c r="O5" s="540"/>
      <c r="P5" s="540"/>
      <c r="Q5" s="540"/>
      <c r="R5" s="540"/>
      <c r="S5" s="540"/>
      <c r="T5" s="540"/>
      <c r="U5" s="540"/>
      <c r="V5" s="540"/>
      <c r="W5" s="540"/>
      <c r="X5" s="540"/>
      <c r="Y5" s="540"/>
      <c r="Z5" s="540"/>
      <c r="AA5" s="540"/>
      <c r="AB5" s="540"/>
      <c r="AC5" s="540"/>
      <c r="AD5" s="540"/>
      <c r="AE5" s="540"/>
      <c r="AF5" s="540"/>
      <c r="AG5" s="540"/>
      <c r="AH5" s="540"/>
      <c r="AI5" s="540"/>
      <c r="AJ5" s="540"/>
      <c r="AK5" s="540"/>
      <c r="AL5" s="540"/>
      <c r="AM5" s="540"/>
      <c r="AN5" s="540"/>
      <c r="AO5" s="540"/>
      <c r="AP5" s="540"/>
      <c r="AQ5" s="540"/>
      <c r="AR5" s="540"/>
      <c r="AS5" s="540"/>
      <c r="AT5" s="540"/>
      <c r="AU5" s="540"/>
      <c r="AV5" s="540"/>
      <c r="AW5" s="540"/>
      <c r="AX5" s="540"/>
      <c r="AY5" s="540"/>
      <c r="AZ5" s="540"/>
      <c r="BA5" s="540"/>
      <c r="BB5" s="540"/>
      <c r="BC5" s="540"/>
      <c r="BD5" s="540"/>
      <c r="BE5" s="540"/>
      <c r="BF5" s="5"/>
      <c r="BG5" s="5"/>
      <c r="BH5" s="5"/>
      <c r="BI5" s="5"/>
      <c r="BJ5" s="5"/>
      <c r="BK5" s="5"/>
      <c r="BL5" s="5"/>
      <c r="BM5" s="5"/>
      <c r="BN5" s="5"/>
      <c r="BO5" s="5"/>
      <c r="BP5" s="5"/>
      <c r="BQ5" s="5"/>
      <c r="BR5" s="5"/>
      <c r="BS5" s="5"/>
      <c r="BT5" s="5"/>
      <c r="BU5" s="5"/>
      <c r="BV5" s="5"/>
      <c r="BW5" s="5"/>
      <c r="BX5" s="5"/>
      <c r="BY5" s="5"/>
      <c r="BZ5" s="5"/>
      <c r="CA5" s="5"/>
    </row>
    <row r="6" spans="1:79" ht="2.65" customHeight="1" x14ac:dyDescent="0.15">
      <c r="A6" s="5"/>
      <c r="B6" s="5"/>
      <c r="C6" s="7"/>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row>
    <row r="7" spans="1:79" ht="9" customHeight="1" x14ac:dyDescent="0.15">
      <c r="A7" s="5"/>
      <c r="B7" s="5"/>
      <c r="C7" s="7" t="s">
        <v>6075</v>
      </c>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E7" s="5"/>
      <c r="BF7" s="5"/>
      <c r="BG7" s="5"/>
      <c r="BH7" s="5"/>
      <c r="BI7" s="5"/>
      <c r="BJ7" s="5"/>
      <c r="BK7" s="5"/>
      <c r="BL7" s="5"/>
      <c r="BM7" s="5"/>
      <c r="BN7" s="5"/>
      <c r="BO7" s="5"/>
      <c r="BP7" s="5"/>
      <c r="BQ7" s="5"/>
      <c r="BR7" s="5"/>
      <c r="BS7" s="5"/>
      <c r="BT7" s="5"/>
      <c r="BU7" s="5"/>
      <c r="BV7" s="5"/>
      <c r="BW7" s="5"/>
      <c r="BX7" s="5"/>
      <c r="BY7" s="5"/>
      <c r="BZ7" s="5"/>
      <c r="CA7" s="5"/>
    </row>
    <row r="8" spans="1:79" ht="4.1500000000000004" customHeight="1" x14ac:dyDescent="0.15">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E8" s="5"/>
      <c r="BF8" s="5"/>
      <c r="BG8" s="5"/>
      <c r="BH8" s="5"/>
      <c r="BI8" s="5"/>
      <c r="BJ8" s="5"/>
      <c r="BK8" s="5"/>
      <c r="BL8" s="5"/>
      <c r="BM8" s="5"/>
      <c r="BN8" s="5"/>
      <c r="BO8" s="5"/>
      <c r="BP8" s="5"/>
      <c r="BQ8" s="5"/>
      <c r="BR8" s="5"/>
      <c r="BS8" s="5"/>
      <c r="BT8" s="5"/>
      <c r="BU8" s="5"/>
      <c r="BV8" s="5"/>
      <c r="BW8" s="5"/>
      <c r="BX8" s="5"/>
      <c r="BY8" s="5"/>
      <c r="BZ8" s="5"/>
      <c r="CA8" s="5"/>
    </row>
    <row r="9" spans="1:79" ht="9" customHeight="1" x14ac:dyDescent="0.15">
      <c r="A9" s="5"/>
      <c r="B9" s="5"/>
      <c r="C9" s="541" t="s">
        <v>6076</v>
      </c>
      <c r="D9" s="542"/>
      <c r="E9" s="542"/>
      <c r="F9" s="542"/>
      <c r="G9" s="542"/>
      <c r="H9" s="542"/>
      <c r="I9" s="542"/>
      <c r="J9" s="542"/>
      <c r="K9" s="542"/>
      <c r="L9" s="542"/>
      <c r="M9" s="542"/>
      <c r="N9" s="542"/>
      <c r="O9" s="542"/>
      <c r="P9" s="542"/>
      <c r="Q9" s="542"/>
      <c r="R9" s="542"/>
      <c r="S9" s="542"/>
      <c r="T9" s="542"/>
      <c r="U9" s="542"/>
      <c r="V9" s="543"/>
      <c r="W9" s="544" t="s">
        <v>6077</v>
      </c>
      <c r="X9" s="484"/>
      <c r="Y9" s="484"/>
      <c r="Z9" s="484"/>
      <c r="AA9" s="484"/>
      <c r="AB9" s="484"/>
      <c r="AC9" s="484"/>
      <c r="AD9" s="484"/>
      <c r="AE9" s="484"/>
      <c r="AF9" s="485"/>
      <c r="AG9" s="547" t="str">
        <f>入力情報!E6&amp;" Limited Liability Company"</f>
        <v>SampleName Limited Liability Company</v>
      </c>
      <c r="AH9" s="548"/>
      <c r="AI9" s="548"/>
      <c r="AJ9" s="548"/>
      <c r="AK9" s="548"/>
      <c r="AL9" s="548"/>
      <c r="AM9" s="548"/>
      <c r="AN9" s="548"/>
      <c r="AO9" s="548"/>
      <c r="AP9" s="548"/>
      <c r="AQ9" s="548"/>
      <c r="AR9" s="548"/>
      <c r="AS9" s="548"/>
      <c r="AT9" s="548"/>
      <c r="AU9" s="548"/>
      <c r="AV9" s="548"/>
      <c r="AW9" s="548"/>
      <c r="AX9" s="548"/>
      <c r="AY9" s="548"/>
      <c r="AZ9" s="548"/>
      <c r="BA9" s="548"/>
      <c r="BB9" s="548"/>
      <c r="BC9" s="548"/>
      <c r="BD9" s="548"/>
      <c r="BE9" s="5"/>
      <c r="BF9" s="5"/>
      <c r="BG9" s="5"/>
      <c r="BH9" s="5"/>
      <c r="BI9" s="5"/>
      <c r="BJ9" s="5"/>
      <c r="BK9" s="5"/>
      <c r="BL9" s="5"/>
      <c r="BM9" s="5"/>
      <c r="BN9" s="5"/>
      <c r="BO9" s="5"/>
      <c r="BP9" s="5"/>
      <c r="BQ9" s="5"/>
      <c r="BR9" s="5"/>
      <c r="BS9" s="5"/>
      <c r="BT9" s="5"/>
      <c r="BU9" s="5"/>
      <c r="BV9" s="5"/>
      <c r="BW9" s="5"/>
      <c r="BX9" s="5"/>
      <c r="BY9" s="5"/>
      <c r="BZ9" s="5"/>
      <c r="CA9" s="5"/>
    </row>
    <row r="10" spans="1:79" ht="9" customHeight="1" x14ac:dyDescent="0.15">
      <c r="A10" s="5"/>
      <c r="B10" s="5"/>
      <c r="C10" s="542"/>
      <c r="D10" s="542"/>
      <c r="E10" s="542"/>
      <c r="F10" s="542"/>
      <c r="G10" s="542"/>
      <c r="H10" s="542"/>
      <c r="I10" s="542"/>
      <c r="J10" s="542"/>
      <c r="K10" s="542"/>
      <c r="L10" s="542"/>
      <c r="M10" s="542"/>
      <c r="N10" s="542"/>
      <c r="O10" s="542"/>
      <c r="P10" s="542"/>
      <c r="Q10" s="542"/>
      <c r="R10" s="542"/>
      <c r="S10" s="542"/>
      <c r="T10" s="542"/>
      <c r="U10" s="542"/>
      <c r="V10" s="543"/>
      <c r="W10" s="545"/>
      <c r="X10" s="484"/>
      <c r="Y10" s="484"/>
      <c r="Z10" s="484"/>
      <c r="AA10" s="484"/>
      <c r="AB10" s="484"/>
      <c r="AC10" s="484"/>
      <c r="AD10" s="484"/>
      <c r="AE10" s="484"/>
      <c r="AF10" s="485"/>
      <c r="AG10" s="547"/>
      <c r="AH10" s="548"/>
      <c r="AI10" s="548"/>
      <c r="AJ10" s="548"/>
      <c r="AK10" s="548"/>
      <c r="AL10" s="548"/>
      <c r="AM10" s="548"/>
      <c r="AN10" s="548"/>
      <c r="AO10" s="548"/>
      <c r="AP10" s="548"/>
      <c r="AQ10" s="548"/>
      <c r="AR10" s="548"/>
      <c r="AS10" s="548"/>
      <c r="AT10" s="548"/>
      <c r="AU10" s="548"/>
      <c r="AV10" s="548"/>
      <c r="AW10" s="548"/>
      <c r="AX10" s="548"/>
      <c r="AY10" s="548"/>
      <c r="AZ10" s="548"/>
      <c r="BA10" s="548"/>
      <c r="BB10" s="548"/>
      <c r="BC10" s="548"/>
      <c r="BD10" s="548"/>
      <c r="BE10" s="5"/>
      <c r="BF10" s="5"/>
      <c r="BG10" s="5"/>
      <c r="BH10" s="5"/>
      <c r="BI10" s="5"/>
      <c r="BJ10" s="5"/>
      <c r="BK10" s="5"/>
      <c r="BL10" s="5"/>
      <c r="BM10" s="5"/>
      <c r="BN10" s="5"/>
      <c r="BO10" s="5"/>
      <c r="BP10" s="5"/>
      <c r="BQ10" s="5"/>
      <c r="BR10" s="5"/>
      <c r="BS10" s="5"/>
      <c r="BT10" s="5"/>
      <c r="BU10" s="5"/>
      <c r="BV10" s="5"/>
      <c r="BW10" s="5"/>
      <c r="BX10" s="5"/>
      <c r="BY10" s="5"/>
      <c r="BZ10" s="5"/>
      <c r="CA10" s="5"/>
    </row>
    <row r="11" spans="1:79" ht="9" customHeight="1" x14ac:dyDescent="0.15">
      <c r="A11" s="5"/>
      <c r="B11" s="5"/>
      <c r="C11" s="5"/>
      <c r="D11" s="5"/>
      <c r="E11" s="8"/>
      <c r="F11" s="9"/>
      <c r="G11" s="9"/>
      <c r="H11" s="9"/>
      <c r="I11" s="9"/>
      <c r="J11" s="9"/>
      <c r="K11" s="9"/>
      <c r="L11" s="9"/>
      <c r="M11" s="9"/>
      <c r="N11" s="9"/>
      <c r="O11" s="9"/>
      <c r="P11" s="9"/>
      <c r="Q11" s="9"/>
      <c r="R11" s="10"/>
      <c r="S11" s="10"/>
      <c r="T11" s="10"/>
      <c r="U11" s="10"/>
      <c r="V11" s="11"/>
      <c r="W11" s="545"/>
      <c r="X11" s="484"/>
      <c r="Y11" s="484"/>
      <c r="Z11" s="484"/>
      <c r="AA11" s="484"/>
      <c r="AB11" s="484"/>
      <c r="AC11" s="484"/>
      <c r="AD11" s="484"/>
      <c r="AE11" s="484"/>
      <c r="AF11" s="485"/>
      <c r="AG11" s="549" t="str">
        <f>入力情報!E6&amp;"合同会社"</f>
        <v>SampleName合同会社</v>
      </c>
      <c r="AH11" s="550"/>
      <c r="AI11" s="550"/>
      <c r="AJ11" s="550"/>
      <c r="AK11" s="550"/>
      <c r="AL11" s="550"/>
      <c r="AM11" s="550"/>
      <c r="AN11" s="550"/>
      <c r="AO11" s="550"/>
      <c r="AP11" s="550"/>
      <c r="AQ11" s="550"/>
      <c r="AR11" s="550"/>
      <c r="AS11" s="550"/>
      <c r="AT11" s="550"/>
      <c r="AU11" s="550"/>
      <c r="AV11" s="550"/>
      <c r="AW11" s="550"/>
      <c r="AX11" s="550"/>
      <c r="AY11" s="550"/>
      <c r="AZ11" s="550"/>
      <c r="BA11" s="550"/>
      <c r="BB11" s="550"/>
      <c r="BC11" s="550"/>
      <c r="BD11" s="550"/>
      <c r="BE11" s="5"/>
      <c r="BF11" s="5"/>
      <c r="BG11" s="5"/>
      <c r="BH11" s="5"/>
      <c r="BI11" s="5"/>
      <c r="BJ11" s="5"/>
      <c r="BK11" s="5"/>
      <c r="BL11" s="5"/>
      <c r="BM11" s="5"/>
      <c r="BN11" s="5"/>
      <c r="BO11" s="5"/>
      <c r="BP11" s="5"/>
      <c r="BQ11" s="5"/>
      <c r="BR11" s="5"/>
      <c r="BS11" s="5"/>
      <c r="BT11" s="5"/>
      <c r="BU11" s="5"/>
      <c r="BV11" s="5"/>
      <c r="BW11" s="5"/>
      <c r="BX11" s="5"/>
      <c r="BY11" s="5"/>
      <c r="BZ11" s="5"/>
      <c r="CA11" s="5"/>
    </row>
    <row r="12" spans="1:79" ht="9" customHeight="1" x14ac:dyDescent="0.15">
      <c r="A12" s="5"/>
      <c r="B12" s="5"/>
      <c r="C12" s="5"/>
      <c r="D12" s="5"/>
      <c r="E12" s="12"/>
      <c r="F12" s="5"/>
      <c r="G12" s="5"/>
      <c r="H12" s="553"/>
      <c r="I12" s="453"/>
      <c r="J12" s="453"/>
      <c r="K12" s="453"/>
      <c r="L12" s="453"/>
      <c r="M12" s="453"/>
      <c r="N12" s="453"/>
      <c r="O12" s="453"/>
      <c r="P12" s="453"/>
      <c r="Q12" s="453"/>
      <c r="R12" s="453"/>
      <c r="S12" s="453"/>
      <c r="V12" s="13"/>
      <c r="W12" s="546"/>
      <c r="X12" s="486"/>
      <c r="Y12" s="486"/>
      <c r="Z12" s="486"/>
      <c r="AA12" s="486"/>
      <c r="AB12" s="486"/>
      <c r="AC12" s="486"/>
      <c r="AD12" s="486"/>
      <c r="AE12" s="486"/>
      <c r="AF12" s="487"/>
      <c r="AG12" s="551"/>
      <c r="AH12" s="552"/>
      <c r="AI12" s="552"/>
      <c r="AJ12" s="552"/>
      <c r="AK12" s="552"/>
      <c r="AL12" s="552"/>
      <c r="AM12" s="552"/>
      <c r="AN12" s="552"/>
      <c r="AO12" s="552"/>
      <c r="AP12" s="552"/>
      <c r="AQ12" s="552"/>
      <c r="AR12" s="552"/>
      <c r="AS12" s="552"/>
      <c r="AT12" s="552"/>
      <c r="AU12" s="552"/>
      <c r="AV12" s="552"/>
      <c r="AW12" s="552"/>
      <c r="AX12" s="552"/>
      <c r="AY12" s="552"/>
      <c r="AZ12" s="552"/>
      <c r="BA12" s="552"/>
      <c r="BB12" s="552"/>
      <c r="BC12" s="552"/>
      <c r="BD12" s="552"/>
      <c r="BE12" s="5"/>
      <c r="BF12" s="5"/>
      <c r="BG12" s="5"/>
      <c r="BH12" s="5"/>
      <c r="BI12" s="5"/>
      <c r="BJ12" s="5"/>
      <c r="BK12" s="5"/>
      <c r="BL12" s="5"/>
      <c r="BM12" s="5"/>
      <c r="BN12" s="5"/>
      <c r="BO12" s="5"/>
      <c r="BP12" s="5"/>
      <c r="BQ12" s="5"/>
      <c r="BR12" s="5"/>
      <c r="BS12" s="5"/>
      <c r="BT12" s="5"/>
      <c r="BU12" s="5"/>
      <c r="BV12" s="5"/>
      <c r="BW12" s="5"/>
      <c r="BX12" s="5"/>
      <c r="BY12" s="5"/>
      <c r="BZ12" s="5"/>
      <c r="CA12" s="5"/>
    </row>
    <row r="13" spans="1:79" ht="13.5" customHeight="1" x14ac:dyDescent="0.15">
      <c r="A13" s="5"/>
      <c r="B13" s="5"/>
      <c r="C13" s="5"/>
      <c r="D13" s="5"/>
      <c r="E13" s="12"/>
      <c r="F13" s="5"/>
      <c r="G13" s="5"/>
      <c r="H13" s="453"/>
      <c r="I13" s="453"/>
      <c r="J13" s="453"/>
      <c r="K13" s="453"/>
      <c r="L13" s="453"/>
      <c r="M13" s="453"/>
      <c r="N13" s="453"/>
      <c r="O13" s="453"/>
      <c r="P13" s="453"/>
      <c r="Q13" s="453"/>
      <c r="R13" s="453"/>
      <c r="S13" s="453"/>
      <c r="V13" s="13"/>
      <c r="W13" s="554" t="s">
        <v>6078</v>
      </c>
      <c r="X13" s="555"/>
      <c r="Y13" s="555"/>
      <c r="Z13" s="555"/>
      <c r="AA13" s="555"/>
      <c r="AB13" s="555"/>
      <c r="AC13" s="555"/>
      <c r="AD13" s="555"/>
      <c r="AE13" s="555"/>
      <c r="AF13" s="556"/>
      <c r="AG13" s="563" t="str">
        <f>'Application for Registration申請書'!G14</f>
        <v>Akitaken Sembokushi Kakunodatemachifurushiro 22-33-44 Shinsekai Building Room 101</v>
      </c>
      <c r="AH13" s="564"/>
      <c r="AI13" s="564"/>
      <c r="AJ13" s="564"/>
      <c r="AK13" s="564"/>
      <c r="AL13" s="564"/>
      <c r="AM13" s="564"/>
      <c r="AN13" s="564"/>
      <c r="AO13" s="564"/>
      <c r="AP13" s="564"/>
      <c r="AQ13" s="564"/>
      <c r="AR13" s="564"/>
      <c r="AS13" s="564"/>
      <c r="AT13" s="564"/>
      <c r="AU13" s="564"/>
      <c r="AV13" s="564"/>
      <c r="AW13" s="564"/>
      <c r="AX13" s="564"/>
      <c r="AY13" s="564"/>
      <c r="AZ13" s="564"/>
      <c r="BA13" s="564"/>
      <c r="BB13" s="564"/>
      <c r="BC13" s="564"/>
      <c r="BD13" s="564"/>
      <c r="BE13" s="5"/>
      <c r="BF13" s="5"/>
      <c r="BG13" s="5"/>
      <c r="BH13" s="5"/>
      <c r="BI13" s="5"/>
      <c r="BJ13" s="5"/>
      <c r="BK13" s="5"/>
      <c r="BL13" s="5"/>
      <c r="BM13" s="5"/>
      <c r="BN13" s="5"/>
      <c r="BO13" s="5"/>
      <c r="BP13" s="5"/>
      <c r="BQ13" s="5"/>
      <c r="BR13" s="5"/>
      <c r="BS13" s="5"/>
      <c r="BT13" s="5"/>
      <c r="BU13" s="5"/>
      <c r="BV13" s="5"/>
      <c r="BW13" s="5"/>
      <c r="BX13" s="5"/>
      <c r="BY13" s="5"/>
      <c r="BZ13" s="5"/>
      <c r="CA13" s="5"/>
    </row>
    <row r="14" spans="1:79" ht="13.5" customHeight="1" x14ac:dyDescent="0.15">
      <c r="A14" s="5"/>
      <c r="B14" s="5"/>
      <c r="C14" s="5"/>
      <c r="D14" s="5"/>
      <c r="E14" s="12"/>
      <c r="F14" s="5"/>
      <c r="G14" s="5"/>
      <c r="H14" s="453"/>
      <c r="I14" s="453"/>
      <c r="J14" s="453"/>
      <c r="K14" s="453"/>
      <c r="L14" s="453"/>
      <c r="M14" s="453"/>
      <c r="N14" s="453"/>
      <c r="O14" s="453"/>
      <c r="P14" s="453"/>
      <c r="Q14" s="453"/>
      <c r="R14" s="453"/>
      <c r="S14" s="453"/>
      <c r="V14" s="13"/>
      <c r="W14" s="557"/>
      <c r="X14" s="558"/>
      <c r="Y14" s="558"/>
      <c r="Z14" s="558"/>
      <c r="AA14" s="558"/>
      <c r="AB14" s="558"/>
      <c r="AC14" s="558"/>
      <c r="AD14" s="558"/>
      <c r="AE14" s="558"/>
      <c r="AF14" s="559"/>
      <c r="AG14" s="565"/>
      <c r="AH14" s="566"/>
      <c r="AI14" s="566"/>
      <c r="AJ14" s="566"/>
      <c r="AK14" s="566"/>
      <c r="AL14" s="566"/>
      <c r="AM14" s="566"/>
      <c r="AN14" s="566"/>
      <c r="AO14" s="566"/>
      <c r="AP14" s="566"/>
      <c r="AQ14" s="566"/>
      <c r="AR14" s="566"/>
      <c r="AS14" s="566"/>
      <c r="AT14" s="566"/>
      <c r="AU14" s="566"/>
      <c r="AV14" s="566"/>
      <c r="AW14" s="566"/>
      <c r="AX14" s="566"/>
      <c r="AY14" s="566"/>
      <c r="AZ14" s="566"/>
      <c r="BA14" s="566"/>
      <c r="BB14" s="566"/>
      <c r="BC14" s="566"/>
      <c r="BD14" s="566"/>
      <c r="BE14" s="5"/>
      <c r="BF14" s="5"/>
      <c r="BG14" s="5"/>
      <c r="BH14" s="5"/>
      <c r="BI14" s="5"/>
      <c r="BJ14" s="5"/>
      <c r="BK14" s="5"/>
      <c r="BL14" s="5"/>
      <c r="BM14" s="5"/>
      <c r="BN14" s="5"/>
      <c r="BO14" s="5"/>
      <c r="BP14" s="5"/>
      <c r="BQ14" s="5"/>
      <c r="BR14" s="5"/>
      <c r="BS14" s="5"/>
      <c r="BT14" s="5"/>
      <c r="BU14" s="5"/>
      <c r="BV14" s="5"/>
      <c r="BW14" s="5"/>
      <c r="BX14" s="5"/>
      <c r="BY14" s="5"/>
      <c r="BZ14" s="5"/>
      <c r="CA14" s="5"/>
    </row>
    <row r="15" spans="1:79" ht="13.5" customHeight="1" x14ac:dyDescent="0.15">
      <c r="A15" s="5"/>
      <c r="B15" s="5"/>
      <c r="C15" s="5"/>
      <c r="D15" s="5"/>
      <c r="E15" s="12"/>
      <c r="F15" s="5"/>
      <c r="G15" s="5"/>
      <c r="H15" s="453"/>
      <c r="I15" s="453"/>
      <c r="J15" s="453"/>
      <c r="K15" s="453"/>
      <c r="L15" s="453"/>
      <c r="M15" s="453"/>
      <c r="N15" s="453"/>
      <c r="O15" s="453"/>
      <c r="P15" s="453"/>
      <c r="Q15" s="453"/>
      <c r="R15" s="453"/>
      <c r="S15" s="453"/>
      <c r="V15" s="13"/>
      <c r="W15" s="557"/>
      <c r="X15" s="558"/>
      <c r="Y15" s="558"/>
      <c r="Z15" s="558"/>
      <c r="AA15" s="558"/>
      <c r="AB15" s="558"/>
      <c r="AC15" s="558"/>
      <c r="AD15" s="558"/>
      <c r="AE15" s="558"/>
      <c r="AF15" s="559"/>
      <c r="AG15" s="565" t="str">
        <f>'Application for Registration申請書'!G15</f>
        <v>秋田県 仙北市 角館町古城２２－３３－４４新世界ビル101号室</v>
      </c>
      <c r="AH15" s="566"/>
      <c r="AI15" s="566"/>
      <c r="AJ15" s="566"/>
      <c r="AK15" s="566"/>
      <c r="AL15" s="566"/>
      <c r="AM15" s="566"/>
      <c r="AN15" s="566"/>
      <c r="AO15" s="566"/>
      <c r="AP15" s="566"/>
      <c r="AQ15" s="566"/>
      <c r="AR15" s="566"/>
      <c r="AS15" s="566"/>
      <c r="AT15" s="566"/>
      <c r="AU15" s="566"/>
      <c r="AV15" s="566"/>
      <c r="AW15" s="566"/>
      <c r="AX15" s="566"/>
      <c r="AY15" s="566"/>
      <c r="AZ15" s="566"/>
      <c r="BA15" s="566"/>
      <c r="BB15" s="566"/>
      <c r="BC15" s="566"/>
      <c r="BD15" s="566"/>
      <c r="BE15" s="5"/>
      <c r="BF15" s="5"/>
      <c r="BG15" s="5"/>
      <c r="BH15" s="5"/>
      <c r="BI15" s="5"/>
      <c r="BJ15" s="5"/>
      <c r="BK15" s="5"/>
      <c r="BL15" s="5"/>
      <c r="BM15" s="5"/>
      <c r="BN15" s="5"/>
      <c r="BO15" s="5"/>
      <c r="BP15" s="5"/>
      <c r="BQ15" s="5"/>
      <c r="BR15" s="5"/>
      <c r="BS15" s="5"/>
      <c r="BT15" s="5"/>
      <c r="BU15" s="5"/>
      <c r="BV15" s="5"/>
      <c r="BW15" s="5"/>
      <c r="BX15" s="5"/>
      <c r="BY15" s="5"/>
      <c r="BZ15" s="5"/>
      <c r="CA15" s="5"/>
    </row>
    <row r="16" spans="1:79" ht="13.5" customHeight="1" x14ac:dyDescent="0.15">
      <c r="A16" s="5"/>
      <c r="B16" s="5"/>
      <c r="C16" s="5"/>
      <c r="D16" s="5"/>
      <c r="E16" s="12"/>
      <c r="F16" s="5"/>
      <c r="G16" s="5"/>
      <c r="H16" s="453"/>
      <c r="I16" s="453"/>
      <c r="J16" s="453"/>
      <c r="K16" s="453"/>
      <c r="L16" s="453"/>
      <c r="M16" s="453"/>
      <c r="N16" s="453"/>
      <c r="O16" s="453"/>
      <c r="P16" s="453"/>
      <c r="Q16" s="453"/>
      <c r="R16" s="453"/>
      <c r="S16" s="453"/>
      <c r="V16" s="13"/>
      <c r="W16" s="560"/>
      <c r="X16" s="561"/>
      <c r="Y16" s="561"/>
      <c r="Z16" s="561"/>
      <c r="AA16" s="561"/>
      <c r="AB16" s="561"/>
      <c r="AC16" s="561"/>
      <c r="AD16" s="561"/>
      <c r="AE16" s="561"/>
      <c r="AF16" s="562"/>
      <c r="AG16" s="567"/>
      <c r="AH16" s="568"/>
      <c r="AI16" s="568"/>
      <c r="AJ16" s="568"/>
      <c r="AK16" s="568"/>
      <c r="AL16" s="568"/>
      <c r="AM16" s="568"/>
      <c r="AN16" s="568"/>
      <c r="AO16" s="568"/>
      <c r="AP16" s="568"/>
      <c r="AQ16" s="568"/>
      <c r="AR16" s="568"/>
      <c r="AS16" s="568"/>
      <c r="AT16" s="568"/>
      <c r="AU16" s="568"/>
      <c r="AV16" s="568"/>
      <c r="AW16" s="568"/>
      <c r="AX16" s="568"/>
      <c r="AY16" s="568"/>
      <c r="AZ16" s="568"/>
      <c r="BA16" s="568"/>
      <c r="BB16" s="568"/>
      <c r="BC16" s="568"/>
      <c r="BD16" s="568"/>
      <c r="BE16" s="5"/>
      <c r="BF16" s="5"/>
      <c r="BG16" s="5"/>
      <c r="BH16" s="5"/>
      <c r="BI16" s="5"/>
      <c r="BJ16" s="5"/>
      <c r="BK16" s="5"/>
      <c r="BL16" s="5"/>
      <c r="BM16" s="5"/>
      <c r="BN16" s="5"/>
      <c r="BO16" s="5"/>
      <c r="BP16" s="5"/>
      <c r="BQ16" s="5"/>
      <c r="BR16" s="5"/>
      <c r="BS16" s="5"/>
      <c r="BT16" s="5"/>
      <c r="BU16" s="5"/>
      <c r="BV16" s="5"/>
      <c r="BW16" s="5"/>
      <c r="BX16" s="5"/>
      <c r="BY16" s="5"/>
      <c r="BZ16" s="5"/>
      <c r="CA16" s="5"/>
    </row>
    <row r="17" spans="1:79" ht="9" customHeight="1" x14ac:dyDescent="0.15">
      <c r="A17" s="5"/>
      <c r="B17" s="5"/>
      <c r="C17" s="5"/>
      <c r="E17" s="12"/>
      <c r="F17" s="5"/>
      <c r="G17" s="5"/>
      <c r="H17" s="453"/>
      <c r="I17" s="453"/>
      <c r="J17" s="453"/>
      <c r="K17" s="453"/>
      <c r="L17" s="453"/>
      <c r="M17" s="453"/>
      <c r="N17" s="453"/>
      <c r="O17" s="453"/>
      <c r="P17" s="453"/>
      <c r="Q17" s="453"/>
      <c r="R17" s="453"/>
      <c r="S17" s="453"/>
      <c r="V17" s="13"/>
      <c r="W17" s="525" t="s">
        <v>6079</v>
      </c>
      <c r="X17" s="526"/>
      <c r="Y17" s="502" t="s">
        <v>6080</v>
      </c>
      <c r="Z17" s="482"/>
      <c r="AA17" s="482"/>
      <c r="AB17" s="482"/>
      <c r="AC17" s="482"/>
      <c r="AD17" s="482"/>
      <c r="AE17" s="482"/>
      <c r="AF17" s="483"/>
      <c r="AG17" s="5"/>
      <c r="AH17" s="531" t="s">
        <v>6698</v>
      </c>
      <c r="AI17" s="532"/>
      <c r="AJ17" s="532"/>
      <c r="AK17" s="532"/>
      <c r="AL17" s="532"/>
      <c r="AM17" s="532"/>
      <c r="AN17" s="532"/>
      <c r="AO17" s="532"/>
      <c r="AP17" s="532"/>
      <c r="AQ17" s="532"/>
      <c r="AR17" s="532"/>
      <c r="AS17" s="532"/>
      <c r="AT17" s="532"/>
      <c r="AU17" s="532"/>
      <c r="AV17" s="532"/>
      <c r="AW17" s="532"/>
      <c r="AX17" s="532"/>
      <c r="AY17" s="532"/>
      <c r="AZ17" s="532"/>
      <c r="BA17" s="532"/>
      <c r="BB17" s="532"/>
      <c r="BC17" s="532"/>
      <c r="BD17" s="5"/>
      <c r="BE17" s="5"/>
      <c r="BF17" s="5"/>
      <c r="BG17" s="5"/>
      <c r="BH17" s="5"/>
      <c r="BI17" s="5"/>
      <c r="BJ17" s="5"/>
      <c r="BK17" s="5"/>
      <c r="BL17" s="5"/>
      <c r="BM17" s="5"/>
      <c r="BN17" s="5"/>
      <c r="BO17" s="5"/>
      <c r="BP17" s="5"/>
      <c r="BQ17" s="5"/>
      <c r="BR17" s="5"/>
      <c r="BS17" s="5"/>
      <c r="BT17" s="5"/>
      <c r="BU17" s="5"/>
      <c r="BV17" s="5"/>
      <c r="BW17" s="5"/>
      <c r="BX17" s="5"/>
      <c r="BY17" s="5"/>
      <c r="BZ17" s="5"/>
      <c r="CA17" s="5"/>
    </row>
    <row r="18" spans="1:79" ht="9" customHeight="1" x14ac:dyDescent="0.15">
      <c r="A18" s="5"/>
      <c r="B18" s="5"/>
      <c r="C18" s="5"/>
      <c r="D18" s="5"/>
      <c r="E18" s="12"/>
      <c r="F18" s="5"/>
      <c r="G18" s="5"/>
      <c r="H18" s="453"/>
      <c r="I18" s="453"/>
      <c r="J18" s="453"/>
      <c r="K18" s="453"/>
      <c r="L18" s="453"/>
      <c r="M18" s="453"/>
      <c r="N18" s="453"/>
      <c r="O18" s="453"/>
      <c r="P18" s="453"/>
      <c r="Q18" s="453"/>
      <c r="R18" s="453"/>
      <c r="S18" s="453"/>
      <c r="V18" s="13"/>
      <c r="W18" s="527"/>
      <c r="X18" s="528"/>
      <c r="Y18" s="503"/>
      <c r="Z18" s="484"/>
      <c r="AA18" s="484"/>
      <c r="AB18" s="484"/>
      <c r="AC18" s="484"/>
      <c r="AD18" s="484"/>
      <c r="AE18" s="484"/>
      <c r="AF18" s="485"/>
      <c r="AG18" s="5"/>
      <c r="AH18" s="533"/>
      <c r="AI18" s="533"/>
      <c r="AJ18" s="533"/>
      <c r="AK18" s="533"/>
      <c r="AL18" s="533"/>
      <c r="AM18" s="533"/>
      <c r="AN18" s="533"/>
      <c r="AO18" s="533"/>
      <c r="AP18" s="533"/>
      <c r="AQ18" s="533"/>
      <c r="AR18" s="533"/>
      <c r="AS18" s="533"/>
      <c r="AT18" s="533"/>
      <c r="AU18" s="533"/>
      <c r="AV18" s="533"/>
      <c r="AW18" s="533"/>
      <c r="AX18" s="533"/>
      <c r="AY18" s="533"/>
      <c r="AZ18" s="533"/>
      <c r="BA18" s="533"/>
      <c r="BB18" s="533"/>
      <c r="BC18" s="533"/>
      <c r="BD18" s="5"/>
      <c r="BE18" s="5"/>
      <c r="BF18" s="5"/>
      <c r="BG18" s="5"/>
      <c r="BH18" s="5"/>
      <c r="BI18" s="5"/>
      <c r="BJ18" s="5"/>
      <c r="BK18" s="5"/>
      <c r="BL18" s="5"/>
      <c r="BM18" s="5"/>
      <c r="BN18" s="5"/>
      <c r="BO18" s="5"/>
      <c r="BP18" s="5"/>
      <c r="BQ18" s="5"/>
      <c r="BR18" s="5"/>
      <c r="BS18" s="5"/>
      <c r="BT18" s="5"/>
      <c r="BU18" s="5"/>
      <c r="BV18" s="5"/>
      <c r="BW18" s="5"/>
      <c r="BX18" s="5"/>
      <c r="BY18" s="5"/>
      <c r="BZ18" s="5"/>
      <c r="CA18" s="5"/>
    </row>
    <row r="19" spans="1:79" ht="9" customHeight="1" x14ac:dyDescent="0.15">
      <c r="A19" s="5"/>
      <c r="B19" s="5"/>
      <c r="C19" s="5"/>
      <c r="D19" s="5"/>
      <c r="E19" s="12"/>
      <c r="F19" s="5"/>
      <c r="G19" s="5"/>
      <c r="H19" s="453"/>
      <c r="I19" s="453"/>
      <c r="J19" s="453"/>
      <c r="K19" s="453"/>
      <c r="L19" s="453"/>
      <c r="M19" s="453"/>
      <c r="N19" s="453"/>
      <c r="O19" s="453"/>
      <c r="P19" s="453"/>
      <c r="Q19" s="453"/>
      <c r="R19" s="453"/>
      <c r="S19" s="453"/>
      <c r="V19" s="13"/>
      <c r="W19" s="527"/>
      <c r="X19" s="528"/>
      <c r="Y19" s="503"/>
      <c r="Z19" s="484"/>
      <c r="AA19" s="484"/>
      <c r="AB19" s="484"/>
      <c r="AC19" s="484"/>
      <c r="AD19" s="484"/>
      <c r="AE19" s="484"/>
      <c r="AF19" s="485"/>
      <c r="AG19" s="15"/>
      <c r="AH19" s="531" t="s">
        <v>6699</v>
      </c>
      <c r="AI19" s="532"/>
      <c r="AJ19" s="532"/>
      <c r="AK19" s="532"/>
      <c r="AL19" s="532"/>
      <c r="AM19" s="532"/>
      <c r="AN19" s="532"/>
      <c r="AO19" s="532"/>
      <c r="AP19" s="532"/>
      <c r="AQ19" s="532"/>
      <c r="AR19" s="532"/>
      <c r="AS19" s="532"/>
      <c r="AT19" s="532"/>
      <c r="AU19" s="532"/>
      <c r="AV19" s="532"/>
      <c r="AW19" s="532"/>
      <c r="AX19" s="532"/>
      <c r="AY19" s="532"/>
      <c r="AZ19" s="532"/>
      <c r="BA19" s="532"/>
      <c r="BB19" s="532"/>
      <c r="BC19" s="532"/>
      <c r="BD19" s="5"/>
      <c r="BE19" s="5"/>
      <c r="BF19" s="5"/>
      <c r="BG19" s="5"/>
      <c r="BV19" s="5"/>
      <c r="BW19" s="5"/>
      <c r="BX19" s="5"/>
      <c r="BY19" s="5"/>
      <c r="BZ19" s="5"/>
      <c r="CA19" s="5"/>
    </row>
    <row r="20" spans="1:79" ht="9" customHeight="1" x14ac:dyDescent="0.15">
      <c r="A20" s="5"/>
      <c r="B20" s="5"/>
      <c r="C20" s="5"/>
      <c r="D20" s="5"/>
      <c r="E20" s="12"/>
      <c r="F20" s="5"/>
      <c r="G20" s="5"/>
      <c r="H20" s="453"/>
      <c r="I20" s="453"/>
      <c r="J20" s="453"/>
      <c r="K20" s="453"/>
      <c r="L20" s="453"/>
      <c r="M20" s="453"/>
      <c r="N20" s="453"/>
      <c r="O20" s="453"/>
      <c r="P20" s="453"/>
      <c r="Q20" s="453"/>
      <c r="R20" s="453"/>
      <c r="S20" s="453"/>
      <c r="V20" s="13"/>
      <c r="W20" s="527"/>
      <c r="X20" s="528"/>
      <c r="Y20" s="504"/>
      <c r="Z20" s="486"/>
      <c r="AA20" s="486"/>
      <c r="AB20" s="486"/>
      <c r="AC20" s="486"/>
      <c r="AD20" s="486"/>
      <c r="AE20" s="486"/>
      <c r="AF20" s="487"/>
      <c r="AG20" s="14"/>
      <c r="AH20" s="533"/>
      <c r="AI20" s="533"/>
      <c r="AJ20" s="533"/>
      <c r="AK20" s="533"/>
      <c r="AL20" s="533"/>
      <c r="AM20" s="533"/>
      <c r="AN20" s="533"/>
      <c r="AO20" s="533"/>
      <c r="AP20" s="533"/>
      <c r="AQ20" s="533"/>
      <c r="AR20" s="533"/>
      <c r="AS20" s="533"/>
      <c r="AT20" s="533"/>
      <c r="AU20" s="533"/>
      <c r="AV20" s="533"/>
      <c r="AW20" s="533"/>
      <c r="AX20" s="533"/>
      <c r="AY20" s="533"/>
      <c r="AZ20" s="533"/>
      <c r="BA20" s="533"/>
      <c r="BB20" s="533"/>
      <c r="BC20" s="533"/>
      <c r="BD20" s="14"/>
      <c r="BE20" s="5"/>
      <c r="BF20" s="5"/>
      <c r="BG20" s="5"/>
      <c r="BH20" s="5"/>
      <c r="BI20" s="5"/>
      <c r="BK20" s="5"/>
      <c r="BL20" s="5"/>
      <c r="BM20" s="5"/>
      <c r="BN20" s="5"/>
      <c r="BO20" s="5"/>
      <c r="BP20" s="5"/>
      <c r="BQ20" s="5"/>
      <c r="BR20" s="5"/>
      <c r="BS20" s="5"/>
      <c r="BT20" s="5"/>
      <c r="BU20" s="5"/>
      <c r="BV20" s="5"/>
      <c r="BW20" s="5"/>
      <c r="BX20" s="5"/>
      <c r="BY20" s="5"/>
      <c r="BZ20" s="5"/>
      <c r="CA20" s="5"/>
    </row>
    <row r="21" spans="1:79" ht="6.4" customHeight="1" x14ac:dyDescent="0.15">
      <c r="A21" s="5"/>
      <c r="B21" s="5"/>
      <c r="C21" s="5"/>
      <c r="D21" s="5"/>
      <c r="E21" s="12"/>
      <c r="F21" s="5"/>
      <c r="G21" s="5"/>
      <c r="H21" s="453"/>
      <c r="I21" s="453"/>
      <c r="J21" s="453"/>
      <c r="K21" s="453"/>
      <c r="L21" s="453"/>
      <c r="M21" s="453"/>
      <c r="N21" s="453"/>
      <c r="O21" s="453"/>
      <c r="P21" s="453"/>
      <c r="Q21" s="453"/>
      <c r="R21" s="453"/>
      <c r="S21" s="453"/>
      <c r="V21" s="13"/>
      <c r="W21" s="527"/>
      <c r="X21" s="528"/>
      <c r="Y21" s="446" t="s">
        <v>6081</v>
      </c>
      <c r="Z21" s="447"/>
      <c r="AA21" s="447"/>
      <c r="AB21" s="447"/>
      <c r="AC21" s="447"/>
      <c r="AD21" s="447"/>
      <c r="AE21" s="447"/>
      <c r="AF21" s="448"/>
      <c r="AG21" s="5"/>
      <c r="AH21" s="536" t="str">
        <f>IF(入力情報!E12="","",入力情報!E12)</f>
        <v>Mary Smith</v>
      </c>
      <c r="AI21" s="536"/>
      <c r="AJ21" s="536"/>
      <c r="AK21" s="536"/>
      <c r="AL21" s="536"/>
      <c r="AM21" s="536"/>
      <c r="AN21" s="536"/>
      <c r="AO21" s="536"/>
      <c r="AP21" s="536"/>
      <c r="AQ21" s="536"/>
      <c r="AR21" s="536"/>
      <c r="AS21" s="536"/>
      <c r="AT21" s="536"/>
      <c r="AU21" s="536"/>
      <c r="AV21" s="536"/>
      <c r="AW21" s="536"/>
      <c r="AX21" s="536"/>
      <c r="AY21" s="536"/>
      <c r="AZ21" s="536"/>
      <c r="BA21" s="536"/>
      <c r="BB21" s="536"/>
      <c r="BC21" s="536"/>
      <c r="BD21" s="5"/>
      <c r="BE21" s="5"/>
      <c r="BF21" s="5"/>
      <c r="BG21" s="5"/>
      <c r="BH21" s="5"/>
      <c r="BI21" s="5"/>
      <c r="BJ21" s="5"/>
      <c r="BK21" s="5"/>
      <c r="BL21" s="5"/>
      <c r="BM21" s="5"/>
      <c r="BN21" s="5"/>
      <c r="BO21" s="5"/>
      <c r="BP21" s="5"/>
      <c r="BQ21" s="5"/>
      <c r="BR21" s="5"/>
      <c r="BS21" s="5"/>
      <c r="BT21" s="5"/>
      <c r="BU21" s="5"/>
      <c r="BV21" s="5"/>
      <c r="BW21" s="5"/>
      <c r="BX21" s="5"/>
      <c r="BY21" s="5"/>
      <c r="BZ21" s="5"/>
      <c r="CA21" s="5"/>
    </row>
    <row r="22" spans="1:79" ht="6.4" customHeight="1" x14ac:dyDescent="0.15">
      <c r="A22" s="5"/>
      <c r="B22" s="5"/>
      <c r="C22" s="5"/>
      <c r="D22" s="5"/>
      <c r="E22" s="12"/>
      <c r="F22" s="5"/>
      <c r="G22" s="5"/>
      <c r="H22" s="453"/>
      <c r="I22" s="453"/>
      <c r="J22" s="453"/>
      <c r="K22" s="453"/>
      <c r="L22" s="453"/>
      <c r="M22" s="453"/>
      <c r="N22" s="453"/>
      <c r="O22" s="453"/>
      <c r="P22" s="453"/>
      <c r="Q22" s="453"/>
      <c r="R22" s="453"/>
      <c r="S22" s="453"/>
      <c r="V22" s="13"/>
      <c r="W22" s="527"/>
      <c r="X22" s="528"/>
      <c r="Y22" s="534"/>
      <c r="Z22" s="473"/>
      <c r="AA22" s="473"/>
      <c r="AB22" s="473"/>
      <c r="AC22" s="473"/>
      <c r="AD22" s="473"/>
      <c r="AE22" s="473"/>
      <c r="AF22" s="535"/>
      <c r="AG22" s="5"/>
      <c r="AH22" s="537"/>
      <c r="AI22" s="537"/>
      <c r="AJ22" s="537"/>
      <c r="AK22" s="537"/>
      <c r="AL22" s="537"/>
      <c r="AM22" s="537"/>
      <c r="AN22" s="537"/>
      <c r="AO22" s="537"/>
      <c r="AP22" s="537"/>
      <c r="AQ22" s="537"/>
      <c r="AR22" s="537"/>
      <c r="AS22" s="537"/>
      <c r="AT22" s="537"/>
      <c r="AU22" s="537"/>
      <c r="AV22" s="537"/>
      <c r="AW22" s="537"/>
      <c r="AX22" s="537"/>
      <c r="AY22" s="537"/>
      <c r="AZ22" s="537"/>
      <c r="BA22" s="537"/>
      <c r="BB22" s="537"/>
      <c r="BC22" s="537"/>
      <c r="BD22" s="5"/>
      <c r="BE22" s="5"/>
      <c r="BF22" s="5"/>
      <c r="BG22" s="5"/>
      <c r="BH22" s="5"/>
      <c r="BI22" s="5"/>
      <c r="BJ22" s="5"/>
      <c r="BK22" s="5"/>
      <c r="BL22" s="5"/>
      <c r="BM22" s="5"/>
      <c r="BN22" s="5"/>
      <c r="BO22" s="5"/>
      <c r="BP22" s="5"/>
      <c r="BQ22" s="5"/>
      <c r="BR22" s="5"/>
      <c r="BS22" s="5"/>
      <c r="BT22" s="5"/>
      <c r="BU22" s="5"/>
      <c r="BV22" s="5"/>
      <c r="BW22" s="5"/>
      <c r="BX22" s="5"/>
      <c r="BY22" s="5"/>
      <c r="BZ22" s="5"/>
      <c r="CA22" s="5"/>
    </row>
    <row r="23" spans="1:79" ht="6.4" customHeight="1" x14ac:dyDescent="0.15">
      <c r="A23" s="5"/>
      <c r="B23" s="5"/>
      <c r="C23" s="5"/>
      <c r="D23" s="5"/>
      <c r="E23" s="12"/>
      <c r="F23" s="5"/>
      <c r="G23" s="5"/>
      <c r="H23" s="16"/>
      <c r="I23" s="16"/>
      <c r="J23" s="16"/>
      <c r="K23" s="16"/>
      <c r="L23" s="16"/>
      <c r="M23" s="16"/>
      <c r="N23" s="16"/>
      <c r="O23" s="16"/>
      <c r="P23" s="16"/>
      <c r="Q23" s="16"/>
      <c r="R23" s="16"/>
      <c r="S23" s="16"/>
      <c r="V23" s="13"/>
      <c r="W23" s="527"/>
      <c r="X23" s="528"/>
      <c r="Y23" s="534"/>
      <c r="Z23" s="473"/>
      <c r="AA23" s="473"/>
      <c r="AB23" s="473"/>
      <c r="AC23" s="473"/>
      <c r="AD23" s="473"/>
      <c r="AE23" s="473"/>
      <c r="AF23" s="535"/>
      <c r="AG23" s="5"/>
      <c r="AH23" s="537" t="str">
        <f>IF(入力情報!E13="","",入力情報!E13)</f>
        <v xml:space="preserve">メアリー　スミス </v>
      </c>
      <c r="AI23" s="537"/>
      <c r="AJ23" s="537"/>
      <c r="AK23" s="537"/>
      <c r="AL23" s="537"/>
      <c r="AM23" s="537"/>
      <c r="AN23" s="537"/>
      <c r="AO23" s="537"/>
      <c r="AP23" s="537"/>
      <c r="AQ23" s="537"/>
      <c r="AR23" s="537"/>
      <c r="AS23" s="537"/>
      <c r="AT23" s="537"/>
      <c r="AU23" s="537"/>
      <c r="AV23" s="537"/>
      <c r="AW23" s="537"/>
      <c r="AX23" s="537"/>
      <c r="AY23" s="537"/>
      <c r="AZ23" s="537"/>
      <c r="BA23" s="537"/>
      <c r="BB23" s="537"/>
      <c r="BC23" s="537"/>
      <c r="BD23" s="5"/>
      <c r="BE23" s="5"/>
      <c r="BF23" s="5"/>
      <c r="BG23" s="5"/>
      <c r="BH23" s="5"/>
      <c r="BI23" s="5"/>
      <c r="BJ23" s="5"/>
      <c r="BK23" s="5"/>
      <c r="BL23" s="5"/>
      <c r="BM23" s="5"/>
      <c r="BN23" s="5"/>
      <c r="BO23" s="5"/>
      <c r="BP23" s="5"/>
      <c r="BQ23" s="5"/>
      <c r="BR23" s="5"/>
      <c r="BS23" s="5"/>
      <c r="BT23" s="5"/>
      <c r="BU23" s="5"/>
      <c r="BV23" s="5"/>
      <c r="BW23" s="5"/>
      <c r="BX23" s="5"/>
      <c r="BY23" s="5"/>
      <c r="BZ23" s="5"/>
      <c r="CA23" s="5"/>
    </row>
    <row r="24" spans="1:79" ht="6.4" customHeight="1" x14ac:dyDescent="0.15">
      <c r="A24" s="5"/>
      <c r="B24" s="5"/>
      <c r="C24" s="5"/>
      <c r="D24" s="5"/>
      <c r="E24" s="12"/>
      <c r="F24" s="461" t="s">
        <v>6082</v>
      </c>
      <c r="G24" s="461"/>
      <c r="H24" s="461"/>
      <c r="I24" s="461"/>
      <c r="J24" s="461"/>
      <c r="K24" s="461"/>
      <c r="L24" s="461"/>
      <c r="M24" s="461"/>
      <c r="N24" s="461"/>
      <c r="O24" s="461"/>
      <c r="P24" s="461"/>
      <c r="Q24" s="461"/>
      <c r="R24" s="461"/>
      <c r="S24" s="461"/>
      <c r="T24" s="461"/>
      <c r="U24" s="461"/>
      <c r="V24" s="13"/>
      <c r="W24" s="527"/>
      <c r="X24" s="528"/>
      <c r="Y24" s="449"/>
      <c r="Z24" s="450"/>
      <c r="AA24" s="450"/>
      <c r="AB24" s="450"/>
      <c r="AC24" s="450"/>
      <c r="AD24" s="450"/>
      <c r="AE24" s="450"/>
      <c r="AF24" s="451"/>
      <c r="AG24" s="14"/>
      <c r="AH24" s="538"/>
      <c r="AI24" s="538"/>
      <c r="AJ24" s="538"/>
      <c r="AK24" s="538"/>
      <c r="AL24" s="538"/>
      <c r="AM24" s="538"/>
      <c r="AN24" s="538"/>
      <c r="AO24" s="538"/>
      <c r="AP24" s="538"/>
      <c r="AQ24" s="538"/>
      <c r="AR24" s="538"/>
      <c r="AS24" s="538"/>
      <c r="AT24" s="538"/>
      <c r="AU24" s="538"/>
      <c r="AV24" s="538"/>
      <c r="AW24" s="538"/>
      <c r="AX24" s="538"/>
      <c r="AY24" s="538"/>
      <c r="AZ24" s="538"/>
      <c r="BA24" s="538"/>
      <c r="BB24" s="538"/>
      <c r="BC24" s="538"/>
      <c r="BD24" s="14"/>
      <c r="BE24" s="5"/>
      <c r="BF24" s="5"/>
      <c r="BG24" s="5"/>
      <c r="BH24" s="5"/>
      <c r="BI24" s="5"/>
      <c r="BJ24" s="5"/>
      <c r="BK24" s="5"/>
      <c r="BL24" s="5"/>
      <c r="BM24" s="5"/>
      <c r="BN24" s="5"/>
      <c r="BO24" s="5"/>
      <c r="BP24" s="5"/>
      <c r="BQ24" s="5"/>
      <c r="BR24" s="5"/>
      <c r="BS24" s="5"/>
      <c r="BT24" s="5"/>
      <c r="BU24" s="5"/>
      <c r="BV24" s="5"/>
      <c r="BW24" s="5"/>
      <c r="BX24" s="5"/>
      <c r="BY24" s="5"/>
      <c r="BZ24" s="5"/>
      <c r="CA24" s="5"/>
    </row>
    <row r="25" spans="1:79" ht="9" customHeight="1" x14ac:dyDescent="0.15">
      <c r="A25" s="5"/>
      <c r="B25" s="5"/>
      <c r="E25" s="15"/>
      <c r="F25" s="461"/>
      <c r="G25" s="461"/>
      <c r="H25" s="461"/>
      <c r="I25" s="461"/>
      <c r="J25" s="461"/>
      <c r="K25" s="461"/>
      <c r="L25" s="461"/>
      <c r="M25" s="461"/>
      <c r="N25" s="461"/>
      <c r="O25" s="461"/>
      <c r="P25" s="461"/>
      <c r="Q25" s="461"/>
      <c r="R25" s="461"/>
      <c r="S25" s="461"/>
      <c r="T25" s="461"/>
      <c r="U25" s="461"/>
      <c r="V25" s="13"/>
      <c r="W25" s="527"/>
      <c r="X25" s="528"/>
      <c r="Y25" s="502" t="s">
        <v>6083</v>
      </c>
      <c r="Z25" s="482"/>
      <c r="AA25" s="482"/>
      <c r="AB25" s="482"/>
      <c r="AC25" s="482"/>
      <c r="AD25" s="482"/>
      <c r="AE25" s="482"/>
      <c r="AF25" s="483"/>
      <c r="AG25" s="5"/>
      <c r="AH25" s="505">
        <f>入力情報!E15</f>
        <v>20121</v>
      </c>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
      <c r="BE25" s="5"/>
      <c r="BF25" s="5"/>
      <c r="BG25" s="5"/>
      <c r="BH25" s="5"/>
      <c r="BI25" s="5"/>
      <c r="BV25" s="5"/>
      <c r="BW25" s="5"/>
      <c r="BX25" s="5"/>
      <c r="BY25" s="5"/>
      <c r="BZ25" s="5"/>
      <c r="CA25" s="5"/>
    </row>
    <row r="26" spans="1:79" ht="9" customHeight="1" x14ac:dyDescent="0.15">
      <c r="A26" s="5"/>
      <c r="B26" s="5"/>
      <c r="E26" s="15"/>
      <c r="F26" s="461"/>
      <c r="G26" s="461"/>
      <c r="H26" s="461"/>
      <c r="I26" s="461"/>
      <c r="J26" s="461"/>
      <c r="K26" s="461"/>
      <c r="L26" s="461"/>
      <c r="M26" s="461"/>
      <c r="N26" s="461"/>
      <c r="O26" s="461"/>
      <c r="P26" s="461"/>
      <c r="Q26" s="461"/>
      <c r="R26" s="461"/>
      <c r="S26" s="461"/>
      <c r="T26" s="461"/>
      <c r="U26" s="461"/>
      <c r="V26" s="13"/>
      <c r="W26" s="527"/>
      <c r="X26" s="528"/>
      <c r="Y26" s="503"/>
      <c r="Z26" s="484"/>
      <c r="AA26" s="484"/>
      <c r="AB26" s="484"/>
      <c r="AC26" s="484"/>
      <c r="AD26" s="484"/>
      <c r="AE26" s="484"/>
      <c r="AF26" s="485"/>
      <c r="AG26" s="5"/>
      <c r="AH26" s="506"/>
      <c r="AI26" s="506"/>
      <c r="AJ26" s="506"/>
      <c r="AK26" s="506"/>
      <c r="AL26" s="506"/>
      <c r="AM26" s="506"/>
      <c r="AN26" s="506"/>
      <c r="AO26" s="506"/>
      <c r="AP26" s="506"/>
      <c r="AQ26" s="506"/>
      <c r="AR26" s="506"/>
      <c r="AS26" s="506"/>
      <c r="AT26" s="506"/>
      <c r="AU26" s="506"/>
      <c r="AV26" s="506"/>
      <c r="AW26" s="506"/>
      <c r="AX26" s="506"/>
      <c r="AY26" s="506"/>
      <c r="AZ26" s="506"/>
      <c r="BA26" s="506"/>
      <c r="BB26" s="506"/>
      <c r="BC26" s="506"/>
      <c r="BD26" s="5"/>
      <c r="BE26" s="5"/>
      <c r="BF26" s="5"/>
      <c r="BG26" s="5"/>
      <c r="BH26" s="5"/>
      <c r="BI26" s="5"/>
      <c r="BV26" s="5"/>
      <c r="BW26" s="5"/>
      <c r="BX26" s="5"/>
      <c r="BY26" s="5"/>
      <c r="BZ26" s="5"/>
      <c r="CA26" s="5"/>
    </row>
    <row r="27" spans="1:79" ht="9" customHeight="1" x14ac:dyDescent="0.15">
      <c r="A27" s="5"/>
      <c r="B27" s="5"/>
      <c r="E27" s="17"/>
      <c r="F27" s="18"/>
      <c r="G27" s="18"/>
      <c r="H27" s="18"/>
      <c r="I27" s="18"/>
      <c r="J27" s="18"/>
      <c r="K27" s="18"/>
      <c r="L27" s="18"/>
      <c r="M27" s="18"/>
      <c r="N27" s="18"/>
      <c r="O27" s="18"/>
      <c r="P27" s="18"/>
      <c r="Q27" s="14"/>
      <c r="R27" s="18"/>
      <c r="S27" s="18"/>
      <c r="T27" s="18"/>
      <c r="U27" s="18"/>
      <c r="V27" s="19"/>
      <c r="W27" s="529"/>
      <c r="X27" s="530"/>
      <c r="Y27" s="504"/>
      <c r="Z27" s="486"/>
      <c r="AA27" s="486"/>
      <c r="AB27" s="486"/>
      <c r="AC27" s="486"/>
      <c r="AD27" s="486"/>
      <c r="AE27" s="486"/>
      <c r="AF27" s="487"/>
      <c r="AG27" s="5"/>
      <c r="AH27" s="507"/>
      <c r="AI27" s="507"/>
      <c r="AJ27" s="507"/>
      <c r="AK27" s="507"/>
      <c r="AL27" s="507"/>
      <c r="AM27" s="507"/>
      <c r="AN27" s="507"/>
      <c r="AO27" s="507"/>
      <c r="AP27" s="507"/>
      <c r="AQ27" s="507"/>
      <c r="AR27" s="507"/>
      <c r="AS27" s="507"/>
      <c r="AT27" s="507"/>
      <c r="AU27" s="507"/>
      <c r="AV27" s="507"/>
      <c r="AW27" s="507"/>
      <c r="AX27" s="507"/>
      <c r="AY27" s="507"/>
      <c r="AZ27" s="507"/>
      <c r="BA27" s="507"/>
      <c r="BB27" s="507"/>
      <c r="BC27" s="507"/>
      <c r="BD27" s="5"/>
      <c r="BE27" s="5"/>
      <c r="BF27" s="5"/>
      <c r="BG27" s="5"/>
      <c r="BH27" s="5"/>
      <c r="BI27" s="5"/>
      <c r="BV27" s="5"/>
      <c r="BW27" s="5"/>
      <c r="BX27" s="5"/>
      <c r="BY27" s="5"/>
      <c r="BZ27" s="5"/>
      <c r="CA27" s="5"/>
    </row>
    <row r="28" spans="1:79" ht="9" customHeight="1" x14ac:dyDescent="0.15">
      <c r="A28" s="5"/>
      <c r="B28" s="5"/>
      <c r="C28" s="461"/>
      <c r="D28" s="461"/>
      <c r="E28" s="461"/>
      <c r="F28" s="461"/>
      <c r="G28" s="508"/>
      <c r="H28" s="508"/>
      <c r="I28" s="508"/>
      <c r="J28" s="508"/>
      <c r="K28" s="508"/>
      <c r="L28" s="508"/>
      <c r="M28" s="508"/>
      <c r="N28" s="508"/>
      <c r="O28" s="508"/>
      <c r="P28" s="508"/>
      <c r="Q28" s="508"/>
      <c r="R28" s="508"/>
      <c r="S28" s="508"/>
      <c r="T28" s="508"/>
      <c r="U28" s="508"/>
      <c r="V28" s="509"/>
      <c r="W28" s="512" t="s">
        <v>6084</v>
      </c>
      <c r="X28" s="513"/>
      <c r="Y28" s="513"/>
      <c r="Z28" s="513"/>
      <c r="AA28" s="513"/>
      <c r="AB28" s="513"/>
      <c r="AC28" s="513"/>
      <c r="AD28" s="513"/>
      <c r="AE28" s="513"/>
      <c r="AF28" s="514"/>
      <c r="AG28" s="9"/>
      <c r="AH28" s="521"/>
      <c r="AI28" s="522"/>
      <c r="AJ28" s="522"/>
      <c r="AK28" s="522"/>
      <c r="AL28" s="522"/>
      <c r="AM28" s="522"/>
      <c r="AN28" s="522"/>
      <c r="AO28" s="522"/>
      <c r="AP28" s="522"/>
      <c r="AQ28" s="522"/>
      <c r="AR28" s="522"/>
      <c r="AS28" s="522"/>
      <c r="AT28" s="522"/>
      <c r="AU28" s="522"/>
      <c r="AV28" s="522"/>
      <c r="AW28" s="522"/>
      <c r="AX28" s="522"/>
      <c r="AY28" s="522"/>
      <c r="AZ28" s="522"/>
      <c r="BA28" s="522"/>
      <c r="BB28" s="522"/>
      <c r="BC28" s="522"/>
      <c r="BD28" s="9"/>
      <c r="BE28" s="5"/>
      <c r="BF28" s="5"/>
      <c r="BG28" s="5"/>
      <c r="BV28" s="5"/>
      <c r="BW28" s="5"/>
      <c r="BX28" s="5"/>
      <c r="BY28" s="5"/>
      <c r="BZ28" s="5"/>
      <c r="CA28" s="5"/>
    </row>
    <row r="29" spans="1:79" ht="9" customHeight="1" x14ac:dyDescent="0.15">
      <c r="A29" s="5"/>
      <c r="B29" s="5"/>
      <c r="C29" s="461"/>
      <c r="D29" s="461"/>
      <c r="E29" s="461"/>
      <c r="F29" s="461"/>
      <c r="G29" s="510"/>
      <c r="H29" s="510"/>
      <c r="I29" s="510"/>
      <c r="J29" s="510"/>
      <c r="K29" s="510"/>
      <c r="L29" s="510"/>
      <c r="M29" s="510"/>
      <c r="N29" s="510"/>
      <c r="O29" s="510"/>
      <c r="P29" s="510"/>
      <c r="Q29" s="510"/>
      <c r="R29" s="510"/>
      <c r="S29" s="510"/>
      <c r="T29" s="510"/>
      <c r="U29" s="510"/>
      <c r="V29" s="511"/>
      <c r="W29" s="515"/>
      <c r="X29" s="516"/>
      <c r="Y29" s="516"/>
      <c r="Z29" s="516"/>
      <c r="AA29" s="516"/>
      <c r="AB29" s="516"/>
      <c r="AC29" s="516"/>
      <c r="AD29" s="516"/>
      <c r="AE29" s="516"/>
      <c r="AF29" s="517"/>
      <c r="AH29" s="523"/>
      <c r="AI29" s="523"/>
      <c r="AJ29" s="523"/>
      <c r="AK29" s="523"/>
      <c r="AL29" s="523"/>
      <c r="AM29" s="523"/>
      <c r="AN29" s="523"/>
      <c r="AO29" s="523"/>
      <c r="AP29" s="523"/>
      <c r="AQ29" s="523"/>
      <c r="AR29" s="523"/>
      <c r="AS29" s="523"/>
      <c r="AT29" s="523"/>
      <c r="AU29" s="523"/>
      <c r="AV29" s="523"/>
      <c r="AW29" s="523"/>
      <c r="AX29" s="523"/>
      <c r="AY29" s="523"/>
      <c r="AZ29" s="523"/>
      <c r="BA29" s="523"/>
      <c r="BB29" s="523"/>
      <c r="BC29" s="523"/>
      <c r="BD29" s="5"/>
      <c r="BE29" s="5"/>
      <c r="BF29" s="5"/>
      <c r="BG29" s="5"/>
      <c r="BH29" s="5"/>
      <c r="BI29" s="5"/>
      <c r="BV29" s="5"/>
      <c r="BW29" s="5"/>
      <c r="BX29" s="5"/>
      <c r="BY29" s="5"/>
      <c r="BZ29" s="5"/>
      <c r="CA29" s="5"/>
    </row>
    <row r="30" spans="1:79" ht="9" customHeight="1" x14ac:dyDescent="0.15">
      <c r="A30" s="5"/>
      <c r="B30" s="5"/>
      <c r="C30" s="461"/>
      <c r="D30" s="461"/>
      <c r="E30" s="461"/>
      <c r="F30" s="461"/>
      <c r="G30" s="510"/>
      <c r="H30" s="510"/>
      <c r="I30" s="510"/>
      <c r="J30" s="510"/>
      <c r="K30" s="510"/>
      <c r="L30" s="510"/>
      <c r="M30" s="510"/>
      <c r="N30" s="510"/>
      <c r="O30" s="510"/>
      <c r="P30" s="510"/>
      <c r="Q30" s="510"/>
      <c r="R30" s="510"/>
      <c r="S30" s="510"/>
      <c r="T30" s="510"/>
      <c r="U30" s="510"/>
      <c r="V30" s="511"/>
      <c r="W30" s="515"/>
      <c r="X30" s="516"/>
      <c r="Y30" s="516"/>
      <c r="Z30" s="516"/>
      <c r="AA30" s="516"/>
      <c r="AB30" s="516"/>
      <c r="AC30" s="516"/>
      <c r="AD30" s="516"/>
      <c r="AE30" s="516"/>
      <c r="AF30" s="517"/>
      <c r="AH30" s="523"/>
      <c r="AI30" s="523"/>
      <c r="AJ30" s="523"/>
      <c r="AK30" s="523"/>
      <c r="AL30" s="523"/>
      <c r="AM30" s="523"/>
      <c r="AN30" s="523"/>
      <c r="AO30" s="523"/>
      <c r="AP30" s="523"/>
      <c r="AQ30" s="523"/>
      <c r="AR30" s="523"/>
      <c r="AS30" s="523"/>
      <c r="AT30" s="523"/>
      <c r="AU30" s="523"/>
      <c r="AV30" s="523"/>
      <c r="AW30" s="523"/>
      <c r="AX30" s="523"/>
      <c r="AY30" s="523"/>
      <c r="AZ30" s="523"/>
      <c r="BA30" s="523"/>
      <c r="BB30" s="523"/>
      <c r="BC30" s="523"/>
      <c r="BD30" s="5"/>
      <c r="BE30" s="5"/>
      <c r="BF30" s="5"/>
      <c r="BG30" s="5"/>
      <c r="BH30" s="5"/>
      <c r="BI30" s="5"/>
      <c r="BJ30" s="5"/>
      <c r="BK30" s="5"/>
      <c r="BL30" s="5"/>
      <c r="BM30" s="5"/>
      <c r="BN30" s="5"/>
      <c r="BO30" s="5"/>
      <c r="BP30" s="5"/>
      <c r="BQ30" s="5"/>
      <c r="BR30" s="5"/>
      <c r="BS30" s="5"/>
      <c r="BT30" s="5"/>
      <c r="BU30" s="5"/>
      <c r="BV30" s="5"/>
      <c r="BW30" s="5"/>
      <c r="BX30" s="5"/>
      <c r="BY30" s="5"/>
      <c r="BZ30" s="5"/>
      <c r="CA30" s="5"/>
    </row>
    <row r="31" spans="1:79" ht="9" customHeight="1" thickBot="1" x14ac:dyDescent="0.2">
      <c r="A31" s="5"/>
      <c r="B31" s="5"/>
      <c r="C31" s="461"/>
      <c r="D31" s="461"/>
      <c r="E31" s="461"/>
      <c r="F31" s="461"/>
      <c r="G31" s="510"/>
      <c r="H31" s="510"/>
      <c r="I31" s="510"/>
      <c r="J31" s="510"/>
      <c r="K31" s="510"/>
      <c r="L31" s="510"/>
      <c r="M31" s="510"/>
      <c r="N31" s="510"/>
      <c r="O31" s="510"/>
      <c r="P31" s="510"/>
      <c r="Q31" s="510"/>
      <c r="R31" s="510"/>
      <c r="S31" s="510"/>
      <c r="T31" s="510"/>
      <c r="U31" s="510"/>
      <c r="V31" s="511"/>
      <c r="W31" s="518"/>
      <c r="X31" s="519"/>
      <c r="Y31" s="519"/>
      <c r="Z31" s="519"/>
      <c r="AA31" s="519"/>
      <c r="AB31" s="519"/>
      <c r="AC31" s="519"/>
      <c r="AD31" s="519"/>
      <c r="AE31" s="519"/>
      <c r="AF31" s="520"/>
      <c r="AG31" s="21"/>
      <c r="AH31" s="524"/>
      <c r="AI31" s="524"/>
      <c r="AJ31" s="524"/>
      <c r="AK31" s="524"/>
      <c r="AL31" s="524"/>
      <c r="AM31" s="524"/>
      <c r="AN31" s="524"/>
      <c r="AO31" s="524"/>
      <c r="AP31" s="524"/>
      <c r="AQ31" s="524"/>
      <c r="AR31" s="524"/>
      <c r="AS31" s="524"/>
      <c r="AT31" s="524"/>
      <c r="AU31" s="524"/>
      <c r="AV31" s="524"/>
      <c r="AW31" s="524"/>
      <c r="AX31" s="524"/>
      <c r="AY31" s="524"/>
      <c r="AZ31" s="524"/>
      <c r="BA31" s="524"/>
      <c r="BB31" s="524"/>
      <c r="BC31" s="524"/>
      <c r="BD31" s="22"/>
      <c r="BE31" s="5"/>
      <c r="BF31" s="5"/>
      <c r="BG31" s="5"/>
      <c r="BH31" s="5"/>
      <c r="BI31" s="5"/>
      <c r="BJ31" s="5"/>
      <c r="BK31" s="5"/>
      <c r="BL31" s="5"/>
      <c r="BM31" s="5"/>
      <c r="BN31" s="5"/>
      <c r="BO31" s="5"/>
      <c r="BP31" s="5"/>
      <c r="BQ31" s="5"/>
      <c r="BR31" s="5"/>
      <c r="BS31" s="5"/>
      <c r="BT31" s="5"/>
      <c r="BU31" s="5"/>
      <c r="BV31" s="5"/>
      <c r="BW31" s="5"/>
      <c r="BX31" s="5"/>
      <c r="BY31" s="5"/>
      <c r="BZ31" s="5"/>
      <c r="CA31" s="5"/>
    </row>
    <row r="32" spans="1:79" ht="9" customHeight="1" x14ac:dyDescent="0.15">
      <c r="A32" s="5"/>
      <c r="B32" s="5"/>
      <c r="D32" s="5"/>
      <c r="E32" s="5"/>
      <c r="F32" s="472"/>
      <c r="G32" s="472"/>
      <c r="H32" s="472"/>
      <c r="I32" s="472"/>
      <c r="J32" s="472"/>
      <c r="K32" s="472"/>
      <c r="L32" s="472"/>
      <c r="M32" s="472"/>
      <c r="N32" s="472"/>
      <c r="O32" s="472"/>
      <c r="P32" s="472"/>
      <c r="Q32" s="23"/>
      <c r="R32" s="23"/>
      <c r="S32" s="23"/>
      <c r="T32" s="23"/>
      <c r="U32" s="23"/>
      <c r="V32" s="23"/>
      <c r="BD32" s="5"/>
      <c r="BE32" s="5"/>
      <c r="BF32" s="5"/>
      <c r="BG32" s="5"/>
      <c r="BH32" s="5"/>
      <c r="BI32" s="5"/>
      <c r="BJ32" s="5"/>
      <c r="BK32" s="5"/>
      <c r="BL32" s="5"/>
      <c r="BM32" s="5"/>
      <c r="BN32" s="5"/>
      <c r="BO32" s="5"/>
      <c r="BP32" s="5"/>
      <c r="BQ32" s="5"/>
      <c r="BR32" s="5"/>
      <c r="BS32" s="5"/>
      <c r="BT32" s="5"/>
      <c r="BU32" s="5"/>
      <c r="BV32" s="5"/>
      <c r="BW32" s="5"/>
      <c r="BX32" s="5"/>
      <c r="BY32" s="5"/>
      <c r="BZ32" s="5"/>
      <c r="CA32" s="5"/>
    </row>
    <row r="33" spans="1:79" ht="9" customHeight="1" x14ac:dyDescent="0.15">
      <c r="A33" s="5"/>
      <c r="B33" s="5"/>
      <c r="D33" s="5"/>
      <c r="F33" s="472"/>
      <c r="G33" s="472"/>
      <c r="H33" s="472"/>
      <c r="I33" s="472"/>
      <c r="J33" s="472"/>
      <c r="K33" s="472"/>
      <c r="L33" s="472"/>
      <c r="M33" s="472"/>
      <c r="N33" s="472"/>
      <c r="O33" s="472"/>
      <c r="P33" s="472"/>
      <c r="Q33" s="23"/>
      <c r="R33" s="23"/>
      <c r="S33" s="23"/>
      <c r="T33" s="23"/>
      <c r="U33" s="23"/>
      <c r="V33" s="23"/>
      <c r="AU33" s="461" t="s">
        <v>6085</v>
      </c>
      <c r="AV33" s="473"/>
      <c r="AW33" s="473"/>
      <c r="AX33" s="473"/>
      <c r="AY33" s="473"/>
      <c r="AZ33" s="473"/>
      <c r="BA33" s="473"/>
      <c r="BD33" s="5"/>
      <c r="BE33" s="5"/>
      <c r="BF33" s="5"/>
      <c r="BG33" s="5"/>
      <c r="BH33" s="5"/>
      <c r="BI33" s="5"/>
      <c r="BJ33" s="5"/>
      <c r="BK33" s="5"/>
      <c r="BL33" s="5"/>
      <c r="BM33" s="5"/>
      <c r="BN33" s="5"/>
      <c r="BO33" s="5"/>
      <c r="BP33" s="5"/>
      <c r="BQ33" s="5"/>
      <c r="BR33" s="5"/>
      <c r="BS33" s="5"/>
      <c r="BT33" s="5"/>
      <c r="BU33" s="5"/>
      <c r="BV33" s="5"/>
      <c r="BW33" s="5"/>
      <c r="BX33" s="5"/>
      <c r="BY33" s="5"/>
      <c r="BZ33" s="5"/>
      <c r="CA33" s="5"/>
    </row>
    <row r="34" spans="1:79" ht="9" customHeight="1" x14ac:dyDescent="0.15">
      <c r="A34" s="5"/>
      <c r="B34" s="5"/>
      <c r="D34" s="5"/>
      <c r="F34" s="472"/>
      <c r="G34" s="472"/>
      <c r="H34" s="472"/>
      <c r="I34" s="472"/>
      <c r="J34" s="472"/>
      <c r="K34" s="472"/>
      <c r="L34" s="472"/>
      <c r="M34" s="472"/>
      <c r="N34" s="472"/>
      <c r="O34" s="472"/>
      <c r="P34" s="472"/>
      <c r="Q34" s="23"/>
      <c r="R34" s="23"/>
      <c r="S34" s="23"/>
      <c r="T34" s="23"/>
      <c r="U34" s="23"/>
      <c r="V34" s="23"/>
      <c r="W34" s="5"/>
      <c r="X34" s="5"/>
      <c r="Y34" s="5"/>
      <c r="Z34" s="5"/>
      <c r="AA34" s="5"/>
      <c r="AB34" s="5"/>
      <c r="AC34" s="5"/>
      <c r="AD34" s="5"/>
      <c r="AE34" s="5"/>
      <c r="AF34" s="5"/>
      <c r="AG34" s="5"/>
      <c r="AH34" s="5"/>
      <c r="AI34" s="5"/>
      <c r="AJ34" s="5"/>
      <c r="AK34" s="5"/>
      <c r="AL34" s="5"/>
      <c r="AM34" s="5"/>
      <c r="AN34" s="5"/>
      <c r="AO34" s="5"/>
      <c r="AP34" s="5"/>
      <c r="AQ34" s="5"/>
      <c r="AR34" s="5"/>
      <c r="AS34" s="5"/>
      <c r="AT34" s="5"/>
      <c r="AU34" s="474"/>
      <c r="AV34" s="474"/>
      <c r="AW34" s="474"/>
      <c r="AX34" s="474"/>
      <c r="AY34" s="474"/>
      <c r="AZ34" s="474"/>
      <c r="BA34" s="474"/>
      <c r="BB34" s="5"/>
      <c r="BD34" s="5"/>
      <c r="BE34" s="5"/>
      <c r="BF34" s="5"/>
      <c r="BG34" s="5"/>
      <c r="BH34" s="5"/>
      <c r="BI34" s="5"/>
      <c r="BJ34" s="5"/>
      <c r="BK34" s="5"/>
      <c r="BL34" s="5"/>
      <c r="BM34" s="5"/>
      <c r="BN34" s="5"/>
      <c r="BO34" s="5"/>
      <c r="BP34" s="5"/>
      <c r="BQ34" s="5"/>
      <c r="BR34" s="5"/>
      <c r="BS34" s="5"/>
      <c r="BT34" s="5"/>
      <c r="BU34" s="5"/>
      <c r="BV34" s="5"/>
      <c r="BW34" s="5"/>
      <c r="BX34" s="5"/>
      <c r="BY34" s="5"/>
      <c r="BZ34" s="5"/>
      <c r="CA34" s="5"/>
    </row>
    <row r="35" spans="1:79" ht="9" customHeight="1" x14ac:dyDescent="0.15">
      <c r="A35" s="5"/>
      <c r="B35" s="5"/>
      <c r="D35" s="5"/>
      <c r="E35" s="5"/>
      <c r="F35" s="475"/>
      <c r="G35" s="475"/>
      <c r="H35" s="475"/>
      <c r="I35" s="475"/>
      <c r="J35" s="475"/>
      <c r="K35" s="475"/>
      <c r="L35" s="475"/>
      <c r="M35" s="475"/>
      <c r="N35" s="475"/>
      <c r="O35" s="475"/>
      <c r="P35" s="475"/>
      <c r="Q35" s="23"/>
      <c r="R35" s="23"/>
      <c r="S35" s="23"/>
      <c r="T35" s="23"/>
      <c r="U35" s="23"/>
      <c r="V35" s="23"/>
      <c r="W35" s="5"/>
      <c r="X35" s="5"/>
      <c r="Y35" s="5"/>
      <c r="Z35" s="5"/>
      <c r="AA35" s="5"/>
      <c r="AB35" s="5"/>
      <c r="AC35" s="5"/>
      <c r="AD35" s="5"/>
      <c r="AE35" s="5"/>
      <c r="AF35" s="5"/>
      <c r="AG35" s="5"/>
      <c r="AH35" s="5"/>
      <c r="AI35" s="5"/>
      <c r="AJ35" s="5"/>
      <c r="AK35" s="5"/>
      <c r="AL35" s="5"/>
      <c r="AM35" s="5"/>
      <c r="AN35" s="5"/>
      <c r="AO35" s="5"/>
      <c r="AR35" s="24"/>
      <c r="AS35" s="25"/>
      <c r="AT35" s="25"/>
      <c r="AU35" s="25"/>
      <c r="AV35" s="25"/>
      <c r="AW35" s="25"/>
      <c r="AX35" s="25"/>
      <c r="AY35" s="25"/>
      <c r="AZ35" s="25"/>
      <c r="BA35" s="25"/>
      <c r="BB35" s="25"/>
      <c r="BC35" s="26"/>
      <c r="BD35" s="25"/>
      <c r="BE35" s="5"/>
      <c r="BF35" s="5"/>
      <c r="BG35" s="5"/>
      <c r="BH35" s="5"/>
      <c r="BI35" s="5"/>
      <c r="BJ35" s="5"/>
      <c r="BK35" s="5"/>
      <c r="BL35" s="5"/>
      <c r="BM35" s="5"/>
      <c r="BN35" s="5"/>
      <c r="BO35" s="5"/>
      <c r="BP35" s="5"/>
      <c r="BQ35" s="5"/>
      <c r="BR35" s="5"/>
      <c r="BS35" s="5"/>
      <c r="BT35" s="5"/>
      <c r="BU35" s="5"/>
      <c r="BV35" s="5"/>
      <c r="BW35" s="5"/>
      <c r="BX35" s="5"/>
      <c r="BY35" s="5"/>
      <c r="BZ35" s="5"/>
      <c r="CA35" s="5"/>
    </row>
    <row r="36" spans="1:79" ht="10.5" customHeight="1" x14ac:dyDescent="0.15">
      <c r="A36" s="5"/>
      <c r="B36" s="5"/>
      <c r="D36" s="456" t="s">
        <v>7195</v>
      </c>
      <c r="E36" s="456"/>
      <c r="F36" s="456"/>
      <c r="G36" s="456"/>
      <c r="H36" s="456"/>
      <c r="I36" s="456"/>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6"/>
      <c r="AN36" s="456"/>
      <c r="AO36" s="456"/>
      <c r="AP36" s="456"/>
      <c r="AQ36" s="476"/>
      <c r="AR36" s="28"/>
      <c r="AS36" s="5"/>
      <c r="AT36" s="5"/>
      <c r="AU36" s="479"/>
      <c r="AV36" s="480"/>
      <c r="AW36" s="480"/>
      <c r="AX36" s="480"/>
      <c r="AY36" s="480"/>
      <c r="AZ36" s="480"/>
      <c r="BA36" s="480"/>
      <c r="BB36" s="5"/>
      <c r="BD36" s="5"/>
      <c r="BE36" s="5"/>
      <c r="BF36" s="5"/>
      <c r="BG36" s="5"/>
      <c r="BH36" s="5"/>
      <c r="BI36" s="5"/>
      <c r="BJ36" s="5"/>
      <c r="BK36" s="5"/>
      <c r="BL36" s="5"/>
      <c r="BM36" s="5"/>
      <c r="BN36" s="5"/>
      <c r="BO36" s="5"/>
      <c r="BP36" s="5"/>
      <c r="BQ36" s="5"/>
      <c r="BR36" s="5"/>
      <c r="BS36" s="5"/>
      <c r="BT36" s="5"/>
      <c r="BU36" s="5"/>
      <c r="BV36" s="5"/>
      <c r="BW36" s="5"/>
      <c r="BX36" s="5"/>
      <c r="BY36" s="5"/>
      <c r="BZ36" s="5"/>
      <c r="CA36" s="5"/>
    </row>
    <row r="37" spans="1:79" s="273" customFormat="1" ht="10.5" customHeight="1" x14ac:dyDescent="0.4">
      <c r="A37" s="271"/>
      <c r="B37" s="271"/>
      <c r="C37" s="271"/>
      <c r="D37" s="477"/>
      <c r="E37" s="477"/>
      <c r="F37" s="477"/>
      <c r="G37" s="477"/>
      <c r="H37" s="477"/>
      <c r="I37" s="477"/>
      <c r="J37" s="477"/>
      <c r="K37" s="477"/>
      <c r="L37" s="477"/>
      <c r="M37" s="477"/>
      <c r="N37" s="477"/>
      <c r="O37" s="477"/>
      <c r="P37" s="477"/>
      <c r="Q37" s="477"/>
      <c r="R37" s="477"/>
      <c r="S37" s="477"/>
      <c r="T37" s="477"/>
      <c r="U37" s="477"/>
      <c r="V37" s="477"/>
      <c r="W37" s="477"/>
      <c r="X37" s="477"/>
      <c r="Y37" s="477"/>
      <c r="Z37" s="477"/>
      <c r="AA37" s="477"/>
      <c r="AB37" s="477"/>
      <c r="AC37" s="477"/>
      <c r="AD37" s="477"/>
      <c r="AE37" s="477"/>
      <c r="AF37" s="477"/>
      <c r="AG37" s="477"/>
      <c r="AH37" s="477"/>
      <c r="AI37" s="477"/>
      <c r="AJ37" s="477"/>
      <c r="AK37" s="477"/>
      <c r="AL37" s="477"/>
      <c r="AM37" s="477"/>
      <c r="AN37" s="477"/>
      <c r="AO37" s="477"/>
      <c r="AP37" s="477"/>
      <c r="AQ37" s="478"/>
      <c r="AR37" s="272"/>
      <c r="AU37" s="480"/>
      <c r="AV37" s="480"/>
      <c r="AW37" s="480"/>
      <c r="AX37" s="480"/>
      <c r="AY37" s="480"/>
      <c r="AZ37" s="480"/>
      <c r="BA37" s="480"/>
      <c r="BD37" s="271"/>
      <c r="BE37" s="271"/>
      <c r="BF37" s="271"/>
      <c r="BG37" s="271"/>
      <c r="BH37" s="271"/>
      <c r="BI37" s="271"/>
      <c r="BJ37" s="271"/>
      <c r="BK37" s="271"/>
      <c r="BL37" s="271"/>
      <c r="BM37" s="271"/>
      <c r="BN37" s="271"/>
      <c r="BO37" s="271"/>
      <c r="BP37" s="271"/>
      <c r="BQ37" s="271"/>
      <c r="BR37" s="271"/>
      <c r="BS37" s="271"/>
      <c r="BT37" s="271"/>
      <c r="BU37" s="271"/>
      <c r="BV37" s="271"/>
      <c r="BW37" s="271"/>
      <c r="BX37" s="271"/>
      <c r="BY37" s="271"/>
      <c r="BZ37" s="271"/>
      <c r="CA37" s="271"/>
    </row>
    <row r="38" spans="1:79" ht="7.5" customHeight="1" x14ac:dyDescent="0.15">
      <c r="A38" s="5"/>
      <c r="B38" s="5"/>
      <c r="C38" s="481" t="s">
        <v>6086</v>
      </c>
      <c r="D38" s="482"/>
      <c r="E38" s="482"/>
      <c r="F38" s="482"/>
      <c r="G38" s="482"/>
      <c r="H38" s="482"/>
      <c r="I38" s="483"/>
      <c r="J38" s="488" t="str">
        <f>IF(入力情報!E16="",入力情報!E22,入力情報!E17&amp;DBCS(入力情報!E19)&amp;" "&amp;入力情報!E20)</f>
        <v>Akitaken Daisenshi Omagarishiroganecho１－１－１１ Shinsekai Building Room 99</v>
      </c>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89"/>
      <c r="AJ38" s="489"/>
      <c r="AK38" s="489"/>
      <c r="AL38" s="489"/>
      <c r="AM38" s="489"/>
      <c r="AN38" s="489"/>
      <c r="AO38" s="489"/>
      <c r="AP38" s="489"/>
      <c r="AQ38" s="490"/>
      <c r="AR38" s="29"/>
      <c r="AU38" s="480"/>
      <c r="AV38" s="480"/>
      <c r="AW38" s="480"/>
      <c r="AX38" s="480"/>
      <c r="AY38" s="480"/>
      <c r="AZ38" s="480"/>
      <c r="BA38" s="480"/>
      <c r="BD38" s="5"/>
      <c r="BE38" s="5"/>
      <c r="BF38" s="5"/>
      <c r="BG38" s="5"/>
      <c r="BH38" s="5"/>
      <c r="BI38" s="5"/>
      <c r="BJ38" s="5"/>
      <c r="BK38" s="5"/>
      <c r="BL38" s="5"/>
      <c r="BM38" s="5"/>
      <c r="BN38" s="5"/>
      <c r="BO38" s="5"/>
      <c r="BP38" s="5"/>
      <c r="BQ38" s="5"/>
      <c r="BR38" s="5"/>
      <c r="BS38" s="5"/>
      <c r="BT38" s="5"/>
      <c r="BU38" s="5"/>
      <c r="BV38" s="5"/>
      <c r="BW38" s="5"/>
      <c r="BX38" s="5"/>
      <c r="BY38" s="5"/>
      <c r="BZ38" s="5"/>
      <c r="CA38" s="5"/>
    </row>
    <row r="39" spans="1:79" ht="7.5" customHeight="1" x14ac:dyDescent="0.15">
      <c r="A39" s="5"/>
      <c r="B39" s="5"/>
      <c r="C39" s="484"/>
      <c r="D39" s="484"/>
      <c r="E39" s="484"/>
      <c r="F39" s="484"/>
      <c r="G39" s="484"/>
      <c r="H39" s="484"/>
      <c r="I39" s="485"/>
      <c r="J39" s="491"/>
      <c r="K39" s="492"/>
      <c r="L39" s="492"/>
      <c r="M39" s="492"/>
      <c r="N39" s="492"/>
      <c r="O39" s="492"/>
      <c r="P39" s="492"/>
      <c r="Q39" s="492"/>
      <c r="R39" s="492"/>
      <c r="S39" s="492"/>
      <c r="T39" s="492"/>
      <c r="U39" s="492"/>
      <c r="V39" s="492"/>
      <c r="W39" s="492"/>
      <c r="X39" s="492"/>
      <c r="Y39" s="492"/>
      <c r="Z39" s="492"/>
      <c r="AA39" s="492"/>
      <c r="AB39" s="492"/>
      <c r="AC39" s="492"/>
      <c r="AD39" s="492"/>
      <c r="AE39" s="492"/>
      <c r="AF39" s="492"/>
      <c r="AG39" s="492"/>
      <c r="AH39" s="492"/>
      <c r="AI39" s="492"/>
      <c r="AJ39" s="492"/>
      <c r="AK39" s="492"/>
      <c r="AL39" s="492"/>
      <c r="AM39" s="492"/>
      <c r="AN39" s="492"/>
      <c r="AO39" s="492"/>
      <c r="AP39" s="492"/>
      <c r="AQ39" s="493"/>
      <c r="AR39" s="29"/>
      <c r="AU39" s="480"/>
      <c r="AV39" s="480"/>
      <c r="AW39" s="480"/>
      <c r="AX39" s="480"/>
      <c r="AY39" s="480"/>
      <c r="AZ39" s="480"/>
      <c r="BA39" s="480"/>
      <c r="BD39" s="5"/>
      <c r="BE39" s="5"/>
      <c r="BF39" s="5"/>
      <c r="BG39" s="5"/>
      <c r="BH39" s="5"/>
      <c r="BI39" s="5"/>
      <c r="BJ39" s="5"/>
      <c r="BK39" s="5"/>
      <c r="BL39" s="5"/>
      <c r="BM39" s="5"/>
      <c r="BN39" s="5"/>
      <c r="BO39" s="5"/>
      <c r="BP39" s="5"/>
      <c r="BQ39" s="5"/>
      <c r="BR39" s="5"/>
      <c r="BS39" s="5"/>
      <c r="BT39" s="5"/>
      <c r="BU39" s="5"/>
      <c r="BV39" s="5"/>
      <c r="BW39" s="5"/>
      <c r="BX39" s="5"/>
      <c r="BY39" s="5"/>
      <c r="BZ39" s="5"/>
      <c r="CA39" s="5"/>
    </row>
    <row r="40" spans="1:79" ht="7.5" customHeight="1" x14ac:dyDescent="0.15">
      <c r="A40" s="5"/>
      <c r="B40" s="5"/>
      <c r="C40" s="484"/>
      <c r="D40" s="484"/>
      <c r="E40" s="484"/>
      <c r="F40" s="484"/>
      <c r="G40" s="484"/>
      <c r="H40" s="484"/>
      <c r="I40" s="485"/>
      <c r="J40" s="491" t="str">
        <f>IF(入力情報!E16="",IF(入力情報!E23="","                                               ",入力情報!E23),IF(入力情報!E18="","                                               ",入力情報!E18)&amp;DBCS(入力情報!E19)&amp;" "&amp;入力情報!E21)</f>
        <v>秋田県 大仙市 大曲白金町１－１－１１ 新世界ビル99号室</v>
      </c>
      <c r="K40" s="492"/>
      <c r="L40" s="492"/>
      <c r="M40" s="492"/>
      <c r="N40" s="492"/>
      <c r="O40" s="492"/>
      <c r="P40" s="492"/>
      <c r="Q40" s="492"/>
      <c r="R40" s="492"/>
      <c r="S40" s="492"/>
      <c r="T40" s="492"/>
      <c r="U40" s="492"/>
      <c r="V40" s="492"/>
      <c r="W40" s="492"/>
      <c r="X40" s="492"/>
      <c r="Y40" s="492"/>
      <c r="Z40" s="492"/>
      <c r="AA40" s="492"/>
      <c r="AB40" s="492"/>
      <c r="AC40" s="492"/>
      <c r="AD40" s="492"/>
      <c r="AE40" s="492"/>
      <c r="AF40" s="492"/>
      <c r="AG40" s="492"/>
      <c r="AH40" s="492"/>
      <c r="AI40" s="492"/>
      <c r="AJ40" s="492"/>
      <c r="AK40" s="492"/>
      <c r="AL40" s="492"/>
      <c r="AM40" s="492"/>
      <c r="AN40" s="492"/>
      <c r="AO40" s="492"/>
      <c r="AP40" s="492"/>
      <c r="AQ40" s="493"/>
      <c r="AR40" s="29"/>
      <c r="AU40" s="480"/>
      <c r="AV40" s="480"/>
      <c r="AW40" s="480"/>
      <c r="AX40" s="480"/>
      <c r="AY40" s="480"/>
      <c r="AZ40" s="480"/>
      <c r="BA40" s="480"/>
      <c r="BD40" s="5"/>
      <c r="BE40" s="5"/>
      <c r="BF40" s="5"/>
      <c r="BG40" s="5"/>
      <c r="BH40" s="5"/>
      <c r="BI40" s="5"/>
      <c r="BJ40" s="5"/>
      <c r="BK40" s="5"/>
      <c r="BL40" s="5"/>
      <c r="BM40" s="5"/>
      <c r="BN40" s="5"/>
      <c r="BO40" s="5"/>
      <c r="BP40" s="5"/>
      <c r="BQ40" s="5"/>
      <c r="BR40" s="5"/>
      <c r="BS40" s="5"/>
      <c r="BT40" s="5"/>
      <c r="BU40" s="5"/>
      <c r="BV40" s="5"/>
      <c r="BW40" s="5"/>
      <c r="BX40" s="5"/>
      <c r="BY40" s="5"/>
      <c r="BZ40" s="5"/>
      <c r="CA40" s="5"/>
    </row>
    <row r="41" spans="1:79" ht="7.5" customHeight="1" x14ac:dyDescent="0.15">
      <c r="A41" s="5"/>
      <c r="B41" s="5"/>
      <c r="C41" s="486"/>
      <c r="D41" s="486"/>
      <c r="E41" s="486"/>
      <c r="F41" s="486"/>
      <c r="G41" s="486"/>
      <c r="H41" s="486"/>
      <c r="I41" s="487"/>
      <c r="J41" s="494"/>
      <c r="K41" s="495"/>
      <c r="L41" s="495"/>
      <c r="M41" s="495"/>
      <c r="N41" s="495"/>
      <c r="O41" s="495"/>
      <c r="P41" s="495"/>
      <c r="Q41" s="495"/>
      <c r="R41" s="495"/>
      <c r="S41" s="495"/>
      <c r="T41" s="495"/>
      <c r="U41" s="495"/>
      <c r="V41" s="495"/>
      <c r="W41" s="495"/>
      <c r="X41" s="495"/>
      <c r="Y41" s="495"/>
      <c r="Z41" s="495"/>
      <c r="AA41" s="495"/>
      <c r="AB41" s="495"/>
      <c r="AC41" s="495"/>
      <c r="AD41" s="495"/>
      <c r="AE41" s="495"/>
      <c r="AF41" s="495"/>
      <c r="AG41" s="495"/>
      <c r="AH41" s="495"/>
      <c r="AI41" s="495"/>
      <c r="AJ41" s="495"/>
      <c r="AK41" s="495"/>
      <c r="AL41" s="495"/>
      <c r="AM41" s="495"/>
      <c r="AN41" s="495"/>
      <c r="AO41" s="495"/>
      <c r="AP41" s="495"/>
      <c r="AQ41" s="496"/>
      <c r="AR41" s="29"/>
      <c r="AU41" s="480"/>
      <c r="AV41" s="480"/>
      <c r="AW41" s="480"/>
      <c r="AX41" s="480"/>
      <c r="AY41" s="480"/>
      <c r="AZ41" s="480"/>
      <c r="BA41" s="480"/>
      <c r="BD41" s="5"/>
      <c r="BE41" s="5"/>
      <c r="BF41" s="5"/>
      <c r="BG41" s="5"/>
      <c r="BH41" s="5"/>
      <c r="BI41" s="5"/>
      <c r="BJ41" s="5"/>
      <c r="BK41" s="5"/>
      <c r="BL41" s="5"/>
      <c r="BM41" s="5"/>
      <c r="BN41" s="5"/>
      <c r="BO41" s="5"/>
      <c r="BP41" s="5"/>
      <c r="BQ41" s="5"/>
      <c r="BR41" s="5"/>
      <c r="BS41" s="5"/>
      <c r="BT41" s="5"/>
      <c r="BU41" s="5"/>
      <c r="BV41" s="5"/>
      <c r="BW41" s="5"/>
      <c r="BX41" s="5"/>
      <c r="BY41" s="5"/>
      <c r="BZ41" s="5"/>
      <c r="CA41" s="5"/>
    </row>
    <row r="42" spans="1:79" ht="9" customHeight="1" x14ac:dyDescent="0.15">
      <c r="A42" s="5"/>
      <c r="B42" s="5"/>
      <c r="C42" s="497" t="s">
        <v>6087</v>
      </c>
      <c r="D42" s="497"/>
      <c r="E42" s="497"/>
      <c r="F42" s="497"/>
      <c r="G42" s="497"/>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8"/>
      <c r="AR42" s="29"/>
      <c r="AU42" s="30"/>
      <c r="AV42" s="30"/>
      <c r="AW42" s="30"/>
      <c r="AX42" s="30"/>
      <c r="AY42" s="30"/>
      <c r="AZ42" s="30"/>
      <c r="BA42" s="30"/>
      <c r="BD42" s="5"/>
      <c r="BE42" s="5"/>
      <c r="BF42" s="5"/>
      <c r="BG42" s="5"/>
      <c r="BH42" s="5"/>
      <c r="BI42" s="5"/>
      <c r="BJ42" s="5"/>
      <c r="BK42" s="5"/>
      <c r="BL42" s="5"/>
      <c r="BM42" s="5"/>
      <c r="BN42" s="5"/>
      <c r="BO42" s="5"/>
      <c r="BP42" s="5"/>
      <c r="BQ42" s="5"/>
      <c r="BR42" s="5"/>
      <c r="BS42" s="5"/>
      <c r="BT42" s="5"/>
      <c r="BU42" s="5"/>
      <c r="BV42" s="5"/>
      <c r="BW42" s="5"/>
      <c r="BX42" s="5"/>
      <c r="BY42" s="5"/>
      <c r="BZ42" s="5"/>
      <c r="CA42" s="5"/>
    </row>
    <row r="43" spans="1:79" ht="7.5" customHeight="1" x14ac:dyDescent="0.15">
      <c r="A43" s="5"/>
      <c r="B43" s="5"/>
      <c r="C43" s="499" t="s">
        <v>6088</v>
      </c>
      <c r="D43" s="484"/>
      <c r="E43" s="484"/>
      <c r="F43" s="484"/>
      <c r="G43" s="484"/>
      <c r="H43" s="484"/>
      <c r="I43" s="485"/>
      <c r="J43" s="5"/>
      <c r="K43" s="5"/>
      <c r="L43" s="500" t="str">
        <f>入力情報!E12 &amp; CHAR(10) &amp; IF(入力情報!E13="","",入力情報!E13)</f>
        <v xml:space="preserve">Mary Smith
メアリー　スミス </v>
      </c>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R43" s="501" t="s">
        <v>6089</v>
      </c>
      <c r="AS43" s="459"/>
      <c r="AT43" s="459"/>
      <c r="AU43" s="459"/>
      <c r="AV43" s="459"/>
      <c r="AW43" s="459"/>
      <c r="AX43" s="459"/>
      <c r="AY43" s="459"/>
      <c r="AZ43" s="459"/>
      <c r="BA43" s="459"/>
      <c r="BB43" s="459"/>
      <c r="BC43" s="459"/>
      <c r="BD43" s="459"/>
      <c r="BE43" s="5"/>
      <c r="BF43" s="5"/>
      <c r="BG43" s="5"/>
      <c r="BH43" s="5"/>
      <c r="BI43" s="5"/>
      <c r="BJ43" s="5"/>
      <c r="BK43" s="5"/>
      <c r="BL43" s="5"/>
      <c r="BM43" s="5"/>
      <c r="BN43" s="5"/>
      <c r="BO43" s="5"/>
      <c r="BP43" s="5"/>
      <c r="BQ43" s="5"/>
      <c r="BR43" s="5"/>
      <c r="BS43" s="5"/>
      <c r="BT43" s="5"/>
      <c r="BU43" s="5"/>
      <c r="BV43" s="5"/>
      <c r="BW43" s="5"/>
      <c r="BX43" s="5"/>
      <c r="BY43" s="5"/>
      <c r="BZ43" s="5"/>
      <c r="CA43" s="5"/>
    </row>
    <row r="44" spans="1:79" ht="7.5" customHeight="1" x14ac:dyDescent="0.15">
      <c r="A44" s="5"/>
      <c r="B44" s="5"/>
      <c r="C44" s="484"/>
      <c r="D44" s="484"/>
      <c r="E44" s="484"/>
      <c r="F44" s="484"/>
      <c r="G44" s="484"/>
      <c r="H44" s="484"/>
      <c r="I44" s="485"/>
      <c r="J44" s="5"/>
      <c r="K44" s="5"/>
      <c r="L44" s="500"/>
      <c r="M44" s="500"/>
      <c r="N44" s="500"/>
      <c r="O44" s="500"/>
      <c r="P44" s="500"/>
      <c r="Q44" s="500"/>
      <c r="R44" s="500"/>
      <c r="S44" s="500"/>
      <c r="T44" s="500"/>
      <c r="U44" s="500"/>
      <c r="V44" s="500"/>
      <c r="W44" s="500"/>
      <c r="X44" s="500"/>
      <c r="Y44" s="500"/>
      <c r="Z44" s="500"/>
      <c r="AA44" s="500"/>
      <c r="AB44" s="500"/>
      <c r="AC44" s="500"/>
      <c r="AD44" s="500"/>
      <c r="AE44" s="500"/>
      <c r="AF44" s="500"/>
      <c r="AG44" s="500"/>
      <c r="AH44" s="500"/>
      <c r="AI44" s="500"/>
      <c r="AJ44" s="500"/>
      <c r="AK44" s="500"/>
      <c r="AL44" s="500"/>
      <c r="AM44" s="500"/>
      <c r="AN44" s="500"/>
      <c r="AO44" s="500"/>
      <c r="AR44" s="501"/>
      <c r="AS44" s="459"/>
      <c r="AT44" s="459"/>
      <c r="AU44" s="459"/>
      <c r="AV44" s="459"/>
      <c r="AW44" s="459"/>
      <c r="AX44" s="459"/>
      <c r="AY44" s="459"/>
      <c r="AZ44" s="459"/>
      <c r="BA44" s="459"/>
      <c r="BB44" s="459"/>
      <c r="BC44" s="459"/>
      <c r="BD44" s="459"/>
      <c r="BE44" s="5"/>
      <c r="BF44" s="5"/>
      <c r="BG44" s="5"/>
      <c r="BH44" s="5"/>
      <c r="BI44" s="5"/>
      <c r="BJ44" s="5"/>
      <c r="BK44" s="5"/>
      <c r="BL44" s="5"/>
      <c r="BM44" s="5"/>
      <c r="BN44" s="5"/>
      <c r="BO44" s="5"/>
      <c r="BP44" s="5"/>
      <c r="BQ44" s="5"/>
      <c r="BR44" s="5"/>
      <c r="BS44" s="5"/>
      <c r="BT44" s="5"/>
      <c r="BU44" s="5"/>
      <c r="BV44" s="5"/>
      <c r="BW44" s="5"/>
      <c r="BX44" s="5"/>
      <c r="BY44" s="5"/>
      <c r="BZ44" s="5"/>
      <c r="CA44" s="5"/>
    </row>
    <row r="45" spans="1:79" ht="9.75" customHeight="1" x14ac:dyDescent="0.15">
      <c r="A45" s="5"/>
      <c r="B45" s="5"/>
      <c r="C45" s="484"/>
      <c r="D45" s="484"/>
      <c r="E45" s="484"/>
      <c r="F45" s="484"/>
      <c r="G45" s="484"/>
      <c r="H45" s="484"/>
      <c r="I45" s="485"/>
      <c r="J45" s="5"/>
      <c r="K45" s="5"/>
      <c r="L45" s="500"/>
      <c r="M45" s="500"/>
      <c r="N45" s="500"/>
      <c r="O45" s="500"/>
      <c r="P45" s="500"/>
      <c r="Q45" s="500"/>
      <c r="R45" s="500"/>
      <c r="S45" s="500"/>
      <c r="T45" s="500"/>
      <c r="U45" s="500"/>
      <c r="V45" s="500"/>
      <c r="W45" s="500"/>
      <c r="X45" s="500"/>
      <c r="Y45" s="500"/>
      <c r="Z45" s="500"/>
      <c r="AA45" s="500"/>
      <c r="AB45" s="500"/>
      <c r="AC45" s="500"/>
      <c r="AD45" s="500"/>
      <c r="AE45" s="500"/>
      <c r="AF45" s="500"/>
      <c r="AG45" s="500"/>
      <c r="AH45" s="500"/>
      <c r="AI45" s="500"/>
      <c r="AJ45" s="500"/>
      <c r="AK45" s="500"/>
      <c r="AL45" s="500"/>
      <c r="AM45" s="500"/>
      <c r="AN45" s="500"/>
      <c r="AO45" s="500"/>
      <c r="AP45" s="5"/>
      <c r="AQ45" s="5"/>
      <c r="AR45" s="501"/>
      <c r="AS45" s="459"/>
      <c r="AT45" s="459"/>
      <c r="AU45" s="459"/>
      <c r="AV45" s="459"/>
      <c r="AW45" s="459"/>
      <c r="AX45" s="459"/>
      <c r="AY45" s="459"/>
      <c r="AZ45" s="459"/>
      <c r="BA45" s="459"/>
      <c r="BB45" s="459"/>
      <c r="BC45" s="459"/>
      <c r="BD45" s="459"/>
      <c r="BE45" s="5"/>
      <c r="BF45" s="5"/>
      <c r="BG45" s="5"/>
      <c r="BH45" s="5"/>
      <c r="BI45" s="5"/>
      <c r="BJ45" s="5"/>
      <c r="BK45" s="5"/>
      <c r="BL45" s="5"/>
      <c r="BM45" s="5"/>
      <c r="BN45" s="5"/>
      <c r="BO45" s="5"/>
      <c r="BP45" s="5"/>
      <c r="BQ45" s="5"/>
      <c r="BR45" s="5"/>
      <c r="BS45" s="5"/>
      <c r="BT45" s="5"/>
      <c r="BU45" s="5"/>
      <c r="BV45" s="5"/>
      <c r="BW45" s="5"/>
      <c r="BX45" s="5"/>
      <c r="BY45" s="5"/>
      <c r="BZ45" s="5"/>
      <c r="CA45" s="5"/>
    </row>
    <row r="46" spans="1:79" ht="9" customHeight="1" x14ac:dyDescent="0.15">
      <c r="A46" s="5"/>
      <c r="B46" s="5"/>
      <c r="C46" s="5"/>
      <c r="D46" s="5"/>
      <c r="E46" s="5"/>
      <c r="F46" s="5"/>
      <c r="G46" s="5"/>
      <c r="H46" s="5"/>
      <c r="I46" s="5"/>
      <c r="J46" s="12"/>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28"/>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row>
    <row r="47" spans="1:79" ht="9" customHeight="1" thickBot="1" x14ac:dyDescent="0.2">
      <c r="A47" s="5"/>
      <c r="B47" s="5"/>
      <c r="C47" s="15"/>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D47" s="32"/>
      <c r="BE47" s="5"/>
      <c r="BF47" s="5"/>
      <c r="BG47" s="5"/>
      <c r="BH47" s="5"/>
      <c r="BI47" s="5"/>
      <c r="BJ47" s="5"/>
      <c r="BK47" s="5"/>
      <c r="BL47" s="5"/>
      <c r="BM47" s="5"/>
      <c r="BN47" s="5"/>
      <c r="BO47" s="5"/>
      <c r="BP47" s="5"/>
      <c r="BQ47" s="5"/>
      <c r="BR47" s="5"/>
      <c r="BS47" s="5"/>
      <c r="BT47" s="5"/>
      <c r="BU47" s="5"/>
      <c r="BV47" s="5"/>
      <c r="BW47" s="5"/>
      <c r="BX47" s="5"/>
      <c r="BY47" s="5"/>
      <c r="BZ47" s="5"/>
      <c r="CA47" s="5"/>
    </row>
    <row r="48" spans="1:79" ht="9" customHeight="1" thickTop="1" x14ac:dyDescent="0.15">
      <c r="A48" s="5"/>
      <c r="B48" s="5"/>
      <c r="C48" s="12"/>
      <c r="D48" s="5"/>
      <c r="E48" s="466" t="s">
        <v>6090</v>
      </c>
      <c r="F48" s="467"/>
      <c r="G48" s="467"/>
      <c r="H48" s="467"/>
      <c r="I48" s="467"/>
      <c r="J48" s="467"/>
      <c r="K48" s="467"/>
      <c r="L48" s="467"/>
      <c r="M48" s="467"/>
      <c r="N48" s="467"/>
      <c r="O48" s="467"/>
      <c r="P48" s="467"/>
      <c r="Q48" s="467"/>
      <c r="R48" s="467"/>
      <c r="S48" s="467"/>
      <c r="T48" s="467"/>
      <c r="U48" s="467"/>
      <c r="V48" s="467"/>
      <c r="W48" s="467"/>
      <c r="X48" s="467"/>
      <c r="Y48" s="467"/>
      <c r="Z48" s="467"/>
      <c r="AA48" s="467"/>
      <c r="AB48" s="467"/>
      <c r="AC48" s="467"/>
      <c r="AD48" s="467"/>
      <c r="AE48" s="467"/>
      <c r="AF48" s="467"/>
      <c r="AG48" s="467"/>
      <c r="AH48" s="467"/>
      <c r="AI48" s="467"/>
      <c r="AJ48" s="467"/>
      <c r="AK48" s="467"/>
      <c r="AL48" s="467"/>
      <c r="AM48" s="467"/>
      <c r="AN48" s="467"/>
      <c r="AO48" s="467"/>
      <c r="AP48" s="467"/>
      <c r="AQ48" s="467"/>
      <c r="AR48" s="467"/>
      <c r="AS48" s="467"/>
      <c r="AT48" s="467"/>
      <c r="AU48" s="467"/>
      <c r="AV48" s="467"/>
      <c r="AW48" s="467"/>
      <c r="AX48" s="467"/>
      <c r="AY48" s="467"/>
      <c r="AZ48" s="467"/>
      <c r="BA48" s="467"/>
      <c r="BB48" s="468"/>
      <c r="BC48" s="5"/>
      <c r="BD48" s="33"/>
      <c r="BE48" s="5"/>
      <c r="BF48" s="5"/>
      <c r="BG48" s="5"/>
      <c r="BH48" s="5"/>
      <c r="BI48" s="5"/>
      <c r="BJ48" s="5"/>
      <c r="BK48" s="5"/>
      <c r="BL48" s="5"/>
      <c r="BM48" s="5"/>
      <c r="BN48" s="5"/>
      <c r="BO48" s="5"/>
      <c r="BP48" s="5"/>
      <c r="BQ48" s="5"/>
      <c r="BR48" s="5"/>
      <c r="BS48" s="5"/>
      <c r="BT48" s="5"/>
      <c r="BU48" s="5"/>
      <c r="BV48" s="5"/>
      <c r="BW48" s="5"/>
      <c r="BX48" s="5"/>
      <c r="BY48" s="5"/>
      <c r="BZ48" s="5"/>
      <c r="CA48" s="5"/>
    </row>
    <row r="49" spans="1:79" ht="9" customHeight="1" x14ac:dyDescent="0.15">
      <c r="A49" s="5"/>
      <c r="B49" s="5"/>
      <c r="C49" s="12"/>
      <c r="D49" s="5"/>
      <c r="E49" s="469"/>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1"/>
      <c r="BC49" s="5"/>
      <c r="BD49" s="33"/>
      <c r="BE49" s="5"/>
      <c r="BF49" s="5"/>
      <c r="BG49" s="5"/>
      <c r="BH49" s="5"/>
      <c r="BI49" s="5"/>
      <c r="BJ49" s="5"/>
      <c r="BK49" s="5"/>
      <c r="BL49" s="5"/>
      <c r="BM49" s="5"/>
      <c r="BN49" s="5"/>
      <c r="BO49" s="5"/>
      <c r="BP49" s="5"/>
      <c r="BQ49" s="5"/>
      <c r="BR49" s="5"/>
      <c r="BS49" s="5"/>
      <c r="BT49" s="5"/>
      <c r="BU49" s="5"/>
      <c r="BV49" s="5"/>
      <c r="BW49" s="5"/>
      <c r="BX49" s="5"/>
      <c r="BY49" s="5"/>
      <c r="BZ49" s="5"/>
      <c r="CA49" s="5"/>
    </row>
    <row r="50" spans="1:79" ht="9" customHeight="1" x14ac:dyDescent="0.15">
      <c r="A50" s="5"/>
      <c r="B50" s="5"/>
      <c r="C50" s="12"/>
      <c r="D50" s="5"/>
      <c r="E50" s="34"/>
      <c r="F50" s="5"/>
      <c r="G50" s="455" t="s">
        <v>6091</v>
      </c>
      <c r="H50" s="455"/>
      <c r="I50" s="455"/>
      <c r="J50" s="455"/>
      <c r="K50" s="455"/>
      <c r="L50" s="455"/>
      <c r="M50" s="455"/>
      <c r="N50" s="455"/>
      <c r="O50" s="455"/>
      <c r="P50" s="455"/>
      <c r="Q50" s="455"/>
      <c r="R50" s="20"/>
      <c r="S50" s="27"/>
      <c r="T50" s="27"/>
      <c r="U50" s="27"/>
      <c r="V50" s="27"/>
      <c r="W50" s="27"/>
      <c r="X50" s="27"/>
      <c r="Y50" s="27"/>
      <c r="Z50" s="27"/>
      <c r="AA50" s="27"/>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35"/>
      <c r="BC50" s="5"/>
      <c r="BD50" s="33"/>
      <c r="BE50" s="5"/>
      <c r="BF50" s="5"/>
      <c r="BG50" s="5"/>
      <c r="BH50" s="5"/>
      <c r="BI50" s="5"/>
      <c r="BJ50" s="5"/>
      <c r="BK50" s="5"/>
      <c r="BL50" s="5"/>
      <c r="BM50" s="5"/>
      <c r="BN50" s="5"/>
      <c r="BO50" s="5"/>
      <c r="BP50" s="5"/>
      <c r="BQ50" s="5"/>
      <c r="BR50" s="5"/>
      <c r="BS50" s="5"/>
      <c r="BT50" s="5"/>
      <c r="BU50" s="5"/>
      <c r="BV50" s="5"/>
      <c r="BW50" s="5"/>
      <c r="BX50" s="5"/>
      <c r="BY50" s="5"/>
      <c r="BZ50" s="5"/>
      <c r="CA50" s="5"/>
    </row>
    <row r="51" spans="1:79" ht="9" customHeight="1" x14ac:dyDescent="0.15">
      <c r="A51" s="5"/>
      <c r="B51" s="5"/>
      <c r="C51" s="12"/>
      <c r="D51" s="5"/>
      <c r="E51" s="34"/>
      <c r="F51" s="5"/>
      <c r="G51" s="455"/>
      <c r="H51" s="455"/>
      <c r="I51" s="455"/>
      <c r="J51" s="455"/>
      <c r="K51" s="455"/>
      <c r="L51" s="455"/>
      <c r="M51" s="455"/>
      <c r="N51" s="455"/>
      <c r="O51" s="455"/>
      <c r="P51" s="455"/>
      <c r="Q51" s="455"/>
      <c r="R51" s="20"/>
      <c r="S51" s="27"/>
      <c r="T51" s="27"/>
      <c r="U51" s="27"/>
      <c r="V51" s="27"/>
      <c r="W51" s="27"/>
      <c r="X51" s="27"/>
      <c r="Y51" s="27"/>
      <c r="Z51" s="27"/>
      <c r="AA51" s="27"/>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35"/>
      <c r="BC51" s="5"/>
      <c r="BD51" s="33"/>
      <c r="BE51" s="5"/>
      <c r="BF51" s="5"/>
      <c r="BG51" s="5"/>
      <c r="BH51" s="5"/>
      <c r="BI51" s="5"/>
      <c r="BJ51" s="5"/>
      <c r="BK51" s="5"/>
      <c r="BL51" s="5"/>
      <c r="BM51" s="5"/>
      <c r="BN51" s="5"/>
      <c r="BO51" s="5"/>
      <c r="BP51" s="5"/>
      <c r="BQ51" s="5"/>
      <c r="BR51" s="5"/>
      <c r="BS51" s="5"/>
      <c r="BT51" s="5"/>
      <c r="BU51" s="5"/>
      <c r="BV51" s="5"/>
      <c r="BW51" s="5"/>
      <c r="BX51" s="5"/>
      <c r="BY51" s="5"/>
      <c r="BZ51" s="5"/>
      <c r="CA51" s="5"/>
    </row>
    <row r="52" spans="1:79" ht="9" customHeight="1" x14ac:dyDescent="0.15">
      <c r="A52" s="5"/>
      <c r="B52" s="5"/>
      <c r="C52" s="12"/>
      <c r="D52" s="5"/>
      <c r="E52" s="34"/>
      <c r="F52" s="5"/>
      <c r="G52" s="455"/>
      <c r="H52" s="455"/>
      <c r="I52" s="455"/>
      <c r="J52" s="455"/>
      <c r="K52" s="455"/>
      <c r="L52" s="455"/>
      <c r="M52" s="455"/>
      <c r="N52" s="455"/>
      <c r="O52" s="455"/>
      <c r="P52" s="455"/>
      <c r="Q52" s="455"/>
      <c r="R52" s="20"/>
      <c r="S52" s="27"/>
      <c r="T52" s="27"/>
      <c r="U52" s="27"/>
      <c r="V52" s="27"/>
      <c r="W52" s="27"/>
      <c r="X52" s="27"/>
      <c r="Y52" s="27"/>
      <c r="Z52" s="27"/>
      <c r="AA52" s="27"/>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35"/>
      <c r="BC52" s="5"/>
      <c r="BD52" s="33"/>
      <c r="BE52" s="12"/>
      <c r="BF52" s="5"/>
      <c r="BG52" s="5"/>
      <c r="BH52" s="5"/>
      <c r="BI52" s="5"/>
      <c r="BJ52" s="5"/>
      <c r="BK52" s="5"/>
      <c r="BL52" s="5"/>
      <c r="BM52" s="5"/>
      <c r="BN52" s="5"/>
      <c r="BO52" s="5"/>
      <c r="BP52" s="5"/>
      <c r="BQ52" s="5"/>
      <c r="BR52" s="5"/>
      <c r="BS52" s="5"/>
      <c r="BT52" s="5"/>
      <c r="BU52" s="5"/>
      <c r="BV52" s="5"/>
      <c r="BW52" s="5"/>
      <c r="BX52" s="5"/>
      <c r="BY52" s="5"/>
      <c r="BZ52" s="5"/>
      <c r="CA52" s="5"/>
    </row>
    <row r="53" spans="1:79" ht="9" customHeight="1" x14ac:dyDescent="0.15">
      <c r="A53" s="5"/>
      <c r="B53" s="5"/>
      <c r="C53" s="12"/>
      <c r="D53" s="5"/>
      <c r="E53" s="34"/>
      <c r="F53" s="5"/>
      <c r="G53" s="455"/>
      <c r="H53" s="455"/>
      <c r="I53" s="455"/>
      <c r="J53" s="455"/>
      <c r="K53" s="455"/>
      <c r="L53" s="455"/>
      <c r="M53" s="455"/>
      <c r="N53" s="455"/>
      <c r="O53" s="455"/>
      <c r="P53" s="455"/>
      <c r="Q53" s="455"/>
      <c r="R53" s="20"/>
      <c r="S53" s="27"/>
      <c r="T53" s="27"/>
      <c r="U53" s="27"/>
      <c r="V53" s="27"/>
      <c r="W53" s="27"/>
      <c r="X53" s="27"/>
      <c r="Y53" s="27"/>
      <c r="Z53" s="27"/>
      <c r="AA53" s="27"/>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35"/>
      <c r="BC53" s="5"/>
      <c r="BD53" s="33"/>
      <c r="BE53" s="12"/>
      <c r="BF53" s="5"/>
      <c r="BG53" s="5"/>
      <c r="BH53" s="5"/>
      <c r="BI53" s="5"/>
      <c r="BJ53" s="5"/>
      <c r="BK53" s="5"/>
      <c r="BL53" s="5"/>
      <c r="BM53" s="5"/>
      <c r="BN53" s="5"/>
      <c r="BO53" s="5"/>
      <c r="BP53" s="5"/>
      <c r="BQ53" s="5"/>
      <c r="BR53" s="5"/>
      <c r="BS53" s="5"/>
      <c r="BT53" s="5"/>
      <c r="BU53" s="5"/>
      <c r="BV53" s="5"/>
      <c r="BW53" s="5"/>
      <c r="BX53" s="5"/>
      <c r="BY53" s="5"/>
      <c r="BZ53" s="5"/>
      <c r="CA53" s="5"/>
    </row>
    <row r="54" spans="1:79" ht="9" customHeight="1" x14ac:dyDescent="0.15">
      <c r="A54" s="5"/>
      <c r="B54" s="5"/>
      <c r="C54" s="12"/>
      <c r="D54" s="5"/>
      <c r="E54" s="34"/>
      <c r="F54" s="5"/>
      <c r="G54" s="456" t="s">
        <v>6092</v>
      </c>
      <c r="H54" s="456"/>
      <c r="I54" s="456"/>
      <c r="J54" s="456"/>
      <c r="K54" s="456"/>
      <c r="L54" s="456"/>
      <c r="M54" s="456"/>
      <c r="N54" s="456"/>
      <c r="O54" s="456"/>
      <c r="P54" s="456"/>
      <c r="Q54" s="456"/>
      <c r="R54" s="456"/>
      <c r="S54" s="456"/>
      <c r="T54" s="456"/>
      <c r="U54" s="456"/>
      <c r="V54" s="456"/>
      <c r="W54" s="456"/>
      <c r="X54" s="456"/>
      <c r="Y54" s="456"/>
      <c r="Z54" s="456"/>
      <c r="AA54" s="456"/>
      <c r="AB54" s="456"/>
      <c r="AC54" s="456"/>
      <c r="AD54" s="456"/>
      <c r="AE54" s="456"/>
      <c r="AF54" s="456"/>
      <c r="AG54" s="456"/>
      <c r="AH54" s="456"/>
      <c r="AI54" s="456"/>
      <c r="AJ54" s="456"/>
      <c r="AK54" s="456"/>
      <c r="AL54" s="456"/>
      <c r="AM54" s="456"/>
      <c r="AN54" s="456"/>
      <c r="AO54" s="456"/>
      <c r="AP54" s="456"/>
      <c r="AQ54" s="456"/>
      <c r="AR54" s="456"/>
      <c r="AS54" s="456"/>
      <c r="AT54" s="456"/>
      <c r="AU54" s="456"/>
      <c r="AV54" s="456"/>
      <c r="AW54" s="456"/>
      <c r="AX54" s="456"/>
      <c r="AY54" s="456"/>
      <c r="AZ54" s="456"/>
      <c r="BA54" s="456"/>
      <c r="BB54" s="457"/>
      <c r="BC54" s="5"/>
      <c r="BD54" s="33"/>
      <c r="BE54" s="12"/>
      <c r="BF54" s="5"/>
      <c r="BG54" s="5"/>
      <c r="BH54" s="5"/>
      <c r="BI54" s="5"/>
      <c r="BJ54" s="5"/>
      <c r="BK54" s="5"/>
      <c r="BL54" s="5"/>
      <c r="BM54" s="5"/>
      <c r="BN54" s="5"/>
      <c r="BO54" s="5"/>
      <c r="BP54" s="5"/>
      <c r="BQ54" s="5"/>
      <c r="BR54" s="5"/>
      <c r="BS54" s="5"/>
      <c r="BT54" s="5"/>
      <c r="BU54" s="5"/>
      <c r="BV54" s="5"/>
      <c r="BW54" s="5"/>
      <c r="BX54" s="5"/>
      <c r="BY54" s="5"/>
      <c r="BZ54" s="5"/>
      <c r="CA54" s="5"/>
    </row>
    <row r="55" spans="1:79" ht="9" customHeight="1" x14ac:dyDescent="0.15">
      <c r="A55" s="5"/>
      <c r="B55" s="5"/>
      <c r="C55" s="12"/>
      <c r="D55" s="5"/>
      <c r="E55" s="34"/>
      <c r="F55" s="5"/>
      <c r="G55" s="456"/>
      <c r="H55" s="456"/>
      <c r="I55" s="456"/>
      <c r="J55" s="456"/>
      <c r="K55" s="456"/>
      <c r="L55" s="456"/>
      <c r="M55" s="456"/>
      <c r="N55" s="456"/>
      <c r="O55" s="456"/>
      <c r="P55" s="456"/>
      <c r="Q55" s="456"/>
      <c r="R55" s="456"/>
      <c r="S55" s="456"/>
      <c r="T55" s="456"/>
      <c r="U55" s="456"/>
      <c r="V55" s="456"/>
      <c r="W55" s="456"/>
      <c r="X55" s="456"/>
      <c r="Y55" s="456"/>
      <c r="Z55" s="456"/>
      <c r="AA55" s="456"/>
      <c r="AB55" s="456"/>
      <c r="AC55" s="456"/>
      <c r="AD55" s="456"/>
      <c r="AE55" s="456"/>
      <c r="AF55" s="456"/>
      <c r="AG55" s="456"/>
      <c r="AH55" s="456"/>
      <c r="AI55" s="456"/>
      <c r="AJ55" s="456"/>
      <c r="AK55" s="456"/>
      <c r="AL55" s="456"/>
      <c r="AM55" s="456"/>
      <c r="AN55" s="456"/>
      <c r="AO55" s="456"/>
      <c r="AP55" s="456"/>
      <c r="AQ55" s="456"/>
      <c r="AR55" s="456"/>
      <c r="AS55" s="456"/>
      <c r="AT55" s="456"/>
      <c r="AU55" s="456"/>
      <c r="AV55" s="456"/>
      <c r="AW55" s="456"/>
      <c r="AX55" s="456"/>
      <c r="AY55" s="456"/>
      <c r="AZ55" s="456"/>
      <c r="BA55" s="456"/>
      <c r="BB55" s="457"/>
      <c r="BC55" s="5"/>
      <c r="BD55" s="33"/>
      <c r="BE55" s="12"/>
      <c r="BF55" s="5"/>
      <c r="BG55" s="5"/>
      <c r="BH55" s="5"/>
      <c r="BI55" s="5"/>
      <c r="BJ55" s="5"/>
      <c r="BK55" s="5"/>
      <c r="BL55" s="5"/>
      <c r="BM55" s="5"/>
      <c r="BN55" s="5"/>
      <c r="BO55" s="5"/>
      <c r="BP55" s="5"/>
      <c r="BQ55" s="5"/>
      <c r="BR55" s="5"/>
      <c r="BS55" s="5"/>
      <c r="BT55" s="5"/>
      <c r="BU55" s="5"/>
      <c r="BV55" s="5"/>
      <c r="BW55" s="5"/>
      <c r="BX55" s="5"/>
      <c r="BY55" s="5"/>
      <c r="BZ55" s="5"/>
      <c r="CA55" s="5"/>
    </row>
    <row r="56" spans="1:79" ht="9" customHeight="1" x14ac:dyDescent="0.15">
      <c r="A56" s="5"/>
      <c r="B56" s="5"/>
      <c r="C56" s="12"/>
      <c r="D56" s="5"/>
      <c r="E56" s="34"/>
      <c r="F56" s="5"/>
      <c r="G56" s="458" t="s">
        <v>6093</v>
      </c>
      <c r="H56" s="458"/>
      <c r="I56" s="458"/>
      <c r="J56" s="458"/>
      <c r="K56" s="458"/>
      <c r="L56" s="458"/>
      <c r="M56" s="458"/>
      <c r="N56" s="458"/>
      <c r="O56" s="458"/>
      <c r="P56" s="458"/>
      <c r="Q56" s="458"/>
      <c r="R56" s="458"/>
      <c r="S56" s="458"/>
      <c r="T56" s="458"/>
      <c r="U56" s="458"/>
      <c r="V56" s="458"/>
      <c r="W56" s="458"/>
      <c r="X56" s="458"/>
      <c r="Y56" s="458"/>
      <c r="Z56" s="458"/>
      <c r="AA56" s="458"/>
      <c r="AB56" s="458"/>
      <c r="AC56" s="5"/>
      <c r="AD56" s="5"/>
      <c r="AE56" s="5"/>
      <c r="AF56" s="5"/>
      <c r="AG56" s="5"/>
      <c r="AH56" s="5"/>
      <c r="AI56" s="5"/>
      <c r="AJ56" s="5"/>
      <c r="AK56" s="5"/>
      <c r="AL56" s="5"/>
      <c r="AM56" s="5"/>
      <c r="AN56" s="5"/>
      <c r="AO56" s="5"/>
      <c r="AP56" s="5"/>
      <c r="AQ56" s="5"/>
      <c r="AR56" s="5"/>
      <c r="AS56" s="5"/>
      <c r="AT56" s="459" t="s">
        <v>6094</v>
      </c>
      <c r="AU56" s="459"/>
      <c r="AV56" s="459"/>
      <c r="AW56" s="459"/>
      <c r="AX56" s="459"/>
      <c r="AY56" s="459"/>
      <c r="AZ56" s="459"/>
      <c r="BA56" s="5"/>
      <c r="BB56" s="35"/>
      <c r="BC56" s="5"/>
      <c r="BD56" s="33"/>
      <c r="BE56" s="12"/>
      <c r="BF56" s="5"/>
      <c r="BG56" s="5"/>
      <c r="BH56" s="5"/>
      <c r="BI56" s="5"/>
      <c r="BJ56" s="5"/>
      <c r="BK56" s="5"/>
      <c r="BL56" s="5"/>
      <c r="BM56" s="5"/>
      <c r="BN56" s="5"/>
      <c r="BO56" s="5"/>
      <c r="BP56" s="5"/>
      <c r="BQ56" s="5"/>
      <c r="BR56" s="5"/>
      <c r="BS56" s="5"/>
      <c r="BT56" s="5"/>
      <c r="BU56" s="5"/>
      <c r="BV56" s="5"/>
      <c r="BW56" s="5"/>
      <c r="BX56" s="5"/>
      <c r="BY56" s="5"/>
      <c r="BZ56" s="5"/>
      <c r="CA56" s="5"/>
    </row>
    <row r="57" spans="1:79" ht="9" customHeight="1" x14ac:dyDescent="0.15">
      <c r="A57" s="5"/>
      <c r="B57" s="5"/>
      <c r="C57" s="12"/>
      <c r="D57" s="5"/>
      <c r="E57" s="34"/>
      <c r="F57" s="5"/>
      <c r="G57" s="458"/>
      <c r="H57" s="458"/>
      <c r="I57" s="458"/>
      <c r="J57" s="458"/>
      <c r="K57" s="458"/>
      <c r="L57" s="458"/>
      <c r="M57" s="458"/>
      <c r="N57" s="458"/>
      <c r="O57" s="458"/>
      <c r="P57" s="458"/>
      <c r="Q57" s="458"/>
      <c r="R57" s="458"/>
      <c r="S57" s="458"/>
      <c r="T57" s="458"/>
      <c r="U57" s="458"/>
      <c r="V57" s="458"/>
      <c r="W57" s="458"/>
      <c r="X57" s="458"/>
      <c r="Y57" s="458"/>
      <c r="Z57" s="458"/>
      <c r="AA57" s="458"/>
      <c r="AB57" s="458"/>
      <c r="AC57" s="5"/>
      <c r="AD57" s="5"/>
      <c r="AE57" s="5"/>
      <c r="AF57" s="5"/>
      <c r="AG57" s="5"/>
      <c r="AH57" s="5"/>
      <c r="AI57" s="5"/>
      <c r="AJ57" s="5"/>
      <c r="AK57" s="5"/>
      <c r="AL57" s="5"/>
      <c r="AM57" s="5"/>
      <c r="AN57" s="5"/>
      <c r="AO57" s="5"/>
      <c r="AP57" s="5"/>
      <c r="AQ57" s="5"/>
      <c r="AR57" s="5"/>
      <c r="AS57" s="5"/>
      <c r="AT57" s="459"/>
      <c r="AU57" s="459"/>
      <c r="AV57" s="459"/>
      <c r="AW57" s="459"/>
      <c r="AX57" s="459"/>
      <c r="AY57" s="459"/>
      <c r="AZ57" s="459"/>
      <c r="BA57" s="5"/>
      <c r="BB57" s="35"/>
      <c r="BC57" s="5"/>
      <c r="BD57" s="33"/>
      <c r="BE57" s="12"/>
      <c r="BF57" s="5"/>
      <c r="BG57" s="5"/>
      <c r="BH57" s="5"/>
      <c r="BI57" s="5"/>
      <c r="BJ57" s="5"/>
      <c r="BK57" s="5"/>
      <c r="BL57" s="5"/>
      <c r="BM57" s="5"/>
      <c r="BN57" s="5"/>
      <c r="BO57" s="5"/>
      <c r="BP57" s="5"/>
      <c r="BQ57" s="5"/>
      <c r="BR57" s="5"/>
      <c r="BS57" s="5"/>
      <c r="BT57" s="5"/>
      <c r="BU57" s="5"/>
      <c r="BV57" s="5"/>
      <c r="BW57" s="5"/>
      <c r="BX57" s="5"/>
      <c r="BY57" s="5"/>
      <c r="BZ57" s="5"/>
      <c r="CA57" s="5"/>
    </row>
    <row r="58" spans="1:79" ht="9" customHeight="1" x14ac:dyDescent="0.15">
      <c r="A58" s="5"/>
      <c r="B58" s="5"/>
      <c r="C58" s="12"/>
      <c r="D58" s="5"/>
      <c r="E58" s="34"/>
      <c r="F58" s="5"/>
      <c r="G58" s="461" t="s">
        <v>6095</v>
      </c>
      <c r="H58" s="461"/>
      <c r="I58" s="461"/>
      <c r="J58" s="461"/>
      <c r="K58" s="461"/>
      <c r="L58" s="461"/>
      <c r="M58" s="453"/>
      <c r="N58" s="453"/>
      <c r="O58" s="453"/>
      <c r="P58" s="453"/>
      <c r="Q58" s="453"/>
      <c r="R58" s="453"/>
      <c r="S58" s="453"/>
      <c r="T58" s="453"/>
      <c r="U58" s="453"/>
      <c r="V58" s="453"/>
      <c r="W58" s="453"/>
      <c r="X58" s="453"/>
      <c r="Y58" s="453"/>
      <c r="Z58" s="453"/>
      <c r="AA58" s="453"/>
      <c r="AB58" s="453"/>
      <c r="AC58" s="453"/>
      <c r="AD58" s="453"/>
      <c r="AE58" s="453"/>
      <c r="AF58" s="453"/>
      <c r="AG58" s="453"/>
      <c r="AH58" s="453"/>
      <c r="AI58" s="453"/>
      <c r="AJ58" s="453"/>
      <c r="AK58" s="5"/>
      <c r="AL58" s="5"/>
      <c r="AM58" s="5"/>
      <c r="AN58" s="5"/>
      <c r="AO58" s="5"/>
      <c r="AP58" s="5"/>
      <c r="AQ58" s="5"/>
      <c r="AR58" s="5"/>
      <c r="AS58" s="5"/>
      <c r="AT58" s="459"/>
      <c r="AU58" s="459"/>
      <c r="AV58" s="459"/>
      <c r="AW58" s="459"/>
      <c r="AX58" s="459"/>
      <c r="AY58" s="459"/>
      <c r="AZ58" s="459"/>
      <c r="BA58" s="5"/>
      <c r="BB58" s="35"/>
      <c r="BC58" s="5"/>
      <c r="BD58" s="33"/>
      <c r="BE58" s="12"/>
      <c r="BF58" s="5"/>
      <c r="BG58" s="5"/>
      <c r="BH58" s="5"/>
      <c r="BI58" s="5"/>
      <c r="BJ58" s="5"/>
      <c r="BK58" s="5"/>
      <c r="BL58" s="5"/>
      <c r="BM58" s="5"/>
      <c r="BN58" s="5"/>
      <c r="BO58" s="5"/>
      <c r="BP58" s="5"/>
      <c r="BQ58" s="5"/>
      <c r="BR58" s="5"/>
      <c r="BS58" s="5"/>
      <c r="BT58" s="5"/>
      <c r="BU58" s="5"/>
      <c r="BV58" s="5"/>
      <c r="BW58" s="5"/>
      <c r="BX58" s="5"/>
      <c r="BY58" s="5"/>
      <c r="BZ58" s="5"/>
      <c r="CA58" s="5"/>
    </row>
    <row r="59" spans="1:79" ht="9" customHeight="1" x14ac:dyDescent="0.15">
      <c r="A59" s="5"/>
      <c r="B59" s="5"/>
      <c r="C59" s="12"/>
      <c r="D59" s="5"/>
      <c r="E59" s="34"/>
      <c r="F59" s="5"/>
      <c r="G59" s="461"/>
      <c r="H59" s="461"/>
      <c r="I59" s="461"/>
      <c r="J59" s="461"/>
      <c r="K59" s="461"/>
      <c r="L59" s="461"/>
      <c r="M59" s="453"/>
      <c r="N59" s="453"/>
      <c r="O59" s="453"/>
      <c r="P59" s="453"/>
      <c r="Q59" s="453"/>
      <c r="R59" s="453"/>
      <c r="S59" s="453"/>
      <c r="T59" s="453"/>
      <c r="U59" s="453"/>
      <c r="V59" s="453"/>
      <c r="W59" s="453"/>
      <c r="X59" s="453"/>
      <c r="Y59" s="453"/>
      <c r="Z59" s="453"/>
      <c r="AA59" s="453"/>
      <c r="AB59" s="453"/>
      <c r="AC59" s="453"/>
      <c r="AD59" s="453"/>
      <c r="AE59" s="453"/>
      <c r="AF59" s="453"/>
      <c r="AG59" s="453"/>
      <c r="AH59" s="453"/>
      <c r="AI59" s="453"/>
      <c r="AJ59" s="453"/>
      <c r="AK59" s="5"/>
      <c r="AL59" s="5"/>
      <c r="AM59" s="5"/>
      <c r="AN59" s="5"/>
      <c r="AO59" s="5"/>
      <c r="AP59" s="5"/>
      <c r="AQ59" s="5"/>
      <c r="AR59" s="5"/>
      <c r="AS59" s="5"/>
      <c r="AT59" s="459"/>
      <c r="AU59" s="459"/>
      <c r="AV59" s="459"/>
      <c r="AW59" s="459"/>
      <c r="AX59" s="459"/>
      <c r="AY59" s="459"/>
      <c r="AZ59" s="459"/>
      <c r="BA59" s="5"/>
      <c r="BB59" s="35"/>
      <c r="BC59" s="5"/>
      <c r="BD59" s="33"/>
      <c r="BE59" s="12"/>
      <c r="BF59" s="5"/>
      <c r="BG59" s="5"/>
      <c r="BH59" s="5"/>
      <c r="BI59" s="5"/>
      <c r="BJ59" s="5"/>
      <c r="BK59" s="5"/>
      <c r="BL59" s="5"/>
      <c r="BM59" s="5"/>
      <c r="BN59" s="5"/>
      <c r="BO59" s="5"/>
      <c r="BP59" s="5"/>
      <c r="BQ59" s="5"/>
      <c r="BR59" s="5"/>
      <c r="BS59" s="5"/>
      <c r="BT59" s="5"/>
      <c r="BU59" s="5"/>
      <c r="BV59" s="5"/>
      <c r="BW59" s="5"/>
      <c r="BX59" s="5"/>
      <c r="BY59" s="5"/>
      <c r="BZ59" s="5"/>
      <c r="CA59" s="5"/>
    </row>
    <row r="60" spans="1:79" ht="9" customHeight="1" x14ac:dyDescent="0.15">
      <c r="A60" s="5"/>
      <c r="B60" s="5"/>
      <c r="C60" s="12"/>
      <c r="D60" s="5"/>
      <c r="E60" s="34"/>
      <c r="F60" s="5"/>
      <c r="G60" s="461" t="s">
        <v>6096</v>
      </c>
      <c r="H60" s="461"/>
      <c r="I60" s="461"/>
      <c r="J60" s="461"/>
      <c r="K60" s="461"/>
      <c r="L60" s="461"/>
      <c r="M60" s="453"/>
      <c r="N60" s="453"/>
      <c r="O60" s="453"/>
      <c r="P60" s="453"/>
      <c r="Q60" s="453"/>
      <c r="R60" s="453"/>
      <c r="S60" s="453"/>
      <c r="T60" s="453"/>
      <c r="U60" s="453"/>
      <c r="V60" s="453"/>
      <c r="W60" s="453"/>
      <c r="X60" s="453"/>
      <c r="Y60" s="453"/>
      <c r="Z60" s="453"/>
      <c r="AA60" s="453"/>
      <c r="AB60" s="453"/>
      <c r="AC60" s="453"/>
      <c r="AD60" s="453"/>
      <c r="AE60" s="453"/>
      <c r="AF60" s="453"/>
      <c r="AG60" s="453"/>
      <c r="AH60" s="453"/>
      <c r="AI60" s="453"/>
      <c r="AJ60" s="453"/>
      <c r="AK60" s="5"/>
      <c r="AL60" s="5"/>
      <c r="AM60" s="5"/>
      <c r="AN60" s="5"/>
      <c r="AO60" s="5"/>
      <c r="AP60" s="5"/>
      <c r="AQ60" s="5"/>
      <c r="AR60" s="5"/>
      <c r="AS60" s="5"/>
      <c r="AT60" s="459"/>
      <c r="AU60" s="459"/>
      <c r="AV60" s="459"/>
      <c r="AW60" s="459"/>
      <c r="AX60" s="459"/>
      <c r="AY60" s="459"/>
      <c r="AZ60" s="459"/>
      <c r="BA60" s="5"/>
      <c r="BB60" s="35"/>
      <c r="BC60" s="5"/>
      <c r="BD60" s="33"/>
      <c r="BE60" s="12"/>
      <c r="BF60" s="5"/>
      <c r="BG60" s="5"/>
      <c r="BH60" s="5"/>
      <c r="BI60" s="5"/>
      <c r="BJ60" s="5"/>
      <c r="BK60" s="5"/>
      <c r="BL60" s="5"/>
      <c r="BM60" s="5"/>
      <c r="BN60" s="5"/>
      <c r="BO60" s="5"/>
      <c r="BP60" s="5"/>
      <c r="BQ60" s="5"/>
      <c r="BR60" s="5"/>
      <c r="BS60" s="5"/>
      <c r="BT60" s="5"/>
      <c r="BU60" s="5"/>
      <c r="BV60" s="5"/>
      <c r="BW60" s="5"/>
      <c r="BX60" s="5"/>
      <c r="BY60" s="5"/>
      <c r="BZ60" s="5"/>
      <c r="CA60" s="5"/>
    </row>
    <row r="61" spans="1:79" ht="9" customHeight="1" thickBot="1" x14ac:dyDescent="0.2">
      <c r="A61" s="5"/>
      <c r="B61" s="5"/>
      <c r="C61" s="12"/>
      <c r="D61" s="5"/>
      <c r="E61" s="36"/>
      <c r="F61" s="37"/>
      <c r="G61" s="462"/>
      <c r="H61" s="462"/>
      <c r="I61" s="462"/>
      <c r="J61" s="462"/>
      <c r="K61" s="462"/>
      <c r="L61" s="462"/>
      <c r="M61" s="463"/>
      <c r="N61" s="463"/>
      <c r="O61" s="463"/>
      <c r="P61" s="463"/>
      <c r="Q61" s="463"/>
      <c r="R61" s="463"/>
      <c r="S61" s="463"/>
      <c r="T61" s="463"/>
      <c r="U61" s="463"/>
      <c r="V61" s="463"/>
      <c r="W61" s="463"/>
      <c r="X61" s="463"/>
      <c r="Y61" s="463"/>
      <c r="Z61" s="463"/>
      <c r="AA61" s="463"/>
      <c r="AB61" s="463"/>
      <c r="AC61" s="463"/>
      <c r="AD61" s="463"/>
      <c r="AE61" s="463"/>
      <c r="AF61" s="463"/>
      <c r="AG61" s="463"/>
      <c r="AH61" s="463"/>
      <c r="AI61" s="463"/>
      <c r="AJ61" s="463"/>
      <c r="AK61" s="37"/>
      <c r="AL61" s="37"/>
      <c r="AM61" s="37"/>
      <c r="AN61" s="37"/>
      <c r="AO61" s="37"/>
      <c r="AP61" s="37"/>
      <c r="AQ61" s="37"/>
      <c r="AR61" s="37"/>
      <c r="AS61" s="37"/>
      <c r="AT61" s="460"/>
      <c r="AU61" s="460"/>
      <c r="AV61" s="460"/>
      <c r="AW61" s="460"/>
      <c r="AX61" s="460"/>
      <c r="AY61" s="460"/>
      <c r="AZ61" s="460"/>
      <c r="BA61" s="37"/>
      <c r="BB61" s="38"/>
      <c r="BC61" s="5"/>
      <c r="BD61" s="33"/>
      <c r="BE61" s="12"/>
      <c r="BF61" s="5"/>
      <c r="BG61" s="5"/>
      <c r="BH61" s="5"/>
      <c r="BI61" s="5"/>
      <c r="BJ61" s="5"/>
      <c r="BK61" s="5"/>
      <c r="BL61" s="5"/>
      <c r="BM61" s="5"/>
      <c r="BN61" s="5"/>
      <c r="BO61" s="5"/>
      <c r="BP61" s="5"/>
      <c r="BQ61" s="5"/>
      <c r="BR61" s="5"/>
      <c r="BS61" s="5"/>
      <c r="BT61" s="5"/>
      <c r="BU61" s="5"/>
      <c r="BV61" s="5"/>
      <c r="BW61" s="5"/>
      <c r="BX61" s="5"/>
      <c r="BY61" s="5"/>
      <c r="BZ61" s="5"/>
      <c r="CA61" s="5"/>
    </row>
    <row r="62" spans="1:79" ht="4.1500000000000004" customHeight="1" thickTop="1" x14ac:dyDescent="0.15">
      <c r="A62" s="5"/>
      <c r="B62" s="5"/>
      <c r="C62" s="12"/>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33"/>
      <c r="BE62" s="12"/>
      <c r="BF62" s="5"/>
      <c r="BG62" s="5"/>
      <c r="BH62" s="5"/>
      <c r="BI62" s="5"/>
      <c r="BJ62" s="5"/>
      <c r="BK62" s="5"/>
      <c r="BL62" s="5"/>
      <c r="BM62" s="5"/>
      <c r="BN62" s="5"/>
      <c r="BO62" s="5"/>
      <c r="BP62" s="5"/>
      <c r="BQ62" s="5"/>
      <c r="BR62" s="5"/>
      <c r="BS62" s="5"/>
      <c r="BT62" s="5"/>
      <c r="BU62" s="5"/>
      <c r="BV62" s="5"/>
      <c r="BW62" s="5"/>
      <c r="BX62" s="5"/>
      <c r="BY62" s="5"/>
      <c r="BZ62" s="5"/>
      <c r="CA62" s="5"/>
    </row>
    <row r="63" spans="1:79" ht="10.15" customHeight="1" x14ac:dyDescent="0.15">
      <c r="A63" s="5"/>
      <c r="B63" s="5"/>
      <c r="C63" s="12"/>
      <c r="D63" s="5"/>
      <c r="E63" s="430" t="s">
        <v>7196</v>
      </c>
      <c r="F63" s="430"/>
      <c r="G63" s="430"/>
      <c r="H63" s="430"/>
      <c r="I63" s="430"/>
      <c r="J63" s="430"/>
      <c r="K63" s="430"/>
      <c r="L63" s="430"/>
      <c r="M63" s="430"/>
      <c r="N63" s="430"/>
      <c r="O63" s="430"/>
      <c r="P63" s="430"/>
      <c r="Q63" s="430"/>
      <c r="R63" s="430"/>
      <c r="S63" s="430"/>
      <c r="T63" s="430"/>
      <c r="U63" s="430"/>
      <c r="V63" s="430"/>
      <c r="W63" s="430"/>
      <c r="X63" s="430"/>
      <c r="Y63" s="430"/>
      <c r="Z63" s="430"/>
      <c r="AA63" s="430"/>
      <c r="AB63" s="430"/>
      <c r="AC63" s="430"/>
      <c r="AD63" s="430"/>
      <c r="AE63" s="430"/>
      <c r="AF63" s="430"/>
      <c r="AG63" s="430"/>
      <c r="AH63" s="430"/>
      <c r="AI63" s="430"/>
      <c r="AJ63" s="430"/>
      <c r="AK63" s="430"/>
      <c r="AL63" s="430"/>
      <c r="AM63" s="430"/>
      <c r="AN63" s="430"/>
      <c r="AO63" s="430"/>
      <c r="AP63" s="430"/>
      <c r="AQ63" s="430"/>
      <c r="AR63" s="430"/>
      <c r="AS63" s="430"/>
      <c r="AT63" s="430"/>
      <c r="AU63" s="430"/>
      <c r="AV63" s="430"/>
      <c r="AW63" s="430"/>
      <c r="AX63" s="430"/>
      <c r="AY63" s="430"/>
      <c r="AZ63" s="430"/>
      <c r="BA63" s="430"/>
      <c r="BB63" s="430"/>
      <c r="BC63" s="430"/>
      <c r="BD63" s="33"/>
      <c r="BE63" s="12"/>
      <c r="BF63" s="5"/>
      <c r="BG63" s="5"/>
      <c r="BH63" s="5"/>
      <c r="BI63" s="5"/>
      <c r="BJ63" s="5"/>
      <c r="BK63" s="5"/>
      <c r="BL63" s="5"/>
      <c r="BM63" s="5"/>
      <c r="BN63" s="5"/>
      <c r="BO63" s="5"/>
      <c r="BP63" s="5"/>
      <c r="BQ63" s="5"/>
      <c r="BR63" s="5"/>
      <c r="BS63" s="5"/>
      <c r="BT63" s="5"/>
      <c r="BU63" s="5"/>
      <c r="BV63" s="5"/>
      <c r="BW63" s="5"/>
      <c r="BX63" s="5"/>
      <c r="BY63" s="5"/>
      <c r="BZ63" s="5"/>
      <c r="CA63" s="5"/>
    </row>
    <row r="64" spans="1:79" ht="10.15" customHeight="1" x14ac:dyDescent="0.15">
      <c r="A64" s="5"/>
      <c r="B64" s="5"/>
      <c r="C64" s="12"/>
      <c r="D64" s="5"/>
      <c r="E64" s="430"/>
      <c r="F64" s="430"/>
      <c r="G64" s="430"/>
      <c r="H64" s="430"/>
      <c r="I64" s="430"/>
      <c r="J64" s="430"/>
      <c r="K64" s="430"/>
      <c r="L64" s="430"/>
      <c r="M64" s="430"/>
      <c r="N64" s="430"/>
      <c r="O64" s="430"/>
      <c r="P64" s="430"/>
      <c r="Q64" s="430"/>
      <c r="R64" s="430"/>
      <c r="S64" s="430"/>
      <c r="T64" s="430"/>
      <c r="U64" s="430"/>
      <c r="V64" s="430"/>
      <c r="W64" s="430"/>
      <c r="X64" s="430"/>
      <c r="Y64" s="430"/>
      <c r="Z64" s="430"/>
      <c r="AA64" s="430"/>
      <c r="AB64" s="430"/>
      <c r="AC64" s="430"/>
      <c r="AD64" s="430"/>
      <c r="AE64" s="430"/>
      <c r="AF64" s="430"/>
      <c r="AG64" s="430"/>
      <c r="AH64" s="430"/>
      <c r="AI64" s="430"/>
      <c r="AJ64" s="430"/>
      <c r="AK64" s="430"/>
      <c r="AL64" s="430"/>
      <c r="AM64" s="430"/>
      <c r="AN64" s="430"/>
      <c r="AO64" s="430"/>
      <c r="AP64" s="430"/>
      <c r="AQ64" s="430"/>
      <c r="AR64" s="430"/>
      <c r="AS64" s="430"/>
      <c r="AT64" s="430"/>
      <c r="AU64" s="430"/>
      <c r="AV64" s="430"/>
      <c r="AW64" s="430"/>
      <c r="AX64" s="430"/>
      <c r="AY64" s="430"/>
      <c r="AZ64" s="430"/>
      <c r="BA64" s="430"/>
      <c r="BB64" s="430"/>
      <c r="BC64" s="430"/>
      <c r="BD64" s="33"/>
      <c r="BE64" s="12"/>
      <c r="BF64" s="5"/>
      <c r="BG64" s="5"/>
      <c r="BH64" s="5"/>
      <c r="BI64" s="5"/>
      <c r="BJ64" s="5"/>
      <c r="BK64" s="5"/>
      <c r="BL64" s="5"/>
      <c r="BM64" s="5"/>
      <c r="BN64" s="5"/>
      <c r="BO64" s="5"/>
      <c r="BP64" s="5"/>
      <c r="BQ64" s="5"/>
      <c r="BR64" s="5"/>
      <c r="BS64" s="5"/>
      <c r="BT64" s="5"/>
      <c r="BU64" s="5"/>
      <c r="BV64" s="5"/>
      <c r="BW64" s="5"/>
      <c r="BX64" s="5"/>
      <c r="BY64" s="5"/>
      <c r="BZ64" s="5"/>
      <c r="CA64" s="5"/>
    </row>
    <row r="65" spans="1:79" ht="10.15" customHeight="1" x14ac:dyDescent="0.15">
      <c r="A65" s="5"/>
      <c r="B65" s="5"/>
      <c r="C65" s="12"/>
      <c r="D65" s="5"/>
      <c r="E65" s="464" t="s">
        <v>7197</v>
      </c>
      <c r="F65" s="464"/>
      <c r="G65" s="464"/>
      <c r="H65" s="464"/>
      <c r="I65" s="464"/>
      <c r="J65" s="464"/>
      <c r="K65" s="464"/>
      <c r="L65" s="464"/>
      <c r="M65" s="464"/>
      <c r="N65" s="464"/>
      <c r="O65" s="464"/>
      <c r="P65" s="464"/>
      <c r="Q65" s="464"/>
      <c r="R65" s="464"/>
      <c r="S65" s="464"/>
      <c r="T65" s="464"/>
      <c r="U65" s="464"/>
      <c r="V65" s="464"/>
      <c r="W65" s="464"/>
      <c r="X65" s="464"/>
      <c r="Y65" s="464"/>
      <c r="Z65" s="464"/>
      <c r="AA65" s="464"/>
      <c r="AB65" s="464"/>
      <c r="AC65" s="464"/>
      <c r="AD65" s="464"/>
      <c r="AE65" s="464"/>
      <c r="AF65" s="464"/>
      <c r="AG65" s="464"/>
      <c r="AH65" s="464"/>
      <c r="AI65" s="464"/>
      <c r="AJ65" s="464"/>
      <c r="AK65" s="464"/>
      <c r="AL65" s="464"/>
      <c r="AM65" s="464"/>
      <c r="AN65" s="464"/>
      <c r="AO65" s="464"/>
      <c r="AP65" s="464"/>
      <c r="AQ65" s="464"/>
      <c r="AR65" s="464"/>
      <c r="AS65" s="464"/>
      <c r="AT65" s="464"/>
      <c r="AU65" s="464"/>
      <c r="AV65" s="464"/>
      <c r="AW65" s="464"/>
      <c r="AX65" s="464"/>
      <c r="AY65" s="464"/>
      <c r="AZ65" s="464"/>
      <c r="BA65" s="464"/>
      <c r="BB65" s="464"/>
      <c r="BC65" s="464"/>
      <c r="BD65" s="33"/>
      <c r="BE65" s="12"/>
      <c r="BF65" s="5"/>
      <c r="BG65" s="5"/>
      <c r="BH65" s="5"/>
      <c r="BI65" s="5"/>
      <c r="BJ65" s="5"/>
      <c r="BK65" s="5"/>
      <c r="BL65" s="5"/>
      <c r="BM65" s="5"/>
      <c r="BN65" s="5"/>
      <c r="BO65" s="5"/>
      <c r="BP65" s="5"/>
      <c r="BQ65" s="5"/>
      <c r="BR65" s="5"/>
      <c r="BS65" s="5"/>
      <c r="BT65" s="5"/>
      <c r="BU65" s="5"/>
      <c r="BV65" s="5"/>
      <c r="BW65" s="5"/>
      <c r="BX65" s="5"/>
      <c r="BY65" s="5"/>
      <c r="BZ65" s="5"/>
      <c r="CA65" s="5"/>
    </row>
    <row r="66" spans="1:79" ht="10.15" customHeight="1" x14ac:dyDescent="0.15">
      <c r="A66" s="5"/>
      <c r="B66" s="5"/>
      <c r="C66" s="12"/>
      <c r="D66" s="5"/>
      <c r="E66" s="39"/>
      <c r="F66" s="465" t="s">
        <v>6097</v>
      </c>
      <c r="G66" s="465"/>
      <c r="H66" s="465"/>
      <c r="I66" s="465"/>
      <c r="J66" s="465"/>
      <c r="K66" s="465"/>
      <c r="L66" s="465"/>
      <c r="M66" s="465"/>
      <c r="N66" s="465"/>
      <c r="O66" s="465"/>
      <c r="P66" s="465"/>
      <c r="Q66" s="465"/>
      <c r="R66" s="465"/>
      <c r="S66" s="465"/>
      <c r="T66" s="465"/>
      <c r="U66" s="465"/>
      <c r="V66" s="465"/>
      <c r="W66" s="465"/>
      <c r="X66" s="465"/>
      <c r="Y66" s="465"/>
      <c r="Z66" s="465"/>
      <c r="AA66" s="465"/>
      <c r="AB66" s="465"/>
      <c r="AC66" s="465"/>
      <c r="AD66" s="465"/>
      <c r="AE66" s="465"/>
      <c r="AF66" s="465"/>
      <c r="AG66" s="465"/>
      <c r="AH66" s="465"/>
      <c r="AI66" s="465"/>
      <c r="AJ66" s="465"/>
      <c r="AK66" s="465"/>
      <c r="AL66" s="465"/>
      <c r="AM66" s="465"/>
      <c r="AN66" s="465"/>
      <c r="AO66" s="465"/>
      <c r="AP66" s="465"/>
      <c r="AQ66" s="465"/>
      <c r="AR66" s="465"/>
      <c r="AS66" s="465"/>
      <c r="AT66" s="465"/>
      <c r="AU66" s="465"/>
      <c r="AV66" s="465"/>
      <c r="AW66" s="465"/>
      <c r="AX66" s="465"/>
      <c r="AY66" s="465"/>
      <c r="AZ66" s="465"/>
      <c r="BA66" s="465"/>
      <c r="BB66" s="465"/>
      <c r="BC66" s="465"/>
      <c r="BD66" s="465"/>
      <c r="BE66" s="12"/>
      <c r="BF66" s="5"/>
      <c r="BG66" s="5"/>
      <c r="BH66" s="5"/>
      <c r="BI66" s="5"/>
      <c r="BJ66" s="5"/>
      <c r="BK66" s="5"/>
      <c r="BL66" s="5"/>
      <c r="BM66" s="5"/>
      <c r="BN66" s="5"/>
      <c r="BO66" s="5"/>
      <c r="BP66" s="5"/>
      <c r="BQ66" s="5"/>
      <c r="BR66" s="5"/>
      <c r="BS66" s="5"/>
      <c r="BT66" s="5"/>
      <c r="BU66" s="5"/>
      <c r="BV66" s="5"/>
      <c r="BW66" s="5"/>
      <c r="BX66" s="5"/>
      <c r="BY66" s="5"/>
      <c r="BZ66" s="5"/>
      <c r="CA66" s="5"/>
    </row>
    <row r="67" spans="1:79" ht="10.15" customHeight="1" x14ac:dyDescent="0.15">
      <c r="A67" s="5"/>
      <c r="B67" s="5"/>
      <c r="C67" s="12"/>
      <c r="D67" s="5"/>
      <c r="BD67" s="33"/>
      <c r="BE67" s="12"/>
      <c r="BF67" s="5"/>
      <c r="BG67" s="5"/>
      <c r="BH67" s="5"/>
      <c r="BI67" s="5"/>
      <c r="BJ67" s="5"/>
      <c r="BK67" s="5"/>
      <c r="BL67" s="5"/>
      <c r="BM67" s="5"/>
      <c r="BN67" s="5"/>
      <c r="BO67" s="5"/>
      <c r="BP67" s="5"/>
      <c r="BQ67" s="5"/>
      <c r="BR67" s="5"/>
      <c r="BS67" s="5"/>
      <c r="BT67" s="5"/>
      <c r="BU67" s="5"/>
      <c r="BV67" s="5"/>
      <c r="BW67" s="5"/>
      <c r="BX67" s="5"/>
      <c r="BY67" s="5"/>
      <c r="BZ67" s="5"/>
      <c r="CA67" s="5"/>
    </row>
    <row r="68" spans="1:79" ht="10.15" customHeight="1" x14ac:dyDescent="0.15">
      <c r="A68" s="5"/>
      <c r="B68" s="5"/>
      <c r="C68" s="12"/>
      <c r="D68" s="5"/>
      <c r="E68" s="465" t="s">
        <v>6098</v>
      </c>
      <c r="F68" s="465"/>
      <c r="G68" s="465"/>
      <c r="H68" s="465"/>
      <c r="I68" s="465"/>
      <c r="J68" s="465"/>
      <c r="K68" s="465"/>
      <c r="L68" s="465"/>
      <c r="M68" s="465"/>
      <c r="N68" s="465"/>
      <c r="O68" s="465"/>
      <c r="P68" s="465"/>
      <c r="Q68" s="465"/>
      <c r="R68" s="465"/>
      <c r="S68" s="465"/>
      <c r="T68" s="465"/>
      <c r="U68" s="465"/>
      <c r="V68" s="465"/>
      <c r="W68" s="465"/>
      <c r="X68" s="465"/>
      <c r="Y68" s="465"/>
      <c r="Z68" s="465"/>
      <c r="AA68" s="465"/>
      <c r="AB68" s="465"/>
      <c r="AC68" s="465"/>
      <c r="AD68" s="465"/>
      <c r="AE68" s="465"/>
      <c r="AF68" s="465"/>
      <c r="AG68" s="465"/>
      <c r="AH68" s="465"/>
      <c r="AI68" s="465"/>
      <c r="AJ68" s="465"/>
      <c r="AK68" s="465"/>
      <c r="AL68" s="465"/>
      <c r="AM68" s="465"/>
      <c r="AN68" s="465"/>
      <c r="AO68" s="465"/>
      <c r="AP68" s="465"/>
      <c r="AQ68" s="465"/>
      <c r="AR68" s="465"/>
      <c r="AS68" s="465"/>
      <c r="AT68" s="465"/>
      <c r="AU68" s="465"/>
      <c r="AV68" s="465"/>
      <c r="AW68" s="465"/>
      <c r="AX68" s="465"/>
      <c r="AY68" s="465"/>
      <c r="AZ68" s="465"/>
      <c r="BA68" s="465"/>
      <c r="BB68" s="465"/>
      <c r="BC68" s="465"/>
      <c r="BD68" s="33"/>
      <c r="BE68" s="12"/>
      <c r="BF68" s="5"/>
      <c r="BG68" s="5"/>
      <c r="BH68" s="5"/>
      <c r="BI68" s="5"/>
      <c r="BJ68" s="5"/>
      <c r="BK68" s="5"/>
      <c r="BL68" s="5"/>
      <c r="BM68" s="5"/>
      <c r="BN68" s="5"/>
      <c r="BO68" s="5"/>
      <c r="BP68" s="5"/>
      <c r="BQ68" s="5"/>
      <c r="BR68" s="5"/>
      <c r="BS68" s="5"/>
      <c r="BT68" s="5"/>
      <c r="BU68" s="5"/>
      <c r="BV68" s="5"/>
      <c r="BW68" s="5"/>
      <c r="BX68" s="5"/>
      <c r="BY68" s="5"/>
      <c r="BZ68" s="5"/>
      <c r="CA68" s="5"/>
    </row>
    <row r="69" spans="1:79" ht="10.15" customHeight="1" x14ac:dyDescent="0.15">
      <c r="A69" s="5"/>
      <c r="B69" s="5"/>
      <c r="C69" s="12"/>
      <c r="D69" s="5"/>
      <c r="E69" s="430" t="s">
        <v>6099</v>
      </c>
      <c r="F69" s="430"/>
      <c r="G69" s="430"/>
      <c r="H69" s="430"/>
      <c r="I69" s="430"/>
      <c r="J69" s="430"/>
      <c r="K69" s="430"/>
      <c r="L69" s="430"/>
      <c r="M69" s="430"/>
      <c r="N69" s="430"/>
      <c r="O69" s="430"/>
      <c r="P69" s="430"/>
      <c r="Q69" s="430"/>
      <c r="R69" s="430"/>
      <c r="S69" s="430"/>
      <c r="T69" s="430"/>
      <c r="U69" s="430"/>
      <c r="V69" s="430"/>
      <c r="W69" s="430"/>
      <c r="X69" s="430"/>
      <c r="Y69" s="430"/>
      <c r="Z69" s="430"/>
      <c r="AA69" s="430"/>
      <c r="AB69" s="430"/>
      <c r="AC69" s="430"/>
      <c r="AD69" s="430"/>
      <c r="AE69" s="430"/>
      <c r="AF69" s="430"/>
      <c r="AG69" s="430"/>
      <c r="AH69" s="430"/>
      <c r="AI69" s="430"/>
      <c r="AJ69" s="430"/>
      <c r="AK69" s="430"/>
      <c r="AL69" s="430"/>
      <c r="AM69" s="430"/>
      <c r="AN69" s="430"/>
      <c r="AO69" s="430"/>
      <c r="AP69" s="430"/>
      <c r="AQ69" s="430"/>
      <c r="AR69" s="430"/>
      <c r="AS69" s="430"/>
      <c r="AT69" s="430"/>
      <c r="AU69" s="430"/>
      <c r="AV69" s="430"/>
      <c r="AW69" s="430"/>
      <c r="AX69" s="430"/>
      <c r="AY69" s="430"/>
      <c r="AZ69" s="430"/>
      <c r="BA69" s="430"/>
      <c r="BB69" s="430"/>
      <c r="BC69" s="430"/>
      <c r="BD69" s="33"/>
      <c r="BE69" s="12"/>
      <c r="BF69" s="5"/>
      <c r="BG69" s="5"/>
      <c r="BH69" s="5"/>
      <c r="BI69" s="5"/>
      <c r="BJ69" s="5"/>
      <c r="BK69" s="5"/>
      <c r="BL69" s="5"/>
      <c r="BM69" s="5"/>
      <c r="BN69" s="5"/>
      <c r="BO69" s="5"/>
      <c r="BP69" s="5"/>
      <c r="BQ69" s="5"/>
      <c r="BR69" s="5"/>
      <c r="BS69" s="5"/>
      <c r="BT69" s="5"/>
      <c r="BU69" s="5"/>
      <c r="BV69" s="5"/>
      <c r="BW69" s="5"/>
      <c r="BX69" s="5"/>
      <c r="BY69" s="5"/>
      <c r="BZ69" s="5"/>
      <c r="CA69" s="5"/>
    </row>
    <row r="70" spans="1:79" ht="10.15" customHeight="1" x14ac:dyDescent="0.15">
      <c r="A70" s="5"/>
      <c r="B70" s="5"/>
      <c r="C70" s="12"/>
      <c r="D70" s="5"/>
      <c r="E70" s="430"/>
      <c r="F70" s="430"/>
      <c r="G70" s="430"/>
      <c r="H70" s="430"/>
      <c r="I70" s="430"/>
      <c r="J70" s="430"/>
      <c r="K70" s="430"/>
      <c r="L70" s="430"/>
      <c r="M70" s="430"/>
      <c r="N70" s="430"/>
      <c r="O70" s="430"/>
      <c r="P70" s="430"/>
      <c r="Q70" s="430"/>
      <c r="R70" s="430"/>
      <c r="S70" s="430"/>
      <c r="T70" s="430"/>
      <c r="U70" s="430"/>
      <c r="V70" s="430"/>
      <c r="W70" s="430"/>
      <c r="X70" s="430"/>
      <c r="Y70" s="430"/>
      <c r="Z70" s="430"/>
      <c r="AA70" s="430"/>
      <c r="AB70" s="430"/>
      <c r="AC70" s="430"/>
      <c r="AD70" s="430"/>
      <c r="AE70" s="430"/>
      <c r="AF70" s="430"/>
      <c r="AG70" s="430"/>
      <c r="AH70" s="430"/>
      <c r="AI70" s="430"/>
      <c r="AJ70" s="430"/>
      <c r="AK70" s="430"/>
      <c r="AL70" s="430"/>
      <c r="AM70" s="430"/>
      <c r="AN70" s="430"/>
      <c r="AO70" s="430"/>
      <c r="AP70" s="430"/>
      <c r="AQ70" s="430"/>
      <c r="AR70" s="430"/>
      <c r="AS70" s="430"/>
      <c r="AT70" s="430"/>
      <c r="AU70" s="430"/>
      <c r="AV70" s="430"/>
      <c r="AW70" s="430"/>
      <c r="AX70" s="430"/>
      <c r="AY70" s="430"/>
      <c r="AZ70" s="430"/>
      <c r="BA70" s="430"/>
      <c r="BB70" s="430"/>
      <c r="BC70" s="430"/>
      <c r="BD70" s="33"/>
      <c r="BE70" s="12"/>
      <c r="BF70" s="5"/>
      <c r="BG70" s="5"/>
      <c r="BH70" s="5"/>
      <c r="BI70" s="5"/>
      <c r="BJ70" s="5"/>
      <c r="BK70" s="5"/>
      <c r="BL70" s="5"/>
      <c r="BM70" s="5"/>
      <c r="BN70" s="5"/>
      <c r="BO70" s="5"/>
      <c r="BP70" s="5"/>
      <c r="BQ70" s="5"/>
      <c r="BR70" s="5"/>
      <c r="BS70" s="5"/>
      <c r="BT70" s="5"/>
      <c r="BU70" s="5"/>
      <c r="BV70" s="5"/>
      <c r="BW70" s="5"/>
      <c r="BX70" s="5"/>
      <c r="BY70" s="5"/>
      <c r="BZ70" s="5"/>
      <c r="CA70" s="5"/>
    </row>
    <row r="71" spans="1:79" ht="10.15" customHeight="1" x14ac:dyDescent="0.15">
      <c r="A71" s="5"/>
      <c r="B71" s="5"/>
      <c r="C71" s="12"/>
      <c r="D71" s="5"/>
      <c r="E71" s="430"/>
      <c r="F71" s="430"/>
      <c r="G71" s="430"/>
      <c r="H71" s="430"/>
      <c r="I71" s="430"/>
      <c r="J71" s="430"/>
      <c r="K71" s="430"/>
      <c r="L71" s="430"/>
      <c r="M71" s="430"/>
      <c r="N71" s="430"/>
      <c r="O71" s="430"/>
      <c r="P71" s="430"/>
      <c r="Q71" s="430"/>
      <c r="R71" s="430"/>
      <c r="S71" s="430"/>
      <c r="T71" s="430"/>
      <c r="U71" s="430"/>
      <c r="V71" s="430"/>
      <c r="W71" s="430"/>
      <c r="X71" s="430"/>
      <c r="Y71" s="430"/>
      <c r="Z71" s="430"/>
      <c r="AA71" s="430"/>
      <c r="AB71" s="430"/>
      <c r="AC71" s="430"/>
      <c r="AD71" s="430"/>
      <c r="AE71" s="430"/>
      <c r="AF71" s="430"/>
      <c r="AG71" s="430"/>
      <c r="AH71" s="430"/>
      <c r="AI71" s="430"/>
      <c r="AJ71" s="430"/>
      <c r="AK71" s="430"/>
      <c r="AL71" s="430"/>
      <c r="AM71" s="430"/>
      <c r="AN71" s="430"/>
      <c r="AO71" s="430"/>
      <c r="AP71" s="430"/>
      <c r="AQ71" s="430"/>
      <c r="AR71" s="430"/>
      <c r="AS71" s="430"/>
      <c r="AT71" s="430"/>
      <c r="AU71" s="430"/>
      <c r="AV71" s="430"/>
      <c r="AW71" s="430"/>
      <c r="AX71" s="430"/>
      <c r="AY71" s="430"/>
      <c r="AZ71" s="430"/>
      <c r="BA71" s="430"/>
      <c r="BB71" s="430"/>
      <c r="BC71" s="430"/>
      <c r="BD71" s="33"/>
      <c r="BE71" s="12"/>
      <c r="BF71" s="5"/>
      <c r="BG71" s="5"/>
      <c r="BH71" s="5"/>
      <c r="BI71" s="5"/>
      <c r="BJ71" s="5"/>
      <c r="BK71" s="5"/>
      <c r="BL71" s="5"/>
      <c r="BM71" s="5"/>
      <c r="BN71" s="5"/>
      <c r="BO71" s="5"/>
      <c r="BP71" s="5"/>
      <c r="BQ71" s="5"/>
      <c r="BR71" s="5"/>
      <c r="BS71" s="5"/>
      <c r="BT71" s="5"/>
      <c r="BU71" s="5"/>
      <c r="BV71" s="5"/>
      <c r="BW71" s="5"/>
      <c r="BX71" s="5"/>
      <c r="BY71" s="5"/>
      <c r="BZ71" s="5"/>
      <c r="CA71" s="5"/>
    </row>
    <row r="72" spans="1:79" ht="10.15" customHeight="1" x14ac:dyDescent="0.15">
      <c r="A72" s="5"/>
      <c r="B72" s="5"/>
      <c r="C72" s="12"/>
      <c r="D72" s="5"/>
      <c r="E72" s="430"/>
      <c r="F72" s="430"/>
      <c r="G72" s="430"/>
      <c r="H72" s="430"/>
      <c r="I72" s="430"/>
      <c r="J72" s="430"/>
      <c r="K72" s="430"/>
      <c r="L72" s="430"/>
      <c r="M72" s="430"/>
      <c r="N72" s="430"/>
      <c r="O72" s="430"/>
      <c r="P72" s="430"/>
      <c r="Q72" s="430"/>
      <c r="R72" s="430"/>
      <c r="S72" s="430"/>
      <c r="T72" s="430"/>
      <c r="U72" s="430"/>
      <c r="V72" s="430"/>
      <c r="W72" s="430"/>
      <c r="X72" s="430"/>
      <c r="Y72" s="430"/>
      <c r="Z72" s="430"/>
      <c r="AA72" s="430"/>
      <c r="AB72" s="430"/>
      <c r="AC72" s="430"/>
      <c r="AD72" s="430"/>
      <c r="AE72" s="430"/>
      <c r="AF72" s="430"/>
      <c r="AG72" s="430"/>
      <c r="AH72" s="430"/>
      <c r="AI72" s="430"/>
      <c r="AJ72" s="430"/>
      <c r="AK72" s="430"/>
      <c r="AL72" s="430"/>
      <c r="AM72" s="430"/>
      <c r="AN72" s="430"/>
      <c r="AO72" s="430"/>
      <c r="AP72" s="430"/>
      <c r="AQ72" s="430"/>
      <c r="AR72" s="430"/>
      <c r="AS72" s="430"/>
      <c r="AT72" s="430"/>
      <c r="AU72" s="430"/>
      <c r="AV72" s="430"/>
      <c r="AW72" s="430"/>
      <c r="AX72" s="430"/>
      <c r="AY72" s="430"/>
      <c r="AZ72" s="430"/>
      <c r="BA72" s="430"/>
      <c r="BB72" s="430"/>
      <c r="BC72" s="430"/>
      <c r="BD72" s="33"/>
      <c r="BE72" s="12"/>
      <c r="BF72" s="5"/>
      <c r="BG72" s="5"/>
      <c r="BH72" s="5"/>
      <c r="BI72" s="5"/>
      <c r="BJ72" s="5"/>
      <c r="BK72" s="5"/>
      <c r="BL72" s="5"/>
      <c r="BM72" s="5"/>
      <c r="BN72" s="5"/>
      <c r="BO72" s="5"/>
      <c r="BP72" s="5"/>
      <c r="BQ72" s="5"/>
      <c r="BR72" s="5"/>
      <c r="BS72" s="5"/>
      <c r="BT72" s="5"/>
      <c r="BU72" s="5"/>
      <c r="BV72" s="5"/>
      <c r="BW72" s="5"/>
      <c r="BX72" s="5"/>
      <c r="BY72" s="5"/>
      <c r="BZ72" s="5"/>
      <c r="CA72" s="5"/>
    </row>
    <row r="73" spans="1:79" ht="10.15" customHeight="1" x14ac:dyDescent="0.15">
      <c r="A73" s="5"/>
      <c r="B73" s="5"/>
      <c r="C73" s="12"/>
      <c r="D73" s="5"/>
      <c r="E73" s="430" t="s">
        <v>6100</v>
      </c>
      <c r="F73" s="430"/>
      <c r="G73" s="430"/>
      <c r="H73" s="430"/>
      <c r="I73" s="430"/>
      <c r="J73" s="430"/>
      <c r="K73" s="430"/>
      <c r="L73" s="430"/>
      <c r="M73" s="430"/>
      <c r="N73" s="430"/>
      <c r="O73" s="430"/>
      <c r="P73" s="430"/>
      <c r="Q73" s="430"/>
      <c r="R73" s="430"/>
      <c r="S73" s="430"/>
      <c r="T73" s="430"/>
      <c r="U73" s="430"/>
      <c r="V73" s="430"/>
      <c r="W73" s="430"/>
      <c r="X73" s="430"/>
      <c r="Y73" s="430"/>
      <c r="Z73" s="430"/>
      <c r="AA73" s="430"/>
      <c r="AB73" s="430"/>
      <c r="AC73" s="430"/>
      <c r="AD73" s="430"/>
      <c r="AE73" s="430"/>
      <c r="AF73" s="430"/>
      <c r="AG73" s="430"/>
      <c r="AH73" s="430"/>
      <c r="AI73" s="430"/>
      <c r="AJ73" s="430"/>
      <c r="AK73" s="430"/>
      <c r="AL73" s="430"/>
      <c r="AM73" s="430"/>
      <c r="AN73" s="430"/>
      <c r="AO73" s="430"/>
      <c r="AP73" s="430"/>
      <c r="AQ73" s="430"/>
      <c r="AR73" s="430"/>
      <c r="AS73" s="430"/>
      <c r="AT73" s="430"/>
      <c r="AU73" s="430"/>
      <c r="AV73" s="430"/>
      <c r="AW73" s="430"/>
      <c r="AX73" s="430"/>
      <c r="AY73" s="430"/>
      <c r="AZ73" s="430"/>
      <c r="BA73" s="430"/>
      <c r="BB73" s="430"/>
      <c r="BC73" s="430"/>
      <c r="BD73" s="33"/>
      <c r="BE73" s="12"/>
      <c r="BF73" s="5"/>
      <c r="BG73" s="5"/>
      <c r="BH73" s="5"/>
      <c r="BI73" s="5"/>
      <c r="BJ73" s="5"/>
      <c r="BK73" s="5"/>
      <c r="BL73" s="5"/>
      <c r="BM73" s="5"/>
      <c r="BN73" s="5"/>
      <c r="BO73" s="5"/>
      <c r="BP73" s="5"/>
      <c r="BQ73" s="5"/>
      <c r="BR73" s="5"/>
      <c r="BS73" s="5"/>
      <c r="BT73" s="5"/>
      <c r="BU73" s="5"/>
      <c r="BV73" s="5"/>
      <c r="BW73" s="5"/>
      <c r="BX73" s="5"/>
      <c r="BY73" s="5"/>
      <c r="BZ73" s="5"/>
      <c r="CA73" s="5"/>
    </row>
    <row r="74" spans="1:79" ht="10.15" customHeight="1" x14ac:dyDescent="0.15">
      <c r="A74" s="5"/>
      <c r="B74" s="5"/>
      <c r="C74" s="12"/>
      <c r="D74" s="5"/>
      <c r="E74" s="430"/>
      <c r="F74" s="430"/>
      <c r="G74" s="430"/>
      <c r="H74" s="430"/>
      <c r="I74" s="430"/>
      <c r="J74" s="430"/>
      <c r="K74" s="430"/>
      <c r="L74" s="430"/>
      <c r="M74" s="430"/>
      <c r="N74" s="430"/>
      <c r="O74" s="430"/>
      <c r="P74" s="430"/>
      <c r="Q74" s="430"/>
      <c r="R74" s="430"/>
      <c r="S74" s="430"/>
      <c r="T74" s="430"/>
      <c r="U74" s="430"/>
      <c r="V74" s="430"/>
      <c r="W74" s="430"/>
      <c r="X74" s="430"/>
      <c r="Y74" s="430"/>
      <c r="Z74" s="430"/>
      <c r="AA74" s="430"/>
      <c r="AB74" s="430"/>
      <c r="AC74" s="430"/>
      <c r="AD74" s="430"/>
      <c r="AE74" s="430"/>
      <c r="AF74" s="430"/>
      <c r="AG74" s="430"/>
      <c r="AH74" s="430"/>
      <c r="AI74" s="430"/>
      <c r="AJ74" s="430"/>
      <c r="AK74" s="430"/>
      <c r="AL74" s="430"/>
      <c r="AM74" s="430"/>
      <c r="AN74" s="430"/>
      <c r="AO74" s="430"/>
      <c r="AP74" s="430"/>
      <c r="AQ74" s="430"/>
      <c r="AR74" s="430"/>
      <c r="AS74" s="430"/>
      <c r="AT74" s="430"/>
      <c r="AU74" s="430"/>
      <c r="AV74" s="430"/>
      <c r="AW74" s="430"/>
      <c r="AX74" s="430"/>
      <c r="AY74" s="430"/>
      <c r="AZ74" s="430"/>
      <c r="BA74" s="430"/>
      <c r="BB74" s="430"/>
      <c r="BC74" s="430"/>
      <c r="BD74" s="33"/>
      <c r="BE74" s="12"/>
      <c r="BF74" s="5"/>
      <c r="BG74" s="5"/>
      <c r="BH74" s="5"/>
      <c r="BI74" s="5"/>
      <c r="BJ74" s="5"/>
      <c r="BK74" s="5"/>
      <c r="BL74" s="5"/>
      <c r="BM74" s="5"/>
      <c r="BN74" s="5"/>
      <c r="BO74" s="5"/>
      <c r="BP74" s="5"/>
      <c r="BQ74" s="5"/>
      <c r="BR74" s="5"/>
      <c r="BS74" s="5"/>
      <c r="BT74" s="5"/>
      <c r="BU74" s="5"/>
      <c r="BV74" s="5"/>
      <c r="BW74" s="5"/>
      <c r="BX74" s="5"/>
      <c r="BY74" s="5"/>
      <c r="BZ74" s="5"/>
      <c r="CA74" s="5"/>
    </row>
    <row r="75" spans="1:79" ht="10.15" customHeight="1" x14ac:dyDescent="0.15">
      <c r="A75" s="5"/>
      <c r="B75" s="5"/>
      <c r="C75" s="12"/>
      <c r="D75" s="5"/>
      <c r="E75" s="430"/>
      <c r="F75" s="430"/>
      <c r="G75" s="430"/>
      <c r="H75" s="430"/>
      <c r="I75" s="430"/>
      <c r="J75" s="430"/>
      <c r="K75" s="430"/>
      <c r="L75" s="430"/>
      <c r="M75" s="430"/>
      <c r="N75" s="430"/>
      <c r="O75" s="430"/>
      <c r="P75" s="430"/>
      <c r="Q75" s="430"/>
      <c r="R75" s="430"/>
      <c r="S75" s="430"/>
      <c r="T75" s="430"/>
      <c r="U75" s="430"/>
      <c r="V75" s="430"/>
      <c r="W75" s="430"/>
      <c r="X75" s="430"/>
      <c r="Y75" s="430"/>
      <c r="Z75" s="430"/>
      <c r="AA75" s="430"/>
      <c r="AB75" s="430"/>
      <c r="AC75" s="430"/>
      <c r="AD75" s="430"/>
      <c r="AE75" s="430"/>
      <c r="AF75" s="430"/>
      <c r="AG75" s="430"/>
      <c r="AH75" s="430"/>
      <c r="AI75" s="430"/>
      <c r="AJ75" s="430"/>
      <c r="AK75" s="430"/>
      <c r="AL75" s="430"/>
      <c r="AM75" s="430"/>
      <c r="AN75" s="430"/>
      <c r="AO75" s="430"/>
      <c r="AP75" s="430"/>
      <c r="AQ75" s="430"/>
      <c r="AR75" s="430"/>
      <c r="AS75" s="430"/>
      <c r="AT75" s="430"/>
      <c r="AU75" s="430"/>
      <c r="AV75" s="430"/>
      <c r="AW75" s="430"/>
      <c r="AX75" s="430"/>
      <c r="AY75" s="430"/>
      <c r="AZ75" s="430"/>
      <c r="BA75" s="430"/>
      <c r="BB75" s="430"/>
      <c r="BC75" s="430"/>
      <c r="BD75" s="33"/>
      <c r="BE75" s="12"/>
      <c r="BF75" s="5"/>
      <c r="BG75" s="5"/>
      <c r="BH75" s="5"/>
      <c r="BI75" s="5"/>
      <c r="BJ75" s="5"/>
      <c r="BK75" s="5"/>
      <c r="BL75" s="5"/>
      <c r="BM75" s="5"/>
      <c r="BN75" s="5"/>
      <c r="BO75" s="5"/>
      <c r="BP75" s="5"/>
      <c r="BQ75" s="5"/>
      <c r="BR75" s="5"/>
      <c r="BS75" s="5"/>
      <c r="BT75" s="5"/>
      <c r="BU75" s="5"/>
      <c r="BV75" s="5"/>
      <c r="BW75" s="5"/>
      <c r="BX75" s="5"/>
      <c r="BY75" s="5"/>
      <c r="BZ75" s="5"/>
      <c r="CA75" s="5"/>
    </row>
    <row r="76" spans="1:79" ht="10.15" customHeight="1" x14ac:dyDescent="0.15">
      <c r="A76" s="5"/>
      <c r="B76" s="5"/>
      <c r="C76" s="12"/>
      <c r="D76" s="5"/>
      <c r="E76" s="430"/>
      <c r="F76" s="430"/>
      <c r="G76" s="430"/>
      <c r="H76" s="430"/>
      <c r="I76" s="430"/>
      <c r="J76" s="430"/>
      <c r="K76" s="430"/>
      <c r="L76" s="430"/>
      <c r="M76" s="430"/>
      <c r="N76" s="430"/>
      <c r="O76" s="430"/>
      <c r="P76" s="430"/>
      <c r="Q76" s="430"/>
      <c r="R76" s="430"/>
      <c r="S76" s="430"/>
      <c r="T76" s="430"/>
      <c r="U76" s="430"/>
      <c r="V76" s="430"/>
      <c r="W76" s="430"/>
      <c r="X76" s="430"/>
      <c r="Y76" s="430"/>
      <c r="Z76" s="430"/>
      <c r="AA76" s="430"/>
      <c r="AB76" s="430"/>
      <c r="AC76" s="430"/>
      <c r="AD76" s="430"/>
      <c r="AE76" s="430"/>
      <c r="AF76" s="430"/>
      <c r="AG76" s="430"/>
      <c r="AH76" s="430"/>
      <c r="AI76" s="430"/>
      <c r="AJ76" s="430"/>
      <c r="AK76" s="430"/>
      <c r="AL76" s="430"/>
      <c r="AM76" s="430"/>
      <c r="AN76" s="430"/>
      <c r="AO76" s="430"/>
      <c r="AP76" s="430"/>
      <c r="AQ76" s="430"/>
      <c r="AR76" s="430"/>
      <c r="AS76" s="430"/>
      <c r="AT76" s="430"/>
      <c r="AU76" s="430"/>
      <c r="AV76" s="430"/>
      <c r="AW76" s="430"/>
      <c r="AX76" s="430"/>
      <c r="AY76" s="430"/>
      <c r="AZ76" s="430"/>
      <c r="BA76" s="430"/>
      <c r="BB76" s="430"/>
      <c r="BC76" s="430"/>
      <c r="BD76" s="33"/>
      <c r="BE76" s="12"/>
      <c r="BF76" s="5"/>
      <c r="BG76" s="5"/>
      <c r="BH76" s="5"/>
      <c r="BI76" s="5"/>
      <c r="BJ76" s="5"/>
      <c r="BK76" s="5"/>
      <c r="BL76" s="5"/>
      <c r="BM76" s="5"/>
      <c r="BN76" s="5"/>
      <c r="BO76" s="5"/>
      <c r="BP76" s="5"/>
      <c r="BQ76" s="5"/>
      <c r="BR76" s="5"/>
      <c r="BS76" s="5"/>
      <c r="BT76" s="5"/>
      <c r="BU76" s="5"/>
      <c r="BV76" s="5"/>
      <c r="BW76" s="5"/>
      <c r="BX76" s="5"/>
      <c r="BY76" s="5"/>
      <c r="BZ76" s="5"/>
      <c r="CA76" s="5"/>
    </row>
    <row r="77" spans="1:79" ht="10.15" customHeight="1" x14ac:dyDescent="0.15">
      <c r="A77" s="5"/>
      <c r="B77" s="5"/>
      <c r="C77" s="12"/>
      <c r="D77" s="5"/>
      <c r="E77" s="40"/>
      <c r="F77" s="40"/>
      <c r="G77" s="40"/>
      <c r="H77" s="40"/>
      <c r="I77" s="40"/>
      <c r="J77" s="40"/>
      <c r="K77" s="40"/>
      <c r="L77" s="40"/>
      <c r="M77" s="40"/>
      <c r="N77" s="40"/>
      <c r="O77" s="40"/>
      <c r="P77" s="40"/>
      <c r="Q77" s="40"/>
      <c r="R77" s="40"/>
      <c r="S77" s="40"/>
      <c r="T77" s="40"/>
      <c r="U77" s="40"/>
      <c r="V77" s="40"/>
      <c r="W77" s="40"/>
      <c r="X77" s="40"/>
      <c r="Y77" s="40"/>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33"/>
      <c r="BE77" s="12"/>
      <c r="BF77" s="5"/>
      <c r="BG77" s="5"/>
      <c r="BH77" s="5"/>
      <c r="BI77" s="5"/>
      <c r="BJ77" s="5"/>
      <c r="BK77" s="5"/>
      <c r="BL77" s="5"/>
      <c r="BM77" s="5"/>
      <c r="BN77" s="5"/>
      <c r="BO77" s="5"/>
      <c r="BP77" s="5"/>
      <c r="BQ77" s="5"/>
      <c r="BR77" s="5"/>
      <c r="BS77" s="5"/>
      <c r="BT77" s="5"/>
      <c r="BU77" s="5"/>
      <c r="BV77" s="5"/>
      <c r="BW77" s="5"/>
      <c r="BX77" s="5"/>
      <c r="BY77" s="5"/>
      <c r="BZ77" s="5"/>
      <c r="CA77" s="5"/>
    </row>
    <row r="78" spans="1:79" ht="10.15" customHeight="1" x14ac:dyDescent="0.15">
      <c r="A78" s="5"/>
      <c r="B78" s="5"/>
      <c r="C78" s="12"/>
      <c r="D78" s="5"/>
      <c r="E78" s="431" t="s">
        <v>6101</v>
      </c>
      <c r="F78" s="431"/>
      <c r="G78" s="431"/>
      <c r="H78" s="431"/>
      <c r="I78" s="431"/>
      <c r="J78" s="431"/>
      <c r="K78" s="431"/>
      <c r="L78" s="431"/>
      <c r="M78" s="431"/>
      <c r="N78" s="431"/>
      <c r="O78" s="431"/>
      <c r="P78" s="431"/>
      <c r="Q78" s="431"/>
      <c r="R78" s="431"/>
      <c r="S78" s="431"/>
      <c r="T78" s="431"/>
      <c r="U78" s="431"/>
      <c r="V78" s="431"/>
      <c r="W78" s="431"/>
      <c r="X78" s="431"/>
      <c r="Y78" s="431"/>
      <c r="Z78" s="5"/>
      <c r="AA78" s="433" t="s">
        <v>6102</v>
      </c>
      <c r="AB78" s="433"/>
      <c r="AC78" s="433"/>
      <c r="AD78" s="433"/>
      <c r="AE78" s="433"/>
      <c r="AF78" s="433"/>
      <c r="AG78" s="433"/>
      <c r="AH78" s="433"/>
      <c r="AI78" s="433"/>
      <c r="AJ78" s="433"/>
      <c r="AK78" s="433"/>
      <c r="AL78" s="433"/>
      <c r="AM78" s="433"/>
      <c r="AN78" s="433"/>
      <c r="AO78" s="433"/>
      <c r="AP78" s="434"/>
      <c r="AQ78" s="435"/>
      <c r="AR78" s="435"/>
      <c r="AS78" s="435"/>
      <c r="AT78" s="435"/>
      <c r="AU78" s="435"/>
      <c r="AV78" s="435"/>
      <c r="AW78" s="435"/>
      <c r="AX78" s="435"/>
      <c r="AY78" s="435"/>
      <c r="AZ78" s="435"/>
      <c r="BA78" s="435"/>
      <c r="BB78" s="435"/>
      <c r="BC78" s="435"/>
      <c r="BD78" s="436"/>
      <c r="BE78" s="12"/>
      <c r="BF78" s="5"/>
      <c r="BG78" s="5"/>
      <c r="BH78" s="5"/>
      <c r="BI78" s="5"/>
      <c r="BJ78" s="5"/>
      <c r="BK78" s="5"/>
      <c r="BL78" s="5"/>
      <c r="BM78" s="5"/>
      <c r="BN78" s="5"/>
      <c r="BO78" s="5"/>
      <c r="BP78" s="5"/>
      <c r="BQ78" s="5"/>
      <c r="BR78" s="5"/>
      <c r="BS78" s="5"/>
      <c r="BT78" s="5"/>
      <c r="BU78" s="5"/>
      <c r="BV78" s="5"/>
      <c r="BW78" s="5"/>
      <c r="BX78" s="5"/>
      <c r="BY78" s="5"/>
      <c r="BZ78" s="5"/>
      <c r="CA78" s="5"/>
    </row>
    <row r="79" spans="1:79" ht="10.15" customHeight="1" x14ac:dyDescent="0.15">
      <c r="A79" s="5"/>
      <c r="B79" s="5"/>
      <c r="C79" s="12"/>
      <c r="D79" s="5"/>
      <c r="E79" s="431"/>
      <c r="F79" s="431"/>
      <c r="G79" s="431"/>
      <c r="H79" s="431"/>
      <c r="I79" s="431"/>
      <c r="J79" s="431"/>
      <c r="K79" s="431"/>
      <c r="L79" s="431"/>
      <c r="M79" s="431"/>
      <c r="N79" s="431"/>
      <c r="O79" s="431"/>
      <c r="P79" s="431"/>
      <c r="Q79" s="431"/>
      <c r="R79" s="431"/>
      <c r="S79" s="431"/>
      <c r="T79" s="431"/>
      <c r="U79" s="431"/>
      <c r="V79" s="431"/>
      <c r="W79" s="431"/>
      <c r="X79" s="431"/>
      <c r="Y79" s="431"/>
      <c r="Z79" s="5"/>
      <c r="AA79" s="433"/>
      <c r="AB79" s="433"/>
      <c r="AC79" s="433"/>
      <c r="AD79" s="433"/>
      <c r="AE79" s="433"/>
      <c r="AF79" s="433"/>
      <c r="AG79" s="433"/>
      <c r="AH79" s="433"/>
      <c r="AI79" s="433"/>
      <c r="AJ79" s="433"/>
      <c r="AK79" s="433"/>
      <c r="AL79" s="433"/>
      <c r="AM79" s="433"/>
      <c r="AN79" s="433"/>
      <c r="AO79" s="433"/>
      <c r="AP79" s="437"/>
      <c r="AQ79" s="438"/>
      <c r="AR79" s="438"/>
      <c r="AS79" s="438"/>
      <c r="AT79" s="438"/>
      <c r="AU79" s="438"/>
      <c r="AV79" s="438"/>
      <c r="AW79" s="438"/>
      <c r="AX79" s="438"/>
      <c r="AY79" s="438"/>
      <c r="AZ79" s="438"/>
      <c r="BA79" s="438"/>
      <c r="BB79" s="438"/>
      <c r="BC79" s="438"/>
      <c r="BD79" s="439"/>
      <c r="BE79" s="5"/>
      <c r="BF79" s="5"/>
      <c r="BG79" s="5"/>
      <c r="BH79" s="5"/>
      <c r="BI79" s="5"/>
      <c r="BJ79" s="5"/>
      <c r="BK79" s="5"/>
      <c r="BL79" s="5"/>
      <c r="BM79" s="5"/>
      <c r="BN79" s="5"/>
      <c r="BO79" s="5"/>
      <c r="BP79" s="5"/>
      <c r="BQ79" s="5"/>
      <c r="BR79" s="5"/>
      <c r="BS79" s="5"/>
      <c r="BT79" s="5"/>
      <c r="BU79" s="5"/>
      <c r="BV79" s="5"/>
      <c r="BW79" s="5"/>
      <c r="BX79" s="5"/>
      <c r="BY79" s="5"/>
      <c r="BZ79" s="5"/>
      <c r="CA79" s="5"/>
    </row>
    <row r="80" spans="1:79" ht="10.15" customHeight="1" x14ac:dyDescent="0.15">
      <c r="A80" s="5"/>
      <c r="B80" s="33"/>
      <c r="C80" s="12"/>
      <c r="D80" s="5"/>
      <c r="E80" s="431"/>
      <c r="F80" s="431"/>
      <c r="G80" s="431"/>
      <c r="H80" s="431"/>
      <c r="I80" s="431"/>
      <c r="J80" s="431"/>
      <c r="K80" s="431"/>
      <c r="L80" s="431"/>
      <c r="M80" s="431"/>
      <c r="N80" s="431"/>
      <c r="O80" s="431"/>
      <c r="P80" s="431"/>
      <c r="Q80" s="431"/>
      <c r="R80" s="431"/>
      <c r="S80" s="431"/>
      <c r="T80" s="431"/>
      <c r="U80" s="431"/>
      <c r="V80" s="431"/>
      <c r="W80" s="431"/>
      <c r="X80" s="431"/>
      <c r="Y80" s="431"/>
      <c r="Z80" s="33"/>
      <c r="AA80" s="440" t="s">
        <v>6103</v>
      </c>
      <c r="AB80" s="441"/>
      <c r="AC80" s="441"/>
      <c r="AD80" s="441"/>
      <c r="AE80" s="441"/>
      <c r="AF80" s="441"/>
      <c r="AG80" s="441"/>
      <c r="AH80" s="441"/>
      <c r="AI80" s="441"/>
      <c r="AJ80" s="442"/>
      <c r="AK80" s="446" t="s">
        <v>6104</v>
      </c>
      <c r="AL80" s="447"/>
      <c r="AM80" s="447"/>
      <c r="AN80" s="447"/>
      <c r="AO80" s="448"/>
      <c r="AP80" s="446" t="s">
        <v>6105</v>
      </c>
      <c r="AQ80" s="447"/>
      <c r="AR80" s="447"/>
      <c r="AS80" s="447"/>
      <c r="AT80" s="448"/>
      <c r="AU80" s="446" t="s">
        <v>6106</v>
      </c>
      <c r="AV80" s="447"/>
      <c r="AW80" s="447"/>
      <c r="AX80" s="447"/>
      <c r="AY80" s="448"/>
      <c r="AZ80" s="446" t="s">
        <v>6107</v>
      </c>
      <c r="BA80" s="447"/>
      <c r="BB80" s="447"/>
      <c r="BC80" s="447"/>
      <c r="BD80" s="448"/>
      <c r="BE80" s="5"/>
      <c r="BF80" s="5"/>
      <c r="BG80" s="5"/>
      <c r="BH80" s="5"/>
      <c r="BI80" s="5"/>
      <c r="BJ80" s="5"/>
      <c r="BK80" s="5"/>
      <c r="BL80" s="5"/>
      <c r="BM80" s="5"/>
      <c r="BN80" s="5"/>
      <c r="BO80" s="5"/>
      <c r="BP80" s="5"/>
      <c r="BQ80" s="5"/>
      <c r="BR80" s="5"/>
      <c r="BS80" s="5"/>
      <c r="BT80" s="5"/>
      <c r="BU80" s="5"/>
      <c r="BV80" s="5"/>
      <c r="BW80" s="5"/>
      <c r="BX80" s="5"/>
      <c r="BY80" s="5"/>
      <c r="BZ80" s="5"/>
      <c r="CA80" s="5"/>
    </row>
    <row r="81" spans="1:79" ht="10.15" customHeight="1" x14ac:dyDescent="0.15">
      <c r="A81" s="5"/>
      <c r="B81" s="33"/>
      <c r="C81" s="12"/>
      <c r="D81" s="5"/>
      <c r="E81" s="431"/>
      <c r="F81" s="431"/>
      <c r="G81" s="431"/>
      <c r="H81" s="431"/>
      <c r="I81" s="431"/>
      <c r="J81" s="431"/>
      <c r="K81" s="431"/>
      <c r="L81" s="431"/>
      <c r="M81" s="431"/>
      <c r="N81" s="431"/>
      <c r="O81" s="431"/>
      <c r="P81" s="431"/>
      <c r="Q81" s="431"/>
      <c r="R81" s="431"/>
      <c r="S81" s="431"/>
      <c r="T81" s="431"/>
      <c r="U81" s="431"/>
      <c r="V81" s="431"/>
      <c r="W81" s="431"/>
      <c r="X81" s="431"/>
      <c r="Y81" s="431"/>
      <c r="Z81" s="5"/>
      <c r="AA81" s="443"/>
      <c r="AB81" s="444"/>
      <c r="AC81" s="444"/>
      <c r="AD81" s="444"/>
      <c r="AE81" s="444"/>
      <c r="AF81" s="444"/>
      <c r="AG81" s="444"/>
      <c r="AH81" s="444"/>
      <c r="AI81" s="444"/>
      <c r="AJ81" s="445"/>
      <c r="AK81" s="449"/>
      <c r="AL81" s="450"/>
      <c r="AM81" s="450"/>
      <c r="AN81" s="450"/>
      <c r="AO81" s="451"/>
      <c r="AP81" s="449"/>
      <c r="AQ81" s="450"/>
      <c r="AR81" s="450"/>
      <c r="AS81" s="450"/>
      <c r="AT81" s="451"/>
      <c r="AU81" s="449"/>
      <c r="AV81" s="450"/>
      <c r="AW81" s="450"/>
      <c r="AX81" s="450"/>
      <c r="AY81" s="451"/>
      <c r="AZ81" s="449"/>
      <c r="BA81" s="450"/>
      <c r="BB81" s="450"/>
      <c r="BC81" s="450"/>
      <c r="BD81" s="451"/>
      <c r="BE81" s="5"/>
      <c r="BF81" s="5"/>
      <c r="BG81" s="5"/>
      <c r="BH81" s="5"/>
      <c r="BI81" s="5"/>
      <c r="BJ81" s="5"/>
      <c r="BK81" s="5"/>
      <c r="BL81" s="5"/>
      <c r="BM81" s="5"/>
      <c r="BN81" s="5"/>
      <c r="BO81" s="5"/>
      <c r="BP81" s="5"/>
      <c r="BQ81" s="5"/>
      <c r="BR81" s="5"/>
      <c r="BS81" s="5"/>
      <c r="BT81" s="5"/>
      <c r="BU81" s="5"/>
      <c r="BV81" s="5"/>
      <c r="BW81" s="5"/>
      <c r="BX81" s="5"/>
      <c r="BY81" s="5"/>
      <c r="BZ81" s="5"/>
      <c r="CA81" s="5"/>
    </row>
    <row r="82" spans="1:79" ht="10.15" customHeight="1" x14ac:dyDescent="0.15">
      <c r="A82" s="5"/>
      <c r="B82" s="33"/>
      <c r="C82" s="12"/>
      <c r="D82" s="5"/>
      <c r="E82" s="431"/>
      <c r="F82" s="431"/>
      <c r="G82" s="431"/>
      <c r="H82" s="431"/>
      <c r="I82" s="431"/>
      <c r="J82" s="431"/>
      <c r="K82" s="431"/>
      <c r="L82" s="431"/>
      <c r="M82" s="431"/>
      <c r="N82" s="431"/>
      <c r="O82" s="431"/>
      <c r="P82" s="431"/>
      <c r="Q82" s="431"/>
      <c r="R82" s="431"/>
      <c r="S82" s="431"/>
      <c r="T82" s="431"/>
      <c r="U82" s="431"/>
      <c r="V82" s="431"/>
      <c r="W82" s="431"/>
      <c r="X82" s="431"/>
      <c r="Y82" s="431"/>
      <c r="Z82" s="5"/>
      <c r="AA82" s="434"/>
      <c r="AB82" s="435"/>
      <c r="AC82" s="435"/>
      <c r="AD82" s="435"/>
      <c r="AE82" s="435"/>
      <c r="AF82" s="435"/>
      <c r="AG82" s="435"/>
      <c r="AH82" s="435"/>
      <c r="AI82" s="435"/>
      <c r="AJ82" s="436"/>
      <c r="AK82" s="434"/>
      <c r="AL82" s="435"/>
      <c r="AM82" s="435"/>
      <c r="AN82" s="435"/>
      <c r="AO82" s="436"/>
      <c r="AP82" s="434"/>
      <c r="AQ82" s="435"/>
      <c r="AR82" s="435"/>
      <c r="AS82" s="435"/>
      <c r="AT82" s="436"/>
      <c r="AU82" s="434"/>
      <c r="AV82" s="435"/>
      <c r="AW82" s="435"/>
      <c r="AX82" s="435"/>
      <c r="AY82" s="436"/>
      <c r="AZ82" s="434"/>
      <c r="BA82" s="435"/>
      <c r="BB82" s="435"/>
      <c r="BC82" s="435"/>
      <c r="BD82" s="436"/>
      <c r="BE82" s="5"/>
      <c r="BF82" s="5"/>
      <c r="BG82" s="5"/>
      <c r="BH82" s="5"/>
      <c r="BI82" s="5"/>
      <c r="BJ82" s="5"/>
      <c r="BK82" s="5"/>
      <c r="BL82" s="5"/>
      <c r="BM82" s="5"/>
      <c r="BN82" s="5"/>
      <c r="BO82" s="5"/>
      <c r="BP82" s="5"/>
      <c r="BQ82" s="5"/>
      <c r="BR82" s="5"/>
      <c r="BS82" s="5"/>
      <c r="BT82" s="5"/>
      <c r="BU82" s="5"/>
      <c r="BV82" s="5"/>
      <c r="BW82" s="5"/>
      <c r="BX82" s="5"/>
      <c r="BY82" s="5"/>
      <c r="BZ82" s="5"/>
      <c r="CA82" s="5"/>
    </row>
    <row r="83" spans="1:79" ht="10.15" customHeight="1" x14ac:dyDescent="0.15">
      <c r="A83" s="5"/>
      <c r="B83" s="33"/>
      <c r="C83" s="12"/>
      <c r="D83" s="5"/>
      <c r="E83" s="431"/>
      <c r="F83" s="431"/>
      <c r="G83" s="431"/>
      <c r="H83" s="431"/>
      <c r="I83" s="431"/>
      <c r="J83" s="431"/>
      <c r="K83" s="431"/>
      <c r="L83" s="431"/>
      <c r="M83" s="431"/>
      <c r="N83" s="431"/>
      <c r="O83" s="431"/>
      <c r="P83" s="431"/>
      <c r="Q83" s="431"/>
      <c r="R83" s="431"/>
      <c r="S83" s="431"/>
      <c r="T83" s="431"/>
      <c r="U83" s="431"/>
      <c r="V83" s="431"/>
      <c r="W83" s="431"/>
      <c r="X83" s="431"/>
      <c r="Y83" s="431"/>
      <c r="Z83" s="5"/>
      <c r="AA83" s="452"/>
      <c r="AB83" s="453"/>
      <c r="AC83" s="453"/>
      <c r="AD83" s="453"/>
      <c r="AE83" s="453"/>
      <c r="AF83" s="453"/>
      <c r="AG83" s="453"/>
      <c r="AH83" s="453"/>
      <c r="AI83" s="453"/>
      <c r="AJ83" s="454"/>
      <c r="AK83" s="452"/>
      <c r="AL83" s="453"/>
      <c r="AM83" s="453"/>
      <c r="AN83" s="453"/>
      <c r="AO83" s="454"/>
      <c r="AP83" s="452"/>
      <c r="AQ83" s="453"/>
      <c r="AR83" s="453"/>
      <c r="AS83" s="453"/>
      <c r="AT83" s="454"/>
      <c r="AU83" s="452"/>
      <c r="AV83" s="453"/>
      <c r="AW83" s="453"/>
      <c r="AX83" s="453"/>
      <c r="AY83" s="454"/>
      <c r="AZ83" s="452"/>
      <c r="BA83" s="453"/>
      <c r="BB83" s="453"/>
      <c r="BC83" s="453"/>
      <c r="BD83" s="454"/>
      <c r="BE83" s="5"/>
      <c r="BF83" s="5"/>
      <c r="BG83" s="5"/>
      <c r="BH83" s="5"/>
      <c r="BI83" s="5"/>
      <c r="BJ83" s="5"/>
      <c r="BK83" s="5"/>
      <c r="BL83" s="5"/>
      <c r="BM83" s="5"/>
      <c r="BN83" s="5"/>
      <c r="BO83" s="5"/>
      <c r="BP83" s="5"/>
      <c r="BQ83" s="5"/>
      <c r="BR83" s="5"/>
      <c r="BS83" s="5"/>
      <c r="BT83" s="5"/>
      <c r="BU83" s="5"/>
      <c r="BV83" s="5"/>
      <c r="BW83" s="5"/>
      <c r="BX83" s="5"/>
      <c r="BY83" s="5"/>
      <c r="BZ83" s="5"/>
      <c r="CA83" s="5"/>
    </row>
    <row r="84" spans="1:79" ht="10.15" customHeight="1" x14ac:dyDescent="0.15">
      <c r="A84" s="5"/>
      <c r="B84" s="33"/>
      <c r="C84" s="12"/>
      <c r="D84" s="5"/>
      <c r="E84" s="431"/>
      <c r="F84" s="431"/>
      <c r="G84" s="431"/>
      <c r="H84" s="431"/>
      <c r="I84" s="431"/>
      <c r="J84" s="431"/>
      <c r="K84" s="431"/>
      <c r="L84" s="431"/>
      <c r="M84" s="431"/>
      <c r="N84" s="431"/>
      <c r="O84" s="431"/>
      <c r="P84" s="431"/>
      <c r="Q84" s="431"/>
      <c r="R84" s="431"/>
      <c r="S84" s="431"/>
      <c r="T84" s="431"/>
      <c r="U84" s="431"/>
      <c r="V84" s="431"/>
      <c r="W84" s="431"/>
      <c r="X84" s="431"/>
      <c r="Y84" s="431"/>
      <c r="Z84" s="5"/>
      <c r="AA84" s="452"/>
      <c r="AB84" s="453"/>
      <c r="AC84" s="453"/>
      <c r="AD84" s="453"/>
      <c r="AE84" s="453"/>
      <c r="AF84" s="453"/>
      <c r="AG84" s="453"/>
      <c r="AH84" s="453"/>
      <c r="AI84" s="453"/>
      <c r="AJ84" s="454"/>
      <c r="AK84" s="452"/>
      <c r="AL84" s="453"/>
      <c r="AM84" s="453"/>
      <c r="AN84" s="453"/>
      <c r="AO84" s="454"/>
      <c r="AP84" s="452"/>
      <c r="AQ84" s="453"/>
      <c r="AR84" s="453"/>
      <c r="AS84" s="453"/>
      <c r="AT84" s="454"/>
      <c r="AU84" s="452"/>
      <c r="AV84" s="453"/>
      <c r="AW84" s="453"/>
      <c r="AX84" s="453"/>
      <c r="AY84" s="454"/>
      <c r="AZ84" s="452"/>
      <c r="BA84" s="453"/>
      <c r="BB84" s="453"/>
      <c r="BC84" s="453"/>
      <c r="BD84" s="454"/>
      <c r="BE84" s="5"/>
      <c r="BF84" s="5"/>
      <c r="BG84" s="5"/>
      <c r="BH84" s="5"/>
      <c r="BI84" s="5"/>
      <c r="BJ84" s="5"/>
      <c r="BK84" s="5"/>
      <c r="BL84" s="5"/>
      <c r="BM84" s="5"/>
      <c r="BN84" s="5"/>
      <c r="BO84" s="5"/>
      <c r="BP84" s="5"/>
      <c r="BQ84" s="5"/>
      <c r="BR84" s="5"/>
      <c r="BS84" s="5"/>
      <c r="BT84" s="5"/>
      <c r="BU84" s="5"/>
      <c r="BV84" s="5"/>
      <c r="BW84" s="5"/>
      <c r="BX84" s="5"/>
      <c r="BY84" s="5"/>
      <c r="BZ84" s="5"/>
      <c r="CA84" s="5"/>
    </row>
    <row r="85" spans="1:79" ht="10.15" customHeight="1" x14ac:dyDescent="0.15">
      <c r="A85" s="5"/>
      <c r="B85" s="33"/>
      <c r="C85" s="41"/>
      <c r="D85" s="14"/>
      <c r="E85" s="432"/>
      <c r="F85" s="432"/>
      <c r="G85" s="432"/>
      <c r="H85" s="432"/>
      <c r="I85" s="432"/>
      <c r="J85" s="432"/>
      <c r="K85" s="432"/>
      <c r="L85" s="432"/>
      <c r="M85" s="432"/>
      <c r="N85" s="432"/>
      <c r="O85" s="432"/>
      <c r="P85" s="432"/>
      <c r="Q85" s="432"/>
      <c r="R85" s="432"/>
      <c r="S85" s="432"/>
      <c r="T85" s="432"/>
      <c r="U85" s="432"/>
      <c r="V85" s="432"/>
      <c r="W85" s="432"/>
      <c r="X85" s="432"/>
      <c r="Y85" s="432"/>
      <c r="Z85" s="14"/>
      <c r="AA85" s="437"/>
      <c r="AB85" s="438"/>
      <c r="AC85" s="438"/>
      <c r="AD85" s="438"/>
      <c r="AE85" s="438"/>
      <c r="AF85" s="438"/>
      <c r="AG85" s="438"/>
      <c r="AH85" s="438"/>
      <c r="AI85" s="438"/>
      <c r="AJ85" s="439"/>
      <c r="AK85" s="437"/>
      <c r="AL85" s="438"/>
      <c r="AM85" s="438"/>
      <c r="AN85" s="438"/>
      <c r="AO85" s="439"/>
      <c r="AP85" s="437"/>
      <c r="AQ85" s="438"/>
      <c r="AR85" s="438"/>
      <c r="AS85" s="438"/>
      <c r="AT85" s="439"/>
      <c r="AU85" s="437"/>
      <c r="AV85" s="438"/>
      <c r="AW85" s="438"/>
      <c r="AX85" s="438"/>
      <c r="AY85" s="439"/>
      <c r="AZ85" s="437"/>
      <c r="BA85" s="438"/>
      <c r="BB85" s="438"/>
      <c r="BC85" s="438"/>
      <c r="BD85" s="439"/>
      <c r="BE85" s="5"/>
      <c r="BF85" s="5"/>
      <c r="BG85" s="5"/>
      <c r="BH85" s="5"/>
      <c r="BI85" s="5"/>
      <c r="BJ85" s="5"/>
      <c r="BK85" s="5"/>
      <c r="BL85" s="5"/>
      <c r="BM85" s="5"/>
      <c r="BN85" s="5"/>
      <c r="BO85" s="5"/>
      <c r="BP85" s="5"/>
      <c r="BQ85" s="5"/>
      <c r="BR85" s="5"/>
      <c r="BS85" s="5"/>
      <c r="BT85" s="5"/>
      <c r="BU85" s="5"/>
      <c r="BV85" s="5"/>
      <c r="BW85" s="5"/>
      <c r="BX85" s="5"/>
      <c r="BY85" s="5"/>
      <c r="BZ85" s="5"/>
      <c r="CA85" s="5"/>
    </row>
    <row r="86" spans="1:79" ht="9" customHeight="1" x14ac:dyDescent="0.15">
      <c r="A86" s="5"/>
      <c r="B86" s="5"/>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c r="AI86" s="428"/>
      <c r="AJ86" s="428"/>
      <c r="AK86" s="428"/>
      <c r="AL86" s="428"/>
      <c r="AM86" s="428"/>
      <c r="AN86" s="428"/>
      <c r="AO86" s="428"/>
      <c r="AP86" s="428"/>
      <c r="AQ86" s="428"/>
      <c r="AR86" s="428"/>
      <c r="AS86" s="428"/>
      <c r="AT86" s="428"/>
      <c r="AU86" s="428"/>
      <c r="AV86" s="428"/>
      <c r="AW86" s="428"/>
      <c r="AX86" s="428"/>
      <c r="AY86" s="428"/>
      <c r="AZ86" s="428"/>
      <c r="BA86" s="428"/>
      <c r="BB86" s="428"/>
      <c r="BC86" s="428"/>
      <c r="BD86" s="428"/>
      <c r="BE86" s="5"/>
      <c r="BF86" s="5"/>
      <c r="BG86" s="5"/>
      <c r="BH86" s="5"/>
      <c r="BI86" s="5"/>
      <c r="BJ86" s="5"/>
      <c r="BK86" s="5"/>
      <c r="BL86" s="5"/>
      <c r="BM86" s="5"/>
      <c r="BN86" s="5"/>
      <c r="BO86" s="5"/>
      <c r="BP86" s="5"/>
      <c r="BQ86" s="5"/>
      <c r="BR86" s="5"/>
      <c r="BS86" s="5"/>
      <c r="BT86" s="5"/>
      <c r="BU86" s="5"/>
      <c r="BV86" s="5"/>
      <c r="BW86" s="5"/>
      <c r="BX86" s="5"/>
      <c r="BY86" s="5"/>
      <c r="BZ86" s="5"/>
      <c r="CA86" s="5"/>
    </row>
    <row r="87" spans="1:79" ht="9" customHeight="1" x14ac:dyDescent="0.15">
      <c r="A87" s="5"/>
      <c r="B87" s="5"/>
      <c r="C87" s="429"/>
      <c r="D87" s="429"/>
      <c r="E87" s="429"/>
      <c r="F87" s="429"/>
      <c r="G87" s="429"/>
      <c r="H87" s="429"/>
      <c r="I87" s="429"/>
      <c r="J87" s="429"/>
      <c r="K87" s="429"/>
      <c r="L87" s="429"/>
      <c r="M87" s="429"/>
      <c r="N87" s="429"/>
      <c r="O87" s="429"/>
      <c r="P87" s="429"/>
      <c r="Q87" s="429"/>
      <c r="R87" s="429"/>
      <c r="S87" s="429"/>
      <c r="T87" s="429"/>
      <c r="U87" s="429"/>
      <c r="V87" s="429"/>
      <c r="W87" s="429"/>
      <c r="X87" s="429"/>
      <c r="Y87" s="429"/>
      <c r="Z87" s="429"/>
      <c r="AA87" s="429"/>
      <c r="AB87" s="429"/>
      <c r="AC87" s="429"/>
      <c r="AD87" s="429"/>
      <c r="AE87" s="429"/>
      <c r="AF87" s="429"/>
      <c r="AG87" s="429"/>
      <c r="AH87" s="429"/>
      <c r="AI87" s="429"/>
      <c r="AJ87" s="429"/>
      <c r="AK87" s="429"/>
      <c r="AL87" s="429"/>
      <c r="AM87" s="429"/>
      <c r="AN87" s="429"/>
      <c r="AO87" s="429"/>
      <c r="AP87" s="429"/>
      <c r="AQ87" s="429"/>
      <c r="AR87" s="429"/>
      <c r="AS87" s="429"/>
      <c r="AT87" s="429"/>
      <c r="AU87" s="429"/>
      <c r="AV87" s="429"/>
      <c r="AW87" s="429"/>
      <c r="AX87" s="429"/>
      <c r="AY87" s="429"/>
      <c r="AZ87" s="429"/>
      <c r="BA87" s="429"/>
      <c r="BB87" s="429"/>
      <c r="BC87" s="429"/>
      <c r="BD87" s="429"/>
      <c r="BE87" s="5"/>
      <c r="BF87" s="5"/>
      <c r="BG87" s="5"/>
      <c r="BH87" s="5"/>
      <c r="BI87" s="5"/>
      <c r="BJ87" s="5"/>
      <c r="BK87" s="5"/>
      <c r="BL87" s="5"/>
      <c r="BM87" s="5"/>
      <c r="BN87" s="5"/>
      <c r="BO87" s="5"/>
      <c r="BP87" s="5"/>
      <c r="BQ87" s="5"/>
      <c r="BR87" s="5"/>
      <c r="BS87" s="5"/>
      <c r="BT87" s="5"/>
      <c r="BU87" s="5"/>
      <c r="BV87" s="5"/>
      <c r="BW87" s="5"/>
      <c r="BX87" s="5"/>
      <c r="BY87" s="5"/>
      <c r="BZ87" s="5"/>
      <c r="CA87" s="5"/>
    </row>
    <row r="88" spans="1:79" ht="12" customHeight="1" x14ac:dyDescent="0.15">
      <c r="BF88" s="7"/>
      <c r="BG88" s="7"/>
      <c r="BH88" s="5"/>
      <c r="BI88" s="5"/>
      <c r="BJ88" s="5"/>
      <c r="BK88" s="5"/>
      <c r="BL88" s="5"/>
      <c r="BM88" s="5"/>
      <c r="BN88" s="5"/>
      <c r="BO88" s="5"/>
      <c r="BP88" s="5"/>
      <c r="BQ88" s="5"/>
      <c r="BR88" s="5"/>
      <c r="BS88" s="5"/>
      <c r="BT88" s="5"/>
      <c r="BU88" s="5"/>
      <c r="BV88" s="5"/>
      <c r="BW88" s="5"/>
      <c r="BX88" s="5"/>
      <c r="BY88" s="5"/>
      <c r="BZ88" s="5"/>
      <c r="CA88" s="5"/>
    </row>
    <row r="89" spans="1:79" ht="12" customHeight="1" x14ac:dyDescent="0.15">
      <c r="BF89" s="5"/>
      <c r="BG89" s="5"/>
      <c r="BH89" s="5"/>
      <c r="BI89" s="5"/>
      <c r="BJ89" s="5"/>
      <c r="BK89" s="5"/>
      <c r="BL89" s="5"/>
      <c r="BM89" s="5"/>
      <c r="BN89" s="5"/>
      <c r="BO89" s="5"/>
      <c r="BP89" s="5"/>
      <c r="BQ89" s="5"/>
      <c r="BR89" s="5"/>
      <c r="BS89" s="5"/>
      <c r="BT89" s="5"/>
      <c r="BU89" s="5"/>
      <c r="BV89" s="5"/>
      <c r="BW89" s="5"/>
      <c r="BX89" s="5"/>
      <c r="BY89" s="5"/>
      <c r="BZ89" s="5"/>
      <c r="CA89" s="5"/>
    </row>
    <row r="90" spans="1:79" ht="9" customHeight="1" x14ac:dyDescent="0.15">
      <c r="BF90" s="5"/>
      <c r="BG90" s="5"/>
      <c r="BH90" s="5"/>
      <c r="BI90" s="5"/>
      <c r="BJ90" s="5"/>
      <c r="BK90" s="5"/>
      <c r="BL90" s="5"/>
      <c r="BM90" s="5"/>
      <c r="BN90" s="5"/>
      <c r="BO90" s="5"/>
      <c r="BP90" s="5"/>
      <c r="BQ90" s="5"/>
      <c r="BR90" s="5"/>
      <c r="BS90" s="5"/>
      <c r="BT90" s="5"/>
      <c r="BU90" s="5"/>
      <c r="BV90" s="5"/>
      <c r="BW90" s="5"/>
      <c r="BX90" s="5"/>
      <c r="BY90" s="5"/>
      <c r="BZ90" s="5"/>
      <c r="CA90" s="5"/>
    </row>
    <row r="91" spans="1:79" ht="9" customHeight="1" x14ac:dyDescent="0.15">
      <c r="BF91" s="5"/>
      <c r="BG91" s="5"/>
      <c r="BH91" s="5"/>
      <c r="BI91" s="5"/>
      <c r="BJ91" s="5"/>
      <c r="BK91" s="5"/>
      <c r="BL91" s="5"/>
      <c r="BM91" s="5"/>
      <c r="BN91" s="5"/>
      <c r="BO91" s="5"/>
      <c r="BP91" s="5"/>
      <c r="BQ91" s="5"/>
      <c r="BR91" s="5"/>
      <c r="BS91" s="5"/>
      <c r="BT91" s="5"/>
      <c r="BU91" s="5"/>
      <c r="BV91" s="5"/>
      <c r="BW91" s="5"/>
      <c r="BX91" s="5"/>
      <c r="BY91" s="5"/>
      <c r="BZ91" s="5"/>
      <c r="CA91" s="5"/>
    </row>
    <row r="92" spans="1:79" ht="9" customHeight="1" x14ac:dyDescent="0.15">
      <c r="BF92" s="5"/>
      <c r="BG92" s="5"/>
      <c r="BH92" s="5"/>
      <c r="BI92" s="5"/>
      <c r="BJ92" s="5"/>
      <c r="BK92" s="5"/>
      <c r="BL92" s="5"/>
      <c r="BM92" s="5"/>
      <c r="BN92" s="5"/>
      <c r="BO92" s="5"/>
      <c r="BP92" s="5"/>
      <c r="BQ92" s="5"/>
      <c r="BR92" s="5"/>
      <c r="BS92" s="5"/>
      <c r="BT92" s="5"/>
      <c r="BU92" s="5"/>
      <c r="BV92" s="5"/>
      <c r="BW92" s="5"/>
      <c r="BX92" s="5"/>
      <c r="BY92" s="5"/>
      <c r="BZ92" s="5"/>
      <c r="CA92" s="5"/>
    </row>
    <row r="93" spans="1:79" ht="9" customHeight="1" x14ac:dyDescent="0.15">
      <c r="BF93" s="5"/>
      <c r="BG93" s="5"/>
      <c r="BH93" s="5"/>
      <c r="BI93" s="5"/>
      <c r="BJ93" s="5"/>
      <c r="BK93" s="5"/>
      <c r="BL93" s="5"/>
      <c r="BM93" s="5"/>
      <c r="BN93" s="5"/>
      <c r="BO93" s="5"/>
      <c r="BP93" s="5"/>
      <c r="BQ93" s="5"/>
      <c r="BR93" s="5"/>
      <c r="BS93" s="5"/>
      <c r="BT93" s="5"/>
      <c r="BU93" s="5"/>
      <c r="BV93" s="5"/>
      <c r="BW93" s="5"/>
      <c r="BX93" s="5"/>
      <c r="BY93" s="5"/>
      <c r="BZ93" s="5"/>
      <c r="CA93" s="5"/>
    </row>
    <row r="94" spans="1:79" ht="9" customHeight="1" x14ac:dyDescent="0.15">
      <c r="BF94" s="5"/>
      <c r="BG94" s="5"/>
      <c r="BH94" s="5"/>
      <c r="BI94" s="5"/>
      <c r="BJ94" s="5"/>
      <c r="BK94" s="5"/>
      <c r="BL94" s="5"/>
      <c r="BM94" s="5"/>
      <c r="BN94" s="5"/>
      <c r="BO94" s="5"/>
      <c r="BP94" s="5"/>
      <c r="BQ94" s="5"/>
      <c r="BR94" s="5"/>
      <c r="BS94" s="5"/>
      <c r="BT94" s="5"/>
      <c r="BU94" s="5"/>
      <c r="BV94" s="5"/>
      <c r="BW94" s="5"/>
      <c r="BX94" s="5"/>
      <c r="BY94" s="5"/>
      <c r="BZ94" s="5"/>
      <c r="CA94" s="5"/>
    </row>
    <row r="95" spans="1:79" ht="9" customHeight="1" x14ac:dyDescent="0.15">
      <c r="BF95" s="5"/>
      <c r="BG95" s="5"/>
      <c r="BH95" s="5"/>
      <c r="BI95" s="5"/>
      <c r="BJ95" s="5"/>
      <c r="BK95" s="5"/>
      <c r="BL95" s="5"/>
      <c r="BM95" s="5"/>
      <c r="BN95" s="5"/>
      <c r="BO95" s="5"/>
      <c r="BP95" s="5"/>
      <c r="BQ95" s="5"/>
      <c r="BR95" s="5"/>
      <c r="BS95" s="5"/>
      <c r="BT95" s="5"/>
      <c r="BU95" s="5"/>
      <c r="BV95" s="5"/>
      <c r="BW95" s="5"/>
      <c r="BX95" s="5"/>
      <c r="BY95" s="5"/>
      <c r="BZ95" s="5"/>
      <c r="CA95" s="5"/>
    </row>
    <row r="96" spans="1:79" ht="9" customHeight="1" x14ac:dyDescent="0.15">
      <c r="BF96" s="5"/>
      <c r="BG96" s="5"/>
      <c r="BH96" s="5"/>
      <c r="BI96" s="5"/>
      <c r="BJ96" s="5"/>
      <c r="BK96" s="5"/>
      <c r="BL96" s="5"/>
      <c r="BM96" s="5"/>
      <c r="BN96" s="5"/>
      <c r="BO96" s="5"/>
      <c r="BP96" s="5"/>
      <c r="BQ96" s="5"/>
      <c r="BR96" s="5"/>
      <c r="BS96" s="5"/>
      <c r="BT96" s="5"/>
      <c r="BU96" s="5"/>
      <c r="BV96" s="5"/>
      <c r="BW96" s="5"/>
      <c r="BX96" s="5"/>
      <c r="BY96" s="5"/>
      <c r="BZ96" s="5"/>
      <c r="CA96" s="5"/>
    </row>
    <row r="97" spans="58:79" ht="9" customHeight="1" x14ac:dyDescent="0.15">
      <c r="BF97" s="5"/>
      <c r="BG97" s="5"/>
      <c r="BH97" s="5"/>
      <c r="BI97" s="5"/>
      <c r="BJ97" s="5"/>
      <c r="BK97" s="5"/>
      <c r="BL97" s="5"/>
      <c r="BM97" s="5"/>
      <c r="BN97" s="5"/>
      <c r="BO97" s="5"/>
      <c r="BP97" s="5"/>
      <c r="BQ97" s="5"/>
      <c r="BR97" s="5"/>
      <c r="BS97" s="5"/>
      <c r="BT97" s="5"/>
      <c r="BU97" s="5"/>
      <c r="BV97" s="5"/>
      <c r="BW97" s="5"/>
      <c r="BX97" s="5"/>
      <c r="BY97" s="5"/>
      <c r="BZ97" s="5"/>
      <c r="CA97" s="5"/>
    </row>
    <row r="98" spans="58:79" ht="9" customHeight="1" x14ac:dyDescent="0.15">
      <c r="BF98" s="5"/>
      <c r="BG98" s="5"/>
      <c r="BH98" s="5"/>
      <c r="BI98" s="5"/>
      <c r="BJ98" s="5"/>
      <c r="BK98" s="5"/>
      <c r="BL98" s="5"/>
      <c r="BM98" s="5"/>
      <c r="BN98" s="5"/>
      <c r="BO98" s="5"/>
      <c r="BP98" s="5"/>
      <c r="BQ98" s="5"/>
      <c r="BR98" s="5"/>
      <c r="BS98" s="5"/>
      <c r="BT98" s="5"/>
      <c r="BU98" s="5"/>
      <c r="BV98" s="5"/>
      <c r="BW98" s="5"/>
      <c r="BX98" s="5"/>
      <c r="BY98" s="5"/>
      <c r="BZ98" s="5"/>
      <c r="CA98" s="5"/>
    </row>
    <row r="99" spans="58:79" ht="9" customHeight="1" x14ac:dyDescent="0.15">
      <c r="BF99" s="5"/>
      <c r="BG99" s="5"/>
      <c r="BH99" s="5"/>
      <c r="BI99" s="5"/>
      <c r="BJ99" s="5"/>
      <c r="BK99" s="5"/>
      <c r="BL99" s="5"/>
      <c r="BM99" s="5"/>
      <c r="BN99" s="5"/>
      <c r="BO99" s="5"/>
      <c r="BP99" s="5"/>
      <c r="BQ99" s="5"/>
      <c r="BR99" s="5"/>
      <c r="BS99" s="5"/>
      <c r="BT99" s="5"/>
      <c r="BU99" s="5"/>
      <c r="BV99" s="5"/>
      <c r="BW99" s="5"/>
      <c r="BX99" s="5"/>
      <c r="BY99" s="5"/>
      <c r="BZ99" s="5"/>
      <c r="CA99" s="5"/>
    </row>
    <row r="100" spans="58:79" ht="9" customHeight="1" x14ac:dyDescent="0.15">
      <c r="BF100" s="5"/>
      <c r="BG100" s="5"/>
      <c r="BH100" s="5"/>
      <c r="BI100" s="5"/>
      <c r="BJ100" s="5"/>
      <c r="BK100" s="5"/>
      <c r="BL100" s="5"/>
      <c r="BM100" s="5"/>
      <c r="BN100" s="5"/>
      <c r="BO100" s="5"/>
      <c r="BP100" s="5"/>
      <c r="BQ100" s="5"/>
      <c r="BR100" s="5"/>
      <c r="BS100" s="5"/>
      <c r="BT100" s="5"/>
      <c r="BU100" s="5"/>
      <c r="BV100" s="5"/>
      <c r="BW100" s="5"/>
      <c r="BX100" s="5"/>
      <c r="BY100" s="5"/>
      <c r="BZ100" s="5"/>
      <c r="CA100" s="5"/>
    </row>
    <row r="101" spans="58:79" ht="9" customHeight="1" x14ac:dyDescent="0.15">
      <c r="BF101" s="5"/>
      <c r="BG101" s="5"/>
      <c r="BH101" s="5"/>
      <c r="BI101" s="5"/>
      <c r="BJ101" s="5"/>
      <c r="BK101" s="5"/>
      <c r="BL101" s="5"/>
      <c r="BM101" s="5"/>
      <c r="BN101" s="5"/>
      <c r="BO101" s="5"/>
      <c r="BP101" s="5"/>
      <c r="BQ101" s="5"/>
      <c r="BR101" s="5"/>
      <c r="BS101" s="5"/>
      <c r="BT101" s="5"/>
      <c r="BU101" s="5"/>
      <c r="BV101" s="5"/>
      <c r="BW101" s="5"/>
      <c r="BX101" s="5"/>
      <c r="BY101" s="5"/>
      <c r="BZ101" s="5"/>
      <c r="CA101" s="5"/>
    </row>
    <row r="102" spans="58:79" ht="9" customHeight="1" x14ac:dyDescent="0.15">
      <c r="BF102" s="5"/>
      <c r="BG102" s="5"/>
      <c r="BH102" s="5"/>
      <c r="BI102" s="5"/>
      <c r="BJ102" s="5"/>
      <c r="BK102" s="5"/>
      <c r="BL102" s="5"/>
      <c r="BM102" s="5"/>
      <c r="BN102" s="5"/>
      <c r="BO102" s="5"/>
      <c r="BP102" s="5"/>
      <c r="BQ102" s="5"/>
      <c r="BR102" s="5"/>
      <c r="BS102" s="5"/>
      <c r="BT102" s="5"/>
      <c r="BU102" s="5"/>
      <c r="BV102" s="5"/>
      <c r="BW102" s="5"/>
      <c r="BX102" s="5"/>
      <c r="BY102" s="5"/>
      <c r="BZ102" s="5"/>
      <c r="CA102" s="5"/>
    </row>
    <row r="103" spans="58:79" ht="9" customHeight="1" x14ac:dyDescent="0.15">
      <c r="BF103" s="5"/>
      <c r="BG103" s="5"/>
      <c r="BH103" s="5"/>
      <c r="BI103" s="5"/>
      <c r="BJ103" s="5"/>
      <c r="BK103" s="5"/>
      <c r="BL103" s="5"/>
      <c r="BM103" s="5"/>
      <c r="BN103" s="5"/>
      <c r="BO103" s="5"/>
      <c r="BP103" s="5"/>
      <c r="BQ103" s="5"/>
      <c r="BR103" s="5"/>
      <c r="BS103" s="5"/>
      <c r="BT103" s="5"/>
      <c r="BU103" s="5"/>
      <c r="BV103" s="5"/>
      <c r="BW103" s="5"/>
      <c r="BX103" s="5"/>
      <c r="BY103" s="5"/>
      <c r="BZ103" s="5"/>
      <c r="CA103" s="5"/>
    </row>
    <row r="104" spans="58:79" ht="9" customHeight="1" x14ac:dyDescent="0.15">
      <c r="BF104" s="5"/>
      <c r="BG104" s="5"/>
      <c r="BH104" s="5"/>
      <c r="BI104" s="5"/>
      <c r="BJ104" s="5"/>
      <c r="BK104" s="5"/>
      <c r="BL104" s="5"/>
      <c r="BM104" s="5"/>
      <c r="BN104" s="5"/>
      <c r="BO104" s="5"/>
      <c r="BP104" s="5"/>
      <c r="BQ104" s="5"/>
      <c r="BR104" s="5"/>
      <c r="BS104" s="5"/>
      <c r="BT104" s="5"/>
      <c r="BU104" s="5"/>
      <c r="BV104" s="5"/>
      <c r="BW104" s="5"/>
      <c r="BX104" s="5"/>
      <c r="BY104" s="5"/>
      <c r="BZ104" s="5"/>
      <c r="CA104" s="5"/>
    </row>
    <row r="105" spans="58:79" ht="9" customHeight="1" x14ac:dyDescent="0.15">
      <c r="BF105" s="5"/>
      <c r="BG105" s="5"/>
      <c r="BH105" s="5"/>
      <c r="BI105" s="5"/>
      <c r="BJ105" s="5"/>
      <c r="BK105" s="5"/>
      <c r="BL105" s="5"/>
      <c r="BM105" s="5"/>
      <c r="BN105" s="5"/>
      <c r="BO105" s="5"/>
      <c r="BP105" s="5"/>
      <c r="BQ105" s="5"/>
      <c r="BR105" s="5"/>
      <c r="BS105" s="5"/>
      <c r="BT105" s="5"/>
      <c r="BU105" s="5"/>
      <c r="BV105" s="5"/>
      <c r="BW105" s="5"/>
      <c r="BX105" s="5"/>
      <c r="BY105" s="5"/>
      <c r="BZ105" s="5"/>
      <c r="CA105" s="5"/>
    </row>
    <row r="106" spans="58:79" ht="9" customHeight="1" x14ac:dyDescent="0.15">
      <c r="BF106" s="5"/>
      <c r="BG106" s="5"/>
      <c r="BH106" s="5"/>
      <c r="BI106" s="5"/>
      <c r="BJ106" s="5"/>
      <c r="BK106" s="5"/>
      <c r="BL106" s="5"/>
      <c r="BM106" s="5"/>
      <c r="BN106" s="5"/>
      <c r="BO106" s="5"/>
      <c r="BP106" s="5"/>
      <c r="BQ106" s="5"/>
      <c r="BR106" s="5"/>
      <c r="BS106" s="5"/>
      <c r="BT106" s="5"/>
      <c r="BU106" s="5"/>
      <c r="BV106" s="5"/>
      <c r="BW106" s="5"/>
      <c r="BX106" s="5"/>
      <c r="BY106" s="5"/>
      <c r="BZ106" s="5"/>
      <c r="CA106" s="5"/>
    </row>
    <row r="107" spans="58:79" ht="9" customHeight="1" x14ac:dyDescent="0.15">
      <c r="BF107" s="5"/>
      <c r="BG107" s="5"/>
      <c r="BH107" s="5"/>
      <c r="BI107" s="5"/>
      <c r="BJ107" s="5"/>
      <c r="BK107" s="5"/>
      <c r="BL107" s="5"/>
      <c r="BM107" s="5"/>
      <c r="BN107" s="5"/>
      <c r="BO107" s="5"/>
      <c r="BP107" s="5"/>
      <c r="BQ107" s="5"/>
      <c r="BR107" s="5"/>
      <c r="BS107" s="5"/>
      <c r="BT107" s="5"/>
      <c r="BU107" s="5"/>
      <c r="BV107" s="5"/>
      <c r="BW107" s="5"/>
      <c r="BX107" s="5"/>
      <c r="BY107" s="5"/>
      <c r="BZ107" s="5"/>
      <c r="CA107" s="5"/>
    </row>
    <row r="108" spans="58:79" ht="9" customHeight="1" x14ac:dyDescent="0.15">
      <c r="BF108" s="5"/>
      <c r="BG108" s="5"/>
      <c r="BH108" s="5"/>
      <c r="BI108" s="5"/>
      <c r="BJ108" s="5"/>
      <c r="BK108" s="5"/>
      <c r="BL108" s="5"/>
      <c r="BM108" s="5"/>
      <c r="BN108" s="5"/>
      <c r="BO108" s="5"/>
      <c r="BP108" s="5"/>
      <c r="BQ108" s="5"/>
      <c r="BR108" s="5"/>
      <c r="BS108" s="5"/>
      <c r="BT108" s="5"/>
      <c r="BU108" s="5"/>
      <c r="BV108" s="5"/>
      <c r="BW108" s="5"/>
      <c r="BX108" s="5"/>
      <c r="BY108" s="5"/>
      <c r="BZ108" s="5"/>
      <c r="CA108" s="5"/>
    </row>
    <row r="109" spans="58:79" ht="9" customHeight="1" x14ac:dyDescent="0.15">
      <c r="BF109" s="5"/>
      <c r="BG109" s="5"/>
      <c r="BH109" s="5"/>
      <c r="BI109" s="5"/>
      <c r="BJ109" s="5"/>
      <c r="BK109" s="5"/>
      <c r="BL109" s="5"/>
      <c r="BM109" s="5"/>
      <c r="BN109" s="5"/>
      <c r="BO109" s="5"/>
      <c r="BP109" s="5"/>
      <c r="BQ109" s="5"/>
      <c r="BR109" s="5"/>
      <c r="BS109" s="5"/>
      <c r="BT109" s="5"/>
      <c r="BU109" s="5"/>
      <c r="BV109" s="5"/>
      <c r="BW109" s="5"/>
      <c r="BX109" s="5"/>
      <c r="BY109" s="5"/>
      <c r="BZ109" s="5"/>
      <c r="CA109" s="5"/>
    </row>
    <row r="110" spans="58:79" ht="9" customHeight="1" x14ac:dyDescent="0.15">
      <c r="BF110" s="5"/>
      <c r="BG110" s="5"/>
      <c r="BH110" s="5"/>
      <c r="BI110" s="5"/>
      <c r="BJ110" s="5"/>
      <c r="BK110" s="5"/>
      <c r="BL110" s="5"/>
      <c r="BM110" s="5"/>
      <c r="BN110" s="5"/>
      <c r="BO110" s="5"/>
      <c r="BP110" s="5"/>
      <c r="BQ110" s="5"/>
      <c r="BR110" s="5"/>
      <c r="BS110" s="5"/>
      <c r="BT110" s="5"/>
      <c r="BU110" s="5"/>
      <c r="BV110" s="5"/>
      <c r="BW110" s="5"/>
      <c r="BX110" s="5"/>
      <c r="BY110" s="5"/>
      <c r="BZ110" s="5"/>
      <c r="CA110" s="5"/>
    </row>
    <row r="111" spans="58:79" ht="9" customHeight="1" x14ac:dyDescent="0.15">
      <c r="BF111" s="5"/>
      <c r="BG111" s="5"/>
      <c r="BV111" s="5"/>
      <c r="BW111" s="5"/>
      <c r="BX111" s="5"/>
      <c r="BY111" s="5"/>
      <c r="BZ111" s="5"/>
      <c r="CA111" s="5"/>
    </row>
    <row r="112" spans="58:79" ht="9" customHeight="1" x14ac:dyDescent="0.15">
      <c r="BF112" s="5"/>
      <c r="BG112" s="5"/>
      <c r="BH112" s="5"/>
      <c r="BI112" s="5"/>
      <c r="BK112" s="5"/>
      <c r="BL112" s="5"/>
      <c r="BM112" s="5"/>
      <c r="BN112" s="5"/>
      <c r="BO112" s="5"/>
      <c r="BP112" s="5"/>
      <c r="BQ112" s="5"/>
      <c r="BR112" s="5"/>
      <c r="BS112" s="5"/>
      <c r="BT112" s="5"/>
      <c r="BU112" s="5"/>
      <c r="BV112" s="5"/>
      <c r="BW112" s="5"/>
      <c r="BX112" s="5"/>
      <c r="BY112" s="5"/>
      <c r="BZ112" s="5"/>
      <c r="CA112" s="5"/>
    </row>
    <row r="113" spans="58:79" ht="9" customHeight="1" x14ac:dyDescent="0.15">
      <c r="BF113" s="5"/>
      <c r="BG113" s="5"/>
      <c r="BH113" s="5"/>
      <c r="BI113" s="5"/>
      <c r="BJ113" s="5"/>
      <c r="BK113" s="5"/>
      <c r="BL113" s="5"/>
      <c r="BM113" s="5"/>
      <c r="BN113" s="5"/>
      <c r="BO113" s="5"/>
      <c r="BP113" s="5"/>
      <c r="BQ113" s="5"/>
      <c r="BR113" s="5"/>
      <c r="BS113" s="5"/>
      <c r="BT113" s="5"/>
      <c r="BU113" s="5"/>
      <c r="BV113" s="5"/>
      <c r="BW113" s="5"/>
      <c r="BX113" s="5"/>
      <c r="BY113" s="5"/>
      <c r="BZ113" s="5"/>
      <c r="CA113" s="5"/>
    </row>
    <row r="114" spans="58:79" ht="9" customHeight="1" x14ac:dyDescent="0.15">
      <c r="BF114" s="5"/>
      <c r="BG114" s="5"/>
      <c r="BH114" s="5"/>
      <c r="BI114" s="5"/>
      <c r="BJ114" s="5"/>
      <c r="BK114" s="5"/>
      <c r="BL114" s="5"/>
      <c r="BM114" s="5"/>
      <c r="BN114" s="5"/>
      <c r="BO114" s="5"/>
      <c r="BP114" s="5"/>
      <c r="BQ114" s="5"/>
      <c r="BR114" s="5"/>
      <c r="BS114" s="5"/>
      <c r="BT114" s="5"/>
      <c r="BU114" s="5"/>
      <c r="BV114" s="5"/>
      <c r="BW114" s="5"/>
      <c r="BX114" s="5"/>
      <c r="BY114" s="5"/>
      <c r="BZ114" s="5"/>
      <c r="CA114" s="5"/>
    </row>
    <row r="115" spans="58:79" ht="9" customHeight="1" x14ac:dyDescent="0.15">
      <c r="BF115" s="5"/>
      <c r="BG115" s="5"/>
      <c r="BH115" s="5"/>
      <c r="BI115" s="5"/>
      <c r="BJ115" s="5"/>
      <c r="BK115" s="5"/>
      <c r="BL115" s="5"/>
      <c r="BM115" s="5"/>
      <c r="BN115" s="5"/>
      <c r="BO115" s="5"/>
      <c r="BP115" s="5"/>
      <c r="BQ115" s="5"/>
      <c r="BR115" s="5"/>
      <c r="BS115" s="5"/>
      <c r="BT115" s="5"/>
      <c r="BU115" s="5"/>
      <c r="BV115" s="5"/>
      <c r="BW115" s="5"/>
      <c r="BX115" s="5"/>
      <c r="BY115" s="5"/>
      <c r="BZ115" s="5"/>
      <c r="CA115" s="5"/>
    </row>
    <row r="116" spans="58:79" ht="9" customHeight="1" x14ac:dyDescent="0.15">
      <c r="BF116" s="5"/>
      <c r="BG116" s="5"/>
      <c r="BH116" s="5"/>
      <c r="BI116" s="5"/>
      <c r="BJ116" s="5"/>
      <c r="BK116" s="5"/>
      <c r="BL116" s="5"/>
      <c r="BM116" s="5"/>
      <c r="BN116" s="5"/>
      <c r="BO116" s="5"/>
      <c r="BP116" s="5"/>
      <c r="BQ116" s="5"/>
      <c r="BR116" s="5"/>
      <c r="BS116" s="5"/>
      <c r="BT116" s="5"/>
      <c r="BU116" s="5"/>
      <c r="BV116" s="5"/>
      <c r="BW116" s="5"/>
      <c r="BX116" s="5"/>
      <c r="BY116" s="5"/>
      <c r="BZ116" s="5"/>
      <c r="CA116" s="5"/>
    </row>
    <row r="117" spans="58:79" ht="9" customHeight="1" x14ac:dyDescent="0.15">
      <c r="BF117" s="5"/>
      <c r="BG117" s="5"/>
      <c r="BH117" s="5"/>
      <c r="BI117" s="5"/>
      <c r="BV117" s="5"/>
      <c r="BW117" s="5"/>
      <c r="BX117" s="5"/>
      <c r="BY117" s="5"/>
      <c r="BZ117" s="5"/>
      <c r="CA117" s="5"/>
    </row>
    <row r="118" spans="58:79" ht="9" customHeight="1" x14ac:dyDescent="0.15">
      <c r="BF118" s="5"/>
      <c r="BG118" s="5"/>
      <c r="BH118" s="5"/>
      <c r="BI118" s="5"/>
      <c r="BV118" s="5"/>
      <c r="BW118" s="5"/>
      <c r="BX118" s="5"/>
      <c r="BY118" s="5"/>
      <c r="BZ118" s="5"/>
      <c r="CA118" s="5"/>
    </row>
    <row r="119" spans="58:79" ht="9" customHeight="1" x14ac:dyDescent="0.15">
      <c r="BF119" s="5"/>
      <c r="BG119" s="5"/>
      <c r="BH119" s="5"/>
      <c r="BI119" s="5"/>
      <c r="BV119" s="5"/>
      <c r="BW119" s="5"/>
      <c r="BX119" s="5"/>
      <c r="BY119" s="5"/>
      <c r="BZ119" s="5"/>
      <c r="CA119" s="5"/>
    </row>
    <row r="120" spans="58:79" ht="9" customHeight="1" x14ac:dyDescent="0.15">
      <c r="BF120" s="5"/>
      <c r="BG120" s="5"/>
      <c r="BV120" s="5"/>
      <c r="BW120" s="5"/>
      <c r="BX120" s="5"/>
      <c r="BY120" s="5"/>
      <c r="BZ120" s="5"/>
      <c r="CA120" s="5"/>
    </row>
    <row r="121" spans="58:79" ht="9" customHeight="1" x14ac:dyDescent="0.15">
      <c r="BF121" s="5"/>
      <c r="BG121" s="5"/>
      <c r="BH121" s="5"/>
      <c r="BI121" s="5"/>
      <c r="BV121" s="5"/>
      <c r="BW121" s="5"/>
      <c r="BX121" s="5"/>
      <c r="BY121" s="5"/>
      <c r="BZ121" s="5"/>
      <c r="CA121" s="5"/>
    </row>
    <row r="122" spans="58:79" ht="9" customHeight="1" x14ac:dyDescent="0.15">
      <c r="BF122" s="5"/>
      <c r="BG122" s="5"/>
      <c r="BH122" s="5"/>
      <c r="BI122" s="5"/>
      <c r="BJ122" s="5"/>
      <c r="BK122" s="5"/>
      <c r="BL122" s="5"/>
      <c r="BM122" s="5"/>
      <c r="BN122" s="5"/>
      <c r="BO122" s="5"/>
      <c r="BP122" s="5"/>
      <c r="BQ122" s="5"/>
      <c r="BR122" s="5"/>
      <c r="BS122" s="5"/>
      <c r="BT122" s="5"/>
      <c r="BU122" s="5"/>
      <c r="BV122" s="5"/>
      <c r="BW122" s="5"/>
      <c r="BX122" s="5"/>
      <c r="BY122" s="5"/>
      <c r="BZ122" s="5"/>
      <c r="CA122" s="5"/>
    </row>
    <row r="123" spans="58:79" ht="9" customHeight="1" x14ac:dyDescent="0.15">
      <c r="BF123" s="5"/>
      <c r="BG123" s="5"/>
      <c r="BH123" s="5"/>
      <c r="BI123" s="5"/>
      <c r="BJ123" s="5"/>
      <c r="BK123" s="5"/>
      <c r="BL123" s="5"/>
      <c r="BM123" s="5"/>
      <c r="BN123" s="5"/>
      <c r="BO123" s="5"/>
      <c r="BP123" s="5"/>
      <c r="BQ123" s="5"/>
      <c r="BR123" s="5"/>
      <c r="BS123" s="5"/>
      <c r="BT123" s="5"/>
      <c r="BU123" s="5"/>
      <c r="BV123" s="5"/>
      <c r="BW123" s="5"/>
      <c r="BX123" s="5"/>
      <c r="BY123" s="5"/>
      <c r="BZ123" s="5"/>
      <c r="CA123" s="5"/>
    </row>
    <row r="124" spans="58:79" ht="9" customHeight="1" x14ac:dyDescent="0.15">
      <c r="BF124" s="5"/>
      <c r="BG124" s="5"/>
      <c r="BH124" s="5"/>
      <c r="BI124" s="5"/>
      <c r="BJ124" s="5"/>
      <c r="BK124" s="5"/>
      <c r="BL124" s="5"/>
      <c r="BM124" s="5"/>
      <c r="BN124" s="5"/>
      <c r="BO124" s="5"/>
      <c r="BP124" s="5"/>
      <c r="BQ124" s="5"/>
      <c r="BR124" s="5"/>
      <c r="BS124" s="5"/>
      <c r="BT124" s="5"/>
      <c r="BU124" s="5"/>
      <c r="BV124" s="5"/>
      <c r="BW124" s="5"/>
      <c r="BX124" s="5"/>
      <c r="BY124" s="5"/>
      <c r="BZ124" s="5"/>
      <c r="CA124" s="5"/>
    </row>
    <row r="125" spans="58:79" ht="9" customHeight="1" x14ac:dyDescent="0.15">
      <c r="BF125" s="5"/>
      <c r="BG125" s="5"/>
      <c r="BH125" s="5"/>
      <c r="BI125" s="5"/>
      <c r="BJ125" s="5"/>
      <c r="BK125" s="5"/>
      <c r="BL125" s="5"/>
      <c r="BM125" s="5"/>
      <c r="BN125" s="5"/>
      <c r="BO125" s="5"/>
      <c r="BP125" s="5"/>
      <c r="BQ125" s="5"/>
      <c r="BR125" s="5"/>
      <c r="BS125" s="5"/>
      <c r="BT125" s="5"/>
      <c r="BU125" s="5"/>
      <c r="BV125" s="5"/>
      <c r="BW125" s="5"/>
      <c r="BX125" s="5"/>
      <c r="BY125" s="5"/>
      <c r="BZ125" s="5"/>
      <c r="CA125" s="5"/>
    </row>
    <row r="126" spans="58:79" ht="9" customHeight="1" x14ac:dyDescent="0.15">
      <c r="BF126" s="5"/>
      <c r="BG126" s="5"/>
      <c r="BH126" s="5"/>
      <c r="BI126" s="5"/>
      <c r="BJ126" s="5"/>
      <c r="BK126" s="5"/>
      <c r="BL126" s="5"/>
      <c r="BM126" s="5"/>
      <c r="BN126" s="5"/>
      <c r="BO126" s="5"/>
      <c r="BP126" s="5"/>
      <c r="BQ126" s="5"/>
      <c r="BR126" s="5"/>
      <c r="BS126" s="5"/>
      <c r="BT126" s="5"/>
      <c r="BU126" s="5"/>
      <c r="BV126" s="5"/>
      <c r="BW126" s="5"/>
      <c r="BX126" s="5"/>
      <c r="BY126" s="5"/>
      <c r="BZ126" s="5"/>
      <c r="CA126" s="5"/>
    </row>
    <row r="127" spans="58:79" ht="9" customHeight="1" x14ac:dyDescent="0.15">
      <c r="BF127" s="5"/>
      <c r="BG127" s="5"/>
      <c r="BH127" s="5"/>
      <c r="BI127" s="5"/>
      <c r="BJ127" s="5"/>
      <c r="BK127" s="5"/>
      <c r="BL127" s="5"/>
      <c r="BM127" s="5"/>
      <c r="BN127" s="5"/>
      <c r="BO127" s="5"/>
      <c r="BP127" s="5"/>
      <c r="BQ127" s="5"/>
      <c r="BR127" s="5"/>
      <c r="BS127" s="5"/>
      <c r="BT127" s="5"/>
      <c r="BU127" s="5"/>
      <c r="BV127" s="5"/>
      <c r="BW127" s="5"/>
      <c r="BX127" s="5"/>
      <c r="BY127" s="5"/>
      <c r="BZ127" s="5"/>
      <c r="CA127" s="5"/>
    </row>
    <row r="128" spans="58:79" ht="9" customHeight="1" x14ac:dyDescent="0.15">
      <c r="BF128" s="5"/>
      <c r="BG128" s="5"/>
      <c r="BH128" s="5"/>
      <c r="BI128" s="5"/>
      <c r="BJ128" s="5"/>
      <c r="BK128" s="5"/>
      <c r="BL128" s="5"/>
      <c r="BM128" s="5"/>
      <c r="BN128" s="5"/>
      <c r="BO128" s="5"/>
      <c r="BP128" s="5"/>
      <c r="BQ128" s="5"/>
      <c r="BR128" s="5"/>
      <c r="BS128" s="5"/>
      <c r="BT128" s="5"/>
      <c r="BU128" s="5"/>
      <c r="BV128" s="5"/>
      <c r="BW128" s="5"/>
      <c r="BX128" s="5"/>
      <c r="BY128" s="5"/>
      <c r="BZ128" s="5"/>
      <c r="CA128" s="5"/>
    </row>
    <row r="129" spans="58:79" ht="9" customHeight="1" x14ac:dyDescent="0.15">
      <c r="BF129" s="5"/>
      <c r="BG129" s="5"/>
      <c r="BH129" s="5"/>
      <c r="BI129" s="5"/>
      <c r="BJ129" s="5"/>
      <c r="BK129" s="5"/>
      <c r="BL129" s="5"/>
      <c r="BM129" s="5"/>
      <c r="BN129" s="5"/>
      <c r="BO129" s="5"/>
      <c r="BP129" s="5"/>
      <c r="BQ129" s="5"/>
      <c r="BR129" s="5"/>
      <c r="BS129" s="5"/>
      <c r="BT129" s="5"/>
      <c r="BU129" s="5"/>
      <c r="BV129" s="5"/>
      <c r="BW129" s="5"/>
      <c r="BX129" s="5"/>
      <c r="BY129" s="5"/>
      <c r="BZ129" s="5"/>
      <c r="CA129" s="5"/>
    </row>
    <row r="130" spans="58:79" ht="9" customHeight="1" x14ac:dyDescent="0.15">
      <c r="BF130" s="5"/>
      <c r="BG130" s="5"/>
      <c r="BH130" s="5"/>
      <c r="BI130" s="5"/>
      <c r="BJ130" s="5"/>
      <c r="BK130" s="5"/>
      <c r="BL130" s="5"/>
      <c r="BM130" s="5"/>
      <c r="BN130" s="5"/>
      <c r="BO130" s="5"/>
      <c r="BP130" s="5"/>
      <c r="BQ130" s="5"/>
      <c r="BR130" s="5"/>
      <c r="BS130" s="5"/>
      <c r="BT130" s="5"/>
      <c r="BU130" s="5"/>
      <c r="BV130" s="5"/>
      <c r="BW130" s="5"/>
      <c r="BX130" s="5"/>
      <c r="BY130" s="5"/>
      <c r="BZ130" s="5"/>
      <c r="CA130" s="5"/>
    </row>
    <row r="131" spans="58:79" ht="9" customHeight="1" x14ac:dyDescent="0.15">
      <c r="BF131" s="5"/>
      <c r="BG131" s="5"/>
      <c r="BH131" s="5"/>
      <c r="BI131" s="5"/>
      <c r="BJ131" s="5"/>
      <c r="BK131" s="5"/>
      <c r="BL131" s="5"/>
      <c r="BM131" s="5"/>
      <c r="BN131" s="5"/>
      <c r="BO131" s="5"/>
      <c r="BP131" s="5"/>
      <c r="BQ131" s="5"/>
      <c r="BR131" s="5"/>
      <c r="BS131" s="5"/>
      <c r="BT131" s="5"/>
      <c r="BU131" s="5"/>
      <c r="BV131" s="5"/>
      <c r="BW131" s="5"/>
      <c r="BX131" s="5"/>
      <c r="BY131" s="5"/>
      <c r="BZ131" s="5"/>
      <c r="CA131" s="5"/>
    </row>
    <row r="132" spans="58:79" ht="9" customHeight="1" x14ac:dyDescent="0.15">
      <c r="BF132" s="5"/>
      <c r="BG132" s="5"/>
      <c r="BH132" s="5"/>
      <c r="BI132" s="5"/>
      <c r="BJ132" s="5"/>
      <c r="BK132" s="5"/>
      <c r="BL132" s="5"/>
      <c r="BM132" s="5"/>
      <c r="BN132" s="5"/>
      <c r="BO132" s="5"/>
      <c r="BP132" s="5"/>
      <c r="BQ132" s="5"/>
      <c r="BR132" s="5"/>
      <c r="BS132" s="5"/>
      <c r="BT132" s="5"/>
      <c r="BU132" s="5"/>
      <c r="BV132" s="5"/>
      <c r="BW132" s="5"/>
      <c r="BX132" s="5"/>
      <c r="BY132" s="5"/>
      <c r="BZ132" s="5"/>
      <c r="CA132" s="5"/>
    </row>
    <row r="133" spans="58:79" ht="9" customHeight="1" x14ac:dyDescent="0.15">
      <c r="BF133" s="5"/>
      <c r="BG133" s="5"/>
      <c r="BH133" s="5"/>
      <c r="BI133" s="5"/>
      <c r="BJ133" s="5"/>
      <c r="BK133" s="5"/>
      <c r="BL133" s="5"/>
      <c r="BM133" s="5"/>
      <c r="BN133" s="5"/>
      <c r="BO133" s="5"/>
      <c r="BP133" s="5"/>
      <c r="BQ133" s="5"/>
      <c r="BR133" s="5"/>
      <c r="BS133" s="5"/>
      <c r="BT133" s="5"/>
      <c r="BU133" s="5"/>
      <c r="BV133" s="5"/>
      <c r="BW133" s="5"/>
      <c r="BX133" s="5"/>
      <c r="BY133" s="5"/>
      <c r="BZ133" s="5"/>
      <c r="CA133" s="5"/>
    </row>
    <row r="134" spans="58:79" ht="9" customHeight="1" x14ac:dyDescent="0.15">
      <c r="BF134" s="5"/>
      <c r="BG134" s="5"/>
      <c r="BH134" s="5"/>
      <c r="BI134" s="5"/>
      <c r="BJ134" s="5"/>
      <c r="BK134" s="5"/>
      <c r="BL134" s="5"/>
      <c r="BM134" s="5"/>
      <c r="BN134" s="5"/>
      <c r="BO134" s="5"/>
      <c r="BP134" s="5"/>
      <c r="BQ134" s="5"/>
      <c r="BR134" s="5"/>
      <c r="BS134" s="5"/>
      <c r="BT134" s="5"/>
      <c r="BU134" s="5"/>
      <c r="BV134" s="5"/>
      <c r="BW134" s="5"/>
      <c r="BX134" s="5"/>
      <c r="BY134" s="5"/>
      <c r="BZ134" s="5"/>
      <c r="CA134" s="5"/>
    </row>
    <row r="135" spans="58:79" ht="9" customHeight="1" x14ac:dyDescent="0.15">
      <c r="BF135" s="5"/>
      <c r="BG135" s="5"/>
      <c r="BH135" s="5"/>
      <c r="BI135" s="5"/>
      <c r="BJ135" s="5"/>
      <c r="BK135" s="5"/>
      <c r="BL135" s="5"/>
      <c r="BM135" s="5"/>
      <c r="BN135" s="5"/>
      <c r="BO135" s="5"/>
      <c r="BP135" s="5"/>
      <c r="BQ135" s="5"/>
      <c r="BR135" s="5"/>
      <c r="BS135" s="5"/>
      <c r="BT135" s="5"/>
      <c r="BU135" s="5"/>
      <c r="BV135" s="5"/>
      <c r="BW135" s="5"/>
      <c r="BX135" s="5"/>
      <c r="BY135" s="5"/>
      <c r="BZ135" s="5"/>
      <c r="CA135" s="5"/>
    </row>
    <row r="136" spans="58:79" ht="9" customHeight="1" x14ac:dyDescent="0.15">
      <c r="BF136" s="5"/>
      <c r="BG136" s="5"/>
      <c r="BH136" s="5"/>
      <c r="BI136" s="5"/>
      <c r="BJ136" s="5"/>
      <c r="BK136" s="5"/>
      <c r="BL136" s="5"/>
      <c r="BM136" s="5"/>
      <c r="BN136" s="5"/>
      <c r="BO136" s="5"/>
      <c r="BP136" s="5"/>
      <c r="BQ136" s="5"/>
      <c r="BR136" s="5"/>
      <c r="BS136" s="5"/>
      <c r="BT136" s="5"/>
      <c r="BU136" s="5"/>
      <c r="BV136" s="5"/>
      <c r="BW136" s="5"/>
      <c r="BX136" s="5"/>
      <c r="BY136" s="5"/>
      <c r="BZ136" s="5"/>
      <c r="CA136" s="5"/>
    </row>
    <row r="137" spans="58:79" ht="9" customHeight="1" x14ac:dyDescent="0.15">
      <c r="BF137" s="5"/>
      <c r="BG137" s="5"/>
      <c r="BH137" s="5"/>
      <c r="BI137" s="5"/>
      <c r="BJ137" s="5"/>
      <c r="BK137" s="5"/>
      <c r="BL137" s="5"/>
      <c r="BM137" s="5"/>
      <c r="BN137" s="5"/>
      <c r="BO137" s="5"/>
      <c r="BP137" s="5"/>
      <c r="BQ137" s="5"/>
      <c r="BR137" s="5"/>
      <c r="BS137" s="5"/>
      <c r="BT137" s="5"/>
      <c r="BU137" s="5"/>
      <c r="BV137" s="5"/>
      <c r="BW137" s="5"/>
      <c r="BX137" s="5"/>
      <c r="BY137" s="5"/>
      <c r="BZ137" s="5"/>
      <c r="CA137" s="5"/>
    </row>
    <row r="138" spans="58:79" ht="9" customHeight="1" x14ac:dyDescent="0.15">
      <c r="BF138" s="5"/>
      <c r="BG138" s="5"/>
      <c r="BH138" s="5"/>
      <c r="BI138" s="5"/>
      <c r="BJ138" s="5"/>
      <c r="BK138" s="5"/>
      <c r="BL138" s="5"/>
      <c r="BM138" s="5"/>
      <c r="BN138" s="5"/>
      <c r="BO138" s="5"/>
      <c r="BP138" s="5"/>
      <c r="BQ138" s="5"/>
      <c r="BR138" s="5"/>
      <c r="BS138" s="5"/>
      <c r="BT138" s="5"/>
      <c r="BU138" s="5"/>
      <c r="BV138" s="5"/>
      <c r="BW138" s="5"/>
      <c r="BX138" s="5"/>
      <c r="BY138" s="5"/>
      <c r="BZ138" s="5"/>
      <c r="CA138" s="5"/>
    </row>
    <row r="139" spans="58:79" ht="9" customHeight="1" x14ac:dyDescent="0.15">
      <c r="BF139" s="5"/>
      <c r="BG139" s="5"/>
      <c r="BH139" s="5"/>
      <c r="BI139" s="5"/>
      <c r="BJ139" s="5"/>
      <c r="BK139" s="5"/>
      <c r="BL139" s="5"/>
      <c r="BM139" s="5"/>
      <c r="BN139" s="5"/>
      <c r="BO139" s="5"/>
      <c r="BP139" s="5"/>
      <c r="BQ139" s="5"/>
      <c r="BR139" s="5"/>
      <c r="BS139" s="5"/>
      <c r="BT139" s="5"/>
      <c r="BU139" s="5"/>
      <c r="BV139" s="5"/>
      <c r="BW139" s="5"/>
      <c r="BX139" s="5"/>
      <c r="BY139" s="5"/>
      <c r="BZ139" s="5"/>
      <c r="CA139" s="5"/>
    </row>
    <row r="140" spans="58:79" ht="9" customHeight="1" x14ac:dyDescent="0.15">
      <c r="BF140" s="5"/>
      <c r="BG140" s="5"/>
      <c r="BH140" s="5"/>
      <c r="BI140" s="5"/>
      <c r="BJ140" s="5"/>
      <c r="BK140" s="5"/>
      <c r="BL140" s="5"/>
      <c r="BM140" s="5"/>
      <c r="BN140" s="5"/>
      <c r="BO140" s="5"/>
      <c r="BP140" s="5"/>
      <c r="BQ140" s="5"/>
      <c r="BR140" s="5"/>
      <c r="BS140" s="5"/>
      <c r="BT140" s="5"/>
      <c r="BU140" s="5"/>
      <c r="BV140" s="5"/>
      <c r="BW140" s="5"/>
      <c r="BX140" s="5"/>
      <c r="BY140" s="5"/>
      <c r="BZ140" s="5"/>
      <c r="CA140" s="5"/>
    </row>
    <row r="141" spans="58:79" ht="9" customHeight="1" x14ac:dyDescent="0.15">
      <c r="BF141" s="5"/>
      <c r="BG141" s="5"/>
      <c r="BH141" s="5"/>
      <c r="BI141" s="5"/>
      <c r="BJ141" s="5"/>
      <c r="BK141" s="5"/>
      <c r="BL141" s="5"/>
      <c r="BM141" s="5"/>
      <c r="BN141" s="5"/>
      <c r="BO141" s="5"/>
      <c r="BP141" s="5"/>
      <c r="BQ141" s="5"/>
      <c r="BR141" s="5"/>
      <c r="BS141" s="5"/>
      <c r="BT141" s="5"/>
      <c r="BU141" s="5"/>
      <c r="BV141" s="5"/>
      <c r="BW141" s="5"/>
      <c r="BX141" s="5"/>
      <c r="BY141" s="5"/>
      <c r="BZ141" s="5"/>
      <c r="CA141" s="5"/>
    </row>
    <row r="142" spans="58:79" ht="9" customHeight="1" x14ac:dyDescent="0.15">
      <c r="BF142" s="5"/>
      <c r="BG142" s="5"/>
      <c r="BH142" s="5"/>
      <c r="BI142" s="5"/>
      <c r="BJ142" s="5"/>
      <c r="BK142" s="5"/>
      <c r="BL142" s="5"/>
      <c r="BM142" s="5"/>
      <c r="BN142" s="5"/>
      <c r="BO142" s="5"/>
      <c r="BP142" s="5"/>
      <c r="BQ142" s="5"/>
      <c r="BR142" s="5"/>
      <c r="BS142" s="5"/>
      <c r="BT142" s="5"/>
      <c r="BU142" s="5"/>
      <c r="BV142" s="5"/>
      <c r="BW142" s="5"/>
      <c r="BX142" s="5"/>
      <c r="BY142" s="5"/>
      <c r="BZ142" s="5"/>
      <c r="CA142" s="5"/>
    </row>
    <row r="143" spans="58:79" ht="9" customHeight="1" x14ac:dyDescent="0.15">
      <c r="BF143" s="5"/>
      <c r="BG143" s="5"/>
      <c r="BH143" s="5"/>
      <c r="BI143" s="5"/>
      <c r="BJ143" s="5"/>
      <c r="BK143" s="5"/>
      <c r="BL143" s="5"/>
      <c r="BM143" s="5"/>
      <c r="BN143" s="5"/>
      <c r="BO143" s="5"/>
      <c r="BP143" s="5"/>
      <c r="BQ143" s="5"/>
      <c r="BR143" s="5"/>
      <c r="BS143" s="5"/>
      <c r="BT143" s="5"/>
      <c r="BU143" s="5"/>
      <c r="BV143" s="5"/>
      <c r="BW143" s="5"/>
      <c r="BX143" s="5"/>
      <c r="BY143" s="5"/>
      <c r="BZ143" s="5"/>
      <c r="CA143" s="5"/>
    </row>
    <row r="144" spans="58:79" ht="9" customHeight="1" x14ac:dyDescent="0.15">
      <c r="BF144" s="5"/>
      <c r="BG144" s="5"/>
      <c r="BH144" s="5"/>
      <c r="BI144" s="5"/>
      <c r="BJ144" s="5"/>
      <c r="BK144" s="5"/>
      <c r="BL144" s="5"/>
      <c r="BM144" s="5"/>
      <c r="BN144" s="5"/>
      <c r="BO144" s="5"/>
      <c r="BP144" s="5"/>
      <c r="BQ144" s="5"/>
      <c r="BR144" s="5"/>
      <c r="BS144" s="5"/>
      <c r="BT144" s="5"/>
      <c r="BU144" s="5"/>
      <c r="BV144" s="5"/>
      <c r="BW144" s="5"/>
      <c r="BX144" s="5"/>
      <c r="BY144" s="5"/>
      <c r="BZ144" s="5"/>
      <c r="CA144" s="5"/>
    </row>
    <row r="145" spans="58:79" ht="9" customHeight="1" x14ac:dyDescent="0.15">
      <c r="BF145" s="5"/>
      <c r="BG145" s="5"/>
      <c r="BH145" s="5"/>
      <c r="BI145" s="5"/>
      <c r="BJ145" s="5"/>
      <c r="BK145" s="5"/>
      <c r="BL145" s="5"/>
      <c r="BM145" s="5"/>
      <c r="BN145" s="5"/>
      <c r="BO145" s="5"/>
      <c r="BP145" s="5"/>
      <c r="BQ145" s="5"/>
      <c r="BR145" s="5"/>
      <c r="BS145" s="5"/>
      <c r="BT145" s="5"/>
      <c r="BU145" s="5"/>
      <c r="BV145" s="5"/>
      <c r="BW145" s="5"/>
      <c r="BX145" s="5"/>
      <c r="BY145" s="5"/>
      <c r="BZ145" s="5"/>
      <c r="CA145" s="5"/>
    </row>
    <row r="146" spans="58:79" ht="9" customHeight="1" x14ac:dyDescent="0.15">
      <c r="BF146" s="5"/>
      <c r="BG146" s="5"/>
      <c r="BH146" s="5"/>
      <c r="BI146" s="5"/>
      <c r="BJ146" s="5"/>
      <c r="BK146" s="5"/>
      <c r="BL146" s="5"/>
      <c r="BM146" s="5"/>
      <c r="BN146" s="5"/>
      <c r="BO146" s="5"/>
      <c r="BP146" s="5"/>
      <c r="BQ146" s="5"/>
      <c r="BR146" s="5"/>
      <c r="BS146" s="5"/>
      <c r="BT146" s="5"/>
      <c r="BU146" s="5"/>
      <c r="BV146" s="5"/>
      <c r="BW146" s="5"/>
      <c r="BX146" s="5"/>
      <c r="BY146" s="5"/>
      <c r="BZ146" s="5"/>
      <c r="CA146" s="5"/>
    </row>
    <row r="147" spans="58:79" ht="9" customHeight="1" x14ac:dyDescent="0.15">
      <c r="BF147" s="5"/>
      <c r="BG147" s="5"/>
      <c r="BH147" s="5"/>
      <c r="BI147" s="5"/>
      <c r="BJ147" s="5"/>
      <c r="BK147" s="5"/>
      <c r="BL147" s="5"/>
      <c r="BM147" s="5"/>
      <c r="BN147" s="5"/>
      <c r="BO147" s="5"/>
      <c r="BP147" s="5"/>
      <c r="BQ147" s="5"/>
      <c r="BR147" s="5"/>
      <c r="BS147" s="5"/>
      <c r="BT147" s="5"/>
      <c r="BU147" s="5"/>
      <c r="BV147" s="5"/>
      <c r="BW147" s="5"/>
      <c r="BX147" s="5"/>
      <c r="BY147" s="5"/>
      <c r="BZ147" s="5"/>
      <c r="CA147" s="5"/>
    </row>
    <row r="148" spans="58:79" ht="9" customHeight="1" x14ac:dyDescent="0.15">
      <c r="BF148" s="5"/>
      <c r="BG148" s="5"/>
      <c r="BH148" s="5"/>
      <c r="BI148" s="5"/>
      <c r="BJ148" s="5"/>
      <c r="BK148" s="5"/>
      <c r="BL148" s="5"/>
      <c r="BM148" s="5"/>
      <c r="BN148" s="5"/>
      <c r="BO148" s="5"/>
      <c r="BP148" s="5"/>
      <c r="BQ148" s="5"/>
      <c r="BR148" s="5"/>
      <c r="BS148" s="5"/>
      <c r="BT148" s="5"/>
      <c r="BU148" s="5"/>
      <c r="BV148" s="5"/>
      <c r="BW148" s="5"/>
      <c r="BX148" s="5"/>
      <c r="BY148" s="5"/>
      <c r="BZ148" s="5"/>
      <c r="CA148" s="5"/>
    </row>
    <row r="149" spans="58:79" ht="9" customHeight="1" x14ac:dyDescent="0.15">
      <c r="BF149" s="5"/>
      <c r="BG149" s="5"/>
      <c r="BH149" s="5"/>
      <c r="BI149" s="5"/>
      <c r="BJ149" s="5"/>
      <c r="BK149" s="5"/>
      <c r="BL149" s="5"/>
      <c r="BM149" s="5"/>
      <c r="BN149" s="5"/>
      <c r="BO149" s="5"/>
      <c r="BP149" s="5"/>
      <c r="BQ149" s="5"/>
      <c r="BR149" s="5"/>
      <c r="BS149" s="5"/>
      <c r="BT149" s="5"/>
      <c r="BU149" s="5"/>
      <c r="BV149" s="5"/>
      <c r="BW149" s="5"/>
      <c r="BX149" s="5"/>
      <c r="BY149" s="5"/>
      <c r="BZ149" s="5"/>
      <c r="CA149" s="5"/>
    </row>
    <row r="150" spans="58:79" ht="9" customHeight="1" x14ac:dyDescent="0.15">
      <c r="BF150" s="5"/>
      <c r="BG150" s="5"/>
      <c r="BH150" s="5"/>
      <c r="BI150" s="5"/>
      <c r="BJ150" s="5"/>
      <c r="BK150" s="5"/>
      <c r="BL150" s="5"/>
      <c r="BM150" s="5"/>
      <c r="BN150" s="5"/>
      <c r="BO150" s="5"/>
      <c r="BP150" s="5"/>
      <c r="BQ150" s="5"/>
      <c r="BR150" s="5"/>
      <c r="BS150" s="5"/>
      <c r="BT150" s="5"/>
      <c r="BU150" s="5"/>
      <c r="BV150" s="5"/>
      <c r="BW150" s="5"/>
      <c r="BX150" s="5"/>
      <c r="BY150" s="5"/>
      <c r="BZ150" s="5"/>
      <c r="CA150" s="5"/>
    </row>
    <row r="151" spans="58:79" ht="9" customHeight="1" x14ac:dyDescent="0.15">
      <c r="BF151" s="5"/>
      <c r="BG151" s="5"/>
      <c r="BH151" s="5"/>
      <c r="BI151" s="5"/>
      <c r="BJ151" s="5"/>
      <c r="BK151" s="5"/>
      <c r="BL151" s="5"/>
      <c r="BM151" s="5"/>
      <c r="BN151" s="5"/>
      <c r="BO151" s="5"/>
      <c r="BP151" s="5"/>
      <c r="BQ151" s="5"/>
      <c r="BR151" s="5"/>
      <c r="BS151" s="5"/>
      <c r="BT151" s="5"/>
      <c r="BU151" s="5"/>
      <c r="BV151" s="5"/>
      <c r="BW151" s="5"/>
      <c r="BX151" s="5"/>
      <c r="BY151" s="5"/>
      <c r="BZ151" s="5"/>
      <c r="CA151" s="5"/>
    </row>
    <row r="152" spans="58:79" ht="9" customHeight="1" x14ac:dyDescent="0.15">
      <c r="BF152" s="5"/>
      <c r="BG152" s="5"/>
      <c r="BH152" s="5"/>
      <c r="BI152" s="5"/>
      <c r="BJ152" s="5"/>
      <c r="BK152" s="5"/>
      <c r="BL152" s="5"/>
      <c r="BM152" s="5"/>
      <c r="BN152" s="5"/>
      <c r="BO152" s="5"/>
      <c r="BP152" s="5"/>
      <c r="BQ152" s="5"/>
      <c r="BR152" s="5"/>
      <c r="BS152" s="5"/>
      <c r="BT152" s="5"/>
      <c r="BU152" s="5"/>
      <c r="BV152" s="5"/>
      <c r="BW152" s="5"/>
      <c r="BX152" s="5"/>
      <c r="BY152" s="5"/>
      <c r="BZ152" s="5"/>
      <c r="CA152" s="5"/>
    </row>
    <row r="153" spans="58:79" ht="9" customHeight="1" x14ac:dyDescent="0.15">
      <c r="BF153" s="5"/>
      <c r="BG153" s="5"/>
      <c r="BH153" s="5"/>
      <c r="BI153" s="5"/>
      <c r="BJ153" s="5"/>
      <c r="BK153" s="5"/>
      <c r="BL153" s="5"/>
      <c r="BM153" s="5"/>
      <c r="BN153" s="5"/>
      <c r="BO153" s="5"/>
      <c r="BP153" s="5"/>
      <c r="BQ153" s="5"/>
      <c r="BR153" s="5"/>
      <c r="BS153" s="5"/>
      <c r="BT153" s="5"/>
      <c r="BU153" s="5"/>
      <c r="BV153" s="5"/>
      <c r="BW153" s="5"/>
      <c r="BX153" s="5"/>
      <c r="BY153" s="5"/>
      <c r="BZ153" s="5"/>
      <c r="CA153" s="5"/>
    </row>
    <row r="154" spans="58:79" ht="9" customHeight="1" x14ac:dyDescent="0.15">
      <c r="BF154" s="5"/>
      <c r="BG154" s="5"/>
      <c r="BH154" s="5"/>
      <c r="BI154" s="5"/>
      <c r="BJ154" s="5"/>
      <c r="BK154" s="5"/>
      <c r="BL154" s="5"/>
      <c r="BM154" s="5"/>
      <c r="BN154" s="5"/>
      <c r="BO154" s="5"/>
      <c r="BP154" s="5"/>
      <c r="BQ154" s="5"/>
      <c r="BR154" s="5"/>
      <c r="BS154" s="5"/>
      <c r="BT154" s="5"/>
      <c r="BU154" s="5"/>
      <c r="BV154" s="5"/>
      <c r="BW154" s="5"/>
      <c r="BX154" s="5"/>
      <c r="BY154" s="5"/>
      <c r="BZ154" s="5"/>
      <c r="CA154" s="5"/>
    </row>
    <row r="155" spans="58:79" ht="9" customHeight="1" x14ac:dyDescent="0.15">
      <c r="BF155" s="5"/>
      <c r="BG155" s="5"/>
      <c r="BH155" s="5"/>
      <c r="BI155" s="5"/>
      <c r="BJ155" s="5"/>
      <c r="BK155" s="5"/>
      <c r="BL155" s="5"/>
      <c r="BM155" s="5"/>
      <c r="BN155" s="5"/>
      <c r="BO155" s="5"/>
      <c r="BP155" s="5"/>
      <c r="BQ155" s="5"/>
      <c r="BR155" s="5"/>
      <c r="BS155" s="5"/>
      <c r="BT155" s="5"/>
      <c r="BU155" s="5"/>
      <c r="BV155" s="5"/>
      <c r="BW155" s="5"/>
      <c r="BX155" s="5"/>
      <c r="BY155" s="5"/>
      <c r="BZ155" s="5"/>
      <c r="CA155" s="5"/>
    </row>
    <row r="156" spans="58:79" ht="9" customHeight="1" x14ac:dyDescent="0.15">
      <c r="BF156" s="5"/>
      <c r="BG156" s="5"/>
      <c r="BH156" s="5"/>
      <c r="BI156" s="5"/>
      <c r="BJ156" s="5"/>
      <c r="BK156" s="5"/>
      <c r="BL156" s="5"/>
      <c r="BM156" s="5"/>
      <c r="BN156" s="5"/>
      <c r="BO156" s="5"/>
      <c r="BP156" s="5"/>
      <c r="BQ156" s="5"/>
      <c r="BR156" s="5"/>
      <c r="BS156" s="5"/>
      <c r="BT156" s="5"/>
      <c r="BU156" s="5"/>
      <c r="BV156" s="5"/>
      <c r="BW156" s="5"/>
      <c r="BX156" s="5"/>
      <c r="BY156" s="5"/>
      <c r="BZ156" s="5"/>
      <c r="CA156" s="5"/>
    </row>
    <row r="157" spans="58:79" ht="9" customHeight="1" x14ac:dyDescent="0.15">
      <c r="BF157" s="5"/>
      <c r="BG157" s="5"/>
      <c r="BH157" s="5"/>
      <c r="BI157" s="5"/>
      <c r="BJ157" s="5"/>
      <c r="BK157" s="5"/>
      <c r="BL157" s="5"/>
      <c r="BM157" s="5"/>
      <c r="BN157" s="5"/>
      <c r="BO157" s="5"/>
      <c r="BP157" s="5"/>
      <c r="BQ157" s="5"/>
      <c r="BR157" s="5"/>
      <c r="BS157" s="5"/>
      <c r="BT157" s="5"/>
      <c r="BU157" s="5"/>
      <c r="BV157" s="5"/>
      <c r="BW157" s="5"/>
      <c r="BX157" s="5"/>
      <c r="BY157" s="5"/>
      <c r="BZ157" s="5"/>
      <c r="CA157" s="5"/>
    </row>
    <row r="158" spans="58:79" ht="9" customHeight="1" x14ac:dyDescent="0.15">
      <c r="BF158" s="5"/>
      <c r="BG158" s="5"/>
      <c r="BH158" s="5"/>
      <c r="BI158" s="5"/>
      <c r="BJ158" s="5"/>
      <c r="BK158" s="5"/>
      <c r="BL158" s="5"/>
      <c r="BM158" s="5"/>
      <c r="BN158" s="5"/>
      <c r="BO158" s="5"/>
      <c r="BP158" s="5"/>
      <c r="BQ158" s="5"/>
      <c r="BR158" s="5"/>
      <c r="BS158" s="5"/>
      <c r="BT158" s="5"/>
      <c r="BU158" s="5"/>
      <c r="BV158" s="5"/>
      <c r="BW158" s="5"/>
      <c r="BX158" s="5"/>
      <c r="BY158" s="5"/>
      <c r="BZ158" s="5"/>
      <c r="CA158" s="5"/>
    </row>
    <row r="159" spans="58:79" ht="9" customHeight="1" x14ac:dyDescent="0.15">
      <c r="BF159" s="5"/>
      <c r="BG159" s="5"/>
      <c r="BH159" s="5"/>
      <c r="BI159" s="5"/>
      <c r="BJ159" s="5"/>
      <c r="BK159" s="5"/>
      <c r="BL159" s="5"/>
      <c r="BM159" s="5"/>
      <c r="BN159" s="5"/>
      <c r="BO159" s="5"/>
      <c r="BP159" s="5"/>
      <c r="BQ159" s="5"/>
      <c r="BR159" s="5"/>
      <c r="BS159" s="5"/>
      <c r="BT159" s="5"/>
      <c r="BU159" s="5"/>
      <c r="BV159" s="5"/>
      <c r="BW159" s="5"/>
      <c r="BX159" s="5"/>
      <c r="BY159" s="5"/>
      <c r="BZ159" s="5"/>
      <c r="CA159" s="5"/>
    </row>
    <row r="160" spans="58:79" ht="9" customHeight="1" x14ac:dyDescent="0.15">
      <c r="BF160" s="5"/>
      <c r="BG160" s="5"/>
      <c r="BH160" s="5"/>
      <c r="BI160" s="5"/>
      <c r="BJ160" s="5"/>
      <c r="BK160" s="5"/>
      <c r="BL160" s="5"/>
      <c r="BM160" s="5"/>
      <c r="BN160" s="5"/>
      <c r="BO160" s="5"/>
      <c r="BP160" s="5"/>
      <c r="BQ160" s="5"/>
      <c r="BR160" s="5"/>
      <c r="BS160" s="5"/>
      <c r="BT160" s="5"/>
      <c r="BU160" s="5"/>
      <c r="BV160" s="5"/>
      <c r="BW160" s="5"/>
      <c r="BX160" s="5"/>
      <c r="BY160" s="5"/>
      <c r="BZ160" s="5"/>
      <c r="CA160" s="5"/>
    </row>
    <row r="161" spans="58:79" ht="9" customHeight="1" x14ac:dyDescent="0.15">
      <c r="BF161" s="5"/>
      <c r="BG161" s="5"/>
      <c r="BH161" s="5"/>
      <c r="BI161" s="5"/>
      <c r="BJ161" s="5"/>
      <c r="BK161" s="5"/>
      <c r="BL161" s="5"/>
      <c r="BM161" s="5"/>
      <c r="BN161" s="5"/>
      <c r="BO161" s="5"/>
      <c r="BP161" s="5"/>
      <c r="BQ161" s="5"/>
      <c r="BR161" s="5"/>
      <c r="BS161" s="5"/>
      <c r="BT161" s="5"/>
      <c r="BU161" s="5"/>
      <c r="BV161" s="5"/>
      <c r="BW161" s="5"/>
      <c r="BX161" s="5"/>
      <c r="BY161" s="5"/>
      <c r="BZ161" s="5"/>
      <c r="CA161" s="5"/>
    </row>
    <row r="162" spans="58:79" ht="9" customHeight="1" x14ac:dyDescent="0.15">
      <c r="BF162" s="5"/>
      <c r="BG162" s="5"/>
      <c r="BH162" s="5"/>
      <c r="BI162" s="5"/>
      <c r="BJ162" s="5"/>
      <c r="BK162" s="5"/>
      <c r="BL162" s="5"/>
      <c r="BM162" s="5"/>
      <c r="BN162" s="5"/>
      <c r="BO162" s="5"/>
      <c r="BP162" s="5"/>
      <c r="BQ162" s="5"/>
      <c r="BR162" s="5"/>
      <c r="BS162" s="5"/>
      <c r="BT162" s="5"/>
      <c r="BU162" s="5"/>
      <c r="BV162" s="5"/>
      <c r="BW162" s="5"/>
      <c r="BX162" s="5"/>
      <c r="BY162" s="5"/>
      <c r="BZ162" s="5"/>
      <c r="CA162" s="5"/>
    </row>
    <row r="163" spans="58:79" ht="9" customHeight="1" x14ac:dyDescent="0.15">
      <c r="BF163" s="5"/>
      <c r="BG163" s="5"/>
      <c r="BH163" s="5"/>
      <c r="BI163" s="5"/>
      <c r="BJ163" s="5"/>
      <c r="BK163" s="5"/>
      <c r="BL163" s="5"/>
      <c r="BM163" s="5"/>
      <c r="BN163" s="5"/>
      <c r="BO163" s="5"/>
      <c r="BP163" s="5"/>
      <c r="BQ163" s="5"/>
      <c r="BR163" s="5"/>
      <c r="BS163" s="5"/>
      <c r="BT163" s="5"/>
      <c r="BU163" s="5"/>
      <c r="BV163" s="5"/>
      <c r="BW163" s="5"/>
      <c r="BX163" s="5"/>
      <c r="BY163" s="5"/>
      <c r="BZ163" s="5"/>
      <c r="CA163" s="5"/>
    </row>
    <row r="164" spans="58:79" ht="9" customHeight="1" x14ac:dyDescent="0.15">
      <c r="BF164" s="5"/>
      <c r="BG164" s="5"/>
      <c r="BH164" s="5"/>
      <c r="BI164" s="5"/>
      <c r="BJ164" s="5"/>
      <c r="BK164" s="5"/>
      <c r="BL164" s="5"/>
      <c r="BM164" s="5"/>
      <c r="BN164" s="5"/>
      <c r="BO164" s="5"/>
      <c r="BP164" s="5"/>
      <c r="BQ164" s="5"/>
      <c r="BR164" s="5"/>
      <c r="BS164" s="5"/>
      <c r="BT164" s="5"/>
      <c r="BU164" s="5"/>
      <c r="BV164" s="5"/>
      <c r="BW164" s="5"/>
      <c r="BX164" s="5"/>
      <c r="BY164" s="5"/>
      <c r="BZ164" s="5"/>
      <c r="CA164" s="5"/>
    </row>
    <row r="165" spans="58:79" ht="9" customHeight="1" x14ac:dyDescent="0.15">
      <c r="BF165" s="5"/>
      <c r="BG165" s="5"/>
      <c r="BH165" s="5"/>
      <c r="BI165" s="5"/>
      <c r="BJ165" s="5"/>
      <c r="BK165" s="5"/>
      <c r="BL165" s="5"/>
      <c r="BM165" s="5"/>
      <c r="BN165" s="5"/>
      <c r="BO165" s="5"/>
      <c r="BP165" s="5"/>
      <c r="BQ165" s="5"/>
      <c r="BR165" s="5"/>
      <c r="BS165" s="5"/>
      <c r="BT165" s="5"/>
      <c r="BU165" s="5"/>
      <c r="BV165" s="5"/>
      <c r="BW165" s="5"/>
      <c r="BX165" s="5"/>
      <c r="BY165" s="5"/>
      <c r="BZ165" s="5"/>
      <c r="CA165" s="5"/>
    </row>
    <row r="166" spans="58:79" ht="9" customHeight="1" x14ac:dyDescent="0.15">
      <c r="BF166" s="5"/>
      <c r="BG166" s="5"/>
      <c r="BH166" s="5"/>
      <c r="BI166" s="5"/>
      <c r="BJ166" s="5"/>
      <c r="BK166" s="5"/>
      <c r="BL166" s="5"/>
      <c r="BM166" s="5"/>
      <c r="BN166" s="5"/>
      <c r="BO166" s="5"/>
      <c r="BP166" s="5"/>
      <c r="BQ166" s="5"/>
      <c r="BR166" s="5"/>
      <c r="BS166" s="5"/>
      <c r="BT166" s="5"/>
      <c r="BU166" s="5"/>
      <c r="BV166" s="5"/>
      <c r="BW166" s="5"/>
      <c r="BX166" s="5"/>
      <c r="BY166" s="5"/>
      <c r="BZ166" s="5"/>
      <c r="CA166" s="5"/>
    </row>
    <row r="167" spans="58:79" ht="9" customHeight="1" x14ac:dyDescent="0.15">
      <c r="BF167" s="5"/>
      <c r="BG167" s="5"/>
      <c r="BH167" s="5"/>
      <c r="BI167" s="5"/>
      <c r="BJ167" s="5"/>
      <c r="BK167" s="5"/>
      <c r="BL167" s="5"/>
      <c r="BM167" s="5"/>
      <c r="BN167" s="5"/>
      <c r="BO167" s="5"/>
      <c r="BP167" s="5"/>
      <c r="BQ167" s="5"/>
      <c r="BR167" s="5"/>
      <c r="BS167" s="5"/>
      <c r="BT167" s="5"/>
      <c r="BU167" s="5"/>
      <c r="BV167" s="5"/>
      <c r="BW167" s="5"/>
      <c r="BX167" s="5"/>
      <c r="BY167" s="5"/>
      <c r="BZ167" s="5"/>
      <c r="CA167" s="5"/>
    </row>
    <row r="168" spans="58:79" ht="9" customHeight="1" x14ac:dyDescent="0.15">
      <c r="BF168" s="5"/>
      <c r="BG168" s="5"/>
      <c r="BH168" s="5"/>
      <c r="BI168" s="5"/>
      <c r="BJ168" s="5"/>
      <c r="BK168" s="5"/>
      <c r="BL168" s="5"/>
      <c r="BM168" s="5"/>
      <c r="BN168" s="5"/>
      <c r="BO168" s="5"/>
      <c r="BP168" s="5"/>
      <c r="BQ168" s="5"/>
      <c r="BR168" s="5"/>
      <c r="BS168" s="5"/>
      <c r="BT168" s="5"/>
      <c r="BU168" s="5"/>
      <c r="BV168" s="5"/>
      <c r="BW168" s="5"/>
      <c r="BX168" s="5"/>
      <c r="BY168" s="5"/>
      <c r="BZ168" s="5"/>
      <c r="CA168" s="5"/>
    </row>
    <row r="169" spans="58:79" ht="9" customHeight="1" x14ac:dyDescent="0.15">
      <c r="BF169" s="5"/>
      <c r="BG169" s="5"/>
      <c r="BH169" s="5"/>
      <c r="BI169" s="5"/>
      <c r="BJ169" s="5"/>
      <c r="BK169" s="5"/>
      <c r="BL169" s="5"/>
      <c r="BM169" s="5"/>
      <c r="BN169" s="5"/>
      <c r="BO169" s="5"/>
      <c r="BP169" s="5"/>
      <c r="BQ169" s="5"/>
      <c r="BR169" s="5"/>
      <c r="BS169" s="5"/>
      <c r="BT169" s="5"/>
      <c r="BU169" s="5"/>
      <c r="BV169" s="5"/>
      <c r="BW169" s="5"/>
      <c r="BX169" s="5"/>
      <c r="BY169" s="5"/>
      <c r="BZ169" s="5"/>
      <c r="CA169" s="5"/>
    </row>
    <row r="170" spans="58:79" ht="9" customHeight="1" x14ac:dyDescent="0.15">
      <c r="BF170" s="5"/>
      <c r="BG170" s="5"/>
      <c r="BH170" s="5"/>
      <c r="BI170" s="5"/>
      <c r="BJ170" s="5"/>
      <c r="BK170" s="5"/>
      <c r="BL170" s="5"/>
      <c r="BM170" s="5"/>
      <c r="BN170" s="5"/>
      <c r="BO170" s="5"/>
      <c r="BP170" s="5"/>
      <c r="BQ170" s="5"/>
      <c r="BR170" s="5"/>
      <c r="BS170" s="5"/>
      <c r="BT170" s="5"/>
      <c r="BU170" s="5"/>
      <c r="BV170" s="5"/>
      <c r="BW170" s="5"/>
      <c r="BX170" s="5"/>
      <c r="BY170" s="5"/>
      <c r="BZ170" s="5"/>
      <c r="CA170" s="5"/>
    </row>
    <row r="171" spans="58:79" ht="9" customHeight="1" x14ac:dyDescent="0.15">
      <c r="BF171" s="5"/>
      <c r="BG171" s="5"/>
      <c r="BH171" s="5"/>
      <c r="BI171" s="5"/>
      <c r="BJ171" s="5"/>
      <c r="BK171" s="5"/>
      <c r="BL171" s="5"/>
      <c r="BM171" s="5"/>
      <c r="BN171" s="5"/>
      <c r="BO171" s="5"/>
      <c r="BP171" s="5"/>
      <c r="BQ171" s="5"/>
      <c r="BR171" s="5"/>
      <c r="BS171" s="5"/>
      <c r="BT171" s="5"/>
      <c r="BU171" s="5"/>
      <c r="BV171" s="5"/>
      <c r="BW171" s="5"/>
      <c r="BX171" s="5"/>
      <c r="BY171" s="5"/>
      <c r="BZ171" s="5"/>
      <c r="CA171" s="5"/>
    </row>
    <row r="172" spans="58:79" ht="9" customHeight="1" x14ac:dyDescent="0.15">
      <c r="BF172" s="5"/>
      <c r="BG172" s="5"/>
      <c r="BH172" s="5"/>
      <c r="BI172" s="5"/>
      <c r="BJ172" s="5"/>
      <c r="BK172" s="5"/>
      <c r="BL172" s="5"/>
      <c r="BM172" s="5"/>
      <c r="BN172" s="5"/>
      <c r="BO172" s="5"/>
      <c r="BP172" s="5"/>
      <c r="BQ172" s="5"/>
      <c r="BR172" s="5"/>
      <c r="BS172" s="5"/>
      <c r="BT172" s="5"/>
      <c r="BU172" s="5"/>
      <c r="BV172" s="5"/>
      <c r="BW172" s="5"/>
      <c r="BX172" s="5"/>
      <c r="BY172" s="5"/>
      <c r="BZ172" s="5"/>
      <c r="CA172" s="5"/>
    </row>
    <row r="173" spans="58:79" ht="9" customHeight="1" x14ac:dyDescent="0.15">
      <c r="BF173" s="5"/>
      <c r="BG173" s="5"/>
      <c r="BH173" s="5"/>
      <c r="BI173" s="5"/>
      <c r="BJ173" s="5"/>
      <c r="BK173" s="5"/>
      <c r="BL173" s="5"/>
      <c r="BM173" s="5"/>
      <c r="BN173" s="5"/>
      <c r="BO173" s="5"/>
      <c r="BP173" s="5"/>
      <c r="BQ173" s="5"/>
      <c r="BR173" s="5"/>
      <c r="BS173" s="5"/>
      <c r="BT173" s="5"/>
      <c r="BU173" s="5"/>
      <c r="BV173" s="5"/>
      <c r="BW173" s="5"/>
      <c r="BX173" s="5"/>
      <c r="BY173" s="5"/>
      <c r="BZ173" s="5"/>
      <c r="CA173" s="5"/>
    </row>
    <row r="174" spans="58:79" ht="9" customHeight="1" x14ac:dyDescent="0.15">
      <c r="BF174" s="5"/>
      <c r="BG174" s="5"/>
      <c r="BH174" s="5"/>
      <c r="BI174" s="5"/>
      <c r="BJ174" s="5"/>
      <c r="BK174" s="5"/>
      <c r="BL174" s="5"/>
      <c r="BM174" s="5"/>
      <c r="BN174" s="5"/>
      <c r="BO174" s="5"/>
      <c r="BP174" s="5"/>
      <c r="BQ174" s="5"/>
      <c r="BR174" s="5"/>
      <c r="BS174" s="5"/>
      <c r="BT174" s="5"/>
      <c r="BU174" s="5"/>
      <c r="BV174" s="5"/>
      <c r="BW174" s="5"/>
      <c r="BX174" s="5"/>
      <c r="BY174" s="5"/>
      <c r="BZ174" s="5"/>
      <c r="CA174" s="5"/>
    </row>
    <row r="175" spans="58:79" ht="12" customHeight="1" x14ac:dyDescent="0.15">
      <c r="BF175" s="7"/>
      <c r="BG175" s="7"/>
      <c r="BH175" s="5"/>
      <c r="BI175" s="5"/>
      <c r="BJ175" s="5"/>
      <c r="BK175" s="5"/>
      <c r="BL175" s="5"/>
      <c r="BM175" s="5"/>
      <c r="BN175" s="5"/>
      <c r="BO175" s="5"/>
      <c r="BP175" s="5"/>
      <c r="BQ175" s="5"/>
      <c r="BR175" s="5"/>
      <c r="BS175" s="5"/>
      <c r="BT175" s="5"/>
      <c r="BU175" s="5"/>
      <c r="BV175" s="5"/>
      <c r="BW175" s="5"/>
      <c r="BX175" s="5"/>
      <c r="BY175" s="5"/>
      <c r="BZ175" s="5"/>
      <c r="CA175" s="5"/>
    </row>
    <row r="176" spans="58:79" ht="12" customHeight="1" x14ac:dyDescent="0.15">
      <c r="BF176" s="5"/>
      <c r="BG176" s="5"/>
      <c r="BH176" s="5"/>
      <c r="BI176" s="5"/>
      <c r="BJ176" s="5"/>
      <c r="BK176" s="5"/>
      <c r="BL176" s="5"/>
      <c r="BM176" s="5"/>
      <c r="BN176" s="5"/>
      <c r="BO176" s="5"/>
      <c r="BP176" s="5"/>
      <c r="BQ176" s="5"/>
      <c r="BR176" s="5"/>
      <c r="BS176" s="5"/>
      <c r="BT176" s="5"/>
      <c r="BU176" s="5"/>
      <c r="BV176" s="5"/>
      <c r="BW176" s="5"/>
      <c r="BX176" s="5"/>
      <c r="BY176" s="5"/>
      <c r="BZ176" s="5"/>
      <c r="CA176" s="5"/>
    </row>
    <row r="177" spans="58:79" ht="9" customHeight="1" x14ac:dyDescent="0.15">
      <c r="BF177" s="5"/>
      <c r="BG177" s="5"/>
      <c r="BH177" s="5"/>
      <c r="BI177" s="5"/>
      <c r="BJ177" s="5"/>
      <c r="BK177" s="5"/>
      <c r="BL177" s="5"/>
      <c r="BM177" s="5"/>
      <c r="BN177" s="5"/>
      <c r="BO177" s="5"/>
      <c r="BP177" s="5"/>
      <c r="BQ177" s="5"/>
      <c r="BR177" s="5"/>
      <c r="BS177" s="5"/>
      <c r="BT177" s="5"/>
      <c r="BU177" s="5"/>
      <c r="BV177" s="5"/>
      <c r="BW177" s="5"/>
      <c r="BX177" s="5"/>
      <c r="BY177" s="5"/>
      <c r="BZ177" s="5"/>
      <c r="CA177" s="5"/>
    </row>
  </sheetData>
  <mergeCells count="70">
    <mergeCell ref="A2:BE3"/>
    <mergeCell ref="A4:BE5"/>
    <mergeCell ref="C9:V10"/>
    <mergeCell ref="W9:AF12"/>
    <mergeCell ref="AG9:BD10"/>
    <mergeCell ref="AG11:BD12"/>
    <mergeCell ref="H12:S22"/>
    <mergeCell ref="W13:AF16"/>
    <mergeCell ref="AG13:BD14"/>
    <mergeCell ref="AG15:BD16"/>
    <mergeCell ref="F24:U26"/>
    <mergeCell ref="Y25:AF27"/>
    <mergeCell ref="AH25:BC27"/>
    <mergeCell ref="C28:F31"/>
    <mergeCell ref="G28:V29"/>
    <mergeCell ref="W28:AF31"/>
    <mergeCell ref="AH28:BC31"/>
    <mergeCell ref="G30:V31"/>
    <mergeCell ref="W17:X27"/>
    <mergeCell ref="Y17:AF20"/>
    <mergeCell ref="AH17:BC18"/>
    <mergeCell ref="AH19:BC20"/>
    <mergeCell ref="Y21:AF24"/>
    <mergeCell ref="AH21:BC22"/>
    <mergeCell ref="AH23:BC24"/>
    <mergeCell ref="E48:BB49"/>
    <mergeCell ref="F32:P32"/>
    <mergeCell ref="F33:P33"/>
    <mergeCell ref="AU33:BA34"/>
    <mergeCell ref="F34:P34"/>
    <mergeCell ref="F35:P35"/>
    <mergeCell ref="D36:AQ37"/>
    <mergeCell ref="AU36:BA41"/>
    <mergeCell ref="C38:I41"/>
    <mergeCell ref="J38:AQ39"/>
    <mergeCell ref="J40:AQ41"/>
    <mergeCell ref="C42:AE42"/>
    <mergeCell ref="AF42:AQ42"/>
    <mergeCell ref="C43:I45"/>
    <mergeCell ref="L43:AO45"/>
    <mergeCell ref="AR43:BD45"/>
    <mergeCell ref="E73:BC74"/>
    <mergeCell ref="G50:Q53"/>
    <mergeCell ref="G54:BB55"/>
    <mergeCell ref="G56:AB57"/>
    <mergeCell ref="AT56:AZ61"/>
    <mergeCell ref="G58:L59"/>
    <mergeCell ref="M58:AJ59"/>
    <mergeCell ref="G60:L61"/>
    <mergeCell ref="M60:AJ61"/>
    <mergeCell ref="E63:BC64"/>
    <mergeCell ref="E65:BC65"/>
    <mergeCell ref="F66:BD66"/>
    <mergeCell ref="E68:BC68"/>
    <mergeCell ref="E69:BC72"/>
    <mergeCell ref="C86:BD87"/>
    <mergeCell ref="E75:BC76"/>
    <mergeCell ref="E78:Y85"/>
    <mergeCell ref="AA78:AO79"/>
    <mergeCell ref="AP78:BD79"/>
    <mergeCell ref="AA80:AJ81"/>
    <mergeCell ref="AK80:AO81"/>
    <mergeCell ref="AP80:AT81"/>
    <mergeCell ref="AU80:AY81"/>
    <mergeCell ref="AZ80:BD81"/>
    <mergeCell ref="AA82:AJ85"/>
    <mergeCell ref="AK82:AO85"/>
    <mergeCell ref="AP82:AT85"/>
    <mergeCell ref="AU82:AY85"/>
    <mergeCell ref="AZ82:BD85"/>
  </mergeCells>
  <phoneticPr fontId="1"/>
  <printOptions horizontalCentered="1" verticalCentered="1"/>
  <pageMargins left="0" right="0" top="0" bottom="0" header="0.23622047244094491" footer="0.19685039370078741"/>
  <pageSetup paperSize="9" fitToHeight="0" orientation="portrait" verticalDpi="96"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nchor moveWithCells="1">
                  <from>
                    <xdr:col>16</xdr:col>
                    <xdr:colOff>9525</xdr:colOff>
                    <xdr:row>34</xdr:row>
                    <xdr:rowOff>85725</xdr:rowOff>
                  </from>
                  <to>
                    <xdr:col>18</xdr:col>
                    <xdr:colOff>0</xdr:colOff>
                    <xdr:row>36</xdr:row>
                    <xdr:rowOff>47625</xdr:rowOff>
                  </to>
                </anchor>
              </controlPr>
            </control>
          </mc:Choice>
        </mc:AlternateContent>
        <mc:AlternateContent xmlns:mc="http://schemas.openxmlformats.org/markup-compatibility/2006">
          <mc:Choice Requires="x14">
            <control shapeId="44034" r:id="rId5" name="Check Box 2">
              <controlPr defaultSize="0" autoFill="0" autoLine="0" autoPict="0">
                <anchor moveWithCells="1">
                  <from>
                    <xdr:col>28</xdr:col>
                    <xdr:colOff>9525</xdr:colOff>
                    <xdr:row>34</xdr:row>
                    <xdr:rowOff>104775</xdr:rowOff>
                  </from>
                  <to>
                    <xdr:col>29</xdr:col>
                    <xdr:colOff>104775</xdr:colOff>
                    <xdr:row>36</xdr:row>
                    <xdr:rowOff>19050</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from>
                    <xdr:col>16</xdr:col>
                    <xdr:colOff>9525</xdr:colOff>
                    <xdr:row>35</xdr:row>
                    <xdr:rowOff>95250</xdr:rowOff>
                  </from>
                  <to>
                    <xdr:col>18</xdr:col>
                    <xdr:colOff>0</xdr:colOff>
                    <xdr:row>37</xdr:row>
                    <xdr:rowOff>38100</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from>
                    <xdr:col>23</xdr:col>
                    <xdr:colOff>57150</xdr:colOff>
                    <xdr:row>35</xdr:row>
                    <xdr:rowOff>104775</xdr:rowOff>
                  </from>
                  <to>
                    <xdr:col>25</xdr:col>
                    <xdr:colOff>47625</xdr:colOff>
                    <xdr:row>37</xdr:row>
                    <xdr:rowOff>19050</xdr:rowOff>
                  </to>
                </anchor>
              </controlPr>
            </control>
          </mc:Choice>
        </mc:AlternateContent>
        <mc:AlternateContent xmlns:mc="http://schemas.openxmlformats.org/markup-compatibility/2006">
          <mc:Choice Requires="x14">
            <control shapeId="44037" r:id="rId8" name="Check Box 5">
              <controlPr defaultSize="0" autoFill="0" autoLine="0" autoPict="0">
                <anchor moveWithCells="1">
                  <from>
                    <xdr:col>3</xdr:col>
                    <xdr:colOff>85725</xdr:colOff>
                    <xdr:row>62</xdr:row>
                    <xdr:rowOff>28575</xdr:rowOff>
                  </from>
                  <to>
                    <xdr:col>5</xdr:col>
                    <xdr:colOff>76200</xdr:colOff>
                    <xdr:row>63</xdr:row>
                    <xdr:rowOff>114300</xdr:rowOff>
                  </to>
                </anchor>
              </controlPr>
            </control>
          </mc:Choice>
        </mc:AlternateContent>
        <mc:AlternateContent xmlns:mc="http://schemas.openxmlformats.org/markup-compatibility/2006">
          <mc:Choice Requires="x14">
            <control shapeId="44038" r:id="rId9" name="Check Box 6">
              <controlPr defaultSize="0" autoFill="0" autoLine="0" autoPict="0">
                <anchor moveWithCells="1">
                  <from>
                    <xdr:col>3</xdr:col>
                    <xdr:colOff>85725</xdr:colOff>
                    <xdr:row>63</xdr:row>
                    <xdr:rowOff>85725</xdr:rowOff>
                  </from>
                  <to>
                    <xdr:col>5</xdr:col>
                    <xdr:colOff>76200</xdr:colOff>
                    <xdr:row>65</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DX96"/>
  <sheetViews>
    <sheetView showGridLines="0" showWhiteSpace="0" view="pageBreakPreview" zoomScale="140" zoomScaleNormal="100" zoomScaleSheetLayoutView="140" zoomScalePageLayoutView="145" workbookViewId="0">
      <selection activeCell="AP8" sqref="AP8"/>
    </sheetView>
  </sheetViews>
  <sheetFormatPr defaultColWidth="9" defaultRowHeight="13.5" x14ac:dyDescent="0.15"/>
  <cols>
    <col min="1" max="3" width="1.5" style="6" customWidth="1"/>
    <col min="4" max="4" width="1.75" style="6" customWidth="1"/>
    <col min="5" max="14" width="1.5" style="6" customWidth="1"/>
    <col min="15" max="16" width="2" style="6" customWidth="1"/>
    <col min="17" max="55" width="1.5" style="6" customWidth="1"/>
    <col min="56" max="57" width="1.25" style="6" customWidth="1"/>
    <col min="58" max="128" width="2" style="6" customWidth="1"/>
    <col min="129" max="16384" width="9" style="6"/>
  </cols>
  <sheetData>
    <row r="1" spans="1:128" ht="9" customHeight="1" x14ac:dyDescent="0.15">
      <c r="A1" s="42"/>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4"/>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row>
    <row r="2" spans="1:128" ht="9" customHeight="1" x14ac:dyDescent="0.15">
      <c r="A2" s="45"/>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7"/>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row>
    <row r="3" spans="1:128" ht="9" customHeight="1" x14ac:dyDescent="0.15">
      <c r="A3" s="12"/>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33"/>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row>
    <row r="4" spans="1:128" ht="9" customHeight="1" x14ac:dyDescent="0.15">
      <c r="A4" s="12"/>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33"/>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row>
    <row r="5" spans="1:128" ht="9" customHeight="1" x14ac:dyDescent="0.15">
      <c r="A5" s="12"/>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33"/>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row>
    <row r="6" spans="1:128" ht="9" customHeight="1" x14ac:dyDescent="0.15">
      <c r="A6" s="12"/>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14"/>
      <c r="AV6" s="5"/>
      <c r="AW6" s="5"/>
      <c r="AX6" s="14"/>
      <c r="AY6" s="14"/>
      <c r="AZ6" s="14"/>
      <c r="BA6" s="14"/>
      <c r="BB6" s="14"/>
      <c r="BC6" s="14"/>
      <c r="BD6" s="5"/>
      <c r="BE6" s="33"/>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row>
    <row r="7" spans="1:128" ht="9" customHeight="1" x14ac:dyDescent="0.15">
      <c r="A7" s="12"/>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98"/>
      <c r="AV7" s="598"/>
      <c r="AW7" s="598"/>
      <c r="AX7" s="598"/>
      <c r="AY7" s="598"/>
      <c r="AZ7" s="598"/>
      <c r="BA7" s="598"/>
      <c r="BB7" s="598"/>
      <c r="BC7" s="598"/>
      <c r="BD7" s="5"/>
      <c r="BE7" s="33"/>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row>
    <row r="8" spans="1:128" ht="12" customHeight="1" x14ac:dyDescent="0.15">
      <c r="A8" s="12"/>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98"/>
      <c r="AV8" s="598"/>
      <c r="AW8" s="598"/>
      <c r="AX8" s="598"/>
      <c r="AY8" s="598"/>
      <c r="AZ8" s="598"/>
      <c r="BA8" s="598"/>
      <c r="BB8" s="598"/>
      <c r="BC8" s="598"/>
      <c r="BD8" s="5"/>
      <c r="BE8" s="33"/>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row>
    <row r="9" spans="1:128" ht="20.25" customHeight="1" x14ac:dyDescent="0.15">
      <c r="A9" s="12"/>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12"/>
      <c r="AV9" s="5"/>
      <c r="AW9" s="5"/>
      <c r="AX9" s="5"/>
      <c r="AY9" s="5"/>
      <c r="AZ9" s="5"/>
      <c r="BA9" s="5"/>
      <c r="BB9" s="5"/>
      <c r="BC9" s="33"/>
      <c r="BD9" s="5"/>
      <c r="BE9" s="33"/>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row>
    <row r="10" spans="1:128" ht="12" customHeight="1" x14ac:dyDescent="0.15">
      <c r="A10" s="48"/>
      <c r="B10" s="49"/>
      <c r="C10" s="49"/>
      <c r="D10" s="49"/>
      <c r="E10" s="49"/>
      <c r="F10" s="49"/>
      <c r="G10" s="49"/>
      <c r="H10" s="50" t="s">
        <v>6108</v>
      </c>
      <c r="I10" s="51"/>
      <c r="J10" s="51"/>
      <c r="K10" s="51"/>
      <c r="L10" s="51"/>
      <c r="M10" s="51"/>
      <c r="N10" s="51"/>
      <c r="O10" s="51"/>
      <c r="P10" s="51"/>
      <c r="Q10" s="51"/>
      <c r="R10" s="51"/>
      <c r="S10" s="51"/>
      <c r="T10" s="51"/>
      <c r="U10" s="51"/>
      <c r="V10" s="52" t="s">
        <v>6109</v>
      </c>
      <c r="W10" s="51"/>
      <c r="X10" s="51"/>
      <c r="Y10" s="51"/>
      <c r="Z10" s="51"/>
      <c r="AA10" s="51"/>
      <c r="AB10" s="51"/>
      <c r="AC10" s="51"/>
      <c r="AD10" s="51"/>
      <c r="AE10" s="51"/>
      <c r="AF10" s="51"/>
      <c r="AH10" s="53" t="s">
        <v>6110</v>
      </c>
      <c r="AI10" s="51"/>
      <c r="AJ10" s="51"/>
      <c r="AK10" s="53" t="s">
        <v>6111</v>
      </c>
      <c r="AM10" s="51"/>
      <c r="AN10" s="53" t="s">
        <v>6112</v>
      </c>
      <c r="AQ10" s="51"/>
      <c r="AR10" s="51"/>
      <c r="AS10" s="51"/>
      <c r="AT10" s="54"/>
      <c r="AU10" s="12"/>
      <c r="AV10" s="5"/>
      <c r="AW10" s="5"/>
      <c r="AX10" s="5"/>
      <c r="AY10" s="5"/>
      <c r="AZ10" s="5"/>
      <c r="BA10" s="5"/>
      <c r="BB10" s="5"/>
      <c r="BC10" s="33"/>
      <c r="BD10" s="5"/>
      <c r="BE10" s="33"/>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row>
    <row r="11" spans="1:128" ht="11.25" customHeight="1" x14ac:dyDescent="0.15">
      <c r="A11" s="48"/>
      <c r="B11" s="49"/>
      <c r="C11" s="49"/>
      <c r="D11" s="49"/>
      <c r="E11" s="49"/>
      <c r="F11" s="49"/>
      <c r="G11" s="49"/>
      <c r="H11" s="51" t="s">
        <v>6113</v>
      </c>
      <c r="I11" s="51"/>
      <c r="J11" s="51"/>
      <c r="K11" s="51"/>
      <c r="L11" s="51"/>
      <c r="M11" s="51"/>
      <c r="N11" s="51"/>
      <c r="O11" s="51"/>
      <c r="P11" s="51"/>
      <c r="Q11" s="51"/>
      <c r="R11" s="51"/>
      <c r="S11" s="51"/>
      <c r="T11" s="51"/>
      <c r="U11" s="51"/>
      <c r="V11" s="51" t="s">
        <v>6114</v>
      </c>
      <c r="W11" s="51"/>
      <c r="X11" s="51"/>
      <c r="Y11" s="51"/>
      <c r="Z11" s="51"/>
      <c r="AA11" s="51"/>
      <c r="AB11" s="51"/>
      <c r="AC11" s="51"/>
      <c r="AD11" s="51"/>
      <c r="AE11" s="51"/>
      <c r="AF11" s="51"/>
      <c r="AH11" s="51" t="s">
        <v>6115</v>
      </c>
      <c r="AI11" s="51"/>
      <c r="AJ11" s="51"/>
      <c r="AK11" s="51" t="s">
        <v>6116</v>
      </c>
      <c r="AM11" s="51"/>
      <c r="AN11" s="51" t="s">
        <v>6117</v>
      </c>
      <c r="AQ11" s="51"/>
      <c r="AR11" s="51"/>
      <c r="AS11" s="51"/>
      <c r="AT11" s="54"/>
      <c r="AU11" s="12"/>
      <c r="AV11" s="5"/>
      <c r="AW11" s="5"/>
      <c r="AX11" s="5"/>
      <c r="AY11" s="5"/>
      <c r="AZ11" s="5"/>
      <c r="BA11" s="5"/>
      <c r="BB11" s="5"/>
      <c r="BC11" s="33"/>
      <c r="BD11" s="5"/>
      <c r="BE11" s="33"/>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row>
    <row r="12" spans="1:128" ht="9" customHeight="1" x14ac:dyDescent="0.15">
      <c r="A12" s="12"/>
      <c r="B12" s="5"/>
      <c r="C12" s="5"/>
      <c r="D12" s="5"/>
      <c r="E12" s="5"/>
      <c r="F12" s="5"/>
      <c r="G12" s="5"/>
      <c r="H12" s="5"/>
      <c r="I12" s="5"/>
      <c r="J12" s="5"/>
      <c r="K12" s="5"/>
      <c r="L12" s="5"/>
      <c r="M12" s="5"/>
      <c r="N12" s="5"/>
      <c r="O12" s="55"/>
      <c r="P12" s="5"/>
      <c r="Q12" s="5"/>
      <c r="R12" s="5"/>
      <c r="S12" s="5"/>
      <c r="T12" s="5"/>
      <c r="U12" s="5"/>
      <c r="V12" s="5"/>
      <c r="W12" s="5"/>
      <c r="X12" s="5"/>
      <c r="Y12" s="12"/>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33"/>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row>
    <row r="13" spans="1:128" ht="9" customHeight="1" x14ac:dyDescent="0.15">
      <c r="A13" s="12"/>
      <c r="B13" s="5"/>
      <c r="C13" s="5"/>
      <c r="D13" s="5"/>
      <c r="E13" s="5"/>
      <c r="F13" s="5"/>
      <c r="G13" s="5"/>
      <c r="H13" s="5"/>
      <c r="I13" s="5"/>
      <c r="J13" s="5"/>
      <c r="K13" s="5"/>
      <c r="L13" s="5"/>
      <c r="M13" s="5"/>
      <c r="N13" s="5"/>
      <c r="O13" s="55"/>
      <c r="P13" s="5"/>
      <c r="Q13" s="5"/>
      <c r="R13" s="5"/>
      <c r="S13" s="5"/>
      <c r="T13" s="5"/>
      <c r="U13" s="5"/>
      <c r="V13" s="5"/>
      <c r="W13" s="5"/>
      <c r="X13" s="33"/>
      <c r="Y13" s="571" t="str">
        <f>'Seal (Revision Mark) Form印鑑届書'!AG9</f>
        <v>SampleName Limited Liability Company</v>
      </c>
      <c r="Z13" s="572"/>
      <c r="AA13" s="572"/>
      <c r="AB13" s="572"/>
      <c r="AC13" s="572"/>
      <c r="AD13" s="572"/>
      <c r="AE13" s="572"/>
      <c r="AF13" s="572"/>
      <c r="AG13" s="572"/>
      <c r="AH13" s="572"/>
      <c r="AI13" s="572"/>
      <c r="AJ13" s="572"/>
      <c r="AK13" s="572"/>
      <c r="AL13" s="572"/>
      <c r="AM13" s="572"/>
      <c r="AN13" s="572"/>
      <c r="AO13" s="572"/>
      <c r="AP13" s="572"/>
      <c r="AQ13" s="572"/>
      <c r="AR13" s="572"/>
      <c r="AS13" s="572"/>
      <c r="AT13" s="572"/>
      <c r="AU13" s="572"/>
      <c r="AV13" s="572"/>
      <c r="AW13" s="572"/>
      <c r="AX13" s="572"/>
      <c r="AY13" s="572"/>
      <c r="AZ13" s="572"/>
      <c r="BA13" s="572"/>
      <c r="BB13" s="572"/>
      <c r="BC13" s="5"/>
      <c r="BD13" s="5"/>
      <c r="BE13" s="33"/>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row>
    <row r="14" spans="1:128" ht="9" customHeight="1" thickBot="1" x14ac:dyDescent="0.2">
      <c r="A14" s="12"/>
      <c r="B14" s="5"/>
      <c r="C14" s="5"/>
      <c r="D14" s="5"/>
      <c r="E14" s="5"/>
      <c r="F14" s="5"/>
      <c r="G14" s="5"/>
      <c r="H14" s="5"/>
      <c r="I14" s="5"/>
      <c r="J14" s="5"/>
      <c r="K14" s="5"/>
      <c r="L14" s="5"/>
      <c r="M14" s="5"/>
      <c r="N14" s="5"/>
      <c r="O14" s="55"/>
      <c r="P14" s="5"/>
      <c r="Q14" s="5"/>
      <c r="R14" s="5"/>
      <c r="S14" s="5"/>
      <c r="T14" s="5"/>
      <c r="U14" s="5"/>
      <c r="V14" s="5"/>
      <c r="W14" s="5"/>
      <c r="X14" s="33"/>
      <c r="Y14" s="571"/>
      <c r="Z14" s="572"/>
      <c r="AA14" s="572"/>
      <c r="AB14" s="572"/>
      <c r="AC14" s="572"/>
      <c r="AD14" s="572"/>
      <c r="AE14" s="572"/>
      <c r="AF14" s="572"/>
      <c r="AG14" s="572"/>
      <c r="AH14" s="572"/>
      <c r="AI14" s="572"/>
      <c r="AJ14" s="572"/>
      <c r="AK14" s="572"/>
      <c r="AL14" s="572"/>
      <c r="AM14" s="572"/>
      <c r="AN14" s="572"/>
      <c r="AO14" s="572"/>
      <c r="AP14" s="572"/>
      <c r="AQ14" s="572"/>
      <c r="AR14" s="572"/>
      <c r="AS14" s="572"/>
      <c r="AT14" s="572"/>
      <c r="AU14" s="572"/>
      <c r="AV14" s="572"/>
      <c r="AW14" s="572"/>
      <c r="AX14" s="572"/>
      <c r="AY14" s="572"/>
      <c r="AZ14" s="572"/>
      <c r="BA14" s="572"/>
      <c r="BB14" s="572"/>
      <c r="BC14" s="5"/>
      <c r="BD14" s="5"/>
      <c r="BE14" s="33"/>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row>
    <row r="15" spans="1:128" ht="12.75" customHeight="1" x14ac:dyDescent="0.15">
      <c r="A15" s="12"/>
      <c r="B15" s="56"/>
      <c r="C15" s="56"/>
      <c r="D15" s="56"/>
      <c r="E15" s="56"/>
      <c r="F15" s="56"/>
      <c r="G15" s="56"/>
      <c r="H15" s="56"/>
      <c r="I15" s="56"/>
      <c r="J15" s="56"/>
      <c r="K15" s="56"/>
      <c r="L15" s="56"/>
      <c r="M15" s="56"/>
      <c r="N15" s="57"/>
      <c r="O15" s="55"/>
      <c r="P15" s="5"/>
      <c r="Q15" s="5"/>
      <c r="R15" s="5"/>
      <c r="S15" s="5"/>
      <c r="T15" s="5"/>
      <c r="U15" s="5"/>
      <c r="V15" s="5"/>
      <c r="W15" s="5"/>
      <c r="X15" s="33"/>
      <c r="Y15" s="571" t="str">
        <f>'Seal (Revision Mark) Form印鑑届書'!AG11</f>
        <v>SampleName合同会社</v>
      </c>
      <c r="Z15" s="572"/>
      <c r="AA15" s="572"/>
      <c r="AB15" s="572"/>
      <c r="AC15" s="572"/>
      <c r="AD15" s="572"/>
      <c r="AE15" s="572"/>
      <c r="AF15" s="572"/>
      <c r="AG15" s="572"/>
      <c r="AH15" s="572"/>
      <c r="AI15" s="572"/>
      <c r="AJ15" s="572"/>
      <c r="AK15" s="572"/>
      <c r="AL15" s="572"/>
      <c r="AM15" s="572"/>
      <c r="AN15" s="572"/>
      <c r="AO15" s="572"/>
      <c r="AP15" s="572"/>
      <c r="AQ15" s="572"/>
      <c r="AR15" s="572"/>
      <c r="AS15" s="572"/>
      <c r="AT15" s="572"/>
      <c r="AU15" s="572"/>
      <c r="AV15" s="572"/>
      <c r="AW15" s="572"/>
      <c r="AX15" s="572"/>
      <c r="AY15" s="572"/>
      <c r="AZ15" s="572"/>
      <c r="BA15" s="572"/>
      <c r="BB15" s="572"/>
      <c r="BC15" s="5"/>
      <c r="BD15" s="5"/>
      <c r="BE15" s="33"/>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row>
    <row r="16" spans="1:128" ht="9" customHeight="1" x14ac:dyDescent="0.15">
      <c r="A16" s="12"/>
      <c r="B16" s="5"/>
      <c r="C16" s="5"/>
      <c r="D16" s="5"/>
      <c r="E16" s="5"/>
      <c r="F16" s="5"/>
      <c r="G16" s="5"/>
      <c r="H16" s="5"/>
      <c r="I16" s="5"/>
      <c r="J16" s="5"/>
      <c r="K16" s="5"/>
      <c r="L16" s="5"/>
      <c r="M16" s="5"/>
      <c r="N16" s="58"/>
      <c r="O16" s="59"/>
      <c r="P16" s="14"/>
      <c r="Q16" s="14"/>
      <c r="R16" s="14"/>
      <c r="S16" s="14"/>
      <c r="T16" s="14"/>
      <c r="U16" s="14"/>
      <c r="V16" s="14"/>
      <c r="W16" s="14"/>
      <c r="X16" s="60"/>
      <c r="Y16" s="573"/>
      <c r="Z16" s="574"/>
      <c r="AA16" s="574"/>
      <c r="AB16" s="574"/>
      <c r="AC16" s="574"/>
      <c r="AD16" s="574"/>
      <c r="AE16" s="574"/>
      <c r="AF16" s="574"/>
      <c r="AG16" s="574"/>
      <c r="AH16" s="574"/>
      <c r="AI16" s="574"/>
      <c r="AJ16" s="574"/>
      <c r="AK16" s="574"/>
      <c r="AL16" s="574"/>
      <c r="AM16" s="574"/>
      <c r="AN16" s="574"/>
      <c r="AO16" s="574"/>
      <c r="AP16" s="574"/>
      <c r="AQ16" s="574"/>
      <c r="AR16" s="574"/>
      <c r="AS16" s="574"/>
      <c r="AT16" s="574"/>
      <c r="AU16" s="574"/>
      <c r="AV16" s="574"/>
      <c r="AW16" s="574"/>
      <c r="AX16" s="574"/>
      <c r="AY16" s="574"/>
      <c r="AZ16" s="574"/>
      <c r="BA16" s="574"/>
      <c r="BB16" s="574"/>
      <c r="BC16" s="5"/>
      <c r="BD16" s="5"/>
      <c r="BE16" s="33"/>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row>
    <row r="17" spans="1:128" ht="14.25" customHeight="1" x14ac:dyDescent="0.15">
      <c r="A17" s="12"/>
      <c r="B17" s="14"/>
      <c r="C17" s="14"/>
      <c r="D17" s="14"/>
      <c r="E17" s="14"/>
      <c r="F17" s="14"/>
      <c r="G17" s="14"/>
      <c r="H17" s="14"/>
      <c r="I17" s="14"/>
      <c r="J17" s="14"/>
      <c r="K17" s="14"/>
      <c r="L17" s="14"/>
      <c r="M17" s="14"/>
      <c r="N17" s="61"/>
      <c r="O17" s="55"/>
      <c r="P17" s="5"/>
      <c r="Q17" s="9"/>
      <c r="R17" s="9"/>
      <c r="S17" s="9"/>
      <c r="T17" s="9"/>
      <c r="U17" s="9"/>
      <c r="V17" s="9"/>
      <c r="W17" s="9"/>
      <c r="X17" s="62"/>
      <c r="Y17" s="575" t="str">
        <f>'Seal (Revision Mark) Form印鑑届書'!AG13</f>
        <v>Akitaken Sembokushi Kakunodatemachifurushiro 22-33-44 Shinsekai Building Room 101</v>
      </c>
      <c r="Z17" s="576"/>
      <c r="AA17" s="576"/>
      <c r="AB17" s="576"/>
      <c r="AC17" s="576"/>
      <c r="AD17" s="576"/>
      <c r="AE17" s="576"/>
      <c r="AF17" s="576"/>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9"/>
      <c r="BD17" s="5"/>
      <c r="BE17" s="33"/>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row>
    <row r="18" spans="1:128" ht="14.25" customHeight="1" x14ac:dyDescent="0.15">
      <c r="A18" s="12"/>
      <c r="B18" s="5"/>
      <c r="C18" s="9"/>
      <c r="D18" s="5"/>
      <c r="E18" s="5"/>
      <c r="F18" s="5"/>
      <c r="G18" s="5"/>
      <c r="H18" s="5"/>
      <c r="I18" s="5"/>
      <c r="J18" s="5"/>
      <c r="K18" s="5"/>
      <c r="L18" s="5"/>
      <c r="M18" s="5"/>
      <c r="N18" s="58"/>
      <c r="O18" s="55"/>
      <c r="P18" s="5"/>
      <c r="Q18" s="5"/>
      <c r="R18" s="5"/>
      <c r="S18" s="5"/>
      <c r="T18" s="5"/>
      <c r="U18" s="5"/>
      <c r="V18" s="5"/>
      <c r="W18" s="5"/>
      <c r="X18" s="33"/>
      <c r="Y18" s="577"/>
      <c r="Z18" s="578"/>
      <c r="AA18" s="578"/>
      <c r="AB18" s="578"/>
      <c r="AC18" s="578"/>
      <c r="AD18" s="578"/>
      <c r="AE18" s="578"/>
      <c r="AF18" s="578"/>
      <c r="AG18" s="578"/>
      <c r="AH18" s="578"/>
      <c r="AI18" s="578"/>
      <c r="AJ18" s="578"/>
      <c r="AK18" s="578"/>
      <c r="AL18" s="578"/>
      <c r="AM18" s="578"/>
      <c r="AN18" s="578"/>
      <c r="AO18" s="578"/>
      <c r="AP18" s="578"/>
      <c r="AQ18" s="578"/>
      <c r="AR18" s="578"/>
      <c r="AS18" s="578"/>
      <c r="AT18" s="578"/>
      <c r="AU18" s="578"/>
      <c r="AV18" s="578"/>
      <c r="AW18" s="578"/>
      <c r="AX18" s="578"/>
      <c r="AY18" s="578"/>
      <c r="AZ18" s="578"/>
      <c r="BA18" s="578"/>
      <c r="BB18" s="578"/>
      <c r="BC18" s="5"/>
      <c r="BD18" s="5"/>
      <c r="BE18" s="33"/>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row>
    <row r="19" spans="1:128" ht="9" customHeight="1" x14ac:dyDescent="0.15">
      <c r="A19" s="12"/>
      <c r="B19" s="5"/>
      <c r="C19" s="5"/>
      <c r="D19" s="5"/>
      <c r="E19" s="5"/>
      <c r="F19" s="5"/>
      <c r="G19" s="5"/>
      <c r="H19" s="5"/>
      <c r="I19" s="5"/>
      <c r="J19" s="5"/>
      <c r="K19" s="5"/>
      <c r="L19" s="5"/>
      <c r="M19" s="5"/>
      <c r="N19" s="58"/>
      <c r="O19" s="55"/>
      <c r="P19" s="5"/>
      <c r="Q19" s="5"/>
      <c r="R19" s="5"/>
      <c r="S19" s="5"/>
      <c r="T19" s="5"/>
      <c r="U19" s="5"/>
      <c r="V19" s="5"/>
      <c r="W19" s="5"/>
      <c r="X19" s="33"/>
      <c r="Y19" s="579" t="str">
        <f>'Seal (Revision Mark) Form印鑑届書'!AG15</f>
        <v>秋田県 仙北市 角館町古城２２－３３－４４新世界ビル101号室</v>
      </c>
      <c r="Z19" s="578"/>
      <c r="AA19" s="578"/>
      <c r="AB19" s="578"/>
      <c r="AC19" s="578"/>
      <c r="AD19" s="578"/>
      <c r="AE19" s="578"/>
      <c r="AF19" s="578"/>
      <c r="AG19" s="578"/>
      <c r="AH19" s="578"/>
      <c r="AI19" s="578"/>
      <c r="AJ19" s="578"/>
      <c r="AK19" s="578"/>
      <c r="AL19" s="578"/>
      <c r="AM19" s="578"/>
      <c r="AN19" s="578"/>
      <c r="AO19" s="578"/>
      <c r="AP19" s="578"/>
      <c r="AQ19" s="578"/>
      <c r="AR19" s="578"/>
      <c r="AS19" s="578"/>
      <c r="AT19" s="578"/>
      <c r="AU19" s="578"/>
      <c r="AV19" s="578"/>
      <c r="AW19" s="578"/>
      <c r="AX19" s="578"/>
      <c r="AY19" s="578"/>
      <c r="AZ19" s="578"/>
      <c r="BA19" s="578"/>
      <c r="BB19" s="578"/>
      <c r="BC19" s="5"/>
      <c r="BD19" s="5"/>
      <c r="BE19" s="33"/>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row>
    <row r="20" spans="1:128" ht="9" customHeight="1" x14ac:dyDescent="0.15">
      <c r="A20" s="12"/>
      <c r="B20" s="5"/>
      <c r="D20" s="5"/>
      <c r="E20" s="5"/>
      <c r="F20" s="5"/>
      <c r="G20" s="5"/>
      <c r="H20" s="5"/>
      <c r="I20" s="5"/>
      <c r="J20" s="5"/>
      <c r="K20" s="5"/>
      <c r="L20" s="5"/>
      <c r="M20" s="5"/>
      <c r="N20" s="58"/>
      <c r="O20" s="55"/>
      <c r="P20" s="5"/>
      <c r="Q20" s="5"/>
      <c r="R20" s="5"/>
      <c r="S20" s="5"/>
      <c r="T20" s="5"/>
      <c r="U20" s="5"/>
      <c r="V20" s="5"/>
      <c r="W20" s="5"/>
      <c r="X20" s="33"/>
      <c r="Y20" s="577"/>
      <c r="Z20" s="578"/>
      <c r="AA20" s="578"/>
      <c r="AB20" s="578"/>
      <c r="AC20" s="578"/>
      <c r="AD20" s="578"/>
      <c r="AE20" s="578"/>
      <c r="AF20" s="578"/>
      <c r="AG20" s="578"/>
      <c r="AH20" s="578"/>
      <c r="AI20" s="578"/>
      <c r="AJ20" s="578"/>
      <c r="AK20" s="578"/>
      <c r="AL20" s="578"/>
      <c r="AM20" s="578"/>
      <c r="AN20" s="578"/>
      <c r="AO20" s="578"/>
      <c r="AP20" s="578"/>
      <c r="AQ20" s="578"/>
      <c r="AR20" s="578"/>
      <c r="AS20" s="578"/>
      <c r="AT20" s="578"/>
      <c r="AU20" s="578"/>
      <c r="AV20" s="578"/>
      <c r="AW20" s="578"/>
      <c r="AX20" s="578"/>
      <c r="AY20" s="578"/>
      <c r="AZ20" s="578"/>
      <c r="BA20" s="578"/>
      <c r="BB20" s="578"/>
      <c r="BC20" s="5"/>
      <c r="BD20" s="5"/>
      <c r="BE20" s="33"/>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row>
    <row r="21" spans="1:128" ht="9" customHeight="1" x14ac:dyDescent="0.15">
      <c r="A21" s="12"/>
      <c r="B21" s="5"/>
      <c r="C21" s="5"/>
      <c r="D21" s="5"/>
      <c r="E21" s="5"/>
      <c r="F21" s="5"/>
      <c r="G21" s="5"/>
      <c r="H21" s="5"/>
      <c r="I21" s="5"/>
      <c r="J21" s="5"/>
      <c r="K21" s="5"/>
      <c r="L21" s="5"/>
      <c r="M21" s="5"/>
      <c r="N21" s="58"/>
      <c r="O21" s="55"/>
      <c r="P21" s="14"/>
      <c r="Q21" s="14"/>
      <c r="R21" s="14"/>
      <c r="S21" s="14"/>
      <c r="T21" s="14"/>
      <c r="U21" s="14"/>
      <c r="V21" s="14"/>
      <c r="W21" s="14"/>
      <c r="X21" s="60"/>
      <c r="Y21" s="580"/>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1"/>
      <c r="AY21" s="581"/>
      <c r="AZ21" s="581"/>
      <c r="BA21" s="581"/>
      <c r="BB21" s="581"/>
      <c r="BC21" s="14"/>
      <c r="BD21" s="5"/>
      <c r="BE21" s="33"/>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row>
    <row r="22" spans="1:128" ht="9" customHeight="1" x14ac:dyDescent="0.15">
      <c r="A22" s="12"/>
      <c r="B22" s="5"/>
      <c r="C22" s="5"/>
      <c r="D22" s="5"/>
      <c r="E22" s="5"/>
      <c r="F22" s="5"/>
      <c r="G22" s="5"/>
      <c r="H22" s="5"/>
      <c r="I22" s="5"/>
      <c r="J22" s="5"/>
      <c r="K22" s="5"/>
      <c r="L22" s="5"/>
      <c r="M22" s="5"/>
      <c r="N22" s="58"/>
      <c r="O22" s="63"/>
      <c r="P22" s="62"/>
      <c r="Q22" s="8"/>
      <c r="R22" s="9"/>
      <c r="S22" s="9"/>
      <c r="T22" s="9"/>
      <c r="U22" s="9"/>
      <c r="V22" s="9"/>
      <c r="W22" s="9"/>
      <c r="X22" s="62"/>
      <c r="Y22" s="599" t="s">
        <v>6700</v>
      </c>
      <c r="Z22" s="600"/>
      <c r="AA22" s="600"/>
      <c r="AB22" s="600"/>
      <c r="AC22" s="600"/>
      <c r="AD22" s="600"/>
      <c r="AE22" s="600"/>
      <c r="AF22" s="600"/>
      <c r="AG22" s="600"/>
      <c r="AH22" s="600"/>
      <c r="AI22" s="600"/>
      <c r="AJ22" s="600"/>
      <c r="AK22" s="600"/>
      <c r="AL22" s="600"/>
      <c r="AM22" s="600"/>
      <c r="AN22" s="600"/>
      <c r="AO22" s="600"/>
      <c r="AP22" s="600"/>
      <c r="AQ22" s="600"/>
      <c r="AR22" s="600"/>
      <c r="AS22" s="600"/>
      <c r="AT22" s="600"/>
      <c r="AU22" s="600"/>
      <c r="AV22" s="600"/>
      <c r="AW22" s="600"/>
      <c r="AX22" s="600"/>
      <c r="AY22" s="600"/>
      <c r="AZ22" s="600"/>
      <c r="BA22" s="600"/>
      <c r="BB22" s="600"/>
      <c r="BC22" s="9"/>
      <c r="BD22" s="5"/>
      <c r="BE22" s="33"/>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row>
    <row r="23" spans="1:128" ht="9" customHeight="1" x14ac:dyDescent="0.15">
      <c r="A23" s="12"/>
      <c r="B23" s="5"/>
      <c r="C23" s="5"/>
      <c r="D23" s="5"/>
      <c r="E23" s="5"/>
      <c r="F23" s="5"/>
      <c r="G23" s="5"/>
      <c r="H23" s="5"/>
      <c r="I23" s="5"/>
      <c r="J23" s="5"/>
      <c r="K23" s="5"/>
      <c r="L23" s="5"/>
      <c r="M23" s="5"/>
      <c r="N23" s="58"/>
      <c r="O23" s="55"/>
      <c r="P23" s="5"/>
      <c r="Q23" s="12"/>
      <c r="R23" s="5"/>
      <c r="S23" s="5"/>
      <c r="T23" s="5"/>
      <c r="U23" s="5"/>
      <c r="V23" s="5"/>
      <c r="W23" s="5"/>
      <c r="X23" s="33"/>
      <c r="Y23" s="601"/>
      <c r="Z23" s="602"/>
      <c r="AA23" s="602"/>
      <c r="AB23" s="602"/>
      <c r="AC23" s="602"/>
      <c r="AD23" s="602"/>
      <c r="AE23" s="602"/>
      <c r="AF23" s="602"/>
      <c r="AG23" s="602"/>
      <c r="AH23" s="602"/>
      <c r="AI23" s="602"/>
      <c r="AJ23" s="602"/>
      <c r="AK23" s="602"/>
      <c r="AL23" s="602"/>
      <c r="AM23" s="602"/>
      <c r="AN23" s="602"/>
      <c r="AO23" s="602"/>
      <c r="AP23" s="602"/>
      <c r="AQ23" s="602"/>
      <c r="AR23" s="602"/>
      <c r="AS23" s="602"/>
      <c r="AT23" s="602"/>
      <c r="AU23" s="602"/>
      <c r="AV23" s="602"/>
      <c r="AW23" s="602"/>
      <c r="AX23" s="602"/>
      <c r="AY23" s="602"/>
      <c r="AZ23" s="602"/>
      <c r="BA23" s="602"/>
      <c r="BB23" s="602"/>
      <c r="BC23" s="5"/>
      <c r="BD23" s="5"/>
      <c r="BE23" s="33"/>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row>
    <row r="24" spans="1:128" ht="9" customHeight="1" x14ac:dyDescent="0.15">
      <c r="A24" s="12"/>
      <c r="B24" s="5"/>
      <c r="C24" s="5"/>
      <c r="D24" s="5"/>
      <c r="E24" s="5"/>
      <c r="F24" s="5"/>
      <c r="G24" s="5"/>
      <c r="H24" s="5"/>
      <c r="I24" s="5"/>
      <c r="J24" s="5"/>
      <c r="K24" s="5"/>
      <c r="L24" s="5"/>
      <c r="M24" s="5"/>
      <c r="N24" s="58"/>
      <c r="O24" s="55"/>
      <c r="P24" s="5"/>
      <c r="Q24" s="12"/>
      <c r="R24" s="5"/>
      <c r="S24" s="5"/>
      <c r="T24" s="5"/>
      <c r="U24" s="5"/>
      <c r="V24" s="5"/>
      <c r="W24" s="5"/>
      <c r="X24" s="33"/>
      <c r="Y24" s="603" t="s">
        <v>6701</v>
      </c>
      <c r="Z24" s="570"/>
      <c r="AA24" s="570"/>
      <c r="AB24" s="570"/>
      <c r="AC24" s="570"/>
      <c r="AD24" s="570"/>
      <c r="AE24" s="570"/>
      <c r="AF24" s="570"/>
      <c r="AG24" s="570"/>
      <c r="AH24" s="570"/>
      <c r="AI24" s="570"/>
      <c r="AJ24" s="570"/>
      <c r="AK24" s="570"/>
      <c r="AL24" s="570"/>
      <c r="AM24" s="570"/>
      <c r="AN24" s="570"/>
      <c r="AO24" s="570"/>
      <c r="AP24" s="570"/>
      <c r="AQ24" s="570"/>
      <c r="AR24" s="570"/>
      <c r="AS24" s="570"/>
      <c r="AT24" s="570"/>
      <c r="AU24" s="570"/>
      <c r="AV24" s="570"/>
      <c r="AW24" s="570"/>
      <c r="AX24" s="570"/>
      <c r="AY24" s="570"/>
      <c r="AZ24" s="570"/>
      <c r="BA24" s="606"/>
      <c r="BB24" s="606"/>
      <c r="BC24" s="5"/>
      <c r="BD24" s="5"/>
      <c r="BE24" s="33"/>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row>
    <row r="25" spans="1:128" ht="9" customHeight="1" x14ac:dyDescent="0.15">
      <c r="A25" s="12"/>
      <c r="B25" s="5"/>
      <c r="C25" s="5"/>
      <c r="D25" s="5"/>
      <c r="E25" s="5"/>
      <c r="F25" s="5"/>
      <c r="G25" s="5"/>
      <c r="H25" s="5"/>
      <c r="I25" s="5"/>
      <c r="J25" s="5"/>
      <c r="K25" s="5"/>
      <c r="L25" s="5"/>
      <c r="M25" s="5"/>
      <c r="N25" s="58"/>
      <c r="O25" s="55"/>
      <c r="P25" s="5"/>
      <c r="Q25" s="12"/>
      <c r="R25" s="5"/>
      <c r="S25" s="5"/>
      <c r="T25" s="5"/>
      <c r="U25" s="5"/>
      <c r="V25" s="5"/>
      <c r="W25" s="5"/>
      <c r="X25" s="33"/>
      <c r="Y25" s="604"/>
      <c r="Z25" s="605"/>
      <c r="AA25" s="605"/>
      <c r="AB25" s="605"/>
      <c r="AC25" s="605"/>
      <c r="AD25" s="605"/>
      <c r="AE25" s="605"/>
      <c r="AF25" s="605"/>
      <c r="AG25" s="605"/>
      <c r="AH25" s="605"/>
      <c r="AI25" s="605"/>
      <c r="AJ25" s="605"/>
      <c r="AK25" s="605"/>
      <c r="AL25" s="605"/>
      <c r="AM25" s="605"/>
      <c r="AN25" s="605"/>
      <c r="AO25" s="605"/>
      <c r="AP25" s="605"/>
      <c r="AQ25" s="605"/>
      <c r="AR25" s="605"/>
      <c r="AS25" s="605"/>
      <c r="AT25" s="605"/>
      <c r="AU25" s="605"/>
      <c r="AV25" s="605"/>
      <c r="AW25" s="605"/>
      <c r="AX25" s="605"/>
      <c r="AY25" s="605"/>
      <c r="AZ25" s="605"/>
      <c r="BA25" s="607"/>
      <c r="BB25" s="607"/>
      <c r="BC25" s="5"/>
      <c r="BD25" s="5"/>
      <c r="BE25" s="33"/>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row>
    <row r="26" spans="1:128" ht="5.25" customHeight="1" x14ac:dyDescent="0.15">
      <c r="A26" s="12"/>
      <c r="B26" s="5"/>
      <c r="C26" s="5"/>
      <c r="D26" s="5"/>
      <c r="E26" s="5"/>
      <c r="F26" s="5"/>
      <c r="G26" s="5"/>
      <c r="H26" s="5"/>
      <c r="I26" s="5"/>
      <c r="J26" s="5"/>
      <c r="K26" s="5"/>
      <c r="L26" s="5"/>
      <c r="M26" s="5"/>
      <c r="N26" s="58"/>
      <c r="O26" s="55"/>
      <c r="P26" s="5"/>
      <c r="Q26" s="8"/>
      <c r="R26" s="9"/>
      <c r="S26" s="9"/>
      <c r="T26" s="9"/>
      <c r="U26" s="9"/>
      <c r="V26" s="9"/>
      <c r="W26" s="9"/>
      <c r="X26" s="62"/>
      <c r="Y26" s="608" t="str">
        <f>'Seal (Revision Mark) Form印鑑届書'!AH21 &amp; CHAR(10) &amp; IF('Seal (Revision Mark) Form印鑑届書'!AH23="","",'Seal (Revision Mark) Form印鑑届書'!AH23)</f>
        <v xml:space="preserve">Mary Smith
メアリー　スミス </v>
      </c>
      <c r="Z26" s="609"/>
      <c r="AA26" s="609"/>
      <c r="AB26" s="609"/>
      <c r="AC26" s="609"/>
      <c r="AD26" s="609"/>
      <c r="AE26" s="609"/>
      <c r="AF26" s="609"/>
      <c r="AG26" s="609"/>
      <c r="AH26" s="609"/>
      <c r="AI26" s="609"/>
      <c r="AJ26" s="609"/>
      <c r="AK26" s="609"/>
      <c r="AL26" s="609"/>
      <c r="AM26" s="609"/>
      <c r="AN26" s="609"/>
      <c r="AO26" s="609"/>
      <c r="AP26" s="609"/>
      <c r="AQ26" s="609"/>
      <c r="AR26" s="609"/>
      <c r="AS26" s="609"/>
      <c r="AT26" s="609"/>
      <c r="AU26" s="609"/>
      <c r="AV26" s="609"/>
      <c r="AW26" s="609"/>
      <c r="AX26" s="609"/>
      <c r="AY26" s="609"/>
      <c r="AZ26" s="609"/>
      <c r="BA26" s="609"/>
      <c r="BB26" s="609"/>
      <c r="BC26" s="9"/>
      <c r="BD26" s="5"/>
      <c r="BE26" s="33"/>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row>
    <row r="27" spans="1:128" ht="9" customHeight="1" x14ac:dyDescent="0.15">
      <c r="A27" s="12"/>
      <c r="B27" s="5"/>
      <c r="C27" s="5"/>
      <c r="D27" s="5"/>
      <c r="E27" s="5"/>
      <c r="F27" s="5"/>
      <c r="G27" s="5"/>
      <c r="H27" s="5"/>
      <c r="I27" s="5"/>
      <c r="J27" s="5"/>
      <c r="K27" s="5"/>
      <c r="L27" s="5"/>
      <c r="M27" s="5"/>
      <c r="N27" s="58"/>
      <c r="O27" s="55"/>
      <c r="P27" s="5"/>
      <c r="Q27" s="12"/>
      <c r="R27" s="5"/>
      <c r="S27" s="5"/>
      <c r="T27" s="5"/>
      <c r="U27" s="5"/>
      <c r="V27" s="5"/>
      <c r="W27" s="5"/>
      <c r="X27" s="33"/>
      <c r="Y27" s="610"/>
      <c r="Z27" s="606"/>
      <c r="AA27" s="606"/>
      <c r="AB27" s="606"/>
      <c r="AC27" s="606"/>
      <c r="AD27" s="606"/>
      <c r="AE27" s="606"/>
      <c r="AF27" s="606"/>
      <c r="AG27" s="606"/>
      <c r="AH27" s="606"/>
      <c r="AI27" s="606"/>
      <c r="AJ27" s="606"/>
      <c r="AK27" s="606"/>
      <c r="AL27" s="606"/>
      <c r="AM27" s="606"/>
      <c r="AN27" s="606"/>
      <c r="AO27" s="606"/>
      <c r="AP27" s="606"/>
      <c r="AQ27" s="606"/>
      <c r="AR27" s="606"/>
      <c r="AS27" s="606"/>
      <c r="AT27" s="606"/>
      <c r="AU27" s="606"/>
      <c r="AV27" s="606"/>
      <c r="AW27" s="606"/>
      <c r="AX27" s="606"/>
      <c r="AY27" s="606"/>
      <c r="AZ27" s="606"/>
      <c r="BA27" s="606"/>
      <c r="BB27" s="606"/>
      <c r="BC27" s="5"/>
      <c r="BD27" s="5"/>
      <c r="BE27" s="33"/>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row>
    <row r="28" spans="1:128" ht="9" customHeight="1" x14ac:dyDescent="0.15">
      <c r="A28" s="12"/>
      <c r="N28" s="13"/>
      <c r="O28" s="55"/>
      <c r="P28" s="5"/>
      <c r="Q28" s="12"/>
      <c r="R28" s="5"/>
      <c r="S28" s="5"/>
      <c r="T28" s="5"/>
      <c r="U28" s="5"/>
      <c r="V28" s="5"/>
      <c r="W28" s="5"/>
      <c r="X28" s="33"/>
      <c r="Y28" s="610"/>
      <c r="Z28" s="606"/>
      <c r="AA28" s="606"/>
      <c r="AB28" s="606"/>
      <c r="AC28" s="606"/>
      <c r="AD28" s="606"/>
      <c r="AE28" s="606"/>
      <c r="AF28" s="606"/>
      <c r="AG28" s="606"/>
      <c r="AH28" s="606"/>
      <c r="AI28" s="606"/>
      <c r="AJ28" s="606"/>
      <c r="AK28" s="606"/>
      <c r="AL28" s="606"/>
      <c r="AM28" s="606"/>
      <c r="AN28" s="606"/>
      <c r="AO28" s="606"/>
      <c r="AP28" s="606"/>
      <c r="AQ28" s="606"/>
      <c r="AR28" s="606"/>
      <c r="AS28" s="606"/>
      <c r="AT28" s="606"/>
      <c r="AU28" s="606"/>
      <c r="AV28" s="606"/>
      <c r="AW28" s="606"/>
      <c r="AX28" s="606"/>
      <c r="AY28" s="606"/>
      <c r="AZ28" s="606"/>
      <c r="BA28" s="606"/>
      <c r="BB28" s="606"/>
      <c r="BC28" s="5"/>
      <c r="BD28" s="5"/>
      <c r="BE28" s="33"/>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row>
    <row r="29" spans="1:128" ht="9" customHeight="1" thickBot="1" x14ac:dyDescent="0.2">
      <c r="A29" s="12"/>
      <c r="B29" s="22"/>
      <c r="C29" s="22"/>
      <c r="D29" s="21"/>
      <c r="E29" s="21"/>
      <c r="F29" s="21"/>
      <c r="G29" s="21"/>
      <c r="H29" s="21"/>
      <c r="I29" s="21"/>
      <c r="J29" s="21"/>
      <c r="K29" s="21"/>
      <c r="L29" s="21"/>
      <c r="M29" s="21"/>
      <c r="N29" s="64"/>
      <c r="O29" s="55"/>
      <c r="P29" s="5"/>
      <c r="Q29" s="12"/>
      <c r="R29" s="5"/>
      <c r="S29" s="5"/>
      <c r="T29" s="5"/>
      <c r="U29" s="5"/>
      <c r="V29" s="5"/>
      <c r="W29" s="5"/>
      <c r="X29" s="33"/>
      <c r="Y29" s="610"/>
      <c r="Z29" s="606"/>
      <c r="AA29" s="606"/>
      <c r="AB29" s="606"/>
      <c r="AC29" s="606"/>
      <c r="AD29" s="606"/>
      <c r="AE29" s="606"/>
      <c r="AF29" s="606"/>
      <c r="AG29" s="606"/>
      <c r="AH29" s="606"/>
      <c r="AI29" s="606"/>
      <c r="AJ29" s="606"/>
      <c r="AK29" s="606"/>
      <c r="AL29" s="606"/>
      <c r="AM29" s="606"/>
      <c r="AN29" s="606"/>
      <c r="AO29" s="606"/>
      <c r="AP29" s="606"/>
      <c r="AQ29" s="606"/>
      <c r="AR29" s="606"/>
      <c r="AS29" s="606"/>
      <c r="AT29" s="606"/>
      <c r="AU29" s="606"/>
      <c r="AV29" s="606"/>
      <c r="AW29" s="606"/>
      <c r="AX29" s="606"/>
      <c r="AY29" s="606"/>
      <c r="AZ29" s="606"/>
      <c r="BA29" s="606"/>
      <c r="BB29" s="606"/>
      <c r="BC29" s="5"/>
      <c r="BD29" s="5"/>
      <c r="BE29" s="33"/>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row>
    <row r="30" spans="1:128" ht="9" customHeight="1" x14ac:dyDescent="0.15">
      <c r="A30" s="12"/>
      <c r="B30" s="5"/>
      <c r="C30" s="5"/>
      <c r="D30" s="5"/>
      <c r="E30" s="5"/>
      <c r="F30" s="5"/>
      <c r="G30" s="5"/>
      <c r="H30" s="5"/>
      <c r="I30" s="5"/>
      <c r="J30" s="5"/>
      <c r="K30" s="5"/>
      <c r="L30" s="5"/>
      <c r="M30" s="5"/>
      <c r="N30" s="5"/>
      <c r="O30" s="55"/>
      <c r="P30" s="5"/>
      <c r="Q30" s="12"/>
      <c r="R30" s="14"/>
      <c r="S30" s="5"/>
      <c r="T30" s="5"/>
      <c r="U30" s="5"/>
      <c r="V30" s="5"/>
      <c r="W30" s="5"/>
      <c r="X30" s="33"/>
      <c r="Y30" s="611"/>
      <c r="Z30" s="607"/>
      <c r="AA30" s="607"/>
      <c r="AB30" s="607"/>
      <c r="AC30" s="607"/>
      <c r="AD30" s="607"/>
      <c r="AE30" s="607"/>
      <c r="AF30" s="607"/>
      <c r="AG30" s="607"/>
      <c r="AH30" s="607"/>
      <c r="AI30" s="607"/>
      <c r="AJ30" s="607"/>
      <c r="AK30" s="607"/>
      <c r="AL30" s="607"/>
      <c r="AM30" s="607"/>
      <c r="AN30" s="607"/>
      <c r="AO30" s="607"/>
      <c r="AP30" s="607"/>
      <c r="AQ30" s="607"/>
      <c r="AR30" s="607"/>
      <c r="AS30" s="607"/>
      <c r="AT30" s="607"/>
      <c r="AU30" s="607"/>
      <c r="AV30" s="607"/>
      <c r="AW30" s="607"/>
      <c r="AX30" s="607"/>
      <c r="AY30" s="607"/>
      <c r="AZ30" s="607"/>
      <c r="BA30" s="607"/>
      <c r="BB30" s="607"/>
      <c r="BC30" s="5"/>
      <c r="BD30" s="5"/>
      <c r="BE30" s="33"/>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row>
    <row r="31" spans="1:128" ht="8.25" customHeight="1" x14ac:dyDescent="0.15">
      <c r="A31" s="12"/>
      <c r="B31" s="5"/>
      <c r="C31" s="5"/>
      <c r="D31" s="5"/>
      <c r="E31" s="5"/>
      <c r="F31" s="5"/>
      <c r="G31" s="5"/>
      <c r="H31" s="5"/>
      <c r="I31" s="5"/>
      <c r="J31" s="5"/>
      <c r="K31" s="5"/>
      <c r="L31" s="5"/>
      <c r="M31" s="5"/>
      <c r="N31" s="5"/>
      <c r="O31" s="65"/>
      <c r="Q31" s="66"/>
      <c r="R31" s="10"/>
      <c r="S31" s="10"/>
      <c r="T31" s="10"/>
      <c r="U31" s="10"/>
      <c r="V31" s="10"/>
      <c r="W31" s="10"/>
      <c r="X31" s="67"/>
      <c r="Y31" s="612">
        <f>'Seal (Revision Mark) Form印鑑届書'!AH25</f>
        <v>20121</v>
      </c>
      <c r="Z31" s="613"/>
      <c r="AA31" s="613"/>
      <c r="AB31" s="613"/>
      <c r="AC31" s="613"/>
      <c r="AD31" s="613"/>
      <c r="AE31" s="613"/>
      <c r="AF31" s="613"/>
      <c r="AG31" s="613"/>
      <c r="AH31" s="613"/>
      <c r="AI31" s="613"/>
      <c r="AJ31" s="613"/>
      <c r="AK31" s="613"/>
      <c r="AL31" s="613"/>
      <c r="AM31" s="613"/>
      <c r="AN31" s="613"/>
      <c r="AO31" s="613"/>
      <c r="AP31" s="613"/>
      <c r="AQ31" s="613"/>
      <c r="AR31" s="613"/>
      <c r="AS31" s="613"/>
      <c r="AT31" s="613"/>
      <c r="AU31" s="613"/>
      <c r="AV31" s="613"/>
      <c r="AW31" s="613"/>
      <c r="AX31" s="613"/>
      <c r="AY31" s="613"/>
      <c r="AZ31" s="613"/>
      <c r="BA31" s="613"/>
      <c r="BB31" s="613"/>
      <c r="BC31" s="613"/>
      <c r="BD31" s="5"/>
      <c r="BE31" s="33"/>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row>
    <row r="32" spans="1:128" ht="6.75" customHeight="1" x14ac:dyDescent="0.15">
      <c r="A32" s="12"/>
      <c r="B32" s="5"/>
      <c r="C32" s="5"/>
      <c r="D32" s="5"/>
      <c r="E32" s="5"/>
      <c r="F32" s="5"/>
      <c r="G32" s="5"/>
      <c r="H32" s="5"/>
      <c r="I32" s="5"/>
      <c r="J32" s="5"/>
      <c r="K32" s="5"/>
      <c r="L32" s="5"/>
      <c r="M32" s="5"/>
      <c r="N32" s="5"/>
      <c r="O32" s="65"/>
      <c r="Q32" s="15"/>
      <c r="X32" s="32"/>
      <c r="Y32" s="614"/>
      <c r="Z32" s="615"/>
      <c r="AA32" s="615"/>
      <c r="AB32" s="615"/>
      <c r="AC32" s="615"/>
      <c r="AD32" s="615"/>
      <c r="AE32" s="615"/>
      <c r="AF32" s="615"/>
      <c r="AG32" s="615"/>
      <c r="AH32" s="615"/>
      <c r="AI32" s="615"/>
      <c r="AJ32" s="615"/>
      <c r="AK32" s="615"/>
      <c r="AL32" s="615"/>
      <c r="AM32" s="615"/>
      <c r="AN32" s="615"/>
      <c r="AO32" s="615"/>
      <c r="AP32" s="615"/>
      <c r="AQ32" s="615"/>
      <c r="AR32" s="615"/>
      <c r="AS32" s="615"/>
      <c r="AT32" s="615"/>
      <c r="AU32" s="615"/>
      <c r="AV32" s="615"/>
      <c r="AW32" s="615"/>
      <c r="AX32" s="615"/>
      <c r="AY32" s="615"/>
      <c r="AZ32" s="615"/>
      <c r="BA32" s="615"/>
      <c r="BB32" s="615"/>
      <c r="BC32" s="615"/>
      <c r="BD32" s="5"/>
      <c r="BE32" s="33"/>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row>
    <row r="33" spans="1:128" ht="6.75" customHeight="1" x14ac:dyDescent="0.15">
      <c r="A33" s="12"/>
      <c r="O33" s="65"/>
      <c r="Q33" s="15"/>
      <c r="X33" s="32"/>
      <c r="Y33" s="614"/>
      <c r="Z33" s="615"/>
      <c r="AA33" s="615"/>
      <c r="AB33" s="615"/>
      <c r="AC33" s="615"/>
      <c r="AD33" s="615"/>
      <c r="AE33" s="615"/>
      <c r="AF33" s="615"/>
      <c r="AG33" s="615"/>
      <c r="AH33" s="615"/>
      <c r="AI33" s="615"/>
      <c r="AJ33" s="615"/>
      <c r="AK33" s="615"/>
      <c r="AL33" s="615"/>
      <c r="AM33" s="615"/>
      <c r="AN33" s="615"/>
      <c r="AO33" s="615"/>
      <c r="AP33" s="615"/>
      <c r="AQ33" s="615"/>
      <c r="AR33" s="615"/>
      <c r="AS33" s="615"/>
      <c r="AT33" s="615"/>
      <c r="AU33" s="615"/>
      <c r="AV33" s="615"/>
      <c r="AW33" s="615"/>
      <c r="AX33" s="615"/>
      <c r="AY33" s="615"/>
      <c r="AZ33" s="615"/>
      <c r="BA33" s="615"/>
      <c r="BB33" s="615"/>
      <c r="BC33" s="615"/>
      <c r="BD33" s="5"/>
      <c r="BE33" s="33"/>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row>
    <row r="34" spans="1:128" ht="9" customHeight="1" x14ac:dyDescent="0.15">
      <c r="A34" s="12"/>
      <c r="O34" s="65"/>
      <c r="Q34" s="15"/>
      <c r="X34" s="32"/>
      <c r="Y34" s="614"/>
      <c r="Z34" s="615"/>
      <c r="AA34" s="615"/>
      <c r="AB34" s="615"/>
      <c r="AC34" s="615"/>
      <c r="AD34" s="615"/>
      <c r="AE34" s="615"/>
      <c r="AF34" s="615"/>
      <c r="AG34" s="615"/>
      <c r="AH34" s="615"/>
      <c r="AI34" s="615"/>
      <c r="AJ34" s="615"/>
      <c r="AK34" s="615"/>
      <c r="AL34" s="615"/>
      <c r="AM34" s="615"/>
      <c r="AN34" s="615"/>
      <c r="AO34" s="615"/>
      <c r="AP34" s="615"/>
      <c r="AQ34" s="615"/>
      <c r="AR34" s="615"/>
      <c r="AS34" s="615"/>
      <c r="AT34" s="615"/>
      <c r="AU34" s="615"/>
      <c r="AV34" s="615"/>
      <c r="AW34" s="615"/>
      <c r="AX34" s="615"/>
      <c r="AY34" s="615"/>
      <c r="AZ34" s="615"/>
      <c r="BA34" s="615"/>
      <c r="BB34" s="615"/>
      <c r="BC34" s="615"/>
      <c r="BD34" s="5"/>
      <c r="BE34" s="33"/>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row>
    <row r="35" spans="1:128" ht="9" customHeight="1" x14ac:dyDescent="0.15">
      <c r="A35" s="12"/>
      <c r="O35" s="68"/>
      <c r="P35" s="18"/>
      <c r="Q35" s="15"/>
      <c r="X35" s="32"/>
      <c r="Y35" s="616"/>
      <c r="Z35" s="617"/>
      <c r="AA35" s="617"/>
      <c r="AB35" s="617"/>
      <c r="AC35" s="617"/>
      <c r="AD35" s="617"/>
      <c r="AE35" s="617"/>
      <c r="AF35" s="617"/>
      <c r="AG35" s="617"/>
      <c r="AH35" s="617"/>
      <c r="AI35" s="617"/>
      <c r="AJ35" s="617"/>
      <c r="AK35" s="617"/>
      <c r="AL35" s="617"/>
      <c r="AM35" s="617"/>
      <c r="AN35" s="617"/>
      <c r="AO35" s="617"/>
      <c r="AP35" s="617"/>
      <c r="AQ35" s="617"/>
      <c r="AR35" s="617"/>
      <c r="AS35" s="617"/>
      <c r="AT35" s="617"/>
      <c r="AU35" s="617"/>
      <c r="AV35" s="617"/>
      <c r="AW35" s="617"/>
      <c r="AX35" s="617"/>
      <c r="AY35" s="617"/>
      <c r="AZ35" s="617"/>
      <c r="BA35" s="617"/>
      <c r="BB35" s="617"/>
      <c r="BC35" s="617"/>
      <c r="BD35" s="5"/>
      <c r="BE35" s="33"/>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row>
    <row r="36" spans="1:128" ht="9" customHeight="1" x14ac:dyDescent="0.15">
      <c r="A36" s="12"/>
      <c r="O36" s="69"/>
      <c r="P36" s="10"/>
      <c r="Q36" s="10"/>
      <c r="R36" s="10"/>
      <c r="S36" s="10"/>
      <c r="T36" s="10"/>
      <c r="U36" s="10"/>
      <c r="V36" s="10"/>
      <c r="W36" s="10"/>
      <c r="X36" s="67"/>
      <c r="Y36" s="618"/>
      <c r="Z36" s="619"/>
      <c r="AA36" s="619"/>
      <c r="AB36" s="619"/>
      <c r="AC36" s="619"/>
      <c r="AD36" s="619"/>
      <c r="AE36" s="619"/>
      <c r="AF36" s="619"/>
      <c r="AG36" s="619"/>
      <c r="AH36" s="619"/>
      <c r="AI36" s="619"/>
      <c r="AJ36" s="619"/>
      <c r="AK36" s="619"/>
      <c r="AL36" s="619"/>
      <c r="AM36" s="619"/>
      <c r="AN36" s="619"/>
      <c r="AO36" s="619"/>
      <c r="AP36" s="619"/>
      <c r="AQ36" s="619"/>
      <c r="AR36" s="619"/>
      <c r="AS36" s="619"/>
      <c r="AT36" s="619"/>
      <c r="AU36" s="619"/>
      <c r="AV36" s="619"/>
      <c r="AW36" s="619"/>
      <c r="AX36" s="619"/>
      <c r="AY36" s="619"/>
      <c r="AZ36" s="619"/>
      <c r="BA36" s="619"/>
      <c r="BB36" s="619"/>
      <c r="BC36" s="10"/>
      <c r="BD36" s="5"/>
      <c r="BE36" s="33"/>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row>
    <row r="37" spans="1:128" ht="9" customHeight="1" x14ac:dyDescent="0.15">
      <c r="A37" s="12"/>
      <c r="O37" s="65"/>
      <c r="X37" s="32"/>
      <c r="Y37" s="620"/>
      <c r="Z37" s="621"/>
      <c r="AA37" s="621"/>
      <c r="AB37" s="621"/>
      <c r="AC37" s="621"/>
      <c r="AD37" s="621"/>
      <c r="AE37" s="621"/>
      <c r="AF37" s="621"/>
      <c r="AG37" s="621"/>
      <c r="AH37" s="621"/>
      <c r="AI37" s="621"/>
      <c r="AJ37" s="621"/>
      <c r="AK37" s="621"/>
      <c r="AL37" s="621"/>
      <c r="AM37" s="621"/>
      <c r="AN37" s="621"/>
      <c r="AO37" s="621"/>
      <c r="AP37" s="621"/>
      <c r="AQ37" s="621"/>
      <c r="AR37" s="621"/>
      <c r="AS37" s="621"/>
      <c r="AT37" s="621"/>
      <c r="AU37" s="621"/>
      <c r="AV37" s="621"/>
      <c r="AW37" s="621"/>
      <c r="AX37" s="621"/>
      <c r="AY37" s="621"/>
      <c r="AZ37" s="621"/>
      <c r="BA37" s="621"/>
      <c r="BB37" s="621"/>
      <c r="BD37" s="5"/>
      <c r="BE37" s="33"/>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row>
    <row r="38" spans="1:128" ht="9" customHeight="1" x14ac:dyDescent="0.15">
      <c r="A38" s="12"/>
      <c r="O38" s="55"/>
      <c r="P38" s="5"/>
      <c r="Q38" s="5"/>
      <c r="R38" s="5"/>
      <c r="S38" s="5"/>
      <c r="T38" s="5"/>
      <c r="U38" s="5"/>
      <c r="V38" s="5"/>
      <c r="W38" s="5"/>
      <c r="X38" s="33"/>
      <c r="Y38" s="620"/>
      <c r="Z38" s="621"/>
      <c r="AA38" s="621"/>
      <c r="AB38" s="621"/>
      <c r="AC38" s="621"/>
      <c r="AD38" s="621"/>
      <c r="AE38" s="621"/>
      <c r="AF38" s="621"/>
      <c r="AG38" s="621"/>
      <c r="AH38" s="621"/>
      <c r="AI38" s="621"/>
      <c r="AJ38" s="621"/>
      <c r="AK38" s="621"/>
      <c r="AL38" s="621"/>
      <c r="AM38" s="621"/>
      <c r="AN38" s="621"/>
      <c r="AO38" s="621"/>
      <c r="AP38" s="621"/>
      <c r="AQ38" s="621"/>
      <c r="AR38" s="621"/>
      <c r="AS38" s="621"/>
      <c r="AT38" s="621"/>
      <c r="AU38" s="621"/>
      <c r="AV38" s="621"/>
      <c r="AW38" s="621"/>
      <c r="AX38" s="621"/>
      <c r="AY38" s="621"/>
      <c r="AZ38" s="621"/>
      <c r="BA38" s="621"/>
      <c r="BB38" s="621"/>
      <c r="BC38" s="5"/>
      <c r="BD38" s="5"/>
      <c r="BE38" s="33"/>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row>
    <row r="39" spans="1:128" ht="6" customHeight="1" x14ac:dyDescent="0.15">
      <c r="A39" s="12"/>
      <c r="B39" s="5"/>
      <c r="C39" s="5"/>
      <c r="D39" s="5"/>
      <c r="E39" s="5"/>
      <c r="F39" s="5"/>
      <c r="G39" s="5"/>
      <c r="H39" s="5"/>
      <c r="I39" s="5"/>
      <c r="J39" s="5"/>
      <c r="K39" s="5"/>
      <c r="L39" s="5"/>
      <c r="M39" s="5"/>
      <c r="N39" s="5"/>
      <c r="O39" s="55"/>
      <c r="P39" s="5"/>
      <c r="Q39" s="5"/>
      <c r="R39" s="5"/>
      <c r="S39" s="5"/>
      <c r="T39" s="5"/>
      <c r="U39" s="5"/>
      <c r="V39" s="5"/>
      <c r="W39" s="5"/>
      <c r="X39" s="33"/>
      <c r="Y39" s="620"/>
      <c r="Z39" s="621"/>
      <c r="AA39" s="621"/>
      <c r="AB39" s="621"/>
      <c r="AC39" s="621"/>
      <c r="AD39" s="621"/>
      <c r="AE39" s="621"/>
      <c r="AF39" s="621"/>
      <c r="AG39" s="621"/>
      <c r="AH39" s="621"/>
      <c r="AI39" s="621"/>
      <c r="AJ39" s="621"/>
      <c r="AK39" s="621"/>
      <c r="AL39" s="621"/>
      <c r="AM39" s="621"/>
      <c r="AN39" s="621"/>
      <c r="AO39" s="621"/>
      <c r="AP39" s="621"/>
      <c r="AQ39" s="621"/>
      <c r="AR39" s="621"/>
      <c r="AS39" s="621"/>
      <c r="AT39" s="621"/>
      <c r="AU39" s="621"/>
      <c r="AV39" s="621"/>
      <c r="AW39" s="621"/>
      <c r="AX39" s="621"/>
      <c r="AY39" s="621"/>
      <c r="AZ39" s="621"/>
      <c r="BA39" s="621"/>
      <c r="BB39" s="621"/>
      <c r="BC39" s="5"/>
      <c r="BD39" s="5"/>
      <c r="BE39" s="33"/>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row>
    <row r="40" spans="1:128" ht="4.5" customHeight="1" thickBot="1" x14ac:dyDescent="0.2">
      <c r="A40" s="12"/>
      <c r="B40" s="5"/>
      <c r="C40" s="5"/>
      <c r="D40" s="5"/>
      <c r="E40" s="5"/>
      <c r="F40" s="5"/>
      <c r="G40" s="5"/>
      <c r="H40" s="5"/>
      <c r="I40" s="5"/>
      <c r="J40" s="5"/>
      <c r="K40" s="5"/>
      <c r="L40" s="5"/>
      <c r="M40" s="5"/>
      <c r="N40" s="5"/>
      <c r="O40" s="70"/>
      <c r="P40" s="22"/>
      <c r="Q40" s="22"/>
      <c r="R40" s="22"/>
      <c r="S40" s="22"/>
      <c r="T40" s="22"/>
      <c r="U40" s="22"/>
      <c r="V40" s="22"/>
      <c r="W40" s="22"/>
      <c r="X40" s="71"/>
      <c r="Y40" s="622"/>
      <c r="Z40" s="623"/>
      <c r="AA40" s="623"/>
      <c r="AB40" s="623"/>
      <c r="AC40" s="623"/>
      <c r="AD40" s="623"/>
      <c r="AE40" s="623"/>
      <c r="AF40" s="623"/>
      <c r="AG40" s="623"/>
      <c r="AH40" s="623"/>
      <c r="AI40" s="623"/>
      <c r="AJ40" s="623"/>
      <c r="AK40" s="623"/>
      <c r="AL40" s="623"/>
      <c r="AM40" s="623"/>
      <c r="AN40" s="623"/>
      <c r="AO40" s="623"/>
      <c r="AP40" s="623"/>
      <c r="AQ40" s="623"/>
      <c r="AR40" s="623"/>
      <c r="AS40" s="623"/>
      <c r="AT40" s="623"/>
      <c r="AU40" s="623"/>
      <c r="AV40" s="623"/>
      <c r="AW40" s="623"/>
      <c r="AX40" s="623"/>
      <c r="AY40" s="623"/>
      <c r="AZ40" s="623"/>
      <c r="BA40" s="623"/>
      <c r="BB40" s="623"/>
      <c r="BC40" s="22"/>
      <c r="BD40" s="5"/>
      <c r="BE40" s="33"/>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row>
    <row r="41" spans="1:128" ht="9" customHeight="1" x14ac:dyDescent="0.15">
      <c r="A41" s="12"/>
      <c r="B41" s="5"/>
      <c r="C41" s="5"/>
      <c r="D41" s="5"/>
      <c r="E41" s="5"/>
      <c r="F41" s="5"/>
      <c r="G41" s="5"/>
      <c r="H41" s="5"/>
      <c r="I41" s="5"/>
      <c r="J41" s="5"/>
      <c r="K41" s="5"/>
      <c r="L41" s="5"/>
      <c r="M41" s="5"/>
      <c r="N41" s="5"/>
      <c r="BD41" s="5"/>
      <c r="BE41" s="33"/>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row>
    <row r="42" spans="1:128" ht="9" customHeight="1" x14ac:dyDescent="0.15">
      <c r="A42" s="12"/>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33"/>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row>
    <row r="43" spans="1:128" ht="9" customHeight="1" x14ac:dyDescent="0.15">
      <c r="A43" s="12"/>
      <c r="B43" s="5"/>
      <c r="C43" s="5"/>
      <c r="BB43" s="5"/>
      <c r="BC43" s="5"/>
      <c r="BD43" s="5"/>
      <c r="BE43" s="33"/>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row>
    <row r="44" spans="1:128" ht="9" customHeight="1" x14ac:dyDescent="0.15">
      <c r="A44" s="12"/>
      <c r="B44" s="9"/>
      <c r="C44" s="9"/>
      <c r="D44" s="9"/>
      <c r="E44" s="9"/>
      <c r="F44" s="9"/>
      <c r="G44" s="9"/>
      <c r="H44" s="62"/>
      <c r="I44" s="582" t="str">
        <f>'Seal (Revision Mark) Form印鑑届書'!J38</f>
        <v>Akitaken Daisenshi Omagarishiroganecho１－１－１１ Shinsekai Building Room 99</v>
      </c>
      <c r="J44" s="583"/>
      <c r="K44" s="583"/>
      <c r="L44" s="583"/>
      <c r="M44" s="583"/>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3"/>
      <c r="AL44" s="583"/>
      <c r="AM44" s="583"/>
      <c r="AN44" s="584"/>
      <c r="AO44" s="434"/>
      <c r="AP44" s="435"/>
      <c r="AQ44" s="435"/>
      <c r="AR44" s="435"/>
      <c r="AS44" s="435"/>
      <c r="AT44" s="435"/>
      <c r="AU44" s="435"/>
      <c r="AV44" s="435"/>
      <c r="AW44" s="435"/>
      <c r="AX44" s="435"/>
      <c r="AY44" s="435"/>
      <c r="AZ44" s="435"/>
      <c r="BA44" s="435"/>
      <c r="BB44" s="435"/>
      <c r="BC44" s="436"/>
      <c r="BD44" s="5"/>
      <c r="BE44" s="33"/>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row>
    <row r="45" spans="1:128" ht="9" customHeight="1" x14ac:dyDescent="0.15">
      <c r="A45" s="12"/>
      <c r="B45" s="5"/>
      <c r="C45" s="5"/>
      <c r="D45" s="5"/>
      <c r="E45" s="5"/>
      <c r="F45" s="5"/>
      <c r="G45" s="5"/>
      <c r="H45" s="33"/>
      <c r="I45" s="585"/>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6"/>
      <c r="AK45" s="586"/>
      <c r="AL45" s="586"/>
      <c r="AM45" s="586"/>
      <c r="AN45" s="587"/>
      <c r="AO45" s="452"/>
      <c r="AP45" s="453"/>
      <c r="AQ45" s="453"/>
      <c r="AR45" s="453"/>
      <c r="AS45" s="453"/>
      <c r="AT45" s="453"/>
      <c r="AU45" s="453"/>
      <c r="AV45" s="453"/>
      <c r="AW45" s="453"/>
      <c r="AX45" s="453"/>
      <c r="AY45" s="453"/>
      <c r="AZ45" s="453"/>
      <c r="BA45" s="453"/>
      <c r="BB45" s="453"/>
      <c r="BC45" s="454"/>
      <c r="BD45" s="5"/>
      <c r="BE45" s="33"/>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row>
    <row r="46" spans="1:128" ht="9" customHeight="1" x14ac:dyDescent="0.15">
      <c r="A46" s="12"/>
      <c r="B46" s="5"/>
      <c r="C46" s="5"/>
      <c r="D46" s="5"/>
      <c r="E46" s="5"/>
      <c r="F46" s="5"/>
      <c r="G46" s="5"/>
      <c r="H46" s="33"/>
      <c r="I46" s="588" t="str">
        <f>'Seal (Revision Mark) Form印鑑届書'!J40</f>
        <v>秋田県 大仙市 大曲白金町１－１－１１ 新世界ビル99号室</v>
      </c>
      <c r="J46" s="586"/>
      <c r="K46" s="586"/>
      <c r="L46" s="586"/>
      <c r="M46" s="586"/>
      <c r="N46" s="586"/>
      <c r="O46" s="586"/>
      <c r="P46" s="586"/>
      <c r="Q46" s="586"/>
      <c r="R46" s="586"/>
      <c r="S46" s="586"/>
      <c r="T46" s="586"/>
      <c r="U46" s="586"/>
      <c r="V46" s="586"/>
      <c r="W46" s="586"/>
      <c r="X46" s="586"/>
      <c r="Y46" s="586"/>
      <c r="Z46" s="586"/>
      <c r="AA46" s="586"/>
      <c r="AB46" s="586"/>
      <c r="AC46" s="586"/>
      <c r="AD46" s="586"/>
      <c r="AE46" s="586"/>
      <c r="AF46" s="586"/>
      <c r="AG46" s="586"/>
      <c r="AH46" s="586"/>
      <c r="AI46" s="586"/>
      <c r="AJ46" s="586"/>
      <c r="AK46" s="586"/>
      <c r="AL46" s="586"/>
      <c r="AM46" s="586"/>
      <c r="AN46" s="587"/>
      <c r="AO46" s="437"/>
      <c r="AP46" s="438"/>
      <c r="AQ46" s="438"/>
      <c r="AR46" s="438"/>
      <c r="AS46" s="438"/>
      <c r="AT46" s="438"/>
      <c r="AU46" s="438"/>
      <c r="AV46" s="438"/>
      <c r="AW46" s="438"/>
      <c r="AX46" s="438"/>
      <c r="AY46" s="438"/>
      <c r="AZ46" s="438"/>
      <c r="BA46" s="438"/>
      <c r="BB46" s="438"/>
      <c r="BC46" s="439"/>
      <c r="BD46" s="5"/>
      <c r="BE46" s="33"/>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row>
    <row r="47" spans="1:128" ht="9" customHeight="1" x14ac:dyDescent="0.15">
      <c r="A47" s="12"/>
      <c r="B47" s="5"/>
      <c r="C47" s="5"/>
      <c r="D47" s="5"/>
      <c r="E47" s="5"/>
      <c r="F47" s="5"/>
      <c r="G47" s="5"/>
      <c r="H47" s="33"/>
      <c r="I47" s="589"/>
      <c r="J47" s="590"/>
      <c r="K47" s="590"/>
      <c r="L47" s="590"/>
      <c r="M47" s="590"/>
      <c r="N47" s="590"/>
      <c r="O47" s="590"/>
      <c r="P47" s="590"/>
      <c r="Q47" s="590"/>
      <c r="R47" s="590"/>
      <c r="S47" s="590"/>
      <c r="T47" s="590"/>
      <c r="U47" s="590"/>
      <c r="V47" s="590"/>
      <c r="W47" s="590"/>
      <c r="X47" s="590"/>
      <c r="Y47" s="590"/>
      <c r="Z47" s="590"/>
      <c r="AA47" s="590"/>
      <c r="AB47" s="590"/>
      <c r="AC47" s="590"/>
      <c r="AD47" s="590"/>
      <c r="AE47" s="590"/>
      <c r="AF47" s="590"/>
      <c r="AG47" s="590"/>
      <c r="AH47" s="590"/>
      <c r="AI47" s="590"/>
      <c r="AJ47" s="590"/>
      <c r="AK47" s="590"/>
      <c r="AL47" s="590"/>
      <c r="AM47" s="590"/>
      <c r="AN47" s="591"/>
      <c r="AO47" s="592" t="str">
        <f>入力情報!E763</f>
        <v>090-4823-7894</v>
      </c>
      <c r="AP47" s="593"/>
      <c r="AQ47" s="593"/>
      <c r="AR47" s="593"/>
      <c r="AS47" s="593"/>
      <c r="AT47" s="593"/>
      <c r="AU47" s="593"/>
      <c r="AV47" s="593"/>
      <c r="AW47" s="593"/>
      <c r="AX47" s="593"/>
      <c r="AY47" s="593"/>
      <c r="AZ47" s="593"/>
      <c r="BA47" s="593"/>
      <c r="BB47" s="593"/>
      <c r="BC47" s="5"/>
      <c r="BD47" s="5"/>
      <c r="BE47" s="33"/>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row>
    <row r="48" spans="1:128" ht="9" customHeight="1" x14ac:dyDescent="0.15">
      <c r="A48" s="12"/>
      <c r="B48" s="9"/>
      <c r="C48" s="9"/>
      <c r="D48" s="9"/>
      <c r="E48" s="9"/>
      <c r="F48" s="9"/>
      <c r="G48" s="9"/>
      <c r="H48" s="62"/>
      <c r="I48" s="624"/>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6"/>
      <c r="AO48" s="594"/>
      <c r="AP48" s="470"/>
      <c r="AQ48" s="470"/>
      <c r="AR48" s="470"/>
      <c r="AS48" s="470"/>
      <c r="AT48" s="470"/>
      <c r="AU48" s="470"/>
      <c r="AV48" s="470"/>
      <c r="AW48" s="470"/>
      <c r="AX48" s="470"/>
      <c r="AY48" s="470"/>
      <c r="AZ48" s="470"/>
      <c r="BA48" s="470"/>
      <c r="BB48" s="470"/>
      <c r="BC48" s="5"/>
      <c r="BD48" s="5"/>
      <c r="BE48" s="33"/>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row>
    <row r="49" spans="1:128" ht="9" customHeight="1" x14ac:dyDescent="0.15">
      <c r="A49" s="12"/>
      <c r="B49" s="5"/>
      <c r="C49" s="5"/>
      <c r="D49" s="5"/>
      <c r="E49" s="5"/>
      <c r="F49" s="5"/>
      <c r="G49" s="5"/>
      <c r="H49" s="33"/>
      <c r="I49" s="595" t="str">
        <f>Y26</f>
        <v xml:space="preserve">Mary Smith
メアリー　スミス </v>
      </c>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6"/>
      <c r="AH49" s="596"/>
      <c r="AI49" s="596"/>
      <c r="AJ49" s="596"/>
      <c r="AK49" s="596"/>
      <c r="AL49" s="596"/>
      <c r="AM49" s="596"/>
      <c r="AN49" s="597"/>
      <c r="AO49" s="594"/>
      <c r="AP49" s="470"/>
      <c r="AQ49" s="470"/>
      <c r="AR49" s="470"/>
      <c r="AS49" s="470"/>
      <c r="AT49" s="470"/>
      <c r="AU49" s="470"/>
      <c r="AV49" s="470"/>
      <c r="AW49" s="470"/>
      <c r="AX49" s="470"/>
      <c r="AY49" s="470"/>
      <c r="AZ49" s="470"/>
      <c r="BA49" s="470"/>
      <c r="BB49" s="470"/>
      <c r="BC49" s="5"/>
      <c r="BD49" s="5"/>
      <c r="BE49" s="33"/>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row>
    <row r="50" spans="1:128" ht="12" customHeight="1" x14ac:dyDescent="0.15">
      <c r="A50" s="12"/>
      <c r="B50" s="5"/>
      <c r="C50" s="5"/>
      <c r="D50" s="5"/>
      <c r="E50" s="5"/>
      <c r="F50" s="5"/>
      <c r="G50" s="5"/>
      <c r="H50" s="33"/>
      <c r="I50" s="595"/>
      <c r="J50" s="596"/>
      <c r="K50" s="596"/>
      <c r="L50" s="596"/>
      <c r="M50" s="596"/>
      <c r="N50" s="596"/>
      <c r="O50" s="596"/>
      <c r="P50" s="596"/>
      <c r="Q50" s="596"/>
      <c r="R50" s="596"/>
      <c r="S50" s="596"/>
      <c r="T50" s="596"/>
      <c r="U50" s="596"/>
      <c r="V50" s="596"/>
      <c r="W50" s="596"/>
      <c r="X50" s="596"/>
      <c r="Y50" s="596"/>
      <c r="Z50" s="596"/>
      <c r="AA50" s="596"/>
      <c r="AB50" s="596"/>
      <c r="AC50" s="596"/>
      <c r="AD50" s="596"/>
      <c r="AE50" s="596"/>
      <c r="AF50" s="596"/>
      <c r="AG50" s="596"/>
      <c r="AH50" s="596"/>
      <c r="AI50" s="596"/>
      <c r="AJ50" s="596"/>
      <c r="AK50" s="596"/>
      <c r="AL50" s="596"/>
      <c r="AM50" s="596"/>
      <c r="AN50" s="597"/>
      <c r="AO50" s="594"/>
      <c r="AP50" s="470"/>
      <c r="AQ50" s="470"/>
      <c r="AR50" s="470"/>
      <c r="AS50" s="470"/>
      <c r="AT50" s="470"/>
      <c r="AU50" s="470"/>
      <c r="AV50" s="470"/>
      <c r="AW50" s="470"/>
      <c r="AX50" s="470"/>
      <c r="AY50" s="470"/>
      <c r="AZ50" s="470"/>
      <c r="BA50" s="470"/>
      <c r="BB50" s="470"/>
      <c r="BC50" s="5"/>
      <c r="BD50" s="5"/>
      <c r="BE50" s="33"/>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row>
    <row r="51" spans="1:128" ht="12" customHeight="1" x14ac:dyDescent="0.15">
      <c r="A51" s="12"/>
      <c r="B51" s="5"/>
      <c r="C51" s="5"/>
      <c r="D51" s="5"/>
      <c r="E51" s="5"/>
      <c r="F51" s="5"/>
      <c r="G51" s="5"/>
      <c r="H51" s="33"/>
      <c r="I51" s="595"/>
      <c r="J51" s="596"/>
      <c r="K51" s="596"/>
      <c r="L51" s="596"/>
      <c r="M51" s="596"/>
      <c r="N51" s="596"/>
      <c r="O51" s="596"/>
      <c r="P51" s="596"/>
      <c r="Q51" s="596"/>
      <c r="R51" s="596"/>
      <c r="S51" s="596"/>
      <c r="T51" s="596"/>
      <c r="U51" s="596"/>
      <c r="V51" s="596"/>
      <c r="W51" s="596"/>
      <c r="X51" s="596"/>
      <c r="Y51" s="596"/>
      <c r="Z51" s="596"/>
      <c r="AA51" s="596"/>
      <c r="AB51" s="596"/>
      <c r="AC51" s="596"/>
      <c r="AD51" s="596"/>
      <c r="AE51" s="596"/>
      <c r="AF51" s="596"/>
      <c r="AG51" s="596"/>
      <c r="AH51" s="596"/>
      <c r="AI51" s="596"/>
      <c r="AJ51" s="596"/>
      <c r="AK51" s="596"/>
      <c r="AL51" s="596"/>
      <c r="AM51" s="596"/>
      <c r="AN51" s="597"/>
      <c r="AO51" s="594"/>
      <c r="AP51" s="470"/>
      <c r="AQ51" s="470"/>
      <c r="AR51" s="470"/>
      <c r="AS51" s="470"/>
      <c r="AT51" s="470"/>
      <c r="AU51" s="470"/>
      <c r="AV51" s="470"/>
      <c r="AW51" s="470"/>
      <c r="AX51" s="470"/>
      <c r="AY51" s="470"/>
      <c r="AZ51" s="470"/>
      <c r="BA51" s="470"/>
      <c r="BB51" s="470"/>
      <c r="BC51" s="5"/>
      <c r="BD51" s="5"/>
      <c r="BE51" s="33"/>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row>
    <row r="52" spans="1:128" ht="9" customHeight="1" x14ac:dyDescent="0.15">
      <c r="A52" s="12"/>
      <c r="H52" s="32"/>
      <c r="AM52" s="18"/>
      <c r="AN52" s="72"/>
      <c r="AO52" s="12"/>
      <c r="AP52" s="5"/>
      <c r="AQ52" s="5"/>
      <c r="AR52" s="5"/>
      <c r="AS52" s="5"/>
      <c r="AT52" s="5"/>
      <c r="AU52" s="5"/>
      <c r="AV52" s="5"/>
      <c r="AW52" s="5"/>
      <c r="AX52" s="5"/>
      <c r="AY52" s="5"/>
      <c r="AZ52" s="5"/>
      <c r="BA52" s="5"/>
      <c r="BB52" s="5"/>
      <c r="BC52" s="5"/>
      <c r="BD52" s="5"/>
      <c r="BE52" s="33"/>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row>
    <row r="53" spans="1:128" ht="9" customHeight="1" thickBot="1" x14ac:dyDescent="0.2">
      <c r="A53" s="12"/>
      <c r="B53" s="15"/>
      <c r="C53" s="31"/>
      <c r="BB53" s="31"/>
      <c r="BC53" s="32"/>
      <c r="BD53" s="5"/>
      <c r="BE53" s="33"/>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row>
    <row r="54" spans="1:128" ht="9" customHeight="1" thickTop="1" x14ac:dyDescent="0.15">
      <c r="A54" s="12"/>
      <c r="B54" s="73"/>
      <c r="C54" s="5"/>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5"/>
      <c r="BC54" s="33"/>
      <c r="BD54" s="5"/>
      <c r="BE54" s="33"/>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row>
    <row r="55" spans="1:128" ht="10.5" customHeight="1" x14ac:dyDescent="0.15">
      <c r="A55" s="12"/>
      <c r="B55" s="73"/>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35"/>
      <c r="BC55" s="33"/>
      <c r="BD55" s="12"/>
      <c r="BE55" s="33"/>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row>
    <row r="56" spans="1:128" ht="22.5" customHeight="1" x14ac:dyDescent="0.15">
      <c r="A56" s="12"/>
      <c r="B56" s="73"/>
      <c r="C56" s="5"/>
      <c r="D56" s="5"/>
      <c r="E56" s="5"/>
      <c r="F56" s="5"/>
      <c r="G56" s="5"/>
      <c r="H56" s="5"/>
      <c r="I56" s="5"/>
      <c r="J56" s="5"/>
      <c r="K56" s="5"/>
      <c r="L56" s="5"/>
      <c r="M56" s="5"/>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0"/>
      <c r="AY56" s="570"/>
      <c r="AZ56" s="570"/>
      <c r="BA56" s="570"/>
      <c r="BB56" s="35"/>
      <c r="BC56" s="33"/>
      <c r="BD56" s="12"/>
      <c r="BE56" s="33"/>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row>
    <row r="57" spans="1:128" ht="9" customHeight="1" x14ac:dyDescent="0.15">
      <c r="A57" s="12"/>
      <c r="B57" s="73"/>
      <c r="C57" s="5"/>
      <c r="D57" s="5"/>
      <c r="E57" s="5"/>
      <c r="F57" s="5"/>
      <c r="G57" s="5"/>
      <c r="H57" s="5"/>
      <c r="I57" s="5"/>
      <c r="J57" s="5"/>
      <c r="K57" s="5"/>
      <c r="L57" s="5"/>
      <c r="M57" s="5"/>
      <c r="N57" s="570"/>
      <c r="O57" s="570"/>
      <c r="P57" s="570"/>
      <c r="Q57" s="570"/>
      <c r="R57" s="570"/>
      <c r="S57" s="570"/>
      <c r="T57" s="570"/>
      <c r="U57" s="570"/>
      <c r="V57" s="570"/>
      <c r="W57" s="570"/>
      <c r="X57" s="570"/>
      <c r="Y57" s="570"/>
      <c r="Z57" s="570"/>
      <c r="AA57" s="570"/>
      <c r="AB57" s="570"/>
      <c r="AC57" s="570"/>
      <c r="AD57" s="570"/>
      <c r="AE57" s="570"/>
      <c r="AF57" s="570"/>
      <c r="AG57" s="570"/>
      <c r="AH57" s="570"/>
      <c r="AI57" s="570"/>
      <c r="AJ57" s="570"/>
      <c r="AK57" s="570"/>
      <c r="AL57" s="570"/>
      <c r="AM57" s="570"/>
      <c r="AN57" s="570"/>
      <c r="AO57" s="570"/>
      <c r="AP57" s="570"/>
      <c r="AQ57" s="570"/>
      <c r="AR57" s="570"/>
      <c r="AS57" s="570"/>
      <c r="AT57" s="570"/>
      <c r="AU57" s="570"/>
      <c r="AV57" s="570"/>
      <c r="AW57" s="570"/>
      <c r="AX57" s="570"/>
      <c r="AY57" s="570"/>
      <c r="AZ57" s="570"/>
      <c r="BA57" s="570"/>
      <c r="BB57" s="35"/>
      <c r="BC57" s="33"/>
      <c r="BD57" s="12"/>
      <c r="BE57" s="33"/>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row>
    <row r="58" spans="1:128" ht="9" customHeight="1" x14ac:dyDescent="0.15">
      <c r="A58" s="12"/>
      <c r="B58" s="73"/>
      <c r="C58" s="5"/>
      <c r="D58" s="5"/>
      <c r="E58" s="5"/>
      <c r="F58" s="5"/>
      <c r="G58" s="5"/>
      <c r="H58" s="5"/>
      <c r="I58" s="5"/>
      <c r="J58" s="5"/>
      <c r="K58" s="5"/>
      <c r="L58" s="5"/>
      <c r="M58" s="5"/>
      <c r="N58" s="570"/>
      <c r="O58" s="570"/>
      <c r="P58" s="570"/>
      <c r="Q58" s="570"/>
      <c r="R58" s="570"/>
      <c r="S58" s="570"/>
      <c r="T58" s="570"/>
      <c r="U58" s="570"/>
      <c r="V58" s="570"/>
      <c r="W58" s="570"/>
      <c r="X58" s="570"/>
      <c r="Y58" s="570"/>
      <c r="Z58" s="570"/>
      <c r="AA58" s="570"/>
      <c r="AB58" s="570"/>
      <c r="AC58" s="570"/>
      <c r="AD58" s="570"/>
      <c r="AE58" s="570"/>
      <c r="AF58" s="570"/>
      <c r="AG58" s="570"/>
      <c r="AH58" s="570"/>
      <c r="AI58" s="570"/>
      <c r="AJ58" s="570"/>
      <c r="AK58" s="570"/>
      <c r="AL58" s="570"/>
      <c r="AM58" s="570"/>
      <c r="AN58" s="570"/>
      <c r="AO58" s="570"/>
      <c r="AP58" s="570"/>
      <c r="AQ58" s="570"/>
      <c r="AR58" s="570"/>
      <c r="AS58" s="570"/>
      <c r="AT58" s="570"/>
      <c r="AU58" s="570"/>
      <c r="AV58" s="570"/>
      <c r="AW58" s="570"/>
      <c r="AX58" s="570"/>
      <c r="AY58" s="570"/>
      <c r="AZ58" s="570"/>
      <c r="BA58" s="570"/>
      <c r="BB58" s="35"/>
      <c r="BC58" s="33"/>
      <c r="BD58" s="12"/>
      <c r="BE58" s="33"/>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row>
    <row r="59" spans="1:128" ht="9" customHeight="1" x14ac:dyDescent="0.15">
      <c r="A59" s="12"/>
      <c r="B59" s="73"/>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35"/>
      <c r="BC59" s="33"/>
      <c r="BD59" s="12"/>
      <c r="BE59" s="33"/>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row>
    <row r="60" spans="1:128" ht="9" customHeight="1" x14ac:dyDescent="0.15">
      <c r="A60" s="12"/>
      <c r="B60" s="73"/>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35"/>
      <c r="BC60" s="33"/>
      <c r="BD60" s="12"/>
      <c r="BE60" s="33"/>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row>
    <row r="61" spans="1:128" ht="12" customHeight="1" x14ac:dyDescent="0.15">
      <c r="A61" s="12"/>
      <c r="B61" s="73"/>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35"/>
      <c r="BC61" s="33"/>
      <c r="BD61" s="12"/>
      <c r="BE61" s="33"/>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row>
    <row r="62" spans="1:128" ht="19.5" customHeight="1" x14ac:dyDescent="0.15">
      <c r="A62" s="12"/>
      <c r="B62" s="73"/>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35"/>
      <c r="BC62" s="33"/>
      <c r="BD62" s="12"/>
      <c r="BE62" s="33"/>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row>
    <row r="63" spans="1:128" ht="18" customHeight="1" x14ac:dyDescent="0.15">
      <c r="A63" s="12"/>
      <c r="B63" s="73"/>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35"/>
      <c r="BC63" s="33"/>
      <c r="BD63" s="12"/>
      <c r="BE63" s="33"/>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row>
    <row r="64" spans="1:128" ht="14.25" customHeight="1" x14ac:dyDescent="0.15">
      <c r="A64" s="12"/>
      <c r="B64" s="73"/>
      <c r="C64" s="5"/>
      <c r="D64" s="5"/>
      <c r="E64" s="5"/>
      <c r="F64" s="5"/>
      <c r="G64" s="516"/>
      <c r="H64" s="516"/>
      <c r="I64" s="516"/>
      <c r="J64" s="516"/>
      <c r="K64" s="516"/>
      <c r="L64" s="516"/>
      <c r="M64" s="516"/>
      <c r="N64" s="516"/>
      <c r="O64" s="516"/>
      <c r="P64" s="516"/>
      <c r="Q64" s="516"/>
      <c r="R64" s="516"/>
      <c r="S64" s="516"/>
      <c r="T64" s="516"/>
      <c r="U64" s="516"/>
      <c r="V64" s="516"/>
      <c r="W64" s="516"/>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35"/>
      <c r="BC64" s="33"/>
      <c r="BD64" s="12"/>
      <c r="BE64" s="33"/>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row>
    <row r="65" spans="1:128" ht="9" customHeight="1" x14ac:dyDescent="0.15">
      <c r="A65" s="12"/>
      <c r="B65" s="73"/>
      <c r="C65" s="5"/>
      <c r="D65" s="5"/>
      <c r="E65" s="5"/>
      <c r="F65" s="5"/>
      <c r="G65" s="5"/>
      <c r="H65" s="5"/>
      <c r="I65" s="5"/>
      <c r="J65" s="5"/>
      <c r="K65" s="569"/>
      <c r="L65" s="569"/>
      <c r="M65" s="569"/>
      <c r="N65" s="569"/>
      <c r="O65" s="569"/>
      <c r="P65" s="569"/>
      <c r="Q65" s="569"/>
      <c r="R65" s="569"/>
      <c r="S65" s="569"/>
      <c r="T65" s="569"/>
      <c r="U65" s="569"/>
      <c r="V65" s="569"/>
      <c r="W65" s="569"/>
      <c r="X65" s="569"/>
      <c r="Y65" s="569"/>
      <c r="Z65" s="569"/>
      <c r="AA65" s="569"/>
      <c r="AB65" s="569"/>
      <c r="AC65" s="569"/>
      <c r="AD65" s="569"/>
      <c r="AE65" s="569"/>
      <c r="AF65" s="569"/>
      <c r="AG65" s="569"/>
      <c r="AH65" s="569"/>
      <c r="AI65" s="569"/>
      <c r="AJ65" s="569"/>
      <c r="AK65" s="569"/>
      <c r="AL65" s="569"/>
      <c r="AM65" s="76"/>
      <c r="AN65" s="5"/>
      <c r="AO65" s="5"/>
      <c r="AP65" s="5"/>
      <c r="AQ65" s="5"/>
      <c r="AR65" s="5"/>
      <c r="AS65" s="5"/>
      <c r="AT65" s="5"/>
      <c r="AU65" s="5"/>
      <c r="AV65" s="5"/>
      <c r="AW65" s="5"/>
      <c r="AX65" s="5"/>
      <c r="AY65" s="5"/>
      <c r="AZ65" s="5"/>
      <c r="BA65" s="5"/>
      <c r="BB65" s="35"/>
      <c r="BC65" s="33"/>
      <c r="BD65" s="12"/>
      <c r="BE65" s="33"/>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row>
    <row r="66" spans="1:128" ht="9" customHeight="1" x14ac:dyDescent="0.15">
      <c r="A66" s="12"/>
      <c r="B66" s="73"/>
      <c r="C66" s="5"/>
      <c r="D66" s="5"/>
      <c r="E66" s="5"/>
      <c r="F66" s="5"/>
      <c r="G66" s="5"/>
      <c r="H66" s="5"/>
      <c r="I66" s="5"/>
      <c r="J66" s="5"/>
      <c r="K66" s="569"/>
      <c r="L66" s="569"/>
      <c r="M66" s="569"/>
      <c r="N66" s="569"/>
      <c r="O66" s="569"/>
      <c r="P66" s="569"/>
      <c r="Q66" s="569"/>
      <c r="R66" s="569"/>
      <c r="S66" s="569"/>
      <c r="T66" s="569"/>
      <c r="U66" s="569"/>
      <c r="V66" s="569"/>
      <c r="W66" s="569"/>
      <c r="X66" s="569"/>
      <c r="Y66" s="569"/>
      <c r="Z66" s="569"/>
      <c r="AA66" s="569"/>
      <c r="AB66" s="569"/>
      <c r="AC66" s="569"/>
      <c r="AD66" s="569"/>
      <c r="AE66" s="569"/>
      <c r="AF66" s="569"/>
      <c r="AG66" s="569"/>
      <c r="AH66" s="569"/>
      <c r="AI66" s="569"/>
      <c r="AJ66" s="569"/>
      <c r="AK66" s="569"/>
      <c r="AL66" s="569"/>
      <c r="AM66" s="76"/>
      <c r="AN66" s="5"/>
      <c r="AO66" s="5"/>
      <c r="AP66" s="5"/>
      <c r="AQ66" s="5"/>
      <c r="AR66" s="5"/>
      <c r="AS66" s="5"/>
      <c r="AT66" s="5"/>
      <c r="AU66" s="5"/>
      <c r="AV66" s="5"/>
      <c r="AW66" s="5"/>
      <c r="AX66" s="5"/>
      <c r="AY66" s="5"/>
      <c r="AZ66" s="5"/>
      <c r="BA66" s="5"/>
      <c r="BB66" s="35"/>
      <c r="BC66" s="33"/>
      <c r="BD66" s="12"/>
      <c r="BE66" s="33"/>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row>
    <row r="67" spans="1:128" ht="9" customHeight="1" x14ac:dyDescent="0.15">
      <c r="A67" s="12"/>
      <c r="B67" s="73"/>
      <c r="C67" s="5"/>
      <c r="D67" s="5"/>
      <c r="E67" s="5"/>
      <c r="F67" s="5"/>
      <c r="G67" s="5"/>
      <c r="H67" s="5"/>
      <c r="I67" s="5"/>
      <c r="J67" s="5"/>
      <c r="K67" s="570"/>
      <c r="L67" s="570"/>
      <c r="M67" s="570"/>
      <c r="N67" s="570"/>
      <c r="O67" s="570"/>
      <c r="P67" s="570"/>
      <c r="Q67" s="570"/>
      <c r="R67" s="570"/>
      <c r="S67" s="570"/>
      <c r="T67" s="570"/>
      <c r="U67" s="570"/>
      <c r="V67" s="570"/>
      <c r="W67" s="570"/>
      <c r="X67" s="570"/>
      <c r="Y67" s="570"/>
      <c r="Z67" s="570"/>
      <c r="AA67" s="570"/>
      <c r="AB67" s="570"/>
      <c r="AC67" s="570"/>
      <c r="AD67" s="570"/>
      <c r="AE67" s="570"/>
      <c r="AF67" s="570"/>
      <c r="AG67" s="570"/>
      <c r="AH67" s="570"/>
      <c r="AI67" s="570"/>
      <c r="AJ67" s="570"/>
      <c r="AK67" s="570"/>
      <c r="AL67" s="570"/>
      <c r="AM67" s="570"/>
      <c r="AN67" s="5"/>
      <c r="AO67" s="5"/>
      <c r="AP67" s="5"/>
      <c r="AQ67" s="5"/>
      <c r="AR67" s="5"/>
      <c r="AS67" s="5"/>
      <c r="AT67" s="5"/>
      <c r="AU67" s="5"/>
      <c r="AV67" s="5"/>
      <c r="AW67" s="5"/>
      <c r="AX67" s="5"/>
      <c r="AY67" s="5"/>
      <c r="AZ67" s="5"/>
      <c r="BA67" s="5"/>
      <c r="BB67" s="35"/>
      <c r="BC67" s="33"/>
      <c r="BD67" s="12"/>
      <c r="BE67" s="33"/>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row>
    <row r="68" spans="1:128" ht="9" customHeight="1" x14ac:dyDescent="0.15">
      <c r="A68" s="12"/>
      <c r="B68" s="73"/>
      <c r="C68" s="5"/>
      <c r="D68" s="5"/>
      <c r="E68" s="5"/>
      <c r="F68" s="5"/>
      <c r="G68" s="5"/>
      <c r="H68" s="5"/>
      <c r="I68" s="5"/>
      <c r="J68" s="5"/>
      <c r="K68" s="570"/>
      <c r="L68" s="570"/>
      <c r="M68" s="570"/>
      <c r="N68" s="570"/>
      <c r="O68" s="570"/>
      <c r="P68" s="570"/>
      <c r="Q68" s="570"/>
      <c r="R68" s="570"/>
      <c r="S68" s="570"/>
      <c r="T68" s="570"/>
      <c r="U68" s="570"/>
      <c r="V68" s="570"/>
      <c r="W68" s="570"/>
      <c r="X68" s="570"/>
      <c r="Y68" s="570"/>
      <c r="Z68" s="570"/>
      <c r="AA68" s="570"/>
      <c r="AB68" s="570"/>
      <c r="AC68" s="570"/>
      <c r="AD68" s="570"/>
      <c r="AE68" s="570"/>
      <c r="AF68" s="570"/>
      <c r="AG68" s="570"/>
      <c r="AH68" s="570"/>
      <c r="AI68" s="570"/>
      <c r="AJ68" s="570"/>
      <c r="AK68" s="570"/>
      <c r="AL68" s="570"/>
      <c r="AM68" s="570"/>
      <c r="AN68" s="5"/>
      <c r="AO68" s="5"/>
      <c r="AP68" s="5"/>
      <c r="AQ68" s="5"/>
      <c r="AR68" s="5"/>
      <c r="AS68" s="5"/>
      <c r="AT68" s="5"/>
      <c r="AU68" s="5"/>
      <c r="AV68" s="5"/>
      <c r="AW68" s="5"/>
      <c r="AX68" s="5"/>
      <c r="AY68" s="5"/>
      <c r="AZ68" s="5"/>
      <c r="BA68" s="5"/>
      <c r="BB68" s="35"/>
      <c r="BC68" s="33"/>
      <c r="BD68" s="12"/>
      <c r="BE68" s="33"/>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row>
    <row r="69" spans="1:128" ht="9" customHeight="1" x14ac:dyDescent="0.15">
      <c r="A69" s="12"/>
      <c r="B69" s="73"/>
      <c r="C69" s="5"/>
      <c r="D69" s="5"/>
      <c r="E69" s="5"/>
      <c r="F69" s="5"/>
      <c r="G69" s="5"/>
      <c r="H69" s="5"/>
      <c r="I69" s="5"/>
      <c r="J69" s="5"/>
      <c r="K69" s="570"/>
      <c r="L69" s="570"/>
      <c r="M69" s="570"/>
      <c r="N69" s="570"/>
      <c r="O69" s="570"/>
      <c r="P69" s="570"/>
      <c r="Q69" s="570"/>
      <c r="R69" s="570"/>
      <c r="S69" s="570"/>
      <c r="T69" s="570"/>
      <c r="U69" s="570"/>
      <c r="V69" s="570"/>
      <c r="W69" s="570"/>
      <c r="X69" s="570"/>
      <c r="Y69" s="570"/>
      <c r="Z69" s="570"/>
      <c r="AA69" s="570"/>
      <c r="AB69" s="570"/>
      <c r="AC69" s="570"/>
      <c r="AD69" s="570"/>
      <c r="AE69" s="570"/>
      <c r="AF69" s="570"/>
      <c r="AG69" s="570"/>
      <c r="AH69" s="570"/>
      <c r="AI69" s="570"/>
      <c r="AJ69" s="570"/>
      <c r="AK69" s="570"/>
      <c r="AL69" s="570"/>
      <c r="AM69" s="570"/>
      <c r="AN69" s="5"/>
      <c r="AO69" s="5"/>
      <c r="AP69" s="5"/>
      <c r="AQ69" s="5"/>
      <c r="AR69" s="5"/>
      <c r="AS69" s="5"/>
      <c r="AT69" s="5"/>
      <c r="AU69" s="5"/>
      <c r="AV69" s="5"/>
      <c r="AW69" s="5"/>
      <c r="AX69" s="5"/>
      <c r="AY69" s="5"/>
      <c r="AZ69" s="5"/>
      <c r="BA69" s="5"/>
      <c r="BB69" s="35"/>
      <c r="BC69" s="33"/>
      <c r="BD69" s="12"/>
      <c r="BE69" s="33"/>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row>
    <row r="70" spans="1:128" ht="9" customHeight="1" thickBot="1" x14ac:dyDescent="0.2">
      <c r="A70" s="12"/>
      <c r="B70" s="73"/>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c r="AV70" s="37"/>
      <c r="AW70" s="37"/>
      <c r="AX70" s="37"/>
      <c r="AY70" s="37"/>
      <c r="AZ70" s="37"/>
      <c r="BA70" s="37"/>
      <c r="BB70" s="38"/>
      <c r="BC70" s="33"/>
      <c r="BD70" s="12"/>
      <c r="BE70" s="33"/>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row>
    <row r="71" spans="1:128" ht="33" customHeight="1" thickTop="1" x14ac:dyDescent="0.15">
      <c r="A71" s="12"/>
      <c r="B71" s="15"/>
      <c r="AZ71" s="5"/>
      <c r="BA71" s="5"/>
      <c r="BB71" s="5"/>
      <c r="BC71" s="33"/>
      <c r="BD71" s="12"/>
      <c r="BE71" s="33"/>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row>
    <row r="72" spans="1:128" ht="9" customHeight="1" thickBot="1" x14ac:dyDescent="0.2">
      <c r="A72" s="12"/>
      <c r="B72" s="12"/>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33"/>
      <c r="BD72" s="12"/>
      <c r="BE72" s="33"/>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row>
    <row r="73" spans="1:128" ht="9" customHeight="1" thickTop="1" x14ac:dyDescent="0.15">
      <c r="A73" s="12"/>
      <c r="B73" s="8"/>
      <c r="C73" s="9"/>
      <c r="D73" s="9"/>
      <c r="E73" s="9"/>
      <c r="F73" s="9"/>
      <c r="G73" s="9"/>
      <c r="H73" s="9"/>
      <c r="I73" s="9"/>
      <c r="J73" s="9"/>
      <c r="K73" s="9"/>
      <c r="L73" s="9"/>
      <c r="M73" s="9"/>
      <c r="N73" s="9"/>
      <c r="O73" s="9"/>
      <c r="P73" s="9"/>
      <c r="Q73" s="9"/>
      <c r="R73" s="9"/>
      <c r="S73" s="9"/>
      <c r="T73" s="9"/>
      <c r="U73" s="9"/>
      <c r="V73" s="8"/>
      <c r="W73" s="9"/>
      <c r="X73" s="9"/>
      <c r="Y73" s="9"/>
      <c r="Z73" s="9"/>
      <c r="AA73" s="9"/>
      <c r="AB73" s="9"/>
      <c r="AC73" s="9"/>
      <c r="AD73" s="9"/>
      <c r="AE73" s="9"/>
      <c r="AF73" s="9"/>
      <c r="AG73" s="9"/>
      <c r="AH73" s="9"/>
      <c r="AI73" s="9"/>
      <c r="AJ73" s="9"/>
      <c r="AK73" s="9"/>
      <c r="AL73" s="9"/>
      <c r="AM73" s="9"/>
      <c r="AN73" s="9"/>
      <c r="AO73" s="9"/>
      <c r="AP73" s="8"/>
      <c r="AQ73" s="9"/>
      <c r="AR73" s="9"/>
      <c r="AS73" s="9"/>
      <c r="AT73" s="9"/>
      <c r="AU73" s="9"/>
      <c r="AV73" s="9"/>
      <c r="AW73" s="77"/>
      <c r="AX73" s="74"/>
      <c r="AY73" s="74"/>
      <c r="AZ73" s="74"/>
      <c r="BA73" s="74"/>
      <c r="BB73" s="74"/>
      <c r="BC73" s="75"/>
      <c r="BD73" s="5"/>
      <c r="BE73" s="33"/>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row>
    <row r="74" spans="1:128" ht="9" customHeight="1" x14ac:dyDescent="0.15">
      <c r="A74" s="78"/>
      <c r="B74" s="41"/>
      <c r="C74" s="14"/>
      <c r="D74" s="14"/>
      <c r="E74" s="14"/>
      <c r="F74" s="14"/>
      <c r="G74" s="14"/>
      <c r="H74" s="14"/>
      <c r="I74" s="14"/>
      <c r="J74" s="14"/>
      <c r="K74" s="14"/>
      <c r="L74" s="14"/>
      <c r="M74" s="14"/>
      <c r="N74" s="14"/>
      <c r="O74" s="14"/>
      <c r="P74" s="14"/>
      <c r="Q74" s="14"/>
      <c r="R74" s="14"/>
      <c r="S74" s="14"/>
      <c r="T74" s="14"/>
      <c r="U74" s="14"/>
      <c r="V74" s="41"/>
      <c r="W74" s="14"/>
      <c r="X74" s="14"/>
      <c r="Y74" s="14"/>
      <c r="Z74" s="14"/>
      <c r="AA74" s="14"/>
      <c r="AB74" s="14"/>
      <c r="AC74" s="14"/>
      <c r="AD74" s="14"/>
      <c r="AE74" s="14"/>
      <c r="AF74" s="14"/>
      <c r="AG74" s="14"/>
      <c r="AH74" s="14"/>
      <c r="AI74" s="14"/>
      <c r="AJ74" s="14"/>
      <c r="AK74" s="14"/>
      <c r="AL74" s="14"/>
      <c r="AM74" s="14"/>
      <c r="AN74" s="14"/>
      <c r="AO74" s="14"/>
      <c r="AP74" s="41"/>
      <c r="AQ74" s="14"/>
      <c r="AR74" s="14"/>
      <c r="AS74" s="14"/>
      <c r="AT74" s="14"/>
      <c r="AU74" s="14"/>
      <c r="AV74" s="14"/>
      <c r="AW74" s="79"/>
      <c r="AX74" s="14"/>
      <c r="AY74" s="14"/>
      <c r="AZ74" s="14"/>
      <c r="BA74" s="14"/>
      <c r="BB74" s="14"/>
      <c r="BC74" s="80"/>
      <c r="BD74" s="5"/>
      <c r="BE74" s="33"/>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row>
    <row r="75" spans="1:128" ht="9" customHeight="1" x14ac:dyDescent="0.15">
      <c r="A75" s="78"/>
      <c r="B75" s="8"/>
      <c r="C75" s="9"/>
      <c r="D75" s="9"/>
      <c r="E75" s="9"/>
      <c r="F75" s="9"/>
      <c r="G75" s="9"/>
      <c r="H75" s="9"/>
      <c r="I75" s="9"/>
      <c r="J75" s="9"/>
      <c r="K75" s="9"/>
      <c r="L75" s="9"/>
      <c r="M75" s="9"/>
      <c r="N75" s="9"/>
      <c r="O75" s="9"/>
      <c r="P75" s="9"/>
      <c r="Q75" s="9"/>
      <c r="R75" s="9"/>
      <c r="S75" s="9"/>
      <c r="T75" s="9"/>
      <c r="U75" s="9"/>
      <c r="V75" s="8"/>
      <c r="W75" s="9"/>
      <c r="X75" s="9"/>
      <c r="Y75" s="9"/>
      <c r="Z75" s="9"/>
      <c r="AA75" s="9"/>
      <c r="AB75" s="9"/>
      <c r="AC75" s="9"/>
      <c r="AD75" s="9"/>
      <c r="AE75" s="9"/>
      <c r="AF75" s="9"/>
      <c r="AG75" s="9"/>
      <c r="AH75" s="9"/>
      <c r="AI75" s="9"/>
      <c r="AJ75" s="9"/>
      <c r="AK75" s="9"/>
      <c r="AL75" s="9"/>
      <c r="AM75" s="9"/>
      <c r="AN75" s="9"/>
      <c r="AO75" s="9"/>
      <c r="AP75" s="8"/>
      <c r="AQ75" s="9"/>
      <c r="AR75" s="9"/>
      <c r="AS75" s="9"/>
      <c r="AT75" s="9"/>
      <c r="AU75" s="9"/>
      <c r="AV75" s="5"/>
      <c r="AW75" s="34"/>
      <c r="AX75" s="5"/>
      <c r="AY75" s="5"/>
      <c r="AZ75" s="5"/>
      <c r="BA75" s="5"/>
      <c r="BB75" s="5"/>
      <c r="BC75" s="35"/>
      <c r="BD75" s="5"/>
      <c r="BE75" s="33"/>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row>
    <row r="76" spans="1:128" ht="9" customHeight="1" x14ac:dyDescent="0.15">
      <c r="A76" s="78"/>
      <c r="B76" s="12"/>
      <c r="C76" s="5"/>
      <c r="D76" s="5"/>
      <c r="E76" s="5"/>
      <c r="F76" s="5"/>
      <c r="G76" s="5"/>
      <c r="H76" s="5"/>
      <c r="I76" s="5"/>
      <c r="J76" s="5"/>
      <c r="K76" s="5"/>
      <c r="L76" s="5"/>
      <c r="M76" s="5"/>
      <c r="N76" s="5"/>
      <c r="O76" s="5"/>
      <c r="P76" s="5"/>
      <c r="Q76" s="5"/>
      <c r="R76" s="5"/>
      <c r="S76" s="5"/>
      <c r="T76" s="5"/>
      <c r="U76" s="5"/>
      <c r="V76" s="12"/>
      <c r="W76" s="5"/>
      <c r="X76" s="5"/>
      <c r="Y76" s="5"/>
      <c r="Z76" s="5"/>
      <c r="AA76" s="5"/>
      <c r="AB76" s="5"/>
      <c r="AC76" s="5"/>
      <c r="AD76" s="5"/>
      <c r="AE76" s="5"/>
      <c r="AF76" s="5"/>
      <c r="AG76" s="5"/>
      <c r="AH76" s="5"/>
      <c r="AI76" s="5"/>
      <c r="AJ76" s="5"/>
      <c r="AK76" s="5"/>
      <c r="AL76" s="5"/>
      <c r="AM76" s="5"/>
      <c r="AN76" s="5"/>
      <c r="AO76" s="5"/>
      <c r="AP76" s="12"/>
      <c r="AQ76" s="5"/>
      <c r="AR76" s="5"/>
      <c r="AS76" s="5"/>
      <c r="AT76" s="5"/>
      <c r="AU76" s="5"/>
      <c r="AV76" s="5"/>
      <c r="AW76" s="34"/>
      <c r="AX76" s="5"/>
      <c r="AY76" s="5"/>
      <c r="AZ76" s="5"/>
      <c r="BA76" s="5"/>
      <c r="BB76" s="5"/>
      <c r="BC76" s="35"/>
      <c r="BD76" s="5"/>
      <c r="BE76" s="33"/>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row>
    <row r="77" spans="1:128" ht="9" customHeight="1" x14ac:dyDescent="0.15">
      <c r="A77" s="78"/>
      <c r="B77" s="12"/>
      <c r="C77" s="5"/>
      <c r="D77" s="5"/>
      <c r="E77" s="5"/>
      <c r="F77" s="5"/>
      <c r="G77" s="5"/>
      <c r="H77" s="5"/>
      <c r="I77" s="5"/>
      <c r="J77" s="5"/>
      <c r="K77" s="5"/>
      <c r="L77" s="5"/>
      <c r="M77" s="5"/>
      <c r="N77" s="5"/>
      <c r="O77" s="5"/>
      <c r="P77" s="5"/>
      <c r="Q77" s="5"/>
      <c r="R77" s="5"/>
      <c r="S77" s="5"/>
      <c r="T77" s="5"/>
      <c r="U77" s="5"/>
      <c r="V77" s="12"/>
      <c r="W77" s="5"/>
      <c r="X77" s="5"/>
      <c r="Y77" s="5"/>
      <c r="Z77" s="5"/>
      <c r="AA77" s="5"/>
      <c r="AB77" s="5"/>
      <c r="AC77" s="5"/>
      <c r="AD77" s="5"/>
      <c r="AE77" s="5"/>
      <c r="AF77" s="5"/>
      <c r="AG77" s="5"/>
      <c r="AH77" s="5"/>
      <c r="AI77" s="5"/>
      <c r="AJ77" s="5"/>
      <c r="AK77" s="5"/>
      <c r="AL77" s="5"/>
      <c r="AM77" s="5"/>
      <c r="AN77" s="5"/>
      <c r="AO77" s="5"/>
      <c r="AP77" s="12"/>
      <c r="AQ77" s="5"/>
      <c r="AR77" s="5"/>
      <c r="AS77" s="5"/>
      <c r="AT77" s="5"/>
      <c r="AU77" s="5"/>
      <c r="AV77" s="5"/>
      <c r="AW77" s="34"/>
      <c r="AX77" s="5"/>
      <c r="AY77" s="5"/>
      <c r="AZ77" s="5"/>
      <c r="BA77" s="5"/>
      <c r="BB77" s="5"/>
      <c r="BC77" s="35"/>
      <c r="BD77" s="5"/>
      <c r="BE77" s="33"/>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row>
    <row r="78" spans="1:128" ht="5.0999999999999996" customHeight="1" x14ac:dyDescent="0.15">
      <c r="A78" s="78"/>
      <c r="B78" s="12"/>
      <c r="C78" s="5"/>
      <c r="D78" s="5"/>
      <c r="E78" s="5"/>
      <c r="F78" s="5"/>
      <c r="G78" s="5"/>
      <c r="H78" s="5"/>
      <c r="I78" s="5"/>
      <c r="J78" s="5"/>
      <c r="K78" s="5"/>
      <c r="L78" s="5"/>
      <c r="M78" s="5"/>
      <c r="N78" s="5"/>
      <c r="O78" s="5"/>
      <c r="P78" s="5"/>
      <c r="Q78" s="5"/>
      <c r="R78" s="5"/>
      <c r="S78" s="5"/>
      <c r="T78" s="5"/>
      <c r="U78" s="5"/>
      <c r="V78" s="12"/>
      <c r="W78" s="5"/>
      <c r="X78" s="5"/>
      <c r="Y78" s="5"/>
      <c r="Z78" s="5"/>
      <c r="AA78" s="5"/>
      <c r="AB78" s="5"/>
      <c r="AC78" s="5"/>
      <c r="AD78" s="5"/>
      <c r="AE78" s="5"/>
      <c r="AF78" s="5"/>
      <c r="AG78" s="5"/>
      <c r="AH78" s="5"/>
      <c r="AI78" s="5"/>
      <c r="AJ78" s="5"/>
      <c r="AK78" s="5"/>
      <c r="AL78" s="5"/>
      <c r="AM78" s="5"/>
      <c r="AN78" s="5"/>
      <c r="AO78" s="5"/>
      <c r="AP78" s="12"/>
      <c r="AQ78" s="5"/>
      <c r="AR78" s="5"/>
      <c r="AS78" s="5"/>
      <c r="AT78" s="5"/>
      <c r="AU78" s="5"/>
      <c r="AV78" s="5"/>
      <c r="AW78" s="34"/>
      <c r="AX78" s="5"/>
      <c r="AY78" s="5"/>
      <c r="AZ78" s="5"/>
      <c r="BA78" s="5"/>
      <c r="BB78" s="5"/>
      <c r="BC78" s="35"/>
      <c r="BD78" s="5"/>
      <c r="BE78" s="33"/>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row>
    <row r="79" spans="1:128" ht="9" customHeight="1" thickBot="1" x14ac:dyDescent="0.2">
      <c r="A79" s="78"/>
      <c r="B79" s="41"/>
      <c r="C79" s="14"/>
      <c r="D79" s="14"/>
      <c r="E79" s="14"/>
      <c r="F79" s="14"/>
      <c r="G79" s="14"/>
      <c r="H79" s="14"/>
      <c r="I79" s="14"/>
      <c r="J79" s="14"/>
      <c r="K79" s="14"/>
      <c r="L79" s="14"/>
      <c r="M79" s="14"/>
      <c r="N79" s="14"/>
      <c r="O79" s="14"/>
      <c r="P79" s="14"/>
      <c r="Q79" s="14"/>
      <c r="R79" s="14"/>
      <c r="S79" s="14"/>
      <c r="T79" s="14"/>
      <c r="U79" s="14"/>
      <c r="V79" s="41"/>
      <c r="W79" s="14"/>
      <c r="X79" s="14"/>
      <c r="Y79" s="14"/>
      <c r="Z79" s="14"/>
      <c r="AA79" s="14"/>
      <c r="AB79" s="14"/>
      <c r="AC79" s="14"/>
      <c r="AD79" s="14"/>
      <c r="AE79" s="14"/>
      <c r="AF79" s="14"/>
      <c r="AG79" s="14"/>
      <c r="AH79" s="14"/>
      <c r="AI79" s="14"/>
      <c r="AJ79" s="14"/>
      <c r="AK79" s="14"/>
      <c r="AL79" s="14"/>
      <c r="AM79" s="14"/>
      <c r="AN79" s="14"/>
      <c r="AO79" s="14"/>
      <c r="AP79" s="41"/>
      <c r="AQ79" s="14"/>
      <c r="AR79" s="14"/>
      <c r="AS79" s="14"/>
      <c r="AT79" s="14"/>
      <c r="AU79" s="14"/>
      <c r="AV79" s="14"/>
      <c r="AW79" s="36"/>
      <c r="AX79" s="37"/>
      <c r="AY79" s="37"/>
      <c r="AZ79" s="37"/>
      <c r="BA79" s="37"/>
      <c r="BB79" s="37"/>
      <c r="BC79" s="38"/>
      <c r="BD79" s="5"/>
      <c r="BE79" s="33"/>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c r="DK79" s="5"/>
      <c r="DL79" s="5"/>
      <c r="DM79" s="5"/>
      <c r="DN79" s="5"/>
      <c r="DO79" s="5"/>
      <c r="DP79" s="5"/>
      <c r="DQ79" s="5"/>
      <c r="DR79" s="5"/>
      <c r="DS79" s="5"/>
      <c r="DT79" s="5"/>
      <c r="DU79" s="5"/>
      <c r="DV79" s="5"/>
      <c r="DW79" s="5"/>
      <c r="DX79" s="5"/>
    </row>
    <row r="80" spans="1:128" ht="9" customHeight="1" thickTop="1" x14ac:dyDescent="0.15">
      <c r="A80" s="12"/>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33"/>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5"/>
      <c r="DO80" s="5"/>
      <c r="DP80" s="5"/>
      <c r="DQ80" s="5"/>
      <c r="DR80" s="5"/>
      <c r="DS80" s="5"/>
      <c r="DT80" s="5"/>
      <c r="DU80" s="5"/>
      <c r="DV80" s="5"/>
      <c r="DW80" s="5"/>
      <c r="DX80" s="5"/>
    </row>
    <row r="81" spans="1:128" ht="6" customHeight="1" x14ac:dyDescent="0.15">
      <c r="A81" s="41"/>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60"/>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row>
    <row r="82" spans="1:128" ht="12" customHeight="1" x14ac:dyDescent="0.15">
      <c r="A82" s="5"/>
      <c r="B82" s="5"/>
      <c r="C82" s="5"/>
      <c r="D82" s="5"/>
      <c r="E82" s="5"/>
      <c r="F82" s="5"/>
      <c r="G82" s="5"/>
      <c r="H82" s="5"/>
      <c r="I82" s="7"/>
      <c r="J82" s="5"/>
      <c r="K82" s="5"/>
      <c r="L82" s="5"/>
      <c r="M82" s="5"/>
      <c r="N82" s="5"/>
      <c r="O82" s="5"/>
      <c r="P82" s="5"/>
      <c r="Q82" s="5"/>
      <c r="R82" s="7"/>
      <c r="S82" s="7"/>
      <c r="T82" s="5"/>
      <c r="U82" s="5"/>
      <c r="V82" s="5"/>
      <c r="W82" s="5"/>
      <c r="X82" s="5"/>
      <c r="Y82" s="5"/>
      <c r="Z82" s="5"/>
      <c r="AA82" s="5"/>
      <c r="AB82" s="7"/>
      <c r="AC82" s="7"/>
      <c r="AD82" s="5"/>
      <c r="AE82" s="5"/>
      <c r="AF82" s="5"/>
      <c r="AG82" s="5"/>
      <c r="AH82" s="5"/>
      <c r="AI82" s="5"/>
      <c r="AJ82" s="5"/>
      <c r="AK82" s="5"/>
      <c r="AL82" s="7"/>
      <c r="AM82" s="7"/>
      <c r="AN82" s="5"/>
      <c r="AO82" s="5"/>
      <c r="AP82" s="5"/>
      <c r="AQ82" s="5"/>
      <c r="AR82" s="5"/>
      <c r="AS82" s="5"/>
      <c r="AT82" s="5"/>
      <c r="AU82" s="5"/>
      <c r="AV82" s="7"/>
      <c r="AW82" s="7"/>
      <c r="AX82" s="5"/>
      <c r="AY82" s="5"/>
      <c r="AZ82" s="5"/>
      <c r="BA82" s="5"/>
      <c r="BB82" s="5"/>
      <c r="BC82" s="5"/>
      <c r="BD82" s="5"/>
      <c r="BE82" s="7"/>
      <c r="BF82" s="7"/>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row>
    <row r="83" spans="1:128" ht="12" customHeight="1" x14ac:dyDescent="0.1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row>
    <row r="84" spans="1:128" ht="12" customHeight="1" x14ac:dyDescent="0.1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c r="DO84" s="5"/>
      <c r="DP84" s="5"/>
      <c r="DQ84" s="5"/>
      <c r="DR84" s="5"/>
      <c r="DS84" s="5"/>
      <c r="DT84" s="5"/>
      <c r="DU84" s="5"/>
      <c r="DV84" s="5"/>
      <c r="DW84" s="5"/>
      <c r="DX84" s="5"/>
    </row>
    <row r="85" spans="1:128" ht="12" customHeight="1" x14ac:dyDescent="0.1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row>
    <row r="86" spans="1:128" ht="12" customHeight="1" x14ac:dyDescent="0.1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row>
    <row r="87" spans="1:128" ht="12" customHeight="1" x14ac:dyDescent="0.1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c r="DK87" s="5"/>
      <c r="DL87" s="5"/>
      <c r="DM87" s="5"/>
      <c r="DN87" s="5"/>
      <c r="DO87" s="5"/>
      <c r="DP87" s="5"/>
      <c r="DQ87" s="5"/>
      <c r="DR87" s="5"/>
      <c r="DS87" s="5"/>
      <c r="DT87" s="5"/>
      <c r="DU87" s="5"/>
      <c r="DV87" s="5"/>
      <c r="DW87" s="5"/>
      <c r="DX87" s="5"/>
    </row>
    <row r="88" spans="1:128" ht="12" customHeight="1" x14ac:dyDescent="0.1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row>
    <row r="89" spans="1:128" ht="12" customHeight="1" x14ac:dyDescent="0.1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c r="DK89" s="5"/>
      <c r="DL89" s="5"/>
      <c r="DM89" s="5"/>
      <c r="DN89" s="5"/>
      <c r="DO89" s="5"/>
      <c r="DP89" s="5"/>
      <c r="DQ89" s="5"/>
      <c r="DR89" s="5"/>
      <c r="DS89" s="5"/>
      <c r="DT89" s="5"/>
      <c r="DU89" s="5"/>
      <c r="DV89" s="5"/>
      <c r="DW89" s="5"/>
      <c r="DX89" s="5"/>
    </row>
    <row r="90" spans="1:128" ht="12" customHeight="1" x14ac:dyDescent="0.1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c r="DK90" s="5"/>
      <c r="DL90" s="5"/>
      <c r="DM90" s="5"/>
      <c r="DN90" s="5"/>
      <c r="DO90" s="5"/>
      <c r="DP90" s="5"/>
      <c r="DQ90" s="5"/>
      <c r="DR90" s="5"/>
      <c r="DS90" s="5"/>
      <c r="DT90" s="5"/>
      <c r="DU90" s="5"/>
      <c r="DV90" s="5"/>
      <c r="DW90" s="5"/>
      <c r="DX90" s="5"/>
    </row>
    <row r="91" spans="1:128" ht="12" customHeight="1" x14ac:dyDescent="0.1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c r="DK91" s="5"/>
      <c r="DL91" s="5"/>
      <c r="DM91" s="5"/>
      <c r="DN91" s="5"/>
      <c r="DO91" s="5"/>
      <c r="DP91" s="5"/>
      <c r="DQ91" s="5"/>
      <c r="DR91" s="5"/>
      <c r="DS91" s="5"/>
      <c r="DT91" s="5"/>
      <c r="DU91" s="5"/>
      <c r="DV91" s="5"/>
      <c r="DW91" s="5"/>
      <c r="DX91" s="5"/>
    </row>
    <row r="92" spans="1:128" ht="12" customHeight="1" x14ac:dyDescent="0.1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c r="DK92" s="5"/>
      <c r="DL92" s="5"/>
      <c r="DM92" s="5"/>
      <c r="DN92" s="5"/>
      <c r="DO92" s="5"/>
      <c r="DP92" s="5"/>
      <c r="DQ92" s="5"/>
      <c r="DR92" s="5"/>
      <c r="DS92" s="5"/>
      <c r="DT92" s="5"/>
      <c r="DU92" s="5"/>
      <c r="DV92" s="5"/>
      <c r="DW92" s="5"/>
      <c r="DX92" s="5"/>
    </row>
    <row r="93" spans="1:128" ht="12" customHeight="1" x14ac:dyDescent="0.1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c r="DJ93" s="5"/>
      <c r="DK93" s="5"/>
      <c r="DL93" s="5"/>
      <c r="DM93" s="5"/>
      <c r="DN93" s="5"/>
      <c r="DO93" s="5"/>
      <c r="DP93" s="5"/>
      <c r="DQ93" s="5"/>
      <c r="DR93" s="5"/>
      <c r="DS93" s="5"/>
      <c r="DT93" s="5"/>
      <c r="DU93" s="5"/>
      <c r="DV93" s="5"/>
      <c r="DW93" s="5"/>
      <c r="DX93" s="5"/>
    </row>
    <row r="94" spans="1:128" ht="12" customHeight="1" x14ac:dyDescent="0.1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c r="DO94" s="5"/>
      <c r="DP94" s="5"/>
      <c r="DQ94" s="5"/>
      <c r="DR94" s="5"/>
      <c r="DS94" s="5"/>
      <c r="DT94" s="5"/>
      <c r="DU94" s="5"/>
      <c r="DV94" s="5"/>
      <c r="DW94" s="5"/>
      <c r="DX94" s="5"/>
    </row>
    <row r="95" spans="1:128" ht="12" customHeight="1" x14ac:dyDescent="0.1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c r="DO95" s="5"/>
      <c r="DP95" s="5"/>
      <c r="DQ95" s="5"/>
      <c r="DR95" s="5"/>
      <c r="DS95" s="5"/>
      <c r="DT95" s="5"/>
      <c r="DU95" s="5"/>
      <c r="DV95" s="5"/>
      <c r="DW95" s="5"/>
      <c r="DX95" s="5"/>
    </row>
    <row r="96" spans="1:128" ht="12" customHeight="1" x14ac:dyDescent="0.1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c r="DK96" s="5"/>
      <c r="DL96" s="5"/>
      <c r="DM96" s="5"/>
      <c r="DN96" s="5"/>
      <c r="DO96" s="5"/>
      <c r="DP96" s="5"/>
      <c r="DQ96" s="5"/>
      <c r="DR96" s="5"/>
      <c r="DS96" s="5"/>
      <c r="DT96" s="5"/>
      <c r="DU96" s="5"/>
      <c r="DV96" s="5"/>
      <c r="DW96" s="5"/>
      <c r="DX96" s="5"/>
    </row>
  </sheetData>
  <mergeCells count="27">
    <mergeCell ref="AU7:BC8"/>
    <mergeCell ref="Y22:BB23"/>
    <mergeCell ref="Y24:AZ25"/>
    <mergeCell ref="BA24:BB25"/>
    <mergeCell ref="S64:U64"/>
    <mergeCell ref="V64:W64"/>
    <mergeCell ref="Y26:BB30"/>
    <mergeCell ref="Y31:BC35"/>
    <mergeCell ref="Y36:BB40"/>
    <mergeCell ref="AO44:BC46"/>
    <mergeCell ref="I48:AN48"/>
    <mergeCell ref="K65:AL66"/>
    <mergeCell ref="K67:AM69"/>
    <mergeCell ref="Y13:BB14"/>
    <mergeCell ref="Y15:BB16"/>
    <mergeCell ref="Y17:BB18"/>
    <mergeCell ref="Y19:BB21"/>
    <mergeCell ref="I44:AN45"/>
    <mergeCell ref="I46:AN47"/>
    <mergeCell ref="AO47:BB51"/>
    <mergeCell ref="I49:AN51"/>
    <mergeCell ref="N56:BA56"/>
    <mergeCell ref="N57:BA58"/>
    <mergeCell ref="G64:K64"/>
    <mergeCell ref="L64:M64"/>
    <mergeCell ref="N64:P64"/>
    <mergeCell ref="Q64:R64"/>
  </mergeCells>
  <phoneticPr fontId="1"/>
  <pageMargins left="0.39370078740157483" right="0" top="0.39370078740157483" bottom="0" header="0.23622047244094491" footer="0.19685039370078741"/>
  <pageSetup paperSize="9" fitToWidth="0" orientation="portrait" verticalDpi="96" r:id="rId1"/>
  <headerFooter alignWithMargins="0">
    <oddHeader>&amp;R&amp;8別添７</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41</xdr:col>
                    <xdr:colOff>28575</xdr:colOff>
                    <xdr:row>40</xdr:row>
                    <xdr:rowOff>104775</xdr:rowOff>
                  </from>
                  <to>
                    <xdr:col>44</xdr:col>
                    <xdr:colOff>0</xdr:colOff>
                    <xdr:row>43</xdr:row>
                    <xdr:rowOff>0</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11</xdr:col>
                    <xdr:colOff>95250</xdr:colOff>
                    <xdr:row>40</xdr:row>
                    <xdr:rowOff>95250</xdr:rowOff>
                  </from>
                  <to>
                    <xdr:col>14</xdr:col>
                    <xdr:colOff>57150</xdr:colOff>
                    <xdr:row>43</xdr:row>
                    <xdr:rowOff>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5fca675-d068-4dc2-a022-f5cd0e320629">
      <Terms xmlns="http://schemas.microsoft.com/office/infopath/2007/PartnerControls"/>
    </lcf76f155ced4ddcb4097134ff3c332f>
    <TaxCatchAll xmlns="fe42b1ff-8722-4b78-80b9-b43ef457216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4561427BE0DDF4287B4A6B96ABF9710" ma:contentTypeVersion="11" ma:contentTypeDescription="新しいドキュメントを作成します。" ma:contentTypeScope="" ma:versionID="0f56582fe18a698e46169c4efe5123c0">
  <xsd:schema xmlns:xsd="http://www.w3.org/2001/XMLSchema" xmlns:xs="http://www.w3.org/2001/XMLSchema" xmlns:p="http://schemas.microsoft.com/office/2006/metadata/properties" xmlns:ns2="15fca675-d068-4dc2-a022-f5cd0e320629" xmlns:ns3="fe42b1ff-8722-4b78-80b9-b43ef4572169" targetNamespace="http://schemas.microsoft.com/office/2006/metadata/properties" ma:root="true" ma:fieldsID="7e8df574cac5bebc0d5a99a384dc1477" ns2:_="" ns3:_="">
    <xsd:import namespace="15fca675-d068-4dc2-a022-f5cd0e320629"/>
    <xsd:import namespace="fe42b1ff-8722-4b78-80b9-b43ef457216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fca675-d068-4dc2-a022-f5cd0e3206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42b1ff-8722-4b78-80b9-b43ef4572169"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a003915f-3eff-49d0-a6da-562707887257}" ma:internalName="TaxCatchAll" ma:showField="CatchAllData" ma:web="fe42b1ff-8722-4b78-80b9-b43ef457216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4A7B009-AF42-4716-B21D-08AF43C27C65}">
  <ds:schemaRefs>
    <ds:schemaRef ds:uri="15fca675-d068-4dc2-a022-f5cd0e320629"/>
    <ds:schemaRef ds:uri="http://schemas.microsoft.com/office/2006/documentManagement/types"/>
    <ds:schemaRef ds:uri="http://schemas.microsoft.com/office/2006/metadata/properties"/>
    <ds:schemaRef ds:uri="http://www.w3.org/XML/1998/namespace"/>
    <ds:schemaRef ds:uri="http://purl.org/dc/elements/1.1/"/>
    <ds:schemaRef ds:uri="fe42b1ff-8722-4b78-80b9-b43ef4572169"/>
    <ds:schemaRef ds:uri="http://purl.org/dc/term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C383F687-C7B5-49C4-BDBB-78A3D210E1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fca675-d068-4dc2-a022-f5cd0e320629"/>
    <ds:schemaRef ds:uri="fe42b1ff-8722-4b78-80b9-b43ef45721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C2094CD-E1AC-42D5-AED2-DB60107920F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vt:i4>
      </vt:variant>
    </vt:vector>
  </HeadingPairs>
  <TitlesOfParts>
    <vt:vector size="25" baseType="lpstr">
      <vt:lpstr>入力情報</vt:lpstr>
      <vt:lpstr>work</vt:lpstr>
      <vt:lpstr>-&gt;</vt:lpstr>
      <vt:lpstr>Articles of Incorporation定款</vt:lpstr>
      <vt:lpstr>Application for Registration申請書</vt:lpstr>
      <vt:lpstr>Certificate払込みを証する書面</vt:lpstr>
      <vt:lpstr>Seal (Revision Mark) Form印鑑届書</vt:lpstr>
      <vt:lpstr>Seal Card Application form印鑑カード</vt:lpstr>
      <vt:lpstr>Agriculture_農業</vt:lpstr>
      <vt:lpstr>All_Industry</vt:lpstr>
      <vt:lpstr>Construction_建設</vt:lpstr>
      <vt:lpstr>Entertainment_Travel_Sports_娯楽_旅行_スポーツ</vt:lpstr>
      <vt:lpstr>Finance_Insurance_industry_金融_保険業</vt:lpstr>
      <vt:lpstr>Food_and_Drink_飲食料品</vt:lpstr>
      <vt:lpstr>Management_Consultancy_Information_経営_コンサルタント_情報</vt:lpstr>
      <vt:lpstr>Medical_care_医療</vt:lpstr>
      <vt:lpstr>Others_その他</vt:lpstr>
      <vt:lpstr>'Application for Registration申請書'!Print_Area</vt:lpstr>
      <vt:lpstr>'Articles of Incorporation定款'!Print_Area</vt:lpstr>
      <vt:lpstr>Certificate払込みを証する書面!Print_Area</vt:lpstr>
      <vt:lpstr>'Seal (Revision Mark) Form印鑑届書'!Print_Area</vt:lpstr>
      <vt:lpstr>'Seal Card Application form印鑑カード'!Print_Area</vt:lpstr>
      <vt:lpstr>Real_estate_不動産</vt:lpstr>
      <vt:lpstr>Transportation_Warehousing_運輸_倉庫</vt:lpstr>
      <vt:lpstr>Various_goods_sales_industry_各種物品販売業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Toshiaki Tokunaga</dc:creator>
  <cp:lastModifiedBy>KOHOSENBOKU</cp:lastModifiedBy>
  <cp:lastPrinted>2025-01-21T05:42:34Z</cp:lastPrinted>
  <dcterms:created xsi:type="dcterms:W3CDTF">2024-09-30T06:43:48Z</dcterms:created>
  <dcterms:modified xsi:type="dcterms:W3CDTF">2025-12-09T05:41:50Z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0x01010074561427BE0DDF4287B4A6B96ABF9710</vt:lpwstr>
  </property>
</Properties>
</file>