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8.32.73\koho\横田デスクトップ\一旦保存\"/>
    </mc:Choice>
  </mc:AlternateContent>
  <xr:revisionPtr revIDLastSave="0" documentId="8_{CCE8E460-8D65-4F3D-B90C-57265F3C6EA2}" xr6:coauthVersionLast="47" xr6:coauthVersionMax="47" xr10:uidLastSave="{00000000-0000-0000-0000-000000000000}"/>
  <bookViews>
    <workbookView xWindow="-120" yWindow="-120" windowWidth="29040" windowHeight="15720" tabRatio="919" xr2:uid="{00000000-000D-0000-FFFF-FFFF00000000}"/>
  </bookViews>
  <sheets>
    <sheet name="入力情報" sheetId="11" r:id="rId1"/>
    <sheet name="work" sheetId="10" r:id="rId2"/>
    <sheet name="-&gt;" sheetId="21" r:id="rId3"/>
    <sheet name="Articles of Incorporation定款" sheetId="12" r:id="rId4"/>
    <sheet name="Application for Registration申請書" sheetId="16" r:id="rId5"/>
    <sheet name="Report of the person実質的支配者の申告書" sheetId="2" r:id="rId6"/>
    <sheet name="Power of Attorney定款認証の委任状" sheetId="15" r:id="rId7"/>
    <sheet name="Acceptance of Assumption就任承諾書" sheetId="17" r:id="rId8"/>
    <sheet name="Certificate払込みを証する書面" sheetId="20" r:id="rId9"/>
    <sheet name="Seal (Revision Mark) Form印鑑届書" sheetId="18" r:id="rId10"/>
    <sheet name="Seal Card Application form印鑑カード" sheetId="19" r:id="rId11"/>
  </sheets>
  <definedNames>
    <definedName name="Agriculture_農業">work!$AP$3:$AP$7</definedName>
    <definedName name="All_Industry">work!$A$3:$A$94</definedName>
    <definedName name="Construction_建設">work!$AR$3:$AR$10</definedName>
    <definedName name="Entertainment_Travel_Sports_娯楽_旅行_スポーツ">work!$AS$3:$AS$11</definedName>
    <definedName name="Finance_Insurance_industry_金融_保険業">work!$AJ$3:$AJ$36</definedName>
    <definedName name="Food_and_Drink_飲食料品">work!$AL$3:$AL$6</definedName>
    <definedName name="Management_Consultancy_Information_経営_コンサルタント_情報">work!$AO$3:$AO$17</definedName>
    <definedName name="Medical_care_医療">work!$AN$3:$AN$5</definedName>
    <definedName name="Others_その他">work!$AT$3:$AT$6</definedName>
    <definedName name="_xlnm.Print_Area" localSheetId="7">'Acceptance of Assumption就任承諾書'!$A$1:$AD$1785</definedName>
    <definedName name="_xlnm.Print_Area" localSheetId="4">'Application for Registration申請書'!$A$1:$W$575</definedName>
    <definedName name="_xlnm.Print_Area" localSheetId="3">'Articles of Incorporation定款'!$A$1:$B$411</definedName>
    <definedName name="_xlnm.Print_Area" localSheetId="8">Certificate払込みを証する書面!$A$1:$AD$37</definedName>
    <definedName name="_xlnm.Print_Area" localSheetId="6">'Power of Attorney定款認証の委任状'!$A$1:$AD$43</definedName>
    <definedName name="_xlnm.Print_Area" localSheetId="5">'Report of the person実質的支配者の申告書'!$A$1:$AH$49</definedName>
    <definedName name="_xlnm.Print_Area" localSheetId="9">'Seal (Revision Mark) Form印鑑届書'!$A$1:$BE$87</definedName>
    <definedName name="_xlnm.Print_Area" localSheetId="10">'Seal Card Application form印鑑カード'!$A$1:$BE$81</definedName>
    <definedName name="Real_estate_不動産">work!$AQ$3:$AQ$17</definedName>
    <definedName name="Transportation_Warehousing_運輸_倉庫">work!$AM$3:$AM$8</definedName>
    <definedName name="Various_goods_sales_industry_各種物品販売業">work!$AK$3:$AK$11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1" i="10" l="1"/>
  <c r="P80" i="10"/>
  <c r="P79" i="10"/>
  <c r="P77" i="10"/>
  <c r="P78" i="10"/>
  <c r="P76" i="10"/>
  <c r="P75" i="10"/>
  <c r="P74" i="10"/>
  <c r="P73" i="10"/>
  <c r="P72" i="10"/>
  <c r="P71" i="10"/>
  <c r="P70" i="10"/>
  <c r="P69" i="10"/>
  <c r="P68" i="10"/>
  <c r="P67" i="10"/>
  <c r="P66" i="10"/>
  <c r="P64" i="10"/>
  <c r="P63" i="10"/>
  <c r="P62" i="10"/>
  <c r="P61" i="10"/>
  <c r="P60" i="10"/>
  <c r="P59" i="10"/>
  <c r="P58" i="10"/>
  <c r="P57" i="10"/>
  <c r="P56" i="10"/>
  <c r="P55" i="10"/>
  <c r="P54" i="10"/>
  <c r="P53" i="10"/>
  <c r="P52" i="10"/>
  <c r="P51" i="10"/>
  <c r="P50" i="10"/>
  <c r="P48" i="10"/>
  <c r="P49"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1" i="10"/>
  <c r="P12" i="10"/>
  <c r="P10" i="10"/>
  <c r="P9" i="10"/>
  <c r="P8" i="10"/>
  <c r="P7" i="10"/>
  <c r="P6" i="10"/>
  <c r="P5" i="10"/>
  <c r="P4" i="10"/>
  <c r="P3" i="10"/>
  <c r="P83" i="10"/>
  <c r="O83" i="10" s="1"/>
  <c r="N83" i="10" s="1"/>
  <c r="M83" i="10" s="1"/>
  <c r="P82" i="10"/>
  <c r="G11" i="15" l="1"/>
  <c r="G12" i="15"/>
  <c r="G13" i="15"/>
  <c r="G10" i="15"/>
  <c r="A396" i="12"/>
  <c r="A395" i="12"/>
  <c r="Y42" i="2"/>
  <c r="Y33" i="2"/>
  <c r="Y24" i="2"/>
  <c r="I235" i="16"/>
  <c r="C45" i="2"/>
  <c r="C44" i="2"/>
  <c r="C36" i="2"/>
  <c r="C35" i="2"/>
  <c r="C27" i="2"/>
  <c r="C26" i="2"/>
  <c r="I236" i="16"/>
  <c r="C11" i="20"/>
  <c r="C10" i="20"/>
  <c r="C9" i="20"/>
  <c r="C8" i="20"/>
  <c r="I231" i="16"/>
  <c r="I238" i="16"/>
  <c r="I237" i="16"/>
  <c r="I232" i="16"/>
  <c r="G24" i="16"/>
  <c r="G23" i="16"/>
  <c r="A126" i="12"/>
  <c r="A125" i="12"/>
  <c r="A255" i="12"/>
  <c r="A256" i="12"/>
  <c r="A387" i="12"/>
  <c r="A386" i="12"/>
  <c r="G126" i="16"/>
  <c r="G129" i="16" l="1"/>
  <c r="A203" i="12"/>
  <c r="A202" i="12"/>
  <c r="G36" i="15"/>
  <c r="X45" i="2"/>
  <c r="AB43" i="2"/>
  <c r="Q43" i="2"/>
  <c r="Y39" i="2"/>
  <c r="Q39" i="2"/>
  <c r="G31" i="15"/>
  <c r="G30" i="15"/>
  <c r="G29" i="15"/>
  <c r="X36" i="2"/>
  <c r="AB34" i="2"/>
  <c r="Q34" i="2"/>
  <c r="Y30" i="2"/>
  <c r="Q30" i="2"/>
  <c r="C32" i="2"/>
  <c r="C30" i="2"/>
  <c r="G26" i="15"/>
  <c r="X27" i="2"/>
  <c r="AB25" i="2"/>
  <c r="Q25" i="2"/>
  <c r="Y21" i="2"/>
  <c r="Q21" i="2"/>
  <c r="AH25" i="18"/>
  <c r="AH21" i="18"/>
  <c r="F550" i="16"/>
  <c r="G11" i="16"/>
  <c r="G9" i="16"/>
  <c r="E782" i="11"/>
  <c r="B1755" i="17" l="1"/>
  <c r="D1727" i="17"/>
  <c r="D1726" i="17"/>
  <c r="G582" i="11"/>
  <c r="F335" i="10" s="1"/>
  <c r="B1756" i="17"/>
  <c r="AG1752" i="17"/>
  <c r="E1767" i="17"/>
  <c r="E1766" i="17"/>
  <c r="C1759" i="17"/>
  <c r="C1758" i="17"/>
  <c r="B1721" i="17"/>
  <c r="B1720" i="17"/>
  <c r="B1686" i="17"/>
  <c r="B1685" i="17"/>
  <c r="B1651" i="17"/>
  <c r="B1650" i="17"/>
  <c r="B1616" i="17"/>
  <c r="B1615" i="17"/>
  <c r="B1581" i="17"/>
  <c r="B1580" i="17"/>
  <c r="B1546" i="17"/>
  <c r="B1545" i="17"/>
  <c r="B1511" i="17"/>
  <c r="B1510" i="17"/>
  <c r="B1476" i="17"/>
  <c r="B1475" i="17"/>
  <c r="B1441" i="17"/>
  <c r="B1440" i="17"/>
  <c r="B1406" i="17"/>
  <c r="B1405" i="17"/>
  <c r="B1371" i="17"/>
  <c r="B1370" i="17"/>
  <c r="B1336" i="17"/>
  <c r="B1335" i="17"/>
  <c r="B1301" i="17"/>
  <c r="B1300" i="17"/>
  <c r="B1266" i="17"/>
  <c r="B1265" i="17"/>
  <c r="B1231" i="17"/>
  <c r="B1230" i="17"/>
  <c r="B1196" i="17"/>
  <c r="B1195" i="17"/>
  <c r="B1161" i="17"/>
  <c r="B1160" i="17"/>
  <c r="B1126" i="17"/>
  <c r="B1125" i="17"/>
  <c r="B1091" i="17"/>
  <c r="B1090" i="17"/>
  <c r="B1056" i="17"/>
  <c r="B1055" i="17"/>
  <c r="B1021" i="17"/>
  <c r="B1020" i="17"/>
  <c r="B986" i="17"/>
  <c r="B985" i="17"/>
  <c r="B951" i="17"/>
  <c r="B950" i="17"/>
  <c r="B916" i="17"/>
  <c r="B915" i="17"/>
  <c r="B881" i="17"/>
  <c r="B880" i="17"/>
  <c r="B846" i="17"/>
  <c r="B845" i="17"/>
  <c r="B811" i="17"/>
  <c r="B810" i="17"/>
  <c r="B776" i="17"/>
  <c r="B775" i="17"/>
  <c r="B741" i="17"/>
  <c r="B740" i="17"/>
  <c r="B706" i="17"/>
  <c r="B705" i="17"/>
  <c r="B671" i="17"/>
  <c r="B670" i="17"/>
  <c r="B636" i="17"/>
  <c r="B635" i="17"/>
  <c r="B601" i="17"/>
  <c r="B600" i="17"/>
  <c r="B566" i="17"/>
  <c r="B565" i="17"/>
  <c r="B531" i="17"/>
  <c r="B530" i="17"/>
  <c r="B496" i="17"/>
  <c r="B495" i="17"/>
  <c r="B461" i="17"/>
  <c r="B460" i="17"/>
  <c r="B426" i="17"/>
  <c r="B425" i="17"/>
  <c r="B391" i="17"/>
  <c r="B390" i="17"/>
  <c r="B356" i="17"/>
  <c r="B355" i="17"/>
  <c r="B321" i="17"/>
  <c r="B320" i="17"/>
  <c r="B286" i="17"/>
  <c r="B285" i="17"/>
  <c r="B251" i="17"/>
  <c r="B250" i="17"/>
  <c r="B216" i="17"/>
  <c r="B215" i="17"/>
  <c r="B181" i="17"/>
  <c r="B180" i="17"/>
  <c r="B146" i="17"/>
  <c r="B145" i="17"/>
  <c r="B111" i="17"/>
  <c r="B110" i="17"/>
  <c r="B76" i="17"/>
  <c r="B75" i="17"/>
  <c r="B41" i="17"/>
  <c r="B40" i="17"/>
  <c r="B5" i="17"/>
  <c r="B6" i="17"/>
  <c r="Q40" i="2"/>
  <c r="E664" i="11"/>
  <c r="G128" i="16" l="1"/>
  <c r="A120" i="12"/>
  <c r="D337" i="10"/>
  <c r="D336" i="10" s="1"/>
  <c r="E337" i="10"/>
  <c r="E336" i="10" s="1"/>
  <c r="F337" i="10"/>
  <c r="F336" i="10" s="1"/>
  <c r="D335" i="10"/>
  <c r="E335" i="10"/>
  <c r="E37" i="11"/>
  <c r="E36" i="11"/>
  <c r="E35" i="11"/>
  <c r="E34" i="11"/>
  <c r="E33" i="11"/>
  <c r="F30" i="11"/>
  <c r="E30" i="11"/>
  <c r="E29" i="11"/>
  <c r="E28" i="11"/>
  <c r="G772" i="11"/>
  <c r="G770" i="11"/>
  <c r="G768" i="11"/>
  <c r="G766" i="11"/>
  <c r="G764" i="11"/>
  <c r="G762" i="11"/>
  <c r="E761" i="11"/>
  <c r="G760" i="11"/>
  <c r="E759" i="11"/>
  <c r="G758" i="11"/>
  <c r="E757" i="11"/>
  <c r="G756" i="11"/>
  <c r="E755" i="11"/>
  <c r="G754" i="11" s="1"/>
  <c r="E753" i="11"/>
  <c r="G752" i="11"/>
  <c r="E751" i="11"/>
  <c r="G750" i="11"/>
  <c r="E749" i="11"/>
  <c r="G748" i="11"/>
  <c r="E747" i="11"/>
  <c r="G746" i="11"/>
  <c r="E745" i="11"/>
  <c r="G744" i="11"/>
  <c r="E743" i="11"/>
  <c r="G742" i="11"/>
  <c r="E741" i="11"/>
  <c r="G740" i="11"/>
  <c r="E739" i="11"/>
  <c r="G738" i="11"/>
  <c r="E737" i="11"/>
  <c r="G736" i="11"/>
  <c r="E735" i="11"/>
  <c r="G734" i="11"/>
  <c r="E733" i="11"/>
  <c r="G732" i="11" s="1"/>
  <c r="E731" i="11"/>
  <c r="G730" i="11"/>
  <c r="E729" i="11"/>
  <c r="G728" i="11"/>
  <c r="E727" i="11"/>
  <c r="G726" i="11"/>
  <c r="E725" i="11"/>
  <c r="G724" i="11"/>
  <c r="E723" i="11"/>
  <c r="G722" i="11"/>
  <c r="E721" i="11"/>
  <c r="G720" i="11"/>
  <c r="E719" i="11"/>
  <c r="G718" i="11"/>
  <c r="E717" i="11"/>
  <c r="G716" i="11"/>
  <c r="E715" i="11"/>
  <c r="G714" i="11"/>
  <c r="E713" i="11"/>
  <c r="G712" i="11"/>
  <c r="E711" i="11"/>
  <c r="G710" i="11"/>
  <c r="E709" i="11"/>
  <c r="G708" i="11"/>
  <c r="E707" i="11"/>
  <c r="G706" i="11"/>
  <c r="E705" i="11"/>
  <c r="G704" i="11"/>
  <c r="E703" i="11"/>
  <c r="G702" i="11"/>
  <c r="E701" i="11"/>
  <c r="G700" i="11"/>
  <c r="E699" i="11"/>
  <c r="G698" i="11" s="1"/>
  <c r="E697" i="11"/>
  <c r="G696" i="11"/>
  <c r="E695" i="11"/>
  <c r="G694" i="11"/>
  <c r="E693" i="11"/>
  <c r="G692" i="11"/>
  <c r="E691" i="11"/>
  <c r="G690" i="11"/>
  <c r="E689" i="11"/>
  <c r="G688" i="11" s="1"/>
  <c r="E687" i="11"/>
  <c r="G686" i="11" s="1"/>
  <c r="E685" i="11"/>
  <c r="G684" i="11" s="1"/>
  <c r="E683" i="11"/>
  <c r="G682" i="11" s="1"/>
  <c r="E681" i="11"/>
  <c r="G680" i="11" s="1"/>
  <c r="E679" i="11"/>
  <c r="G678" i="11" s="1"/>
  <c r="E677" i="11"/>
  <c r="G676" i="11" s="1"/>
  <c r="E675" i="11"/>
  <c r="G674" i="11" s="1"/>
  <c r="E647" i="11" a="1"/>
  <c r="E647" i="11" s="1"/>
  <c r="A2" i="12"/>
  <c r="AG11" i="18"/>
  <c r="F18" i="20"/>
  <c r="F16" i="20"/>
  <c r="E1732" i="17"/>
  <c r="E1697" i="17"/>
  <c r="E1662" i="17"/>
  <c r="E1627" i="17"/>
  <c r="E1592" i="17"/>
  <c r="E1557" i="17"/>
  <c r="E1522" i="17"/>
  <c r="E1487" i="17"/>
  <c r="E1452" i="17"/>
  <c r="E1417" i="17"/>
  <c r="E1382" i="17"/>
  <c r="E1347" i="17"/>
  <c r="E1312" i="17"/>
  <c r="E1311" i="17"/>
  <c r="E1277" i="17"/>
  <c r="E1242" i="17"/>
  <c r="E1207" i="17"/>
  <c r="E1172" i="17"/>
  <c r="E1137" i="17"/>
  <c r="E1102" i="17"/>
  <c r="E1067" i="17"/>
  <c r="E1032" i="17"/>
  <c r="E997" i="17"/>
  <c r="E962" i="17"/>
  <c r="E927" i="17"/>
  <c r="E892" i="17"/>
  <c r="E857" i="17"/>
  <c r="E822" i="17"/>
  <c r="E787" i="17"/>
  <c r="E752" i="17"/>
  <c r="E717" i="17"/>
  <c r="E682" i="17"/>
  <c r="E647" i="17"/>
  <c r="E612" i="17"/>
  <c r="E577" i="17"/>
  <c r="E542" i="17"/>
  <c r="E507" i="17"/>
  <c r="E472" i="17"/>
  <c r="E437" i="17"/>
  <c r="E402" i="17"/>
  <c r="E367" i="17"/>
  <c r="E332" i="17"/>
  <c r="E297" i="17"/>
  <c r="E262" i="17"/>
  <c r="E227" i="17"/>
  <c r="E192" i="17"/>
  <c r="E157" i="17"/>
  <c r="E122" i="17"/>
  <c r="E87" i="17"/>
  <c r="E52" i="17"/>
  <c r="E17" i="17"/>
  <c r="E16" i="17"/>
  <c r="D5" i="2"/>
  <c r="G12" i="16"/>
  <c r="A7" i="12"/>
  <c r="A6" i="12"/>
  <c r="B13" i="12"/>
  <c r="F132" i="16" s="1"/>
  <c r="B14" i="12"/>
  <c r="F133" i="16" s="1"/>
  <c r="B15" i="12"/>
  <c r="F134" i="16" s="1"/>
  <c r="B16" i="12"/>
  <c r="F135" i="16" s="1"/>
  <c r="B17" i="12"/>
  <c r="F136" i="16" s="1"/>
  <c r="B18" i="12"/>
  <c r="F137" i="16" s="1"/>
  <c r="B19" i="12"/>
  <c r="F138" i="16" s="1"/>
  <c r="B20" i="12"/>
  <c r="F139" i="16" s="1"/>
  <c r="B21" i="12"/>
  <c r="F140" i="16" s="1"/>
  <c r="B22" i="12"/>
  <c r="F141" i="16" s="1"/>
  <c r="B23" i="12"/>
  <c r="F142" i="16" s="1"/>
  <c r="B24" i="12"/>
  <c r="F143" i="16" s="1"/>
  <c r="B25" i="12"/>
  <c r="F144" i="16" s="1"/>
  <c r="B26" i="12"/>
  <c r="F145" i="16" s="1"/>
  <c r="B27" i="12"/>
  <c r="F146" i="16" s="1"/>
  <c r="B28" i="12"/>
  <c r="F147" i="16" s="1"/>
  <c r="B29" i="12"/>
  <c r="F148" i="16" s="1"/>
  <c r="B30" i="12"/>
  <c r="F149" i="16" s="1"/>
  <c r="B31" i="12"/>
  <c r="F150" i="16" s="1"/>
  <c r="B32" i="12"/>
  <c r="F151" i="16" s="1"/>
  <c r="B33" i="12"/>
  <c r="F152" i="16" s="1"/>
  <c r="B34" i="12"/>
  <c r="F153" i="16" s="1"/>
  <c r="B35" i="12"/>
  <c r="F154" i="16" s="1"/>
  <c r="B36" i="12"/>
  <c r="F155" i="16" s="1"/>
  <c r="B37" i="12"/>
  <c r="F156" i="16" s="1"/>
  <c r="B38" i="12"/>
  <c r="F157" i="16" s="1"/>
  <c r="B39" i="12"/>
  <c r="F158" i="16" s="1"/>
  <c r="B40" i="12"/>
  <c r="F159" i="16" s="1"/>
  <c r="B41" i="12"/>
  <c r="F160" i="16" s="1"/>
  <c r="B42" i="12"/>
  <c r="F161" i="16" s="1"/>
  <c r="B43" i="12"/>
  <c r="F162" i="16" s="1"/>
  <c r="B44" i="12"/>
  <c r="F163" i="16" s="1"/>
  <c r="B45" i="12"/>
  <c r="F164" i="16" s="1"/>
  <c r="B46" i="12"/>
  <c r="F165" i="16" s="1"/>
  <c r="B47" i="12"/>
  <c r="F166" i="16" s="1"/>
  <c r="B48" i="12"/>
  <c r="F167" i="16" s="1"/>
  <c r="B49" i="12"/>
  <c r="F168" i="16" s="1"/>
  <c r="B50" i="12"/>
  <c r="F169" i="16" s="1"/>
  <c r="B51" i="12"/>
  <c r="F170" i="16" s="1"/>
  <c r="B52" i="12"/>
  <c r="F171" i="16" s="1"/>
  <c r="B53" i="12"/>
  <c r="F172" i="16" s="1"/>
  <c r="B54" i="12"/>
  <c r="F173" i="16" s="1"/>
  <c r="B55" i="12"/>
  <c r="F174" i="16" s="1"/>
  <c r="B56" i="12"/>
  <c r="F175" i="16" s="1"/>
  <c r="B57" i="12"/>
  <c r="F176" i="16" s="1"/>
  <c r="B58" i="12"/>
  <c r="F177" i="16" s="1"/>
  <c r="B59" i="12"/>
  <c r="F178" i="16" s="1"/>
  <c r="B60" i="12"/>
  <c r="F179" i="16" s="1"/>
  <c r="B61" i="12"/>
  <c r="F180" i="16" s="1"/>
  <c r="B62" i="12"/>
  <c r="F181" i="16" s="1"/>
  <c r="B63" i="12"/>
  <c r="F182" i="16" s="1"/>
  <c r="B64" i="12"/>
  <c r="F183" i="16" s="1"/>
  <c r="B65" i="12"/>
  <c r="F184" i="16" s="1"/>
  <c r="B66" i="12"/>
  <c r="F185" i="16" s="1"/>
  <c r="B67" i="12"/>
  <c r="F186" i="16" s="1"/>
  <c r="B68" i="12"/>
  <c r="F187" i="16" s="1"/>
  <c r="B69" i="12"/>
  <c r="F188" i="16" s="1"/>
  <c r="B70" i="12"/>
  <c r="F189" i="16" s="1"/>
  <c r="B71" i="12"/>
  <c r="F190" i="16" s="1"/>
  <c r="B72" i="12"/>
  <c r="F191" i="16" s="1"/>
  <c r="B73" i="12"/>
  <c r="F192" i="16" s="1"/>
  <c r="B74" i="12"/>
  <c r="F193" i="16" s="1"/>
  <c r="B75" i="12"/>
  <c r="F194" i="16" s="1"/>
  <c r="B76" i="12"/>
  <c r="F195" i="16" s="1"/>
  <c r="B77" i="12"/>
  <c r="F196" i="16" s="1"/>
  <c r="B78" i="12"/>
  <c r="F197" i="16" s="1"/>
  <c r="B79" i="12"/>
  <c r="F198" i="16" s="1"/>
  <c r="B80" i="12"/>
  <c r="F199" i="16" s="1"/>
  <c r="B81" i="12"/>
  <c r="F200" i="16" s="1"/>
  <c r="B82" i="12"/>
  <c r="F201" i="16" s="1"/>
  <c r="B83" i="12"/>
  <c r="F202" i="16" s="1"/>
  <c r="B84" i="12"/>
  <c r="F203" i="16" s="1"/>
  <c r="B85" i="12"/>
  <c r="F204" i="16" s="1"/>
  <c r="B86" i="12"/>
  <c r="F205" i="16" s="1"/>
  <c r="B87" i="12"/>
  <c r="F206" i="16" s="1"/>
  <c r="B88" i="12"/>
  <c r="F207" i="16" s="1"/>
  <c r="B89" i="12"/>
  <c r="F208" i="16" s="1"/>
  <c r="B90" i="12"/>
  <c r="F209" i="16" s="1"/>
  <c r="B91" i="12"/>
  <c r="F210" i="16" s="1"/>
  <c r="B92" i="12"/>
  <c r="F211" i="16" s="1"/>
  <c r="B93" i="12"/>
  <c r="F212" i="16" s="1"/>
  <c r="B94" i="12"/>
  <c r="F213" i="16" s="1"/>
  <c r="B95" i="12"/>
  <c r="F214" i="16" s="1"/>
  <c r="B96" i="12"/>
  <c r="F215" i="16" s="1"/>
  <c r="B97" i="12"/>
  <c r="F216" i="16" s="1"/>
  <c r="B98" i="12"/>
  <c r="F217" i="16" s="1"/>
  <c r="B99" i="12"/>
  <c r="F218" i="16" s="1"/>
  <c r="B100" i="12"/>
  <c r="F219" i="16" s="1"/>
  <c r="B101" i="12"/>
  <c r="F220" i="16" s="1"/>
  <c r="B102" i="12"/>
  <c r="F221" i="16" s="1"/>
  <c r="B103" i="12"/>
  <c r="F222" i="16" s="1"/>
  <c r="B104" i="12"/>
  <c r="F223" i="16" s="1"/>
  <c r="B105" i="12"/>
  <c r="F224" i="16" s="1"/>
  <c r="B106" i="12"/>
  <c r="F225" i="16" s="1"/>
  <c r="B107" i="12"/>
  <c r="F226" i="16" s="1"/>
  <c r="B108" i="12"/>
  <c r="F227" i="16" s="1"/>
  <c r="B109" i="12"/>
  <c r="F228" i="16" s="1"/>
  <c r="B110" i="12"/>
  <c r="F229" i="16" s="1"/>
  <c r="B111" i="12"/>
  <c r="F230" i="16" s="1"/>
  <c r="A264" i="12"/>
  <c r="A263" i="12"/>
  <c r="A238" i="12"/>
  <c r="A237" i="12"/>
  <c r="G63" i="11"/>
  <c r="F53" i="10" s="1"/>
  <c r="E560" i="11"/>
  <c r="E559" i="11"/>
  <c r="E549" i="11"/>
  <c r="E548" i="11"/>
  <c r="E538" i="11"/>
  <c r="E537" i="11"/>
  <c r="E527" i="11"/>
  <c r="E526" i="11"/>
  <c r="E516" i="11"/>
  <c r="E515" i="11"/>
  <c r="E505" i="11"/>
  <c r="E504" i="11"/>
  <c r="E494" i="11"/>
  <c r="E493" i="11"/>
  <c r="E483" i="11"/>
  <c r="E482" i="11"/>
  <c r="E472" i="11"/>
  <c r="E471" i="11"/>
  <c r="E461" i="11"/>
  <c r="E460" i="11"/>
  <c r="E450" i="11"/>
  <c r="E449" i="11"/>
  <c r="E439" i="11"/>
  <c r="E438" i="11"/>
  <c r="E428" i="11"/>
  <c r="E427" i="11"/>
  <c r="E417" i="11"/>
  <c r="E416" i="11"/>
  <c r="E406" i="11"/>
  <c r="E405" i="11"/>
  <c r="E395" i="11"/>
  <c r="E394" i="11"/>
  <c r="E384" i="11"/>
  <c r="E383" i="11"/>
  <c r="E373" i="11"/>
  <c r="E372" i="11"/>
  <c r="E362" i="11"/>
  <c r="E361" i="11"/>
  <c r="E351" i="11"/>
  <c r="E350" i="11"/>
  <c r="E340" i="11"/>
  <c r="E339" i="11"/>
  <c r="E329" i="11"/>
  <c r="E328" i="11"/>
  <c r="E318" i="11"/>
  <c r="E317" i="11"/>
  <c r="E307" i="11"/>
  <c r="E306" i="11"/>
  <c r="E296" i="11"/>
  <c r="E295" i="11"/>
  <c r="E285" i="11"/>
  <c r="E284" i="11"/>
  <c r="E274" i="11"/>
  <c r="E273" i="11"/>
  <c r="E263" i="11"/>
  <c r="E262" i="11"/>
  <c r="E252" i="11"/>
  <c r="E251" i="11"/>
  <c r="E241" i="11"/>
  <c r="E240" i="11"/>
  <c r="E230" i="11"/>
  <c r="E229" i="11"/>
  <c r="E219" i="11"/>
  <c r="E218" i="11"/>
  <c r="E208" i="11"/>
  <c r="E207" i="11"/>
  <c r="E197" i="11"/>
  <c r="E196" i="11"/>
  <c r="E186" i="11"/>
  <c r="E185" i="11"/>
  <c r="E175" i="11"/>
  <c r="E174" i="11"/>
  <c r="E164" i="11"/>
  <c r="E163" i="11"/>
  <c r="E153" i="11"/>
  <c r="E152" i="11"/>
  <c r="E142" i="11"/>
  <c r="E141" i="11"/>
  <c r="E131" i="11"/>
  <c r="E130" i="11"/>
  <c r="E120" i="11"/>
  <c r="E119" i="11"/>
  <c r="E109" i="11"/>
  <c r="E108" i="11"/>
  <c r="E98" i="11"/>
  <c r="E97" i="11"/>
  <c r="E87" i="11"/>
  <c r="E86" i="11"/>
  <c r="E627" i="11" a="1"/>
  <c r="E607" i="11" a="1"/>
  <c r="E584" i="11" l="1"/>
  <c r="D1762" i="17" s="1"/>
  <c r="E583" i="11"/>
  <c r="D1761" i="17" s="1"/>
  <c r="E627" i="11"/>
  <c r="Q31" i="2" s="1"/>
  <c r="E607" i="11"/>
  <c r="Q22" i="2" s="1"/>
  <c r="D55" i="10"/>
  <c r="D53" i="10"/>
  <c r="E55" i="10"/>
  <c r="E53" i="10"/>
  <c r="F55" i="10"/>
  <c r="D1692" i="17"/>
  <c r="D1691" i="17"/>
  <c r="D1657" i="17"/>
  <c r="D1656" i="17"/>
  <c r="D1622" i="17"/>
  <c r="D1621" i="17"/>
  <c r="D1587" i="17"/>
  <c r="D1586" i="17"/>
  <c r="D1552" i="17"/>
  <c r="D1551" i="17"/>
  <c r="D1517" i="17"/>
  <c r="D1516" i="17"/>
  <c r="D1482" i="17"/>
  <c r="D1481" i="17"/>
  <c r="D1447" i="17"/>
  <c r="D1446" i="17"/>
  <c r="D1412" i="17"/>
  <c r="D1411" i="17"/>
  <c r="D1377" i="17"/>
  <c r="D1376" i="17"/>
  <c r="D1342" i="17"/>
  <c r="D1341" i="17"/>
  <c r="D1307" i="17"/>
  <c r="D1306" i="17"/>
  <c r="D1272" i="17"/>
  <c r="D1271" i="17"/>
  <c r="D1237" i="17"/>
  <c r="D1236" i="17"/>
  <c r="D1202" i="17"/>
  <c r="D1201" i="17"/>
  <c r="D1167" i="17"/>
  <c r="D1166" i="17"/>
  <c r="D1132" i="17"/>
  <c r="D1131" i="17"/>
  <c r="D1097" i="17"/>
  <c r="D1096" i="17"/>
  <c r="D1062" i="17"/>
  <c r="D1061" i="17"/>
  <c r="D1027" i="17"/>
  <c r="D1026" i="17"/>
  <c r="D992" i="17"/>
  <c r="D991" i="17"/>
  <c r="D957" i="17"/>
  <c r="D956" i="17"/>
  <c r="D922" i="17"/>
  <c r="D921" i="17"/>
  <c r="D887" i="17"/>
  <c r="D886" i="17"/>
  <c r="D852" i="17"/>
  <c r="D851" i="17"/>
  <c r="D817" i="17"/>
  <c r="D816" i="17"/>
  <c r="D782" i="17"/>
  <c r="D781" i="17"/>
  <c r="D747" i="17"/>
  <c r="D746" i="17"/>
  <c r="D712" i="17"/>
  <c r="D711" i="17"/>
  <c r="D677" i="17"/>
  <c r="D676" i="17"/>
  <c r="D642" i="17"/>
  <c r="D641" i="17"/>
  <c r="D607" i="17"/>
  <c r="D606" i="17"/>
  <c r="D572" i="17"/>
  <c r="D571" i="17"/>
  <c r="D537" i="17"/>
  <c r="D536" i="17"/>
  <c r="D502" i="17"/>
  <c r="D501" i="17"/>
  <c r="D467" i="17"/>
  <c r="D466" i="17"/>
  <c r="D432" i="17"/>
  <c r="D431" i="17"/>
  <c r="D397" i="17"/>
  <c r="D396" i="17"/>
  <c r="D362" i="17"/>
  <c r="D361" i="17"/>
  <c r="D327" i="17"/>
  <c r="D326" i="17"/>
  <c r="D292" i="17"/>
  <c r="D291" i="17"/>
  <c r="D257" i="17"/>
  <c r="D256" i="17"/>
  <c r="D222" i="17"/>
  <c r="D221" i="17"/>
  <c r="D187" i="17"/>
  <c r="D186" i="17"/>
  <c r="L43" i="18" l="1"/>
  <c r="B379" i="12"/>
  <c r="B378" i="12"/>
  <c r="F556" i="16" l="1"/>
  <c r="F557" i="16"/>
  <c r="F52" i="16" l="1"/>
  <c r="F53" i="16"/>
  <c r="A403" i="12" l="1"/>
  <c r="R10" i="2"/>
  <c r="G125" i="16"/>
  <c r="F19" i="20"/>
  <c r="G10" i="16"/>
  <c r="F551" i="16"/>
  <c r="B12" i="12"/>
  <c r="F131" i="16" s="1"/>
  <c r="F247" i="16"/>
  <c r="F248" i="16"/>
  <c r="F253" i="16"/>
  <c r="F254" i="16"/>
  <c r="F259" i="16"/>
  <c r="F260" i="16"/>
  <c r="F265" i="16"/>
  <c r="F266" i="16"/>
  <c r="F271" i="16"/>
  <c r="F272" i="16"/>
  <c r="F277" i="16"/>
  <c r="F278" i="16"/>
  <c r="F283" i="16"/>
  <c r="F284" i="16"/>
  <c r="F289" i="16"/>
  <c r="F290" i="16"/>
  <c r="F295" i="16"/>
  <c r="F296" i="16"/>
  <c r="F301" i="16"/>
  <c r="F302" i="16"/>
  <c r="F307" i="16"/>
  <c r="F308" i="16"/>
  <c r="F313" i="16"/>
  <c r="F314" i="16"/>
  <c r="F319" i="16"/>
  <c r="F320" i="16"/>
  <c r="F325" i="16"/>
  <c r="F326" i="16"/>
  <c r="F331" i="16"/>
  <c r="F332" i="16"/>
  <c r="F337" i="16"/>
  <c r="F338" i="16"/>
  <c r="F343" i="16"/>
  <c r="F344" i="16"/>
  <c r="A408" i="12"/>
  <c r="A402" i="12"/>
  <c r="A405" i="12"/>
  <c r="AH23" i="18"/>
  <c r="G37" i="15"/>
  <c r="G32" i="15"/>
  <c r="G27" i="15"/>
  <c r="R9" i="2"/>
  <c r="F542" i="16"/>
  <c r="F536" i="16"/>
  <c r="F530" i="16"/>
  <c r="F524" i="16"/>
  <c r="F518" i="16"/>
  <c r="F512" i="16"/>
  <c r="F506" i="16"/>
  <c r="F500" i="16"/>
  <c r="F494" i="16"/>
  <c r="F488" i="16"/>
  <c r="F482" i="16"/>
  <c r="F476" i="16"/>
  <c r="F470" i="16"/>
  <c r="F464" i="16"/>
  <c r="F458" i="16"/>
  <c r="F452" i="16"/>
  <c r="F446" i="16"/>
  <c r="F440" i="16"/>
  <c r="F434" i="16"/>
  <c r="F428" i="16"/>
  <c r="F422" i="16"/>
  <c r="F416" i="16"/>
  <c r="F410" i="16"/>
  <c r="F404" i="16"/>
  <c r="F398" i="16"/>
  <c r="F392" i="16"/>
  <c r="F386" i="16"/>
  <c r="F380" i="16"/>
  <c r="F374" i="16"/>
  <c r="F368" i="16"/>
  <c r="F362" i="16"/>
  <c r="F356" i="16"/>
  <c r="F350" i="16"/>
  <c r="A409" i="12"/>
  <c r="A406" i="12"/>
  <c r="B370" i="12"/>
  <c r="B368" i="12"/>
  <c r="B366" i="12"/>
  <c r="B364" i="12"/>
  <c r="B362" i="12"/>
  <c r="B360" i="12"/>
  <c r="B358" i="12"/>
  <c r="B356" i="12"/>
  <c r="B354" i="12"/>
  <c r="B352" i="12"/>
  <c r="B350" i="12"/>
  <c r="B348" i="12"/>
  <c r="B346" i="12"/>
  <c r="B344" i="12"/>
  <c r="B342" i="12"/>
  <c r="B340" i="12"/>
  <c r="B338" i="12"/>
  <c r="B336" i="12"/>
  <c r="B334" i="12"/>
  <c r="B332" i="12"/>
  <c r="B330" i="12"/>
  <c r="B328" i="12"/>
  <c r="B326" i="12"/>
  <c r="B324" i="12"/>
  <c r="B322" i="12"/>
  <c r="B320" i="12"/>
  <c r="B318" i="12"/>
  <c r="B316" i="12"/>
  <c r="B314" i="12"/>
  <c r="B312" i="12"/>
  <c r="B310" i="12"/>
  <c r="B308" i="12"/>
  <c r="B306" i="12"/>
  <c r="B304" i="12"/>
  <c r="B302" i="12"/>
  <c r="B300" i="12"/>
  <c r="B298" i="12"/>
  <c r="B296" i="12"/>
  <c r="B294" i="12"/>
  <c r="B292" i="12"/>
  <c r="B290" i="12"/>
  <c r="B288" i="12"/>
  <c r="B286" i="12"/>
  <c r="B284" i="12"/>
  <c r="B282" i="12"/>
  <c r="B280" i="12"/>
  <c r="B278" i="12"/>
  <c r="B276" i="12"/>
  <c r="B274" i="12"/>
  <c r="B272" i="12"/>
  <c r="O4" i="10" l="1"/>
  <c r="N4" i="10" s="1"/>
  <c r="M4" i="10" s="1"/>
  <c r="O5" i="10"/>
  <c r="N5" i="10" s="1"/>
  <c r="M5" i="10" s="1"/>
  <c r="O6" i="10"/>
  <c r="N6" i="10" s="1"/>
  <c r="M6" i="10" s="1"/>
  <c r="O7" i="10"/>
  <c r="N7" i="10" s="1"/>
  <c r="M7" i="10" s="1"/>
  <c r="O8" i="10"/>
  <c r="N8" i="10" s="1"/>
  <c r="M8" i="10" s="1"/>
  <c r="O9" i="10"/>
  <c r="N9" i="10" s="1"/>
  <c r="M9" i="10" s="1"/>
  <c r="O10" i="10"/>
  <c r="N10" i="10" s="1"/>
  <c r="M10" i="10" s="1"/>
  <c r="O11" i="10"/>
  <c r="N11" i="10" s="1"/>
  <c r="M11" i="10" s="1"/>
  <c r="O12" i="10"/>
  <c r="N12" i="10" s="1"/>
  <c r="M12" i="10" s="1"/>
  <c r="O13" i="10"/>
  <c r="N13" i="10" s="1"/>
  <c r="M13" i="10" s="1"/>
  <c r="O14" i="10"/>
  <c r="N14" i="10" s="1"/>
  <c r="M14" i="10" s="1"/>
  <c r="O15" i="10"/>
  <c r="N15" i="10" s="1"/>
  <c r="M15" i="10" s="1"/>
  <c r="O16" i="10"/>
  <c r="N16" i="10" s="1"/>
  <c r="M16" i="10" s="1"/>
  <c r="O17" i="10"/>
  <c r="N17" i="10" s="1"/>
  <c r="M17" i="10" s="1"/>
  <c r="O18" i="10"/>
  <c r="N18" i="10" s="1"/>
  <c r="M18" i="10" s="1"/>
  <c r="O19" i="10"/>
  <c r="N19" i="10" s="1"/>
  <c r="M19" i="10" s="1"/>
  <c r="O20" i="10"/>
  <c r="N20" i="10" s="1"/>
  <c r="M20" i="10" s="1"/>
  <c r="O21" i="10"/>
  <c r="N21" i="10" s="1"/>
  <c r="M21" i="10" s="1"/>
  <c r="O22" i="10"/>
  <c r="N22" i="10" s="1"/>
  <c r="M22" i="10" s="1"/>
  <c r="O23" i="10"/>
  <c r="N23" i="10" s="1"/>
  <c r="M23" i="10" s="1"/>
  <c r="O24" i="10"/>
  <c r="N24" i="10" s="1"/>
  <c r="M24" i="10" s="1"/>
  <c r="O25" i="10"/>
  <c r="N25" i="10" s="1"/>
  <c r="M25" i="10" s="1"/>
  <c r="O26" i="10"/>
  <c r="N26" i="10" s="1"/>
  <c r="M26" i="10" s="1"/>
  <c r="O27" i="10"/>
  <c r="N27" i="10" s="1"/>
  <c r="M27" i="10" s="1"/>
  <c r="O28" i="10"/>
  <c r="N28" i="10" s="1"/>
  <c r="M28" i="10" s="1"/>
  <c r="O29" i="10"/>
  <c r="N29" i="10" s="1"/>
  <c r="M29" i="10" s="1"/>
  <c r="O30" i="10"/>
  <c r="N30" i="10" s="1"/>
  <c r="M30" i="10" s="1"/>
  <c r="O31" i="10"/>
  <c r="N31" i="10" s="1"/>
  <c r="M31" i="10" s="1"/>
  <c r="O32" i="10"/>
  <c r="N32" i="10" s="1"/>
  <c r="M32" i="10" s="1"/>
  <c r="O33" i="10"/>
  <c r="N33" i="10" s="1"/>
  <c r="M33" i="10" s="1"/>
  <c r="O34" i="10"/>
  <c r="N34" i="10" s="1"/>
  <c r="M34" i="10" s="1"/>
  <c r="O35" i="10"/>
  <c r="N35" i="10" s="1"/>
  <c r="M35" i="10" s="1"/>
  <c r="O36" i="10"/>
  <c r="N36" i="10" s="1"/>
  <c r="M36" i="10" s="1"/>
  <c r="O37" i="10"/>
  <c r="N37" i="10" s="1"/>
  <c r="M37" i="10" s="1"/>
  <c r="O38" i="10"/>
  <c r="N38" i="10" s="1"/>
  <c r="M38" i="10" s="1"/>
  <c r="O39" i="10"/>
  <c r="N39" i="10" s="1"/>
  <c r="M39" i="10" s="1"/>
  <c r="O40" i="10"/>
  <c r="N40" i="10" s="1"/>
  <c r="M40" i="10" s="1"/>
  <c r="O41" i="10"/>
  <c r="N41" i="10" s="1"/>
  <c r="M41" i="10" s="1"/>
  <c r="O42" i="10"/>
  <c r="N42" i="10" s="1"/>
  <c r="M42" i="10" s="1"/>
  <c r="O43" i="10"/>
  <c r="N43" i="10" s="1"/>
  <c r="M43" i="10" s="1"/>
  <c r="O44" i="10"/>
  <c r="N44" i="10" s="1"/>
  <c r="M44" i="10" s="1"/>
  <c r="O45" i="10"/>
  <c r="N45" i="10" s="1"/>
  <c r="M45" i="10" s="1"/>
  <c r="O46" i="10"/>
  <c r="N46" i="10" s="1"/>
  <c r="M46" i="10" s="1"/>
  <c r="O47" i="10"/>
  <c r="N47" i="10" s="1"/>
  <c r="M47" i="10" s="1"/>
  <c r="O48" i="10"/>
  <c r="N48" i="10" s="1"/>
  <c r="M48" i="10" s="1"/>
  <c r="O49" i="10"/>
  <c r="N49" i="10" s="1"/>
  <c r="M49" i="10" s="1"/>
  <c r="O50" i="10"/>
  <c r="N50" i="10" s="1"/>
  <c r="M50" i="10" s="1"/>
  <c r="O51" i="10"/>
  <c r="N51" i="10" s="1"/>
  <c r="M51" i="10" s="1"/>
  <c r="O52" i="10"/>
  <c r="N52" i="10" s="1"/>
  <c r="M52" i="10" s="1"/>
  <c r="O53" i="10"/>
  <c r="N53" i="10" s="1"/>
  <c r="M53" i="10" s="1"/>
  <c r="O54" i="10"/>
  <c r="N54" i="10" s="1"/>
  <c r="M54" i="10" s="1"/>
  <c r="O55" i="10"/>
  <c r="N55" i="10" s="1"/>
  <c r="M55" i="10" s="1"/>
  <c r="O56" i="10"/>
  <c r="N56" i="10" s="1"/>
  <c r="M56" i="10" s="1"/>
  <c r="O57" i="10"/>
  <c r="N57" i="10" s="1"/>
  <c r="M57" i="10" s="1"/>
  <c r="O58" i="10"/>
  <c r="N58" i="10" s="1"/>
  <c r="M58" i="10" s="1"/>
  <c r="O59" i="10"/>
  <c r="N59" i="10" s="1"/>
  <c r="M59" i="10" s="1"/>
  <c r="O60" i="10"/>
  <c r="N60" i="10" s="1"/>
  <c r="M60" i="10" s="1"/>
  <c r="O61" i="10"/>
  <c r="N61" i="10" s="1"/>
  <c r="M61" i="10" s="1"/>
  <c r="O62" i="10"/>
  <c r="N62" i="10" s="1"/>
  <c r="M62" i="10" s="1"/>
  <c r="O63" i="10"/>
  <c r="N63" i="10" s="1"/>
  <c r="M63" i="10" s="1"/>
  <c r="O64" i="10"/>
  <c r="N64" i="10" s="1"/>
  <c r="M64" i="10" s="1"/>
  <c r="O65" i="10"/>
  <c r="N65" i="10" s="1"/>
  <c r="M65" i="10" s="1"/>
  <c r="O66" i="10"/>
  <c r="N66" i="10" s="1"/>
  <c r="M66" i="10" s="1"/>
  <c r="O67" i="10"/>
  <c r="N67" i="10" s="1"/>
  <c r="M67" i="10" s="1"/>
  <c r="O68" i="10"/>
  <c r="N68" i="10" s="1"/>
  <c r="M68" i="10" s="1"/>
  <c r="O69" i="10"/>
  <c r="N69" i="10" s="1"/>
  <c r="M69" i="10" s="1"/>
  <c r="O70" i="10"/>
  <c r="N70" i="10" s="1"/>
  <c r="M70" i="10" s="1"/>
  <c r="O71" i="10"/>
  <c r="N71" i="10" s="1"/>
  <c r="M71" i="10" s="1"/>
  <c r="O72" i="10"/>
  <c r="N72" i="10" s="1"/>
  <c r="M72" i="10" s="1"/>
  <c r="O73" i="10"/>
  <c r="N73" i="10" s="1"/>
  <c r="M73" i="10" s="1"/>
  <c r="O74" i="10"/>
  <c r="N74" i="10" s="1"/>
  <c r="M74" i="10" s="1"/>
  <c r="O75" i="10"/>
  <c r="N75" i="10" s="1"/>
  <c r="M75" i="10" s="1"/>
  <c r="O76" i="10"/>
  <c r="N76" i="10" s="1"/>
  <c r="M76" i="10" s="1"/>
  <c r="O77" i="10"/>
  <c r="N77" i="10" s="1"/>
  <c r="M77" i="10" s="1"/>
  <c r="O78" i="10"/>
  <c r="N78" i="10" s="1"/>
  <c r="M78" i="10" s="1"/>
  <c r="O79" i="10"/>
  <c r="N79" i="10" s="1"/>
  <c r="M79" i="10" s="1"/>
  <c r="O80" i="10"/>
  <c r="N80" i="10" s="1"/>
  <c r="M80" i="10" s="1"/>
  <c r="O81" i="10"/>
  <c r="N81" i="10" s="1"/>
  <c r="M81" i="10" s="1"/>
  <c r="O82" i="10"/>
  <c r="N82" i="10" s="1"/>
  <c r="M82" i="10" s="1"/>
  <c r="O3" i="10"/>
  <c r="N3" i="10" s="1"/>
  <c r="M3" i="10" s="1"/>
  <c r="B369" i="12" l="1"/>
  <c r="B367" i="12"/>
  <c r="B365" i="12"/>
  <c r="B363" i="12"/>
  <c r="B361" i="12"/>
  <c r="B359" i="12"/>
  <c r="B357" i="12"/>
  <c r="B355" i="12"/>
  <c r="B353" i="12"/>
  <c r="B351" i="12"/>
  <c r="B349" i="12"/>
  <c r="B347" i="12"/>
  <c r="B345" i="12"/>
  <c r="B343" i="12"/>
  <c r="B341" i="12"/>
  <c r="B339" i="12"/>
  <c r="B337" i="12"/>
  <c r="B335" i="12"/>
  <c r="B333" i="12"/>
  <c r="B331" i="12"/>
  <c r="B329" i="12"/>
  <c r="B327" i="12"/>
  <c r="B325" i="12"/>
  <c r="B323" i="12"/>
  <c r="B321" i="12"/>
  <c r="B319" i="12"/>
  <c r="B317" i="12"/>
  <c r="B315" i="12"/>
  <c r="B313" i="12"/>
  <c r="B311" i="12"/>
  <c r="B309" i="12"/>
  <c r="B307" i="12"/>
  <c r="B305" i="12"/>
  <c r="B303" i="12"/>
  <c r="B301" i="12"/>
  <c r="B299" i="12"/>
  <c r="B297" i="12"/>
  <c r="B295" i="12"/>
  <c r="B293" i="12"/>
  <c r="B291" i="12"/>
  <c r="B289" i="12"/>
  <c r="B287" i="12"/>
  <c r="B285" i="12"/>
  <c r="B283" i="12"/>
  <c r="B281" i="12"/>
  <c r="B279" i="12"/>
  <c r="B277" i="12"/>
  <c r="B275" i="12"/>
  <c r="B273" i="12"/>
  <c r="B271" i="12"/>
  <c r="F541" i="16"/>
  <c r="F535" i="16"/>
  <c r="F529" i="16"/>
  <c r="F523" i="16"/>
  <c r="F517" i="16"/>
  <c r="F511" i="16"/>
  <c r="F505" i="16"/>
  <c r="F499" i="16"/>
  <c r="F493" i="16"/>
  <c r="F487" i="16"/>
  <c r="F481" i="16"/>
  <c r="F475" i="16"/>
  <c r="F469" i="16"/>
  <c r="F463" i="16"/>
  <c r="F457" i="16"/>
  <c r="F451" i="16"/>
  <c r="F445" i="16"/>
  <c r="F439" i="16"/>
  <c r="F433" i="16"/>
  <c r="F427" i="16"/>
  <c r="F421" i="16"/>
  <c r="F415" i="16"/>
  <c r="F409" i="16"/>
  <c r="F403" i="16"/>
  <c r="F397" i="16"/>
  <c r="F391" i="16"/>
  <c r="F385" i="16"/>
  <c r="F379" i="16"/>
  <c r="F373" i="16"/>
  <c r="F367" i="16"/>
  <c r="F361" i="16"/>
  <c r="F355" i="16"/>
  <c r="F349" i="16"/>
  <c r="A7" i="2" l="1"/>
  <c r="A22" i="15"/>
  <c r="AG1717" i="17" l="1"/>
  <c r="AG1682" i="17"/>
  <c r="AG1647" i="17"/>
  <c r="AG1612" i="17"/>
  <c r="AG1577" i="17"/>
  <c r="AG1542" i="17"/>
  <c r="AG1507" i="17"/>
  <c r="AG1472" i="17"/>
  <c r="AG1437" i="17"/>
  <c r="E1731" i="17"/>
  <c r="C1724" i="17"/>
  <c r="C1723" i="17"/>
  <c r="E1696" i="17"/>
  <c r="C1689" i="17"/>
  <c r="C1688" i="17"/>
  <c r="E1661" i="17"/>
  <c r="C1654" i="17"/>
  <c r="C1653" i="17"/>
  <c r="E1626" i="17"/>
  <c r="C1619" i="17"/>
  <c r="C1618" i="17"/>
  <c r="E1591" i="17"/>
  <c r="C1584" i="17"/>
  <c r="C1583" i="17"/>
  <c r="E1556" i="17"/>
  <c r="C1549" i="17"/>
  <c r="C1548" i="17"/>
  <c r="E1521" i="17"/>
  <c r="C1514" i="17"/>
  <c r="C1513" i="17"/>
  <c r="E1486" i="17"/>
  <c r="C1479" i="17"/>
  <c r="C1478" i="17"/>
  <c r="E1451" i="17"/>
  <c r="C1444" i="17"/>
  <c r="C1443" i="17"/>
  <c r="AG1402" i="17"/>
  <c r="AG1367" i="17"/>
  <c r="AG1332" i="17"/>
  <c r="AG1297" i="17"/>
  <c r="AG1262" i="17"/>
  <c r="AG1227" i="17"/>
  <c r="E1416" i="17"/>
  <c r="C1409" i="17"/>
  <c r="C1408" i="17"/>
  <c r="E1381" i="17"/>
  <c r="C1374" i="17"/>
  <c r="C1373" i="17"/>
  <c r="E1346" i="17"/>
  <c r="C1339" i="17"/>
  <c r="C1338" i="17"/>
  <c r="C1304" i="17"/>
  <c r="C1303" i="17"/>
  <c r="E1276" i="17"/>
  <c r="C1269" i="17"/>
  <c r="C1268" i="17"/>
  <c r="E1241" i="17"/>
  <c r="C1234" i="17"/>
  <c r="C1233" i="17"/>
  <c r="AG1192" i="17"/>
  <c r="AG1157" i="17" l="1"/>
  <c r="AG1122" i="17"/>
  <c r="AG1087" i="17"/>
  <c r="AG1052" i="17"/>
  <c r="AG1017" i="17"/>
  <c r="AG982" i="17"/>
  <c r="AG947" i="17"/>
  <c r="E1206" i="17"/>
  <c r="C1199" i="17"/>
  <c r="C1198" i="17"/>
  <c r="E1171" i="17"/>
  <c r="C1164" i="17"/>
  <c r="C1163" i="17"/>
  <c r="E1136" i="17"/>
  <c r="C1129" i="17"/>
  <c r="C1128" i="17"/>
  <c r="E1101" i="17"/>
  <c r="C1094" i="17"/>
  <c r="C1093" i="17"/>
  <c r="E1066" i="17"/>
  <c r="C1059" i="17"/>
  <c r="C1058" i="17"/>
  <c r="E1031" i="17"/>
  <c r="C1024" i="17"/>
  <c r="C1023" i="17"/>
  <c r="E996" i="17"/>
  <c r="C989" i="17"/>
  <c r="C988" i="17"/>
  <c r="E961" i="17"/>
  <c r="C954" i="17"/>
  <c r="C953" i="17"/>
  <c r="AG912" i="17"/>
  <c r="E926" i="17"/>
  <c r="C919" i="17"/>
  <c r="C918" i="17"/>
  <c r="AG877" i="17"/>
  <c r="E891" i="17"/>
  <c r="C884" i="17"/>
  <c r="C883" i="17"/>
  <c r="AG842" i="17"/>
  <c r="E856" i="17"/>
  <c r="C849" i="17"/>
  <c r="C848" i="17"/>
  <c r="AG807" i="17"/>
  <c r="E821" i="17"/>
  <c r="C814" i="17"/>
  <c r="C813" i="17"/>
  <c r="AG772" i="17"/>
  <c r="E786" i="17"/>
  <c r="C779" i="17"/>
  <c r="C778" i="17"/>
  <c r="AG737" i="17"/>
  <c r="E751" i="17"/>
  <c r="C744" i="17"/>
  <c r="C743" i="17"/>
  <c r="AG702" i="17"/>
  <c r="E716" i="17"/>
  <c r="C709" i="17"/>
  <c r="C708" i="17"/>
  <c r="AG667" i="17"/>
  <c r="E681" i="17"/>
  <c r="C674" i="17"/>
  <c r="C673" i="17"/>
  <c r="AG632" i="17"/>
  <c r="E646" i="17"/>
  <c r="C639" i="17"/>
  <c r="C638" i="17"/>
  <c r="AG597" i="17"/>
  <c r="E611" i="17"/>
  <c r="C604" i="17"/>
  <c r="C603" i="17"/>
  <c r="AG562" i="17"/>
  <c r="E576" i="17"/>
  <c r="C569" i="17"/>
  <c r="C568" i="17"/>
  <c r="AG527" i="17"/>
  <c r="E541" i="17"/>
  <c r="C534" i="17"/>
  <c r="C533" i="17"/>
  <c r="AG492" i="17"/>
  <c r="E506" i="17"/>
  <c r="C499" i="17"/>
  <c r="C498" i="17"/>
  <c r="AG457" i="17"/>
  <c r="E471" i="17"/>
  <c r="C464" i="17"/>
  <c r="C463" i="17"/>
  <c r="C429" i="17"/>
  <c r="C428" i="17"/>
  <c r="C394" i="17"/>
  <c r="C393" i="17"/>
  <c r="C359" i="17"/>
  <c r="C358" i="17"/>
  <c r="C324" i="17"/>
  <c r="C323" i="17"/>
  <c r="C289" i="17"/>
  <c r="C288" i="17"/>
  <c r="C254" i="17"/>
  <c r="C253" i="17"/>
  <c r="C219" i="17"/>
  <c r="C218" i="17"/>
  <c r="C184" i="17"/>
  <c r="C183" i="17"/>
  <c r="AG422" i="17"/>
  <c r="E436" i="17"/>
  <c r="AG387" i="17"/>
  <c r="E401" i="17"/>
  <c r="AG352" i="17"/>
  <c r="E366" i="17"/>
  <c r="AG317" i="17"/>
  <c r="E331" i="17"/>
  <c r="AG282" i="17"/>
  <c r="E296" i="17"/>
  <c r="AG247" i="17"/>
  <c r="E261" i="17"/>
  <c r="AG212" i="17"/>
  <c r="E226" i="17"/>
  <c r="AG177" i="17"/>
  <c r="E191" i="17"/>
  <c r="AG142" i="17"/>
  <c r="E156" i="17"/>
  <c r="C149" i="17"/>
  <c r="C148" i="17"/>
  <c r="AG107" i="17"/>
  <c r="E121" i="17"/>
  <c r="C114" i="17"/>
  <c r="C113" i="17"/>
  <c r="AG72" i="17"/>
  <c r="AG37" i="17"/>
  <c r="AG2" i="17"/>
  <c r="E86" i="17"/>
  <c r="C79" i="17"/>
  <c r="C78" i="17"/>
  <c r="E51" i="17"/>
  <c r="C44" i="17"/>
  <c r="C43" i="17"/>
  <c r="C9" i="17"/>
  <c r="C8" i="17"/>
  <c r="G569" i="11" l="1"/>
  <c r="G558" i="11"/>
  <c r="G547" i="11"/>
  <c r="G536" i="11"/>
  <c r="G525" i="11"/>
  <c r="G514" i="11"/>
  <c r="G503" i="11"/>
  <c r="G492" i="11"/>
  <c r="G481" i="11"/>
  <c r="G470" i="11"/>
  <c r="G459" i="11"/>
  <c r="G448" i="11"/>
  <c r="G437" i="11"/>
  <c r="G426" i="11"/>
  <c r="G415" i="11"/>
  <c r="G404" i="11"/>
  <c r="G393" i="11"/>
  <c r="G382" i="11"/>
  <c r="G371" i="11"/>
  <c r="G360" i="11"/>
  <c r="G349" i="11"/>
  <c r="G338" i="11"/>
  <c r="G327" i="11"/>
  <c r="G316" i="11"/>
  <c r="G305" i="11"/>
  <c r="G294" i="11"/>
  <c r="G283" i="11"/>
  <c r="G272" i="11"/>
  <c r="G261" i="11"/>
  <c r="G250" i="11"/>
  <c r="G239" i="11"/>
  <c r="G228" i="11"/>
  <c r="G217" i="11"/>
  <c r="G206" i="11"/>
  <c r="G195" i="11"/>
  <c r="G184" i="11"/>
  <c r="G173" i="11"/>
  <c r="G162" i="11"/>
  <c r="G151" i="11"/>
  <c r="G140" i="11"/>
  <c r="G129" i="11"/>
  <c r="G118" i="11"/>
  <c r="G107" i="11"/>
  <c r="G96" i="11"/>
  <c r="G85" i="11"/>
  <c r="F269" i="10" l="1"/>
  <c r="D271" i="10"/>
  <c r="D270" i="10" s="1"/>
  <c r="F271" i="10"/>
  <c r="F270" i="10" s="1"/>
  <c r="E269" i="10"/>
  <c r="E271" i="10"/>
  <c r="E270" i="10" s="1"/>
  <c r="D269" i="10"/>
  <c r="F187" i="10"/>
  <c r="F186" i="10" s="1"/>
  <c r="E185" i="10"/>
  <c r="E187" i="10"/>
  <c r="E186" i="10" s="1"/>
  <c r="D185" i="10"/>
  <c r="F185" i="10"/>
  <c r="D187" i="10"/>
  <c r="E287" i="10"/>
  <c r="F287" i="10"/>
  <c r="F289" i="10"/>
  <c r="F288" i="10" s="1"/>
  <c r="E289" i="10"/>
  <c r="E288" i="10" s="1"/>
  <c r="D287" i="10"/>
  <c r="D289" i="10"/>
  <c r="D288" i="10" s="1"/>
  <c r="E101" i="10"/>
  <c r="E103" i="10"/>
  <c r="E102" i="10" s="1"/>
  <c r="D101" i="10"/>
  <c r="F101" i="10"/>
  <c r="F103" i="10"/>
  <c r="F102" i="10" s="1"/>
  <c r="D103" i="10"/>
  <c r="D102" i="10" s="1"/>
  <c r="E199" i="10"/>
  <c r="E198" i="10" s="1"/>
  <c r="D199" i="10"/>
  <c r="D198" i="10" s="1"/>
  <c r="D197" i="10"/>
  <c r="F197" i="10"/>
  <c r="F199" i="10"/>
  <c r="F198" i="10" s="1"/>
  <c r="E197" i="10"/>
  <c r="E295" i="10"/>
  <c r="E294" i="10" s="1"/>
  <c r="D295" i="10"/>
  <c r="D293" i="10"/>
  <c r="F295" i="10"/>
  <c r="F294" i="10" s="1"/>
  <c r="F293" i="10"/>
  <c r="E293" i="10"/>
  <c r="E151" i="10"/>
  <c r="E150" i="10" s="1"/>
  <c r="D149" i="10"/>
  <c r="D151" i="10"/>
  <c r="F149" i="10"/>
  <c r="F151" i="10"/>
  <c r="F150" i="10" s="1"/>
  <c r="E149" i="10"/>
  <c r="F259" i="10"/>
  <c r="F258" i="10" s="1"/>
  <c r="E257" i="10"/>
  <c r="D257" i="10"/>
  <c r="F257" i="10"/>
  <c r="E259" i="10"/>
  <c r="E258" i="10" s="1"/>
  <c r="D259" i="10"/>
  <c r="F91" i="10"/>
  <c r="F90" i="10" s="1"/>
  <c r="F89" i="10"/>
  <c r="E89" i="10"/>
  <c r="E91" i="10"/>
  <c r="E90" i="10" s="1"/>
  <c r="D89" i="10"/>
  <c r="D91" i="10"/>
  <c r="E95" i="10"/>
  <c r="E97" i="10"/>
  <c r="E96" i="10" s="1"/>
  <c r="D95" i="10"/>
  <c r="D97" i="10"/>
  <c r="F95" i="10"/>
  <c r="F97" i="10"/>
  <c r="F96" i="10" s="1"/>
  <c r="E191" i="10"/>
  <c r="F191" i="10"/>
  <c r="F193" i="10"/>
  <c r="F192" i="10" s="1"/>
  <c r="E193" i="10"/>
  <c r="E192" i="10" s="1"/>
  <c r="D191" i="10"/>
  <c r="D193" i="10"/>
  <c r="D192" i="10" s="1"/>
  <c r="F107" i="10"/>
  <c r="F109" i="10"/>
  <c r="F108" i="10" s="1"/>
  <c r="E109" i="10"/>
  <c r="E108" i="10" s="1"/>
  <c r="E107" i="10"/>
  <c r="D107" i="10"/>
  <c r="D109" i="10"/>
  <c r="D108" i="10" s="1"/>
  <c r="D203" i="10"/>
  <c r="D205" i="10"/>
  <c r="E205" i="10"/>
  <c r="E204" i="10" s="1"/>
  <c r="F205" i="10"/>
  <c r="F204" i="10" s="1"/>
  <c r="F203" i="10"/>
  <c r="E203" i="10"/>
  <c r="D301" i="10"/>
  <c r="D300" i="10" s="1"/>
  <c r="D299" i="10"/>
  <c r="E301" i="10"/>
  <c r="E300" i="10" s="1"/>
  <c r="F301" i="10"/>
  <c r="F300" i="10" s="1"/>
  <c r="F299" i="10"/>
  <c r="E299" i="10"/>
  <c r="E143" i="10"/>
  <c r="D145" i="10"/>
  <c r="E145" i="10"/>
  <c r="E144" i="10" s="1"/>
  <c r="D143" i="10"/>
  <c r="F143" i="10"/>
  <c r="F145" i="10"/>
  <c r="F144" i="10" s="1"/>
  <c r="F157" i="10"/>
  <c r="F156" i="10" s="1"/>
  <c r="F155" i="10"/>
  <c r="E155" i="10"/>
  <c r="D155" i="10"/>
  <c r="E157" i="10"/>
  <c r="E156" i="10" s="1"/>
  <c r="D157" i="10"/>
  <c r="D265" i="10"/>
  <c r="D264" i="10" s="1"/>
  <c r="F265" i="10"/>
  <c r="F264" i="10" s="1"/>
  <c r="F263" i="10"/>
  <c r="E263" i="10"/>
  <c r="E265" i="10"/>
  <c r="E264" i="10" s="1"/>
  <c r="D263" i="10"/>
  <c r="D113" i="10"/>
  <c r="D115" i="10"/>
  <c r="F113" i="10"/>
  <c r="F115" i="10"/>
  <c r="F114" i="10" s="1"/>
  <c r="E113" i="10"/>
  <c r="E115" i="10"/>
  <c r="E114" i="10" s="1"/>
  <c r="F211" i="10"/>
  <c r="F210" i="10" s="1"/>
  <c r="E209" i="10"/>
  <c r="F209" i="10"/>
  <c r="D209" i="10"/>
  <c r="E211" i="10"/>
  <c r="E210" i="10" s="1"/>
  <c r="D211" i="10"/>
  <c r="D210" i="10" s="1"/>
  <c r="F307" i="10"/>
  <c r="F306" i="10" s="1"/>
  <c r="F305" i="10"/>
  <c r="E305" i="10"/>
  <c r="D305" i="10"/>
  <c r="E307" i="10"/>
  <c r="E306" i="10" s="1"/>
  <c r="D307" i="10"/>
  <c r="D73" i="10"/>
  <c r="D72" i="10" s="1"/>
  <c r="D71" i="10"/>
  <c r="F71" i="10"/>
  <c r="F73" i="10"/>
  <c r="F72" i="10" s="1"/>
  <c r="E71" i="10"/>
  <c r="E73" i="10"/>
  <c r="E72" i="10" s="1"/>
  <c r="F77" i="10"/>
  <c r="E77" i="10"/>
  <c r="E79" i="10"/>
  <c r="E78" i="10" s="1"/>
  <c r="D79" i="10"/>
  <c r="D78" i="10" s="1"/>
  <c r="F79" i="10"/>
  <c r="F78" i="10" s="1"/>
  <c r="D77" i="10"/>
  <c r="F277" i="10"/>
  <c r="F276" i="10" s="1"/>
  <c r="E277" i="10"/>
  <c r="E276" i="10" s="1"/>
  <c r="E275" i="10"/>
  <c r="D275" i="10"/>
  <c r="D277" i="10"/>
  <c r="F275" i="10"/>
  <c r="D119" i="10"/>
  <c r="D121" i="10"/>
  <c r="F119" i="10"/>
  <c r="F121" i="10"/>
  <c r="F120" i="10" s="1"/>
  <c r="E119" i="10"/>
  <c r="E121" i="10"/>
  <c r="E120" i="10" s="1"/>
  <c r="D215" i="10"/>
  <c r="F215" i="10"/>
  <c r="F217" i="10"/>
  <c r="F216" i="10" s="1"/>
  <c r="E215" i="10"/>
  <c r="E217" i="10"/>
  <c r="E216" i="10" s="1"/>
  <c r="D217" i="10"/>
  <c r="D313" i="10"/>
  <c r="F313" i="10"/>
  <c r="F312" i="10" s="1"/>
  <c r="E311" i="10"/>
  <c r="E313" i="10"/>
  <c r="E312" i="10" s="1"/>
  <c r="F311" i="10"/>
  <c r="D311" i="10"/>
  <c r="D65" i="10"/>
  <c r="F65" i="10"/>
  <c r="D67" i="10"/>
  <c r="D66" i="10" s="1"/>
  <c r="F67" i="10"/>
  <c r="F66" i="10" s="1"/>
  <c r="E67" i="10"/>
  <c r="E66" i="10" s="1"/>
  <c r="E65" i="10"/>
  <c r="D169" i="10"/>
  <c r="F169" i="10"/>
  <c r="F168" i="10" s="1"/>
  <c r="F167" i="10"/>
  <c r="E167" i="10"/>
  <c r="E169" i="10"/>
  <c r="E168" i="10" s="1"/>
  <c r="D167" i="10"/>
  <c r="F173" i="10"/>
  <c r="D175" i="10"/>
  <c r="F175" i="10"/>
  <c r="F174" i="10" s="1"/>
  <c r="E173" i="10"/>
  <c r="E175" i="10"/>
  <c r="E174" i="10" s="1"/>
  <c r="D173" i="10"/>
  <c r="F83" i="10"/>
  <c r="E83" i="10"/>
  <c r="F85" i="10"/>
  <c r="F84" i="10" s="1"/>
  <c r="E85" i="10"/>
  <c r="E84" i="10" s="1"/>
  <c r="D83" i="10"/>
  <c r="D85" i="10"/>
  <c r="F125" i="10"/>
  <c r="E125" i="10"/>
  <c r="F127" i="10"/>
  <c r="F126" i="10" s="1"/>
  <c r="E127" i="10"/>
  <c r="E126" i="10" s="1"/>
  <c r="D127" i="10"/>
  <c r="D125" i="10"/>
  <c r="F221" i="10"/>
  <c r="D223" i="10"/>
  <c r="F223" i="10"/>
  <c r="F222" i="10" s="1"/>
  <c r="E221" i="10"/>
  <c r="E223" i="10"/>
  <c r="E222" i="10" s="1"/>
  <c r="D221" i="10"/>
  <c r="F317" i="10"/>
  <c r="D319" i="10"/>
  <c r="D318" i="10" s="1"/>
  <c r="F319" i="10"/>
  <c r="F318" i="10" s="1"/>
  <c r="E317" i="10"/>
  <c r="E319" i="10"/>
  <c r="E318" i="10" s="1"/>
  <c r="D317" i="10"/>
  <c r="F239" i="10"/>
  <c r="E239" i="10"/>
  <c r="F241" i="10"/>
  <c r="F240" i="10" s="1"/>
  <c r="E241" i="10"/>
  <c r="E240" i="10" s="1"/>
  <c r="D239" i="10"/>
  <c r="D241" i="10"/>
  <c r="E253" i="10"/>
  <c r="E252" i="10" s="1"/>
  <c r="D251" i="10"/>
  <c r="D253" i="10"/>
  <c r="D252" i="10" s="1"/>
  <c r="F251" i="10"/>
  <c r="F253" i="10"/>
  <c r="F252" i="10" s="1"/>
  <c r="E251" i="10"/>
  <c r="F133" i="10"/>
  <c r="F132" i="10" s="1"/>
  <c r="E131" i="10"/>
  <c r="F131" i="10"/>
  <c r="E133" i="10"/>
  <c r="E132" i="10" s="1"/>
  <c r="D131" i="10"/>
  <c r="D133" i="10"/>
  <c r="F229" i="10"/>
  <c r="F228" i="10" s="1"/>
  <c r="E229" i="10"/>
  <c r="E228" i="10" s="1"/>
  <c r="E227" i="10"/>
  <c r="D227" i="10"/>
  <c r="D229" i="10"/>
  <c r="F227" i="10"/>
  <c r="F325" i="10"/>
  <c r="F324" i="10" s="1"/>
  <c r="E325" i="10"/>
  <c r="E324" i="10" s="1"/>
  <c r="D323" i="10"/>
  <c r="E323" i="10"/>
  <c r="D325" i="10"/>
  <c r="D324" i="10" s="1"/>
  <c r="F323" i="10"/>
  <c r="E247" i="10"/>
  <c r="E246" i="10" s="1"/>
  <c r="D247" i="10"/>
  <c r="D245" i="10"/>
  <c r="F245" i="10"/>
  <c r="F247" i="10"/>
  <c r="F246" i="10" s="1"/>
  <c r="E245" i="10"/>
  <c r="E181" i="10"/>
  <c r="E180" i="10" s="1"/>
  <c r="F179" i="10"/>
  <c r="E179" i="10"/>
  <c r="F181" i="10"/>
  <c r="F180" i="10" s="1"/>
  <c r="D179" i="10"/>
  <c r="D181" i="10"/>
  <c r="D180" i="10" s="1"/>
  <c r="E283" i="10"/>
  <c r="E282" i="10" s="1"/>
  <c r="E281" i="10"/>
  <c r="D281" i="10"/>
  <c r="D283" i="10"/>
  <c r="F283" i="10"/>
  <c r="F282" i="10" s="1"/>
  <c r="F281" i="10"/>
  <c r="F139" i="10"/>
  <c r="F138" i="10" s="1"/>
  <c r="F137" i="10"/>
  <c r="E137" i="10"/>
  <c r="E139" i="10"/>
  <c r="E138" i="10" s="1"/>
  <c r="D137" i="10"/>
  <c r="D139" i="10"/>
  <c r="D138" i="10" s="1"/>
  <c r="E235" i="10"/>
  <c r="E234" i="10" s="1"/>
  <c r="E233" i="10"/>
  <c r="D233" i="10"/>
  <c r="D235" i="10"/>
  <c r="F235" i="10"/>
  <c r="F234" i="10" s="1"/>
  <c r="F233" i="10"/>
  <c r="F331" i="10"/>
  <c r="F330" i="10" s="1"/>
  <c r="E329" i="10"/>
  <c r="E331" i="10"/>
  <c r="E330" i="10" s="1"/>
  <c r="D329" i="10"/>
  <c r="E571" i="11" s="1"/>
  <c r="D331" i="10"/>
  <c r="F329" i="10"/>
  <c r="E163" i="10"/>
  <c r="E162" i="10" s="1"/>
  <c r="F163" i="10"/>
  <c r="F162" i="10" s="1"/>
  <c r="D163" i="10"/>
  <c r="D162" i="10" s="1"/>
  <c r="F161" i="10"/>
  <c r="E161" i="10"/>
  <c r="D161" i="10"/>
  <c r="G17" i="16"/>
  <c r="D228" i="10" l="1"/>
  <c r="D312" i="10"/>
  <c r="D168" i="10"/>
  <c r="D306" i="10"/>
  <c r="D216" i="10"/>
  <c r="D150" i="10"/>
  <c r="D186" i="10"/>
  <c r="D156" i="10"/>
  <c r="D84" i="10"/>
  <c r="D240" i="10"/>
  <c r="D96" i="10"/>
  <c r="D234" i="10"/>
  <c r="D294" i="10"/>
  <c r="D120" i="10"/>
  <c r="D246" i="10"/>
  <c r="D282" i="10"/>
  <c r="D174" i="10"/>
  <c r="D258" i="10"/>
  <c r="D114" i="10"/>
  <c r="D204" i="10"/>
  <c r="D330" i="10"/>
  <c r="E570" i="11" s="1"/>
  <c r="D90" i="10"/>
  <c r="D222" i="10"/>
  <c r="D126" i="10"/>
  <c r="D276" i="10"/>
  <c r="D144" i="10"/>
  <c r="D132" i="10"/>
  <c r="A400" i="12"/>
  <c r="A4" i="2"/>
  <c r="A6" i="2" l="1"/>
  <c r="G657" i="11" l="1"/>
  <c r="AO47" i="19"/>
  <c r="Y31" i="19"/>
  <c r="Y26" i="19"/>
  <c r="I49" i="19" s="1"/>
  <c r="Y15" i="19"/>
  <c r="AG9" i="18"/>
  <c r="Y13" i="19" s="1"/>
  <c r="F17" i="20"/>
  <c r="C14" i="20"/>
  <c r="C13" i="20"/>
  <c r="G74" i="11"/>
  <c r="G52" i="11"/>
  <c r="G41" i="11"/>
  <c r="G30" i="11"/>
  <c r="C44" i="16"/>
  <c r="C43" i="16"/>
  <c r="N36" i="16"/>
  <c r="N35" i="16"/>
  <c r="N34" i="16"/>
  <c r="N33" i="16"/>
  <c r="B29" i="16"/>
  <c r="E806" i="11"/>
  <c r="B27" i="16"/>
  <c r="B26" i="16"/>
  <c r="B24" i="16"/>
  <c r="B23" i="16"/>
  <c r="B21" i="16"/>
  <c r="B20" i="16"/>
  <c r="G18" i="16"/>
  <c r="B18" i="16"/>
  <c r="B17" i="16"/>
  <c r="B15" i="16"/>
  <c r="B14" i="16"/>
  <c r="F122" i="16"/>
  <c r="F121" i="16"/>
  <c r="B12" i="16"/>
  <c r="B10" i="16"/>
  <c r="C19" i="15"/>
  <c r="C18" i="15"/>
  <c r="A1" i="12"/>
  <c r="G27" i="16" l="1"/>
  <c r="G26" i="16"/>
  <c r="F49" i="10"/>
  <c r="F48" i="10" s="1"/>
  <c r="E49" i="10"/>
  <c r="E48" i="10" s="1"/>
  <c r="D47" i="10"/>
  <c r="E47" i="10"/>
  <c r="D49" i="10"/>
  <c r="D48" i="10" s="1"/>
  <c r="F47" i="10"/>
  <c r="F43" i="10"/>
  <c r="F42" i="10" s="1"/>
  <c r="D43" i="10"/>
  <c r="D42" i="10" s="1"/>
  <c r="F41" i="10"/>
  <c r="E41" i="10"/>
  <c r="E43" i="10"/>
  <c r="E42" i="10" s="1"/>
  <c r="D41" i="10"/>
  <c r="F37" i="10"/>
  <c r="F36" i="10" s="1"/>
  <c r="F35" i="10"/>
  <c r="E35" i="10"/>
  <c r="D35" i="10"/>
  <c r="D37" i="10"/>
  <c r="D36" i="10" s="1"/>
  <c r="E37" i="10"/>
  <c r="E36" i="10" s="1"/>
  <c r="F59" i="10"/>
  <c r="F61" i="10"/>
  <c r="F60" i="10" s="1"/>
  <c r="E61" i="10"/>
  <c r="E60" i="10" s="1"/>
  <c r="E59" i="10"/>
  <c r="D59" i="10"/>
  <c r="D61" i="10"/>
  <c r="D60" i="10" s="1"/>
  <c r="E7" i="10"/>
  <c r="E6" i="10" s="1"/>
  <c r="D5" i="10"/>
  <c r="D7" i="10"/>
  <c r="F5" i="10"/>
  <c r="F7" i="10"/>
  <c r="F6" i="10" s="1"/>
  <c r="E5" i="10"/>
  <c r="G5" i="10" s="1"/>
  <c r="D54" i="10"/>
  <c r="E54" i="10"/>
  <c r="F54" i="10"/>
  <c r="A398" i="12"/>
  <c r="A397" i="12"/>
  <c r="G637" i="11"/>
  <c r="G617" i="11"/>
  <c r="G597" i="11"/>
  <c r="G15" i="11"/>
  <c r="A118" i="12"/>
  <c r="D11" i="10" l="1"/>
  <c r="E13" i="10"/>
  <c r="E12" i="10" s="1"/>
  <c r="D13" i="10"/>
  <c r="D12" i="10" s="1"/>
  <c r="F11" i="10"/>
  <c r="F13" i="10"/>
  <c r="F12" i="10" s="1"/>
  <c r="E11" i="10"/>
  <c r="F17" i="10"/>
  <c r="F19" i="10"/>
  <c r="F18" i="10" s="1"/>
  <c r="E17" i="10"/>
  <c r="E19" i="10"/>
  <c r="E18" i="10" s="1"/>
  <c r="D17" i="10"/>
  <c r="D19" i="10"/>
  <c r="D18" i="10" s="1"/>
  <c r="E25" i="10"/>
  <c r="E24" i="10" s="1"/>
  <c r="D23" i="10"/>
  <c r="D25" i="10"/>
  <c r="D24" i="10" s="1"/>
  <c r="F23" i="10"/>
  <c r="F25" i="10"/>
  <c r="F24" i="10" s="1"/>
  <c r="E23" i="10"/>
  <c r="F29" i="10"/>
  <c r="E29" i="10"/>
  <c r="D31" i="10"/>
  <c r="D30" i="10" s="1"/>
  <c r="F31" i="10"/>
  <c r="F30" i="10" s="1"/>
  <c r="E31" i="10"/>
  <c r="E30" i="10" s="1"/>
  <c r="D29" i="10"/>
  <c r="E64" i="11"/>
  <c r="D116" i="17" s="1"/>
  <c r="E75" i="11"/>
  <c r="D151" i="17" s="1"/>
  <c r="E53" i="11"/>
  <c r="D81" i="17" s="1"/>
  <c r="E42" i="11"/>
  <c r="D46" i="17" s="1"/>
  <c r="E65" i="11"/>
  <c r="D117" i="17" s="1"/>
  <c r="E43" i="11"/>
  <c r="D47" i="17" s="1"/>
  <c r="E54" i="11"/>
  <c r="D82" i="17" s="1"/>
  <c r="E76" i="11"/>
  <c r="D152" i="17" s="1"/>
  <c r="D6" i="10"/>
  <c r="E658" i="11" s="1"/>
  <c r="E812" i="11" l="1"/>
  <c r="B55" i="16" s="1"/>
  <c r="E639" i="11"/>
  <c r="A389" i="12" s="1"/>
  <c r="G14" i="16"/>
  <c r="A114" i="12"/>
  <c r="E598" i="11"/>
  <c r="A384" i="12" s="1"/>
  <c r="E618" i="11"/>
  <c r="E659" i="11"/>
  <c r="E638" i="11"/>
  <c r="A388" i="12" s="1"/>
  <c r="E619" i="11"/>
  <c r="E599" i="11"/>
  <c r="A385" i="12" s="1"/>
  <c r="E16" i="11"/>
  <c r="E17" i="11"/>
  <c r="E32" i="11" s="1"/>
  <c r="D12" i="17" s="1"/>
  <c r="G34" i="15" l="1"/>
  <c r="C41" i="2"/>
  <c r="G35" i="15"/>
  <c r="C39" i="2"/>
  <c r="G25" i="15"/>
  <c r="C21" i="2"/>
  <c r="G24" i="15"/>
  <c r="C23" i="2"/>
  <c r="E31" i="11"/>
  <c r="D11" i="17" s="1"/>
  <c r="J38" i="18"/>
  <c r="I44" i="19" s="1"/>
  <c r="F548" i="16"/>
  <c r="G50" i="16"/>
  <c r="J40" i="18"/>
  <c r="I46" i="19" s="1"/>
  <c r="B375" i="12"/>
  <c r="F549" i="16"/>
  <c r="B9" i="2"/>
  <c r="A115" i="12"/>
  <c r="G15" i="16"/>
  <c r="F124" i="16" s="1"/>
  <c r="B374" i="12"/>
  <c r="G49" i="16"/>
  <c r="B10" i="2"/>
  <c r="F123" i="16"/>
  <c r="F46" i="16"/>
  <c r="AG15" i="18" l="1"/>
  <c r="Y19" i="19" s="1"/>
  <c r="F47" i="16"/>
  <c r="AG13" i="18"/>
  <c r="Y17" i="19"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<sst xmlns="http://schemas.openxmlformats.org/spreadsheetml/2006/main" count="9936" uniqueCount="7921">
  <si>
    <t xml:space="preserve">Chapter 1. General Provisions 第１章 総 則 </t>
    <phoneticPr fontId="1"/>
  </si>
  <si>
    <t xml:space="preserve">(Trade Name) （商号） </t>
    <phoneticPr fontId="1"/>
  </si>
  <si>
    <t>(Purpose) （目的）</t>
    <phoneticPr fontId="1"/>
  </si>
  <si>
    <t>Article 2 The purpose of the Company shall be the following businesses:</t>
    <phoneticPr fontId="1"/>
  </si>
  <si>
    <t>第２条 当会社は、次の事業を営むことを目的とする。</t>
    <phoneticPr fontId="1"/>
  </si>
  <si>
    <t>(Location of Head Office) （本店の所在地）</t>
    <phoneticPr fontId="1"/>
  </si>
  <si>
    <t>The First Business Year（最初の事業年度）</t>
    <phoneticPr fontId="1"/>
  </si>
  <si>
    <t>第６条 当会社の発行する株式については、株券を発行しない。</t>
    <phoneticPr fontId="1"/>
  </si>
  <si>
    <t>(Restriction on Transfer of Shares) （株式の譲渡制限）</t>
    <phoneticPr fontId="1"/>
  </si>
  <si>
    <t>Article 7 The acquisition of shares of the Company by transfer must be subject to the approval of the Company.</t>
    <phoneticPr fontId="1"/>
  </si>
  <si>
    <t>第７条 当会社の株式を譲渡により取得するには、当会社の承認を受けなければならない。</t>
    <phoneticPr fontId="1"/>
  </si>
  <si>
    <t xml:space="preserve">(Request for Statements or Records of Matters Stated in the Shareholder Register) </t>
    <phoneticPr fontId="1"/>
  </si>
  <si>
    <t>(株主名簿記載事項の記載又は記録の請求）</t>
    <phoneticPr fontId="1"/>
  </si>
  <si>
    <t>Article 8 (1) In order for an acquirer of shares of the Company to request for statements or records of matters stated in the Shareholder Register, the acquirer of shares and the person stated or recorded as a shareholder of the acquired shares in the Shareholder Register, or the heir or other general successor of the acquirer must sign or affix the name and seal and request jointly on the invoice whose form is prescribed by the Company.</t>
    <phoneticPr fontId="1"/>
  </si>
  <si>
    <t xml:space="preserve"> (Non-issuance of Share Certificates) （株券の不発行）</t>
    <phoneticPr fontId="1"/>
  </si>
  <si>
    <t xml:space="preserve">Article 6 No share certificates shall be issued as to the shares issued by the Company. </t>
    <phoneticPr fontId="1"/>
  </si>
  <si>
    <t xml:space="preserve">第８条 当会社の株式取得者が株主名簿記載事項を株主名簿に記載又は記録することを請求するには、株式取得者とその取得した株式の株主として株主名簿に記載され、若しくは記録された者又はその相続人その他の一般承継人が当会社所定の書式による請求書に署名又は記名押印し、共同して請求しなければならない。 </t>
    <phoneticPr fontId="1"/>
  </si>
  <si>
    <t xml:space="preserve"> (2) Regardless of the provision of the preceding paragraph, when it is provided by the Ministry of Justice Order that there is no risk to harm the profit of interested persons, the acquirer of shares may request for statements or records of matters stated in the Shareholder Register by oneself.</t>
    <phoneticPr fontId="1"/>
  </si>
  <si>
    <t>２ 前項の規定にかかわらず、利害関係人の利益を害するおそれがないものとして法務省令に定める場合には、株式取得者が単独で株主名簿記載事項を株主名簿に記載又は記録することを請求することができる。</t>
    <phoneticPr fontId="1"/>
  </si>
  <si>
    <t>(Request for Registration of Pledge and Indication of Trust Property)</t>
    <phoneticPr fontId="1"/>
  </si>
  <si>
    <t>（質権の登録及び信託財産の表示の請求）</t>
    <phoneticPr fontId="1"/>
  </si>
  <si>
    <t>Article 9 In order to request for registration of the pledge or indication of the trust property as to shares of the Company, the invoice of the form prescribed by the Company must be submitted with sign or the affixing the name and seal. The same applies to the cancellation of the registration or indication thereof.</t>
    <phoneticPr fontId="1"/>
  </si>
  <si>
    <t>第９条 当会社の株式につき質権の登録又は信託財産の表示を請求するには、当会社所定の書式による請求書に署名又は記名押印したものを提出しなければならない。その登録又は表示の抹消についても、同様とする。</t>
    <phoneticPr fontId="1"/>
  </si>
  <si>
    <t>(Commission) （手数料）</t>
    <phoneticPr fontId="1"/>
  </si>
  <si>
    <t xml:space="preserve">Article 10 In case of requesting as provided in the preceding two Articles, the fee prescribed by the Company shall be paid. </t>
    <phoneticPr fontId="1"/>
  </si>
  <si>
    <t>第 10 条 前２条に定める請求をする場合には、当会社所定の手数料を支払わなければならない。</t>
    <phoneticPr fontId="1"/>
  </si>
  <si>
    <t>(Requirement Date) （基準日）</t>
    <phoneticPr fontId="1"/>
  </si>
  <si>
    <t xml:space="preserve">Article 11 (1) In the Company, shareholders with voting right which is stated or recorded on the final shareholder register at the end of every fiscal year (hereinafter referred to as “Shareholders as of the Record Date”) is the shareholder who should exercise the right at the annual shareholders meeting as to the fiscal year. However, when the right of the referenced Shareholders as of the Record Date is not harmed, even if it is after the Record Date, the Company is able to define all or a part of shares which is acquired by the issuance of share for subscription, the merger, the share exchange or absorption-type company split, etc., as shareholders who may exercise the right at the referenced annual shareholders meeting. </t>
    <phoneticPr fontId="1"/>
  </si>
  <si>
    <t>第 11 条 当会社は、毎事業年度末日の最終株主名簿に記載又は記録された議決権を有する株主（以下、「基準日株主」という。）をもって、その事業年度に関する定時株主総会において権利行使すべき株主とする。ただし、当該基準日株主の権利を害しない場合には、当会社は、基準日後に、募集株式の発行、合併、株式交換又は吸収分割等により株式を取得した者の全部又は一部を、当該定時株主総会において権利を行使することができる株主と定めることができる。</t>
    <phoneticPr fontId="1"/>
  </si>
  <si>
    <t xml:space="preserve"> (2) In addition to the preceding paragraph, the Record Date is able to be defined extraordinarily by the resolution of the board of directors in case of necessity for the purpose of determining the persons to exercise the right as shareholders or registered pledgees of shares. However, in this case, the public notice of the date is to be given at least two weeks in advance.  </t>
    <phoneticPr fontId="1"/>
  </si>
  <si>
    <t>２ 前項のほか、株主又は登録株式質権者として権利を行使すべき者を確定するため必要があるときは、取締役会の決議により、臨時に基準日を定めることができる。ただし、この場合には、その日を２週間前までに公告するものとする。</t>
    <phoneticPr fontId="1"/>
  </si>
  <si>
    <t xml:space="preserve">(Notification of Address, etc. of Shareholders) （株主の住所等の届出） 
Article 12 Any shareholder and registered pledgee of shares, or, the statutory agent or the representative of the Company must notify the Company of one ’s name, address and seal impression by the form prescribed by the Company. The same applies to the matters in case of a change in the matters of notification. </t>
    <phoneticPr fontId="1"/>
  </si>
  <si>
    <t>第 12 条 当会社の株主及び登録株式質権者又はその法定代理人若しくは代表者は、当会社所定の書式により、その氏名、住所及び印鑑を当会社に届け出なければならない。届出事項に変更が生じた場合における、その事項についても同様とする。</t>
    <phoneticPr fontId="1"/>
  </si>
  <si>
    <t xml:space="preserve">Chapter 3. Shareholders Meeting 第３章 株主総会 </t>
    <phoneticPr fontId="1"/>
  </si>
  <si>
    <t xml:space="preserve"> (Convocation) （招集） </t>
    <phoneticPr fontId="1"/>
  </si>
  <si>
    <t xml:space="preserve">Article 13 (1) The annual shareholders meeting of the Company shall be called within three months from the next day of the end of each business year, and the extraordinary general meeting shall be convened whenever necessary. </t>
    <phoneticPr fontId="1"/>
  </si>
  <si>
    <t>第 13 条 当会社の定時株主総会は、毎事業年度末日の翌日から３か月以内に招集し、臨時総会は、その必要がある場合に随時これを招集する。</t>
    <phoneticPr fontId="1"/>
  </si>
  <si>
    <t xml:space="preserve">(2) In order to convene the shareholders meeting, a notice of convocation shall be given to shareholders who are able to exercise the voting right at least one week before the meeting date.  </t>
    <phoneticPr fontId="1"/>
  </si>
  <si>
    <t>２ 株主総会を招集するには、会日より１週間前までに、議決権を行使することができる株主に対して招集通知を発するものとする。</t>
    <phoneticPr fontId="1"/>
  </si>
  <si>
    <t xml:space="preserve"> (Chairperson) （議長）</t>
    <phoneticPr fontId="1"/>
  </si>
  <si>
    <t xml:space="preserve">Article 14 The chairperson of the shareholders meeting shall be the representative director. In case where the representative director is unable to act due to an accident, other directors shall be the chairperson in lieu of the representative director in accordance with the order which the representative director prescribed in advance. </t>
    <phoneticPr fontId="1"/>
  </si>
  <si>
    <t xml:space="preserve"> (Resolution) （決議）</t>
    <phoneticPr fontId="1"/>
  </si>
  <si>
    <t xml:space="preserve">Article 15 The resolution of the shareholders meeting shall be made by the majority of voting right of the attending shareholders unless other rules are set in the laws and regulations or articles of incorporation. </t>
    <phoneticPr fontId="1"/>
  </si>
  <si>
    <t>第 15 条 株主総会の決議は、法令又は定款に別段の定めがある場合のほか、出席した議決権のある株主の議決権の過半数をもって決する。</t>
    <phoneticPr fontId="1"/>
  </si>
  <si>
    <t xml:space="preserve">(2) The resolution prescribed in Article 309, paragraph (2) of Companies Act shall be made when the shareholders with one-third of the voting rights of shareholders who are able to exercise voting rights attend, and there is a majority of more than two-thirds of the voting rights of the referenced shareholders who attend the meeting. </t>
    <phoneticPr fontId="1"/>
  </si>
  <si>
    <t>２ 会社法第３０９条第２項に定める決議は、議決権を行使することができる株主の議決権の３分の１以上を有する株主が出席し、出席した当該株主の議決権の３分の２以上に当たる多数をもって行う。</t>
    <phoneticPr fontId="1"/>
  </si>
  <si>
    <t xml:space="preserve"> (Exercise of Voting Rights by Agency) （議決権の代理行使） </t>
    <phoneticPr fontId="1"/>
  </si>
  <si>
    <t xml:space="preserve">Article 16 Shareholders or statutory agents may exercise the voting right through the agency person of a shareholder who has the voting right of the Company or the relatives. However, in this case, a document certifying the right to represent must be submitted at each meeting. </t>
    <phoneticPr fontId="1"/>
  </si>
  <si>
    <t>第 16 条 株主又はその法定代理人は、当会社の議決権を有する株主又は親族を代理 人として、議決権を行使することができる。ただし、この場合には、総会ごとに代理権を証する書面を提出しなければならない。</t>
    <phoneticPr fontId="1"/>
  </si>
  <si>
    <t>Chapter 5. Calculations 第５章 計 算</t>
    <phoneticPr fontId="1"/>
  </si>
  <si>
    <t xml:space="preserve">Chapter 6. Supplementary Provisions 第６章 附 則 </t>
    <phoneticPr fontId="1"/>
  </si>
  <si>
    <t>Purpose1（目的1）</t>
    <phoneticPr fontId="1"/>
  </si>
  <si>
    <t>Purpose2（目的2）</t>
    <phoneticPr fontId="1"/>
  </si>
  <si>
    <t>(Method of Public Notice) （公告の方法）</t>
    <phoneticPr fontId="1"/>
  </si>
  <si>
    <t>都道府県</t>
    <rPh sb="0" eb="4">
      <t>トドウフケン</t>
    </rPh>
    <phoneticPr fontId="1"/>
  </si>
  <si>
    <t>市区町村</t>
    <rPh sb="0" eb="4">
      <t>シクチョウソン</t>
    </rPh>
    <phoneticPr fontId="1"/>
  </si>
  <si>
    <t>町域</t>
    <rPh sb="0" eb="2">
      <t>チョウイキ</t>
    </rPh>
    <phoneticPr fontId="1"/>
  </si>
  <si>
    <t>郵便番号</t>
    <rPh sb="0" eb="4">
      <t>ユウビンバンゴウ</t>
    </rPh>
    <phoneticPr fontId="1"/>
  </si>
  <si>
    <t>publication on the Official Gazette</t>
    <phoneticPr fontId="1"/>
  </si>
  <si>
    <t>publication in The Yomiuri Shimbun</t>
    <phoneticPr fontId="1"/>
  </si>
  <si>
    <t>publication in The Mainichi Shimbun</t>
    <phoneticPr fontId="1"/>
  </si>
  <si>
    <t>publication in The Asahi Shimbun</t>
    <phoneticPr fontId="1"/>
  </si>
  <si>
    <t>publication in Nihon Keizai Shimbun</t>
    <phoneticPr fontId="1"/>
  </si>
  <si>
    <t>publication in The Sankei Shimbun</t>
    <phoneticPr fontId="1"/>
  </si>
  <si>
    <t>publication in The Hokkaido Shimbun</t>
    <phoneticPr fontId="1"/>
  </si>
  <si>
    <t>publication in The Tokyo Shimbun</t>
    <phoneticPr fontId="1"/>
  </si>
  <si>
    <t>publication in The Nishinippon Shimbun</t>
    <phoneticPr fontId="1"/>
  </si>
  <si>
    <t>electronic public notice</t>
    <phoneticPr fontId="1"/>
  </si>
  <si>
    <t>電子公告</t>
    <phoneticPr fontId="1"/>
  </si>
  <si>
    <t>0000</t>
  </si>
  <si>
    <t>0045</t>
  </si>
  <si>
    <t>0010</t>
  </si>
  <si>
    <t>0022</t>
  </si>
  <si>
    <t>0023</t>
  </si>
  <si>
    <t>0024</t>
  </si>
  <si>
    <t>0025</t>
  </si>
  <si>
    <t>0026</t>
  </si>
  <si>
    <t>0027</t>
  </si>
  <si>
    <t>0028</t>
  </si>
  <si>
    <t>0029</t>
  </si>
  <si>
    <t>0030</t>
  </si>
  <si>
    <t>0031</t>
  </si>
  <si>
    <t>0032</t>
  </si>
  <si>
    <t>0033</t>
  </si>
  <si>
    <t>0034</t>
  </si>
  <si>
    <t>0035</t>
  </si>
  <si>
    <t>0036</t>
  </si>
  <si>
    <t>0037</t>
  </si>
  <si>
    <t>0038</t>
  </si>
  <si>
    <t>0039</t>
  </si>
  <si>
    <t>0040</t>
  </si>
  <si>
    <t>0930</t>
  </si>
  <si>
    <t>0922</t>
  </si>
  <si>
    <t>0923</t>
  </si>
  <si>
    <t>0924</t>
  </si>
  <si>
    <t>0925</t>
  </si>
  <si>
    <t>0926</t>
  </si>
  <si>
    <t>0927</t>
  </si>
  <si>
    <t>0928</t>
  </si>
  <si>
    <t>0931</t>
  </si>
  <si>
    <t>0932</t>
  </si>
  <si>
    <t>0933</t>
  </si>
  <si>
    <t>0934</t>
  </si>
  <si>
    <t>0935</t>
  </si>
  <si>
    <t>0901</t>
  </si>
  <si>
    <t>0902</t>
  </si>
  <si>
    <t>0903</t>
  </si>
  <si>
    <t>0904</t>
  </si>
  <si>
    <t>0905</t>
  </si>
  <si>
    <t>0906</t>
  </si>
  <si>
    <t>0907</t>
  </si>
  <si>
    <t>0908</t>
  </si>
  <si>
    <t>0909</t>
  </si>
  <si>
    <t>0910</t>
  </si>
  <si>
    <t>0911</t>
  </si>
  <si>
    <t>0912</t>
  </si>
  <si>
    <t>0915</t>
  </si>
  <si>
    <t>0851</t>
  </si>
  <si>
    <t>0852</t>
  </si>
  <si>
    <t>0853</t>
  </si>
  <si>
    <t>0854</t>
  </si>
  <si>
    <t>0855</t>
  </si>
  <si>
    <t>0856</t>
  </si>
  <si>
    <t>0857</t>
  </si>
  <si>
    <t>0858</t>
  </si>
  <si>
    <t>0859</t>
  </si>
  <si>
    <t>0860</t>
  </si>
  <si>
    <t>0861</t>
  </si>
  <si>
    <t>0865</t>
  </si>
  <si>
    <t>8072</t>
  </si>
  <si>
    <t>8073</t>
  </si>
  <si>
    <t>8074</t>
  </si>
  <si>
    <t>8075</t>
  </si>
  <si>
    <t>8021</t>
  </si>
  <si>
    <t>8022</t>
  </si>
  <si>
    <t>8023</t>
  </si>
  <si>
    <t>8024</t>
  </si>
  <si>
    <t>8025</t>
  </si>
  <si>
    <t>8026</t>
  </si>
  <si>
    <t>8027</t>
  </si>
  <si>
    <t>8028</t>
  </si>
  <si>
    <t>8029</t>
  </si>
  <si>
    <t>8030</t>
  </si>
  <si>
    <t>8052</t>
  </si>
  <si>
    <t>8053</t>
  </si>
  <si>
    <t>8051</t>
  </si>
  <si>
    <t>8054</t>
  </si>
  <si>
    <t>8055</t>
  </si>
  <si>
    <t>8001</t>
  </si>
  <si>
    <t>8002</t>
  </si>
  <si>
    <t>8003</t>
  </si>
  <si>
    <t>8004</t>
  </si>
  <si>
    <t>8005</t>
  </si>
  <si>
    <t>8006</t>
  </si>
  <si>
    <t>8007</t>
  </si>
  <si>
    <t>8008</t>
  </si>
  <si>
    <t>8009</t>
  </si>
  <si>
    <t>8010</t>
  </si>
  <si>
    <t>8011</t>
  </si>
  <si>
    <t>8012</t>
  </si>
  <si>
    <t>8061</t>
  </si>
  <si>
    <t>8062</t>
  </si>
  <si>
    <t>8063</t>
  </si>
  <si>
    <t>8064</t>
  </si>
  <si>
    <t>8065</t>
  </si>
  <si>
    <t>8066</t>
  </si>
  <si>
    <t>8067</t>
  </si>
  <si>
    <t>8068</t>
  </si>
  <si>
    <t>8038</t>
  </si>
  <si>
    <t>8031</t>
  </si>
  <si>
    <t>8032</t>
  </si>
  <si>
    <t>8033</t>
  </si>
  <si>
    <t>8034</t>
  </si>
  <si>
    <t>8035</t>
  </si>
  <si>
    <t>8036</t>
  </si>
  <si>
    <t>8037</t>
  </si>
  <si>
    <t>8043</t>
  </si>
  <si>
    <t>8041</t>
  </si>
  <si>
    <t>8042</t>
  </si>
  <si>
    <t>8044</t>
  </si>
  <si>
    <t>8045</t>
  </si>
  <si>
    <t>8091</t>
  </si>
  <si>
    <t>8089</t>
  </si>
  <si>
    <t>0869</t>
  </si>
  <si>
    <t>0862</t>
  </si>
  <si>
    <t>0863</t>
  </si>
  <si>
    <t>0864</t>
  </si>
  <si>
    <t>0801</t>
  </si>
  <si>
    <t>0802</t>
  </si>
  <si>
    <t>0803</t>
  </si>
  <si>
    <t>0804</t>
  </si>
  <si>
    <t>0805</t>
  </si>
  <si>
    <t>0806</t>
  </si>
  <si>
    <t>0807</t>
  </si>
  <si>
    <t>0808</t>
  </si>
  <si>
    <t>0809</t>
  </si>
  <si>
    <t>0811</t>
  </si>
  <si>
    <t>0812</t>
  </si>
  <si>
    <t>0813</t>
  </si>
  <si>
    <t>0814</t>
  </si>
  <si>
    <t>0821</t>
  </si>
  <si>
    <t>0822</t>
  </si>
  <si>
    <t>0823</t>
  </si>
  <si>
    <t>0824</t>
  </si>
  <si>
    <t>0825</t>
  </si>
  <si>
    <t>0826</t>
  </si>
  <si>
    <t>0827</t>
  </si>
  <si>
    <t>0828</t>
  </si>
  <si>
    <t>0829</t>
  </si>
  <si>
    <t>0830</t>
  </si>
  <si>
    <t>0849</t>
  </si>
  <si>
    <t>0831</t>
  </si>
  <si>
    <t>0832</t>
  </si>
  <si>
    <t>0833</t>
  </si>
  <si>
    <t>0834</t>
  </si>
  <si>
    <t>0835</t>
  </si>
  <si>
    <t>0836</t>
  </si>
  <si>
    <t>0837</t>
  </si>
  <si>
    <t>0838</t>
  </si>
  <si>
    <t>0839</t>
  </si>
  <si>
    <t>0840</t>
  </si>
  <si>
    <t>0021</t>
  </si>
  <si>
    <t>0012</t>
  </si>
  <si>
    <t>0013</t>
  </si>
  <si>
    <t>0002</t>
  </si>
  <si>
    <t>0003</t>
  </si>
  <si>
    <t>0004</t>
  </si>
  <si>
    <t>0005</t>
  </si>
  <si>
    <t>0006</t>
  </si>
  <si>
    <t>0876</t>
  </si>
  <si>
    <t>0872</t>
  </si>
  <si>
    <t>0873</t>
  </si>
  <si>
    <t>0874</t>
  </si>
  <si>
    <t>0875</t>
  </si>
  <si>
    <t>0071</t>
  </si>
  <si>
    <t>0072</t>
  </si>
  <si>
    <t>0073</t>
  </si>
  <si>
    <t>0074</t>
  </si>
  <si>
    <t>0075</t>
  </si>
  <si>
    <t>0076</t>
  </si>
  <si>
    <t>0051</t>
  </si>
  <si>
    <t>0052</t>
  </si>
  <si>
    <t>0053</t>
  </si>
  <si>
    <t>0054</t>
  </si>
  <si>
    <t>0055</t>
  </si>
  <si>
    <t>0068</t>
  </si>
  <si>
    <t>0061</t>
  </si>
  <si>
    <t>0062</t>
  </si>
  <si>
    <t>0063</t>
  </si>
  <si>
    <t>0064</t>
  </si>
  <si>
    <t>0065</t>
  </si>
  <si>
    <t>0001</t>
  </si>
  <si>
    <t>0042</t>
  </si>
  <si>
    <t>0015</t>
  </si>
  <si>
    <t>0011</t>
  </si>
  <si>
    <t>0815</t>
  </si>
  <si>
    <t>0866</t>
  </si>
  <si>
    <t>0867</t>
  </si>
  <si>
    <t>0841</t>
  </si>
  <si>
    <t>0842</t>
  </si>
  <si>
    <t>0843</t>
  </si>
  <si>
    <t>0844</t>
  </si>
  <si>
    <t>0845</t>
  </si>
  <si>
    <t>0846</t>
  </si>
  <si>
    <t>0847</t>
  </si>
  <si>
    <t>0848</t>
  </si>
  <si>
    <t>0889</t>
  </si>
  <si>
    <t>0871</t>
  </si>
  <si>
    <t>0877</t>
  </si>
  <si>
    <t>0878</t>
  </si>
  <si>
    <t>0879</t>
  </si>
  <si>
    <t>0880</t>
  </si>
  <si>
    <t>0881</t>
  </si>
  <si>
    <t>0850</t>
  </si>
  <si>
    <t>0810</t>
  </si>
  <si>
    <t>0816</t>
  </si>
  <si>
    <t>0817</t>
  </si>
  <si>
    <t>0818</t>
  </si>
  <si>
    <t>0008</t>
  </si>
  <si>
    <t>0014</t>
  </si>
  <si>
    <t>0016</t>
  </si>
  <si>
    <t>0017</t>
  </si>
  <si>
    <t>0041</t>
  </si>
  <si>
    <t>0043</t>
  </si>
  <si>
    <t>0019</t>
  </si>
  <si>
    <t>0009</t>
  </si>
  <si>
    <t>0050</t>
  </si>
  <si>
    <t>0819</t>
  </si>
  <si>
    <t>0820</t>
  </si>
  <si>
    <t>0882</t>
  </si>
  <si>
    <t>0883</t>
  </si>
  <si>
    <t>0884</t>
  </si>
  <si>
    <t>0885</t>
  </si>
  <si>
    <t>0886</t>
  </si>
  <si>
    <t>0890</t>
  </si>
  <si>
    <t>0891</t>
  </si>
  <si>
    <t>0892</t>
  </si>
  <si>
    <t>0893</t>
  </si>
  <si>
    <t>0894</t>
  </si>
  <si>
    <t>0895</t>
  </si>
  <si>
    <t>0868</t>
  </si>
  <si>
    <t>0870</t>
  </si>
  <si>
    <t>0916</t>
  </si>
  <si>
    <t>0917</t>
  </si>
  <si>
    <t>0918</t>
  </si>
  <si>
    <t>0066</t>
  </si>
  <si>
    <t>0921</t>
  </si>
  <si>
    <t>1428</t>
  </si>
  <si>
    <t>0947</t>
  </si>
  <si>
    <t>0942</t>
  </si>
  <si>
    <t>0943</t>
  </si>
  <si>
    <t>0948</t>
  </si>
  <si>
    <t>0946</t>
  </si>
  <si>
    <t>0945</t>
  </si>
  <si>
    <t>0944</t>
  </si>
  <si>
    <t>0941</t>
  </si>
  <si>
    <t>0966</t>
  </si>
  <si>
    <t>0967</t>
  </si>
  <si>
    <t>0955</t>
  </si>
  <si>
    <t>0953</t>
  </si>
  <si>
    <t>0954</t>
  </si>
  <si>
    <t>0956</t>
  </si>
  <si>
    <t>0056</t>
  </si>
  <si>
    <t>0057</t>
  </si>
  <si>
    <t>0914</t>
  </si>
  <si>
    <t>0913</t>
  </si>
  <si>
    <t>0975</t>
  </si>
  <si>
    <t>0974</t>
  </si>
  <si>
    <t>0962</t>
  </si>
  <si>
    <t>0977</t>
  </si>
  <si>
    <t>0972</t>
  </si>
  <si>
    <t>0964</t>
  </si>
  <si>
    <t>0973</t>
  </si>
  <si>
    <t>0976</t>
  </si>
  <si>
    <t>0971</t>
  </si>
  <si>
    <t>0044</t>
  </si>
  <si>
    <t>0949</t>
  </si>
  <si>
    <t>0936</t>
  </si>
  <si>
    <t>0951</t>
  </si>
  <si>
    <t>0938</t>
  </si>
  <si>
    <t>0939</t>
  </si>
  <si>
    <t>0937</t>
  </si>
  <si>
    <t>0007</t>
  </si>
  <si>
    <t>0049</t>
  </si>
  <si>
    <t>0069</t>
  </si>
  <si>
    <t>0060</t>
  </si>
  <si>
    <t>0046</t>
  </si>
  <si>
    <t>0047</t>
  </si>
  <si>
    <t>0048</t>
  </si>
  <si>
    <t>0067</t>
  </si>
  <si>
    <t>0094</t>
  </si>
  <si>
    <t>0093</t>
  </si>
  <si>
    <t>0091</t>
  </si>
  <si>
    <t>0085</t>
  </si>
  <si>
    <t>0887</t>
  </si>
  <si>
    <t>0888</t>
  </si>
  <si>
    <t>0081</t>
  </si>
  <si>
    <t>0086</t>
  </si>
  <si>
    <t>0089</t>
  </si>
  <si>
    <t>0082</t>
  </si>
  <si>
    <t>0078</t>
  </si>
  <si>
    <t>0092</t>
  </si>
  <si>
    <t>0087</t>
  </si>
  <si>
    <t>0897</t>
  </si>
  <si>
    <t>0896</t>
  </si>
  <si>
    <t>3600</t>
  </si>
  <si>
    <t>0898</t>
  </si>
  <si>
    <t>0084</t>
  </si>
  <si>
    <t>0077</t>
  </si>
  <si>
    <t>0018</t>
  </si>
  <si>
    <t>0095</t>
  </si>
  <si>
    <t>0083</t>
  </si>
  <si>
    <t>0058</t>
  </si>
  <si>
    <t>0096</t>
  </si>
  <si>
    <t>0088</t>
  </si>
  <si>
    <t>0098</t>
  </si>
  <si>
    <t>0079</t>
  </si>
  <si>
    <t>0097</t>
  </si>
  <si>
    <t>0958</t>
  </si>
  <si>
    <t>0952</t>
  </si>
  <si>
    <t>0963</t>
  </si>
  <si>
    <t>0919</t>
  </si>
  <si>
    <t>1161</t>
  </si>
  <si>
    <t>1167</t>
  </si>
  <si>
    <t>1164</t>
  </si>
  <si>
    <t>1163</t>
  </si>
  <si>
    <t>1162</t>
  </si>
  <si>
    <t>1166</t>
  </si>
  <si>
    <t>0143</t>
  </si>
  <si>
    <t>8246</t>
  </si>
  <si>
    <t>8279</t>
  </si>
  <si>
    <t>8264</t>
  </si>
  <si>
    <t>8252</t>
  </si>
  <si>
    <t>8124</t>
  </si>
  <si>
    <t>8164</t>
  </si>
  <si>
    <t>8134</t>
  </si>
  <si>
    <t>8201</t>
  </si>
  <si>
    <t>8097</t>
  </si>
  <si>
    <t>8132</t>
  </si>
  <si>
    <t>8104</t>
  </si>
  <si>
    <t>8346</t>
  </si>
  <si>
    <t>8311</t>
  </si>
  <si>
    <t>8125</t>
  </si>
  <si>
    <t>8161</t>
  </si>
  <si>
    <t>8175</t>
  </si>
  <si>
    <t>8242</t>
  </si>
  <si>
    <t>8133</t>
  </si>
  <si>
    <t>8197</t>
  </si>
  <si>
    <t>8096</t>
  </si>
  <si>
    <t>8191</t>
  </si>
  <si>
    <t>8383</t>
  </si>
  <si>
    <t>8152</t>
  </si>
  <si>
    <t>8204</t>
  </si>
  <si>
    <t>8192</t>
  </si>
  <si>
    <t>8335</t>
  </si>
  <si>
    <t>8111</t>
  </si>
  <si>
    <t>8013</t>
  </si>
  <si>
    <t>8354</t>
  </si>
  <si>
    <t>8207</t>
  </si>
  <si>
    <t>8221</t>
  </si>
  <si>
    <t>8332</t>
  </si>
  <si>
    <t>8114</t>
  </si>
  <si>
    <t>8103</t>
  </si>
  <si>
    <t>8277</t>
  </si>
  <si>
    <t>8226</t>
  </si>
  <si>
    <t>8227</t>
  </si>
  <si>
    <t>8194</t>
  </si>
  <si>
    <t>8213</t>
  </si>
  <si>
    <t>8151</t>
  </si>
  <si>
    <t>8046</t>
  </si>
  <si>
    <t>8251</t>
  </si>
  <si>
    <t>8163</t>
  </si>
  <si>
    <t>8245</t>
  </si>
  <si>
    <t>8345</t>
  </si>
  <si>
    <t>8123</t>
  </si>
  <si>
    <t>8243</t>
  </si>
  <si>
    <t>8362</t>
  </si>
  <si>
    <t>8331</t>
  </si>
  <si>
    <t>8361</t>
  </si>
  <si>
    <t>8216</t>
  </si>
  <si>
    <t>8076</t>
  </si>
  <si>
    <t>8336</t>
  </si>
  <si>
    <t>8244</t>
  </si>
  <si>
    <t>8016</t>
  </si>
  <si>
    <t>8211</t>
  </si>
  <si>
    <t>8241</t>
  </si>
  <si>
    <t>8222</t>
  </si>
  <si>
    <t>8342</t>
  </si>
  <si>
    <t>8312</t>
  </si>
  <si>
    <t>8341</t>
  </si>
  <si>
    <t>8102</t>
  </si>
  <si>
    <t>8206</t>
  </si>
  <si>
    <t>8261</t>
  </si>
  <si>
    <t>8217</t>
  </si>
  <si>
    <t>8183</t>
  </si>
  <si>
    <t>8254</t>
  </si>
  <si>
    <t>8262</t>
  </si>
  <si>
    <t>8113</t>
  </si>
  <si>
    <t>8353</t>
  </si>
  <si>
    <t>8356</t>
  </si>
  <si>
    <t>8265</t>
  </si>
  <si>
    <t>8266</t>
  </si>
  <si>
    <t>8275</t>
  </si>
  <si>
    <t>8095</t>
  </si>
  <si>
    <t>8093</t>
  </si>
  <si>
    <t>8092</t>
  </si>
  <si>
    <t>8193</t>
  </si>
  <si>
    <t>8214</t>
  </si>
  <si>
    <t>8215</t>
  </si>
  <si>
    <t>8085</t>
  </si>
  <si>
    <t>8187</t>
  </si>
  <si>
    <t>8302</t>
  </si>
  <si>
    <t>8084</t>
  </si>
  <si>
    <t>8131</t>
  </si>
  <si>
    <t>8374</t>
  </si>
  <si>
    <t>8086</t>
  </si>
  <si>
    <t>8196</t>
  </si>
  <si>
    <t>8263</t>
  </si>
  <si>
    <t>8182</t>
  </si>
  <si>
    <t>8094</t>
  </si>
  <si>
    <t>8382</t>
  </si>
  <si>
    <t>8173</t>
  </si>
  <si>
    <t>8174</t>
  </si>
  <si>
    <t>8101</t>
  </si>
  <si>
    <t>8154</t>
  </si>
  <si>
    <t>8171</t>
  </si>
  <si>
    <t>8313</t>
  </si>
  <si>
    <t>8344</t>
  </si>
  <si>
    <t>8212</t>
  </si>
  <si>
    <t>8083</t>
  </si>
  <si>
    <t>8017</t>
  </si>
  <si>
    <t>8225</t>
  </si>
  <si>
    <t>8273</t>
  </si>
  <si>
    <t>8365</t>
  </si>
  <si>
    <t>8122</t>
  </si>
  <si>
    <t>8301</t>
  </si>
  <si>
    <t>8056</t>
  </si>
  <si>
    <t>8334</t>
  </si>
  <si>
    <t>8057</t>
  </si>
  <si>
    <t>8324</t>
  </si>
  <si>
    <t>8325</t>
  </si>
  <si>
    <t>8343</t>
  </si>
  <si>
    <t>8278</t>
  </si>
  <si>
    <t>8276</t>
  </si>
  <si>
    <t>8351</t>
  </si>
  <si>
    <t>8367</t>
  </si>
  <si>
    <t>8115</t>
  </si>
  <si>
    <t>8081</t>
  </si>
  <si>
    <t>8082</t>
  </si>
  <si>
    <t>8363</t>
  </si>
  <si>
    <t>8373</t>
  </si>
  <si>
    <t>8326</t>
  </si>
  <si>
    <t>8143</t>
  </si>
  <si>
    <t>8223</t>
  </si>
  <si>
    <t>8315</t>
  </si>
  <si>
    <t>8224</t>
  </si>
  <si>
    <t>8375</t>
  </si>
  <si>
    <t>8303</t>
  </si>
  <si>
    <t>8371</t>
  </si>
  <si>
    <t>8314</t>
  </si>
  <si>
    <t>8141</t>
  </si>
  <si>
    <t>8142</t>
  </si>
  <si>
    <t>8184</t>
  </si>
  <si>
    <t>8357</t>
  </si>
  <si>
    <t>8153</t>
  </si>
  <si>
    <t>8253</t>
  </si>
  <si>
    <t>8195</t>
  </si>
  <si>
    <t>8014</t>
  </si>
  <si>
    <t>8274</t>
  </si>
  <si>
    <t>8172</t>
  </si>
  <si>
    <t>8272</t>
  </si>
  <si>
    <t>8231</t>
  </si>
  <si>
    <t>8384</t>
  </si>
  <si>
    <t>8185</t>
  </si>
  <si>
    <t>8202</t>
  </si>
  <si>
    <t>8355</t>
  </si>
  <si>
    <t>8352</t>
  </si>
  <si>
    <t>8198</t>
  </si>
  <si>
    <t>8372</t>
  </si>
  <si>
    <t>8205</t>
  </si>
  <si>
    <t>8121</t>
  </si>
  <si>
    <t>8162</t>
  </si>
  <si>
    <t>8321</t>
  </si>
  <si>
    <t>8233</t>
  </si>
  <si>
    <t>8181</t>
  </si>
  <si>
    <t>8188</t>
  </si>
  <si>
    <t>8333</t>
  </si>
  <si>
    <t>8255</t>
  </si>
  <si>
    <t>8087</t>
  </si>
  <si>
    <t>8368</t>
  </si>
  <si>
    <t>0059</t>
  </si>
  <si>
    <t>0957</t>
  </si>
  <si>
    <t>0080</t>
  </si>
  <si>
    <t>0020</t>
  </si>
  <si>
    <t>0920</t>
  </si>
  <si>
    <t>0929</t>
  </si>
  <si>
    <t>8015</t>
  </si>
  <si>
    <t>8018</t>
  </si>
  <si>
    <t>8019</t>
  </si>
  <si>
    <t>8047</t>
  </si>
  <si>
    <t>8048</t>
  </si>
  <si>
    <t>8049</t>
  </si>
  <si>
    <t>8144</t>
  </si>
  <si>
    <t>8145</t>
  </si>
  <si>
    <t>8135</t>
  </si>
  <si>
    <t>8136</t>
  </si>
  <si>
    <t>8137</t>
  </si>
  <si>
    <t>8138</t>
  </si>
  <si>
    <t>8112</t>
  </si>
  <si>
    <t>8130</t>
  </si>
  <si>
    <t>8139</t>
  </si>
  <si>
    <t>8166</t>
  </si>
  <si>
    <t>8316</t>
  </si>
  <si>
    <t>8317</t>
  </si>
  <si>
    <t>8318</t>
  </si>
  <si>
    <t>8319</t>
  </si>
  <si>
    <t>8320</t>
  </si>
  <si>
    <t>8322</t>
  </si>
  <si>
    <t>8323</t>
  </si>
  <si>
    <t>8327</t>
  </si>
  <si>
    <t>8308</t>
  </si>
  <si>
    <t>8271</t>
  </si>
  <si>
    <t>8347</t>
  </si>
  <si>
    <t>8348</t>
  </si>
  <si>
    <t>8349</t>
  </si>
  <si>
    <t>8350</t>
  </si>
  <si>
    <t>8358</t>
  </si>
  <si>
    <t>8359</t>
  </si>
  <si>
    <t>8360</t>
  </si>
  <si>
    <t>8364</t>
  </si>
  <si>
    <t>8366</t>
  </si>
  <si>
    <t>8232</t>
  </si>
  <si>
    <t>8234</t>
  </si>
  <si>
    <t>8235</t>
  </si>
  <si>
    <t>8236</t>
  </si>
  <si>
    <t>8237</t>
  </si>
  <si>
    <t>8238</t>
  </si>
  <si>
    <t>8239</t>
  </si>
  <si>
    <t>8240</t>
  </si>
  <si>
    <t>8821</t>
  </si>
  <si>
    <t>8822</t>
  </si>
  <si>
    <t>8823</t>
  </si>
  <si>
    <t>8824</t>
  </si>
  <si>
    <t>8825</t>
  </si>
  <si>
    <t>8203</t>
  </si>
  <si>
    <t>8304</t>
  </si>
  <si>
    <t>8305</t>
  </si>
  <si>
    <t>8801</t>
  </si>
  <si>
    <t>8802</t>
  </si>
  <si>
    <t>8803</t>
  </si>
  <si>
    <t>8804</t>
  </si>
  <si>
    <t>8805</t>
  </si>
  <si>
    <t>8811</t>
  </si>
  <si>
    <t>8812</t>
  </si>
  <si>
    <t>8813</t>
  </si>
  <si>
    <t>8814</t>
  </si>
  <si>
    <t>8815</t>
  </si>
  <si>
    <t>8330</t>
  </si>
  <si>
    <t>8391</t>
  </si>
  <si>
    <t>8392</t>
  </si>
  <si>
    <t>8218</t>
  </si>
  <si>
    <t>8219</t>
  </si>
  <si>
    <t>8220</t>
  </si>
  <si>
    <t>8402</t>
  </si>
  <si>
    <t>8403</t>
  </si>
  <si>
    <t>8411</t>
  </si>
  <si>
    <t>8412</t>
  </si>
  <si>
    <t>8413</t>
  </si>
  <si>
    <t>8414</t>
  </si>
  <si>
    <t>8415</t>
  </si>
  <si>
    <t>8416</t>
  </si>
  <si>
    <t>8417</t>
  </si>
  <si>
    <t>8418</t>
  </si>
  <si>
    <t>8419</t>
  </si>
  <si>
    <t>8420</t>
  </si>
  <si>
    <t>8421</t>
  </si>
  <si>
    <t>8422</t>
  </si>
  <si>
    <t>8423</t>
  </si>
  <si>
    <t>8424</t>
  </si>
  <si>
    <t>8451</t>
  </si>
  <si>
    <t>8452</t>
  </si>
  <si>
    <t>8453</t>
  </si>
  <si>
    <t>8454</t>
  </si>
  <si>
    <t>8431</t>
  </si>
  <si>
    <t>8441</t>
  </si>
  <si>
    <t>8442</t>
  </si>
  <si>
    <t>8443</t>
  </si>
  <si>
    <t>8444</t>
  </si>
  <si>
    <t>0090</t>
  </si>
  <si>
    <t>0070</t>
  </si>
  <si>
    <t>0175</t>
  </si>
  <si>
    <t>0100</t>
  </si>
  <si>
    <t>0328</t>
  </si>
  <si>
    <t>0325</t>
  </si>
  <si>
    <t>0301</t>
  </si>
  <si>
    <t>0302</t>
  </si>
  <si>
    <t>0329</t>
  </si>
  <si>
    <t>0306</t>
  </si>
  <si>
    <t>0303</t>
  </si>
  <si>
    <t>0322</t>
  </si>
  <si>
    <t>0315</t>
  </si>
  <si>
    <t>0312</t>
  </si>
  <si>
    <t>0323</t>
  </si>
  <si>
    <t>0311</t>
  </si>
  <si>
    <t>0316</t>
  </si>
  <si>
    <t>0307</t>
  </si>
  <si>
    <t>0313</t>
  </si>
  <si>
    <t>0317</t>
  </si>
  <si>
    <t>0305</t>
  </si>
  <si>
    <t>0200</t>
  </si>
  <si>
    <t>0251</t>
  </si>
  <si>
    <t>0233</t>
  </si>
  <si>
    <t>0234</t>
  </si>
  <si>
    <t>0221</t>
  </si>
  <si>
    <t>0239</t>
  </si>
  <si>
    <t>0237</t>
  </si>
  <si>
    <t>0228</t>
  </si>
  <si>
    <t>0203</t>
  </si>
  <si>
    <t>0227</t>
  </si>
  <si>
    <t>0236</t>
  </si>
  <si>
    <t>0202</t>
  </si>
  <si>
    <t>0238</t>
  </si>
  <si>
    <t>0229</t>
  </si>
  <si>
    <t>0207</t>
  </si>
  <si>
    <t>0208</t>
  </si>
  <si>
    <t>0226</t>
  </si>
  <si>
    <t>0222</t>
  </si>
  <si>
    <t>0300</t>
  </si>
  <si>
    <t>0331</t>
  </si>
  <si>
    <t>0344</t>
  </si>
  <si>
    <t>0335</t>
  </si>
  <si>
    <t>0336</t>
  </si>
  <si>
    <t>0332</t>
  </si>
  <si>
    <t>0333</t>
  </si>
  <si>
    <t>0334</t>
  </si>
  <si>
    <t>1100</t>
  </si>
  <si>
    <t>1101</t>
  </si>
  <si>
    <t>1104</t>
  </si>
  <si>
    <t>1115</t>
  </si>
  <si>
    <t>1116</t>
  </si>
  <si>
    <t>1112</t>
  </si>
  <si>
    <t>1113</t>
  </si>
  <si>
    <t>1114</t>
  </si>
  <si>
    <t>1111</t>
  </si>
  <si>
    <t>1121</t>
  </si>
  <si>
    <t>1122</t>
  </si>
  <si>
    <t>1105</t>
  </si>
  <si>
    <t>1135</t>
  </si>
  <si>
    <t>1132</t>
  </si>
  <si>
    <t>1136</t>
  </si>
  <si>
    <t>1134</t>
  </si>
  <si>
    <t>1131</t>
  </si>
  <si>
    <t>1137</t>
  </si>
  <si>
    <t>1133</t>
  </si>
  <si>
    <t>1123</t>
  </si>
  <si>
    <t>1127</t>
  </si>
  <si>
    <t>1103</t>
  </si>
  <si>
    <t>1108</t>
  </si>
  <si>
    <t>1107</t>
  </si>
  <si>
    <t>1106</t>
  </si>
  <si>
    <t>1102</t>
  </si>
  <si>
    <t>1124</t>
  </si>
  <si>
    <t>1125</t>
  </si>
  <si>
    <t>1126</t>
  </si>
  <si>
    <t>2251</t>
  </si>
  <si>
    <t>2216</t>
  </si>
  <si>
    <t>2215</t>
  </si>
  <si>
    <t>2212</t>
  </si>
  <si>
    <t>2211</t>
  </si>
  <si>
    <t>2202</t>
  </si>
  <si>
    <t>2201</t>
  </si>
  <si>
    <t>2255</t>
  </si>
  <si>
    <t>2261</t>
  </si>
  <si>
    <t>2265</t>
  </si>
  <si>
    <t>2266</t>
  </si>
  <si>
    <t>2262</t>
  </si>
  <si>
    <t>2264</t>
  </si>
  <si>
    <t>2263</t>
  </si>
  <si>
    <t>2217</t>
  </si>
  <si>
    <t>2225</t>
  </si>
  <si>
    <t>2253</t>
  </si>
  <si>
    <t>2267</t>
  </si>
  <si>
    <t>2214</t>
  </si>
  <si>
    <t>2204</t>
  </si>
  <si>
    <t>2203</t>
  </si>
  <si>
    <t>2205</t>
  </si>
  <si>
    <t>2224</t>
  </si>
  <si>
    <t>2222</t>
  </si>
  <si>
    <t>2242</t>
  </si>
  <si>
    <t>2243</t>
  </si>
  <si>
    <t>2241</t>
  </si>
  <si>
    <t>2231</t>
  </si>
  <si>
    <t>2232</t>
  </si>
  <si>
    <t>0900</t>
  </si>
  <si>
    <t>0961</t>
  </si>
  <si>
    <t>0118</t>
  </si>
  <si>
    <t>0981</t>
  </si>
  <si>
    <t>0965</t>
  </si>
  <si>
    <t>0968</t>
  </si>
  <si>
    <t>0985</t>
  </si>
  <si>
    <t>0969</t>
  </si>
  <si>
    <t>0982</t>
  </si>
  <si>
    <t>0984</t>
  </si>
  <si>
    <t>0983</t>
  </si>
  <si>
    <t>0800</t>
  </si>
  <si>
    <t>1128</t>
  </si>
  <si>
    <t>1142</t>
  </si>
  <si>
    <t>1153</t>
  </si>
  <si>
    <t>1152</t>
  </si>
  <si>
    <t>1155</t>
  </si>
  <si>
    <t>1156</t>
  </si>
  <si>
    <t>1118</t>
  </si>
  <si>
    <t>1148</t>
  </si>
  <si>
    <t>1141</t>
  </si>
  <si>
    <t>1146</t>
  </si>
  <si>
    <t>1147</t>
  </si>
  <si>
    <t>1154</t>
  </si>
  <si>
    <t>1144</t>
  </si>
  <si>
    <t>1165</t>
  </si>
  <si>
    <t>1143</t>
  </si>
  <si>
    <t>1145</t>
  </si>
  <si>
    <t>1117</t>
  </si>
  <si>
    <t>1151</t>
  </si>
  <si>
    <t>0099</t>
  </si>
  <si>
    <t>8020</t>
  </si>
  <si>
    <t>3500</t>
  </si>
  <si>
    <t>8078</t>
  </si>
  <si>
    <t>8071</t>
  </si>
  <si>
    <t>8058</t>
  </si>
  <si>
    <t>8077</t>
  </si>
  <si>
    <t>8069</t>
  </si>
  <si>
    <t>8119</t>
  </si>
  <si>
    <t>8118</t>
  </si>
  <si>
    <t>8117</t>
  </si>
  <si>
    <t>8116</t>
  </si>
  <si>
    <t>8109</t>
  </si>
  <si>
    <t>8105</t>
  </si>
  <si>
    <t>8127</t>
  </si>
  <si>
    <t>0223</t>
  </si>
  <si>
    <t>8155</t>
  </si>
  <si>
    <t>8148</t>
  </si>
  <si>
    <t>8157</t>
  </si>
  <si>
    <t>8147</t>
  </si>
  <si>
    <t>8146</t>
  </si>
  <si>
    <t>8156</t>
  </si>
  <si>
    <t>8149</t>
  </si>
  <si>
    <t>8039</t>
  </si>
  <si>
    <t>0156</t>
  </si>
  <si>
    <t>8059</t>
  </si>
  <si>
    <t>8108</t>
  </si>
  <si>
    <t>8107</t>
  </si>
  <si>
    <t>8088</t>
  </si>
  <si>
    <t>8090</t>
  </si>
  <si>
    <t>8106</t>
  </si>
  <si>
    <t>0950</t>
  </si>
  <si>
    <t>0978</t>
  </si>
  <si>
    <t>0959</t>
  </si>
  <si>
    <t>0991</t>
  </si>
  <si>
    <t>0986</t>
  </si>
  <si>
    <t>0995</t>
  </si>
  <si>
    <t>0993</t>
  </si>
  <si>
    <t>0994</t>
  </si>
  <si>
    <t>0996</t>
  </si>
  <si>
    <t>0997</t>
  </si>
  <si>
    <t>8165</t>
  </si>
  <si>
    <t>8167</t>
  </si>
  <si>
    <t>8387</t>
  </si>
  <si>
    <t>8381</t>
  </si>
  <si>
    <t>8385</t>
  </si>
  <si>
    <t>8386</t>
  </si>
  <si>
    <t>8388</t>
  </si>
  <si>
    <t>8389</t>
  </si>
  <si>
    <t>8405</t>
  </si>
  <si>
    <t>8409</t>
  </si>
  <si>
    <t>8408</t>
  </si>
  <si>
    <t>8404</t>
  </si>
  <si>
    <t>8407</t>
  </si>
  <si>
    <t>8186</t>
  </si>
  <si>
    <t>8168</t>
  </si>
  <si>
    <t>8259</t>
  </si>
  <si>
    <t>8257</t>
  </si>
  <si>
    <t>8258</t>
  </si>
  <si>
    <t>8176</t>
  </si>
  <si>
    <t>8177</t>
  </si>
  <si>
    <t>8369</t>
  </si>
  <si>
    <t>8128</t>
  </si>
  <si>
    <t>8248</t>
  </si>
  <si>
    <t>8406</t>
  </si>
  <si>
    <t>8401</t>
  </si>
  <si>
    <t>8267</t>
  </si>
  <si>
    <t>8268</t>
  </si>
  <si>
    <t>8433</t>
  </si>
  <si>
    <t>8426</t>
  </si>
  <si>
    <t>8427</t>
  </si>
  <si>
    <t>8428</t>
  </si>
  <si>
    <t>8429</t>
  </si>
  <si>
    <t>8432</t>
  </si>
  <si>
    <t>8339</t>
  </si>
  <si>
    <t>8337</t>
  </si>
  <si>
    <t>8158</t>
  </si>
  <si>
    <t>8338</t>
  </si>
  <si>
    <t>8307</t>
  </si>
  <si>
    <t>8306</t>
  </si>
  <si>
    <t>8376</t>
  </si>
  <si>
    <t>8377</t>
  </si>
  <si>
    <t>8378</t>
  </si>
  <si>
    <t>8328</t>
  </si>
  <si>
    <t>8159</t>
  </si>
  <si>
    <t>0899</t>
  </si>
  <si>
    <t>0987</t>
  </si>
  <si>
    <t>0988</t>
  </si>
  <si>
    <t>0979</t>
  </si>
  <si>
    <t>0980</t>
  </si>
  <si>
    <t>8281</t>
  </si>
  <si>
    <t>8283</t>
  </si>
  <si>
    <t>8282</t>
  </si>
  <si>
    <t>8284</t>
  </si>
  <si>
    <t>8229</t>
  </si>
  <si>
    <t>8230</t>
  </si>
  <si>
    <t>8465</t>
  </si>
  <si>
    <t>8466</t>
  </si>
  <si>
    <t>8467</t>
  </si>
  <si>
    <t>8461</t>
  </si>
  <si>
    <t>8464</t>
  </si>
  <si>
    <t>8462</t>
  </si>
  <si>
    <t>8463</t>
  </si>
  <si>
    <t>8468</t>
  </si>
  <si>
    <t>8256</t>
  </si>
  <si>
    <t>8228</t>
  </si>
  <si>
    <t>8178</t>
  </si>
  <si>
    <t>8448</t>
  </si>
  <si>
    <t>8410</t>
  </si>
  <si>
    <t>8210</t>
  </si>
  <si>
    <t>8209</t>
  </si>
  <si>
    <t>8249</t>
  </si>
  <si>
    <t>8310</t>
  </si>
  <si>
    <t>8126</t>
  </si>
  <si>
    <t>8287</t>
  </si>
  <si>
    <t>8288</t>
  </si>
  <si>
    <t>8286</t>
  </si>
  <si>
    <t>8289</t>
  </si>
  <si>
    <t>8455</t>
  </si>
  <si>
    <t>8436</t>
  </si>
  <si>
    <t>8434</t>
  </si>
  <si>
    <t>8437</t>
  </si>
  <si>
    <t>8435</t>
  </si>
  <si>
    <t>8393</t>
  </si>
  <si>
    <t>8439</t>
  </si>
  <si>
    <t>8329</t>
  </si>
  <si>
    <t>8447</t>
  </si>
  <si>
    <t>8247</t>
  </si>
  <si>
    <t>8456</t>
  </si>
  <si>
    <t>8438</t>
  </si>
  <si>
    <t>8425</t>
  </si>
  <si>
    <t>8208</t>
  </si>
  <si>
    <t>8445</t>
  </si>
  <si>
    <t>8446</t>
  </si>
  <si>
    <t>8040</t>
  </si>
  <si>
    <t>8881</t>
  </si>
  <si>
    <t>8269</t>
  </si>
  <si>
    <t>8883</t>
  </si>
  <si>
    <t>8449</t>
  </si>
  <si>
    <t>8884</t>
  </si>
  <si>
    <t>8489</t>
  </si>
  <si>
    <t>8818</t>
  </si>
  <si>
    <t>8873</t>
  </si>
  <si>
    <t>8889</t>
  </si>
  <si>
    <t>8885</t>
  </si>
  <si>
    <t>8079</t>
  </si>
  <si>
    <t>8849</t>
  </si>
  <si>
    <t>8457</t>
  </si>
  <si>
    <t>8476</t>
  </si>
  <si>
    <t>8482</t>
  </si>
  <si>
    <t>8472</t>
  </si>
  <si>
    <t>8481</t>
  </si>
  <si>
    <t>8475</t>
  </si>
  <si>
    <t>8486</t>
  </si>
  <si>
    <t>8459</t>
  </si>
  <si>
    <t>8473</t>
  </si>
  <si>
    <t>8487</t>
  </si>
  <si>
    <t>8488</t>
  </si>
  <si>
    <t>8484</t>
  </si>
  <si>
    <t>8483</t>
  </si>
  <si>
    <t>8479</t>
  </si>
  <si>
    <t>8478</t>
  </si>
  <si>
    <t>8471</t>
  </si>
  <si>
    <t>8474</t>
  </si>
  <si>
    <t>8485</t>
  </si>
  <si>
    <t>8477</t>
  </si>
  <si>
    <t>8458</t>
  </si>
  <si>
    <t>8469</t>
  </si>
  <si>
    <t>8839</t>
  </si>
  <si>
    <t>8833</t>
  </si>
  <si>
    <t>8867</t>
  </si>
  <si>
    <t>8846</t>
  </si>
  <si>
    <t>8847</t>
  </si>
  <si>
    <t>8868</t>
  </si>
  <si>
    <t>8891</t>
  </si>
  <si>
    <t>8842</t>
  </si>
  <si>
    <t>8832</t>
  </si>
  <si>
    <t>8379</t>
  </si>
  <si>
    <t>8872</t>
  </si>
  <si>
    <t>8189</t>
  </si>
  <si>
    <t>8865</t>
  </si>
  <si>
    <t>8874</t>
  </si>
  <si>
    <t>8855</t>
  </si>
  <si>
    <t>8848</t>
  </si>
  <si>
    <t>8816</t>
  </si>
  <si>
    <t>8829</t>
  </si>
  <si>
    <t>8843</t>
  </si>
  <si>
    <t>8826</t>
  </si>
  <si>
    <t>8819</t>
  </si>
  <si>
    <t>8862</t>
  </si>
  <si>
    <t>8863</t>
  </si>
  <si>
    <t>8861</t>
  </si>
  <si>
    <t>8871</t>
  </si>
  <si>
    <t>8851</t>
  </si>
  <si>
    <t>8841</t>
  </si>
  <si>
    <t>8835</t>
  </si>
  <si>
    <t>8837</t>
  </si>
  <si>
    <t>8129</t>
  </si>
  <si>
    <t>8879</t>
  </si>
  <si>
    <t>8866</t>
  </si>
  <si>
    <t>8806</t>
  </si>
  <si>
    <t>8845</t>
  </si>
  <si>
    <t>8808</t>
  </si>
  <si>
    <t>8836</t>
  </si>
  <si>
    <t>8853</t>
  </si>
  <si>
    <t>8887</t>
  </si>
  <si>
    <t>8886</t>
  </si>
  <si>
    <t>8856</t>
  </si>
  <si>
    <t>8838</t>
  </si>
  <si>
    <t>8854</t>
  </si>
  <si>
    <t>8834</t>
  </si>
  <si>
    <t>8876</t>
  </si>
  <si>
    <t>8852</t>
  </si>
  <si>
    <t>8809</t>
  </si>
  <si>
    <t>8858</t>
  </si>
  <si>
    <t>8864</t>
  </si>
  <si>
    <t>8888</t>
  </si>
  <si>
    <t>8169</t>
  </si>
  <si>
    <t>8285</t>
  </si>
  <si>
    <t>8309</t>
  </si>
  <si>
    <t>8859</t>
  </si>
  <si>
    <t>8179</t>
  </si>
  <si>
    <t>8869</t>
  </si>
  <si>
    <t>8817</t>
  </si>
  <si>
    <t>8875</t>
  </si>
  <si>
    <t>8827</t>
  </si>
  <si>
    <t>8831</t>
  </si>
  <si>
    <t>8844</t>
  </si>
  <si>
    <t>8828</t>
  </si>
  <si>
    <t>0992</t>
  </si>
  <si>
    <t>0248</t>
  </si>
  <si>
    <t>0107</t>
  </si>
  <si>
    <t>0357</t>
  </si>
  <si>
    <t>1185</t>
  </si>
  <si>
    <t>1184</t>
  </si>
  <si>
    <t>1186</t>
  </si>
  <si>
    <t>1188</t>
  </si>
  <si>
    <t>1187</t>
  </si>
  <si>
    <t>1175</t>
  </si>
  <si>
    <t>1173</t>
  </si>
  <si>
    <t>1174</t>
  </si>
  <si>
    <t>1168</t>
  </si>
  <si>
    <t>1157</t>
  </si>
  <si>
    <t>1158</t>
  </si>
  <si>
    <t>1197</t>
  </si>
  <si>
    <t>1159</t>
  </si>
  <si>
    <t>1193</t>
  </si>
  <si>
    <t>1138</t>
  </si>
  <si>
    <t>1191</t>
  </si>
  <si>
    <t>0128</t>
  </si>
  <si>
    <t>1194</t>
  </si>
  <si>
    <t>1195</t>
  </si>
  <si>
    <t>1196</t>
  </si>
  <si>
    <t>1181</t>
  </si>
  <si>
    <t>1176</t>
  </si>
  <si>
    <t>1183</t>
  </si>
  <si>
    <t>1177</t>
  </si>
  <si>
    <t>1178</t>
  </si>
  <si>
    <t>1192</t>
  </si>
  <si>
    <t>1149</t>
  </si>
  <si>
    <t>1171</t>
  </si>
  <si>
    <t>0103</t>
  </si>
  <si>
    <t>0940</t>
  </si>
  <si>
    <t>0960</t>
  </si>
  <si>
    <t>0153</t>
  </si>
  <si>
    <t>0151</t>
  </si>
  <si>
    <t>0158</t>
  </si>
  <si>
    <t>0155</t>
  </si>
  <si>
    <t>0152</t>
  </si>
  <si>
    <t>8496</t>
  </si>
  <si>
    <t>8857</t>
  </si>
  <si>
    <t>8430</t>
  </si>
  <si>
    <t>8494</t>
  </si>
  <si>
    <t>8150</t>
  </si>
  <si>
    <t>8170</t>
  </si>
  <si>
    <t>8099</t>
  </si>
  <si>
    <t>8480</t>
  </si>
  <si>
    <t>8460</t>
  </si>
  <si>
    <t>8497</t>
  </si>
  <si>
    <t>8394</t>
  </si>
  <si>
    <t>8180</t>
  </si>
  <si>
    <t>8398</t>
  </si>
  <si>
    <t>8807</t>
  </si>
  <si>
    <t>8396</t>
  </si>
  <si>
    <t>8395</t>
  </si>
  <si>
    <t>8160</t>
  </si>
  <si>
    <t>8899</t>
  </si>
  <si>
    <t>8894</t>
  </si>
  <si>
    <t>8897</t>
  </si>
  <si>
    <t>8878</t>
  </si>
  <si>
    <t>8893</t>
  </si>
  <si>
    <t>8896</t>
  </si>
  <si>
    <t>8892</t>
  </si>
  <si>
    <t>8895</t>
  </si>
  <si>
    <t>8898</t>
  </si>
  <si>
    <t>8882</t>
  </si>
  <si>
    <t>8877</t>
  </si>
  <si>
    <t>8397</t>
  </si>
  <si>
    <t>8491</t>
  </si>
  <si>
    <t>8190</t>
  </si>
  <si>
    <t>8495</t>
  </si>
  <si>
    <t>8110</t>
  </si>
  <si>
    <t>8120</t>
  </si>
  <si>
    <t>8399</t>
  </si>
  <si>
    <t>8390</t>
  </si>
  <si>
    <t>8380</t>
  </si>
  <si>
    <t>8297</t>
  </si>
  <si>
    <t>8292</t>
  </si>
  <si>
    <t>8492</t>
  </si>
  <si>
    <t>8299</t>
  </si>
  <si>
    <t>8293</t>
  </si>
  <si>
    <t>8298</t>
  </si>
  <si>
    <t>8294</t>
  </si>
  <si>
    <t>8493</t>
  </si>
  <si>
    <t>8295</t>
  </si>
  <si>
    <t>8291</t>
  </si>
  <si>
    <t>0989</t>
  </si>
  <si>
    <t>8080</t>
  </si>
  <si>
    <t>8498</t>
  </si>
  <si>
    <t>8499</t>
  </si>
  <si>
    <t>8490</t>
  </si>
  <si>
    <t>8450</t>
  </si>
  <si>
    <t>8296</t>
  </si>
  <si>
    <t>8280</t>
  </si>
  <si>
    <t>8290</t>
  </si>
  <si>
    <t>8060</t>
  </si>
  <si>
    <t>0970</t>
  </si>
  <si>
    <t>8070</t>
  </si>
  <si>
    <t>8098</t>
  </si>
  <si>
    <t>0204</t>
  </si>
  <si>
    <t>0205</t>
  </si>
  <si>
    <t>0224</t>
  </si>
  <si>
    <t>0201</t>
  </si>
  <si>
    <t>0663</t>
  </si>
  <si>
    <t>0662</t>
  </si>
  <si>
    <t>0998</t>
  </si>
  <si>
    <t>1631</t>
  </si>
  <si>
    <t>8050</t>
  </si>
  <si>
    <t>0211</t>
  </si>
  <si>
    <t>0212</t>
  </si>
  <si>
    <t>0214</t>
  </si>
  <si>
    <t>0215</t>
  </si>
  <si>
    <t>0216</t>
  </si>
  <si>
    <t>1353</t>
  </si>
  <si>
    <t>1354</t>
  </si>
  <si>
    <t>1356</t>
  </si>
  <si>
    <t>1351</t>
  </si>
  <si>
    <t>1346</t>
  </si>
  <si>
    <t>1343</t>
  </si>
  <si>
    <t>1313</t>
  </si>
  <si>
    <t>1324</t>
  </si>
  <si>
    <t>1322</t>
  </si>
  <si>
    <t>1311</t>
  </si>
  <si>
    <t>0137</t>
  </si>
  <si>
    <t>0159</t>
  </si>
  <si>
    <t>0172</t>
  </si>
  <si>
    <t>0270</t>
  </si>
  <si>
    <t>0150</t>
  </si>
  <si>
    <t>0122</t>
  </si>
  <si>
    <t>0213</t>
  </si>
  <si>
    <t>1281</t>
  </si>
  <si>
    <t>0104</t>
  </si>
  <si>
    <t>0105</t>
  </si>
  <si>
    <t>0102</t>
  </si>
  <si>
    <t>0101</t>
  </si>
  <si>
    <t>0109</t>
  </si>
  <si>
    <t>0106</t>
  </si>
  <si>
    <t>0108</t>
  </si>
  <si>
    <t>0378</t>
  </si>
  <si>
    <t>0999</t>
  </si>
  <si>
    <t>3512</t>
  </si>
  <si>
    <t>2314</t>
  </si>
  <si>
    <t>2311</t>
  </si>
  <si>
    <t>2303</t>
  </si>
  <si>
    <t>2315</t>
  </si>
  <si>
    <t>2304</t>
  </si>
  <si>
    <t>2301</t>
  </si>
  <si>
    <t>2312</t>
  </si>
  <si>
    <t>2305</t>
  </si>
  <si>
    <t>2313</t>
  </si>
  <si>
    <t>2302</t>
  </si>
  <si>
    <t>0209</t>
  </si>
  <si>
    <t>3271</t>
  </si>
  <si>
    <t>2435</t>
  </si>
  <si>
    <t>2434</t>
  </si>
  <si>
    <t>2491</t>
  </si>
  <si>
    <t>2432</t>
  </si>
  <si>
    <t>2476</t>
  </si>
  <si>
    <t>2403</t>
  </si>
  <si>
    <t>2483</t>
  </si>
  <si>
    <t>2402</t>
  </si>
  <si>
    <t>2421</t>
  </si>
  <si>
    <t>2406</t>
  </si>
  <si>
    <t>2475</t>
  </si>
  <si>
    <t>2482</t>
  </si>
  <si>
    <t>2414</t>
  </si>
  <si>
    <t>2464</t>
  </si>
  <si>
    <t>2405</t>
  </si>
  <si>
    <t>2463</t>
  </si>
  <si>
    <t>2477</t>
  </si>
  <si>
    <t>2474</t>
  </si>
  <si>
    <t>2471</t>
  </si>
  <si>
    <t>2401</t>
  </si>
  <si>
    <t>2462</t>
  </si>
  <si>
    <t>2411</t>
  </si>
  <si>
    <t>2473</t>
  </si>
  <si>
    <t>2412</t>
  </si>
  <si>
    <t>2441</t>
  </si>
  <si>
    <t>2442</t>
  </si>
  <si>
    <t>2443</t>
  </si>
  <si>
    <t>2444</t>
  </si>
  <si>
    <t>2461</t>
  </si>
  <si>
    <t>2465</t>
  </si>
  <si>
    <t>2413</t>
  </si>
  <si>
    <t>2472</t>
  </si>
  <si>
    <t>2447</t>
  </si>
  <si>
    <t>2451</t>
  </si>
  <si>
    <t>2455</t>
  </si>
  <si>
    <t>2495</t>
  </si>
  <si>
    <t>2453</t>
  </si>
  <si>
    <t>0111</t>
  </si>
  <si>
    <t>0113</t>
  </si>
  <si>
    <t>0126</t>
  </si>
  <si>
    <t>0123</t>
  </si>
  <si>
    <t>0121</t>
  </si>
  <si>
    <t>0114</t>
  </si>
  <si>
    <t>0125</t>
  </si>
  <si>
    <t>0124</t>
  </si>
  <si>
    <t>0132</t>
  </si>
  <si>
    <t>0135</t>
  </si>
  <si>
    <t>0136</t>
  </si>
  <si>
    <t>0138</t>
  </si>
  <si>
    <t>0134</t>
  </si>
  <si>
    <t>0142</t>
  </si>
  <si>
    <t>0145</t>
  </si>
  <si>
    <t>0146</t>
  </si>
  <si>
    <t>0141</t>
  </si>
  <si>
    <t>1400</t>
  </si>
  <si>
    <t>0352</t>
  </si>
  <si>
    <t>0351</t>
  </si>
  <si>
    <t>0341</t>
  </si>
  <si>
    <t>0345</t>
  </si>
  <si>
    <t>0343</t>
  </si>
  <si>
    <t>0346</t>
  </si>
  <si>
    <t>0347</t>
  </si>
  <si>
    <t>0422</t>
  </si>
  <si>
    <t>0401</t>
  </si>
  <si>
    <t>0423</t>
  </si>
  <si>
    <t>0431</t>
  </si>
  <si>
    <t>0441</t>
  </si>
  <si>
    <t>0454</t>
  </si>
  <si>
    <t>0455</t>
  </si>
  <si>
    <t>0456</t>
  </si>
  <si>
    <t>0500</t>
  </si>
  <si>
    <t>0523</t>
  </si>
  <si>
    <t>0531</t>
  </si>
  <si>
    <t>0532</t>
  </si>
  <si>
    <t>0501</t>
  </si>
  <si>
    <t>0502</t>
  </si>
  <si>
    <t>0511</t>
  </si>
  <si>
    <t>0664</t>
  </si>
  <si>
    <t>0661</t>
  </si>
  <si>
    <t>0665</t>
  </si>
  <si>
    <t>0682</t>
  </si>
  <si>
    <t>0683</t>
  </si>
  <si>
    <t>0685</t>
  </si>
  <si>
    <t>0676</t>
  </si>
  <si>
    <t>0686</t>
  </si>
  <si>
    <t>0675</t>
  </si>
  <si>
    <t>0687</t>
  </si>
  <si>
    <t>0671</t>
  </si>
  <si>
    <t>0672</t>
  </si>
  <si>
    <t>1231</t>
  </si>
  <si>
    <t>1222</t>
  </si>
  <si>
    <t>1225</t>
  </si>
  <si>
    <t>1203</t>
  </si>
  <si>
    <t>1212</t>
  </si>
  <si>
    <t>1221</t>
  </si>
  <si>
    <t>1223</t>
  </si>
  <si>
    <t>1233</t>
  </si>
  <si>
    <t>1352</t>
  </si>
  <si>
    <t>1342</t>
  </si>
  <si>
    <t>1420</t>
  </si>
  <si>
    <t>1424</t>
  </si>
  <si>
    <t>1425</t>
  </si>
  <si>
    <t>1403</t>
  </si>
  <si>
    <t>1401</t>
  </si>
  <si>
    <t>1408</t>
  </si>
  <si>
    <t>1405</t>
  </si>
  <si>
    <t>1402</t>
  </si>
  <si>
    <t>1404</t>
  </si>
  <si>
    <t>1411</t>
  </si>
  <si>
    <t>1406</t>
  </si>
  <si>
    <t>1407</t>
  </si>
  <si>
    <t>1412</t>
  </si>
  <si>
    <t>1413</t>
  </si>
  <si>
    <t>1419</t>
  </si>
  <si>
    <t>1414</t>
  </si>
  <si>
    <t>1415</t>
  </si>
  <si>
    <t>1423</t>
  </si>
  <si>
    <t>1435</t>
  </si>
  <si>
    <t>1426</t>
  </si>
  <si>
    <t>1433</t>
  </si>
  <si>
    <t>1427</t>
  </si>
  <si>
    <t>1434</t>
  </si>
  <si>
    <t>1432</t>
  </si>
  <si>
    <t>1431</t>
  </si>
  <si>
    <t>1437</t>
  </si>
  <si>
    <t>1422</t>
  </si>
  <si>
    <t>1409</t>
  </si>
  <si>
    <t>1429</t>
  </si>
  <si>
    <t>1417</t>
  </si>
  <si>
    <t>1416</t>
  </si>
  <si>
    <t>1501</t>
  </si>
  <si>
    <t>1502</t>
  </si>
  <si>
    <t>1505</t>
  </si>
  <si>
    <t>1503</t>
  </si>
  <si>
    <t>1613</t>
  </si>
  <si>
    <t>1632</t>
  </si>
  <si>
    <t>1637</t>
  </si>
  <si>
    <t>1634</t>
  </si>
  <si>
    <t>1638</t>
  </si>
  <si>
    <t>1603</t>
  </si>
  <si>
    <t>1605</t>
  </si>
  <si>
    <t>1608</t>
  </si>
  <si>
    <t>1621</t>
  </si>
  <si>
    <t>1606</t>
  </si>
  <si>
    <t>1602</t>
  </si>
  <si>
    <t>1642</t>
  </si>
  <si>
    <t>1641</t>
  </si>
  <si>
    <t>1644</t>
  </si>
  <si>
    <t>1643</t>
  </si>
  <si>
    <t>1645</t>
  </si>
  <si>
    <t>1611</t>
  </si>
  <si>
    <t>1633</t>
  </si>
  <si>
    <t>1636</t>
  </si>
  <si>
    <t>1622</t>
  </si>
  <si>
    <t>1615</t>
  </si>
  <si>
    <t>1635</t>
  </si>
  <si>
    <t>1617</t>
  </si>
  <si>
    <t>1616</t>
  </si>
  <si>
    <t>1618</t>
  </si>
  <si>
    <t>1604</t>
  </si>
  <si>
    <t>1607</t>
  </si>
  <si>
    <t>1612</t>
  </si>
  <si>
    <t>1614</t>
  </si>
  <si>
    <t>1623</t>
  </si>
  <si>
    <t>1651</t>
  </si>
  <si>
    <t>1652</t>
  </si>
  <si>
    <t>1654</t>
  </si>
  <si>
    <t>1601</t>
  </si>
  <si>
    <t>0183</t>
  </si>
  <si>
    <t>1242</t>
  </si>
  <si>
    <t>1243</t>
  </si>
  <si>
    <t>1241</t>
  </si>
  <si>
    <t>0217</t>
  </si>
  <si>
    <t>0206</t>
  </si>
  <si>
    <t>0481</t>
  </si>
  <si>
    <t>0459</t>
  </si>
  <si>
    <t>0447</t>
  </si>
  <si>
    <t>0427</t>
  </si>
  <si>
    <t>0464</t>
  </si>
  <si>
    <t>0465</t>
  </si>
  <si>
    <t>0471</t>
  </si>
  <si>
    <t>0353</t>
  </si>
  <si>
    <t>0356</t>
  </si>
  <si>
    <t>0382</t>
  </si>
  <si>
    <t>0421</t>
  </si>
  <si>
    <t>0452</t>
  </si>
  <si>
    <t>0337</t>
  </si>
  <si>
    <t>0365</t>
  </si>
  <si>
    <t>0362</t>
  </si>
  <si>
    <t>0404</t>
  </si>
  <si>
    <t>0355</t>
  </si>
  <si>
    <t>0326</t>
  </si>
  <si>
    <t>0372</t>
  </si>
  <si>
    <t>0408</t>
  </si>
  <si>
    <t>0438</t>
  </si>
  <si>
    <t>0314</t>
  </si>
  <si>
    <t>0437</t>
  </si>
  <si>
    <t>0436</t>
  </si>
  <si>
    <t>0324</t>
  </si>
  <si>
    <t>0321</t>
  </si>
  <si>
    <t>0318</t>
  </si>
  <si>
    <t>0474</t>
  </si>
  <si>
    <t>0363</t>
  </si>
  <si>
    <t>0477</t>
  </si>
  <si>
    <t>0475</t>
  </si>
  <si>
    <t>0483</t>
  </si>
  <si>
    <t>0485</t>
  </si>
  <si>
    <t>0487</t>
  </si>
  <si>
    <t>0304</t>
  </si>
  <si>
    <t>0342</t>
  </si>
  <si>
    <t>0411</t>
  </si>
  <si>
    <t>0457</t>
  </si>
  <si>
    <t>0443</t>
  </si>
  <si>
    <t>0486</t>
  </si>
  <si>
    <t>0462</t>
  </si>
  <si>
    <t>0424</t>
  </si>
  <si>
    <t>0468</t>
  </si>
  <si>
    <t>0476</t>
  </si>
  <si>
    <t>0425</t>
  </si>
  <si>
    <t>0406</t>
  </si>
  <si>
    <t>0446</t>
  </si>
  <si>
    <t>0409</t>
  </si>
  <si>
    <t>0414</t>
  </si>
  <si>
    <t>0416</t>
  </si>
  <si>
    <t>0415</t>
  </si>
  <si>
    <t>0371</t>
  </si>
  <si>
    <t>0385</t>
  </si>
  <si>
    <t>0466</t>
  </si>
  <si>
    <t>0453</t>
  </si>
  <si>
    <t>0461</t>
  </si>
  <si>
    <t>0429</t>
  </si>
  <si>
    <t>0413</t>
  </si>
  <si>
    <t>0358</t>
  </si>
  <si>
    <t>0445</t>
  </si>
  <si>
    <t>0444</t>
  </si>
  <si>
    <t>0402</t>
  </si>
  <si>
    <t>0376</t>
  </si>
  <si>
    <t>0375</t>
  </si>
  <si>
    <t>0377</t>
  </si>
  <si>
    <t>0384</t>
  </si>
  <si>
    <t>0383</t>
  </si>
  <si>
    <t>0373</t>
  </si>
  <si>
    <t>0327</t>
  </si>
  <si>
    <t>0319</t>
  </si>
  <si>
    <t>0419</t>
  </si>
  <si>
    <t>0417</t>
  </si>
  <si>
    <t>0546</t>
  </si>
  <si>
    <t>0552</t>
  </si>
  <si>
    <t>0521</t>
  </si>
  <si>
    <t>0562</t>
  </si>
  <si>
    <t>0551</t>
  </si>
  <si>
    <t>0524</t>
  </si>
  <si>
    <t>0525</t>
  </si>
  <si>
    <t>0517</t>
  </si>
  <si>
    <t>0542</t>
  </si>
  <si>
    <t>0544</t>
  </si>
  <si>
    <t>0534</t>
  </si>
  <si>
    <t>0503</t>
  </si>
  <si>
    <t>0545</t>
  </si>
  <si>
    <t>0541</t>
  </si>
  <si>
    <t>0533</t>
  </si>
  <si>
    <t>0515</t>
  </si>
  <si>
    <t>0526</t>
  </si>
  <si>
    <t>0516</t>
  </si>
  <si>
    <t>0543</t>
  </si>
  <si>
    <t>0535</t>
  </si>
  <si>
    <t>0522</t>
  </si>
  <si>
    <t>0518</t>
  </si>
  <si>
    <t>0561</t>
  </si>
  <si>
    <t>0512</t>
  </si>
  <si>
    <t>0513</t>
  </si>
  <si>
    <t>0112</t>
  </si>
  <si>
    <t>0374</t>
  </si>
  <si>
    <t>0364</t>
  </si>
  <si>
    <t>0369</t>
  </si>
  <si>
    <t>0366</t>
  </si>
  <si>
    <t>0361</t>
  </si>
  <si>
    <t>0368</t>
  </si>
  <si>
    <t>0379</t>
  </si>
  <si>
    <t>0354</t>
  </si>
  <si>
    <t>0514</t>
  </si>
  <si>
    <t>0714</t>
  </si>
  <si>
    <t>0713</t>
  </si>
  <si>
    <t>0711</t>
  </si>
  <si>
    <t>1202</t>
  </si>
  <si>
    <t>1204</t>
  </si>
  <si>
    <t>1205</t>
  </si>
  <si>
    <t>0231</t>
  </si>
  <si>
    <t>0242</t>
  </si>
  <si>
    <t>0232</t>
  </si>
  <si>
    <t>0243</t>
  </si>
  <si>
    <t>0412</t>
  </si>
  <si>
    <t>0403</t>
  </si>
  <si>
    <t>0504</t>
  </si>
  <si>
    <t>0505</t>
  </si>
  <si>
    <t>0721</t>
  </si>
  <si>
    <t>0722</t>
  </si>
  <si>
    <t>0115</t>
  </si>
  <si>
    <t>0179</t>
  </si>
  <si>
    <t>0144</t>
  </si>
  <si>
    <t>0162</t>
  </si>
  <si>
    <t>0181</t>
  </si>
  <si>
    <t>0182</t>
  </si>
  <si>
    <t>0171</t>
  </si>
  <si>
    <t>0178</t>
  </si>
  <si>
    <t>0177</t>
  </si>
  <si>
    <t>0167</t>
  </si>
  <si>
    <t>0185</t>
  </si>
  <si>
    <t>0186</t>
  </si>
  <si>
    <t>0173</t>
  </si>
  <si>
    <t>0174</t>
  </si>
  <si>
    <t>0163</t>
  </si>
  <si>
    <t>0184</t>
  </si>
  <si>
    <t>0149</t>
  </si>
  <si>
    <t>0165</t>
  </si>
  <si>
    <t>0176</t>
  </si>
  <si>
    <t>0147</t>
  </si>
  <si>
    <t>0116</t>
  </si>
  <si>
    <t>0157</t>
  </si>
  <si>
    <t>0148</t>
  </si>
  <si>
    <t>0169</t>
  </si>
  <si>
    <t>0133</t>
  </si>
  <si>
    <t>0139</t>
  </si>
  <si>
    <t>0188</t>
  </si>
  <si>
    <t>0131</t>
  </si>
  <si>
    <t>0129</t>
  </si>
  <si>
    <t>0161</t>
  </si>
  <si>
    <t>0127</t>
  </si>
  <si>
    <t>0154</t>
  </si>
  <si>
    <t>0117</t>
  </si>
  <si>
    <t>0164</t>
  </si>
  <si>
    <t>0400</t>
  </si>
  <si>
    <t>0434</t>
  </si>
  <si>
    <t>0433</t>
  </si>
  <si>
    <t>0601</t>
  </si>
  <si>
    <t>0602</t>
  </si>
  <si>
    <t>0603</t>
  </si>
  <si>
    <t>0604</t>
  </si>
  <si>
    <t>0723</t>
  </si>
  <si>
    <t>0734</t>
  </si>
  <si>
    <t>0724</t>
  </si>
  <si>
    <t>0725</t>
  </si>
  <si>
    <t>1215</t>
  </si>
  <si>
    <t>1213</t>
  </si>
  <si>
    <t>1216</t>
  </si>
  <si>
    <t>1218</t>
  </si>
  <si>
    <t>1217</t>
  </si>
  <si>
    <t>1226</t>
  </si>
  <si>
    <t>1211</t>
  </si>
  <si>
    <t>1214</t>
  </si>
  <si>
    <t>1301</t>
  </si>
  <si>
    <t>1303</t>
  </si>
  <si>
    <t>1305</t>
  </si>
  <si>
    <t>1304</t>
  </si>
  <si>
    <t>1527</t>
  </si>
  <si>
    <t>1511</t>
  </si>
  <si>
    <t>1514</t>
  </si>
  <si>
    <t>1524</t>
  </si>
  <si>
    <t>1512</t>
  </si>
  <si>
    <t>1513</t>
  </si>
  <si>
    <t>1515</t>
  </si>
  <si>
    <t>1523</t>
  </si>
  <si>
    <t>1526</t>
  </si>
  <si>
    <t>1528</t>
  </si>
  <si>
    <t>1521</t>
  </si>
  <si>
    <t>1628</t>
  </si>
  <si>
    <t>1743</t>
  </si>
  <si>
    <t>1722</t>
  </si>
  <si>
    <t>1741</t>
  </si>
  <si>
    <t>1742</t>
  </si>
  <si>
    <t>1705</t>
  </si>
  <si>
    <t>1731</t>
  </si>
  <si>
    <t>1732</t>
  </si>
  <si>
    <t>1723</t>
  </si>
  <si>
    <t>1745</t>
  </si>
  <si>
    <t>1706</t>
  </si>
  <si>
    <t>1744</t>
  </si>
  <si>
    <t>1721</t>
  </si>
  <si>
    <t>1747</t>
  </si>
  <si>
    <t>1703</t>
  </si>
  <si>
    <t>1713</t>
  </si>
  <si>
    <t>1724</t>
  </si>
  <si>
    <t>1857</t>
  </si>
  <si>
    <t>1852</t>
  </si>
  <si>
    <t>1856</t>
  </si>
  <si>
    <t>1853</t>
  </si>
  <si>
    <t>2104</t>
  </si>
  <si>
    <t>2101</t>
  </si>
  <si>
    <t>2103</t>
  </si>
  <si>
    <t>2404</t>
  </si>
  <si>
    <t>2407</t>
  </si>
  <si>
    <t>2500</t>
  </si>
  <si>
    <t>2504</t>
  </si>
  <si>
    <t>2511</t>
  </si>
  <si>
    <t>2508</t>
  </si>
  <si>
    <t>2507</t>
  </si>
  <si>
    <t>2509</t>
  </si>
  <si>
    <t>2512</t>
  </si>
  <si>
    <t>2503</t>
  </si>
  <si>
    <t>2502</t>
  </si>
  <si>
    <t>2676</t>
  </si>
  <si>
    <t>2605</t>
  </si>
  <si>
    <t>2608</t>
  </si>
  <si>
    <t>2601</t>
  </si>
  <si>
    <t>2675</t>
  </si>
  <si>
    <t>2609</t>
  </si>
  <si>
    <t>2647</t>
  </si>
  <si>
    <t>2606</t>
  </si>
  <si>
    <t>2618</t>
  </si>
  <si>
    <t>2653</t>
  </si>
  <si>
    <t>2614</t>
  </si>
  <si>
    <t>2617</t>
  </si>
  <si>
    <t>2631</t>
  </si>
  <si>
    <t>2633</t>
  </si>
  <si>
    <t>2632</t>
  </si>
  <si>
    <t>2672</t>
  </si>
  <si>
    <t>2651</t>
  </si>
  <si>
    <t>2634</t>
  </si>
  <si>
    <t>2602</t>
  </si>
  <si>
    <t>2621</t>
  </si>
  <si>
    <t>2646</t>
  </si>
  <si>
    <t>2642</t>
  </si>
  <si>
    <t>2644</t>
  </si>
  <si>
    <t>2666</t>
  </si>
  <si>
    <t>2648</t>
  </si>
  <si>
    <t>2663</t>
  </si>
  <si>
    <t>2673</t>
  </si>
  <si>
    <t>2678</t>
  </si>
  <si>
    <t>2667</t>
  </si>
  <si>
    <t>2607</t>
  </si>
  <si>
    <t>2664</t>
  </si>
  <si>
    <t>2616</t>
  </si>
  <si>
    <t>2638</t>
  </si>
  <si>
    <t>2655</t>
  </si>
  <si>
    <t>2652</t>
  </si>
  <si>
    <t>2603</t>
  </si>
  <si>
    <t>2656</t>
  </si>
  <si>
    <t>2671</t>
  </si>
  <si>
    <t>2626</t>
  </si>
  <si>
    <t>2604</t>
  </si>
  <si>
    <t>2802</t>
  </si>
  <si>
    <t>2812</t>
  </si>
  <si>
    <t>2813</t>
  </si>
  <si>
    <t>2814</t>
  </si>
  <si>
    <t>2806</t>
  </si>
  <si>
    <t>2804</t>
  </si>
  <si>
    <t>2811</t>
  </si>
  <si>
    <t>2801</t>
  </si>
  <si>
    <t>2805</t>
  </si>
  <si>
    <t>3101</t>
  </si>
  <si>
    <t>3118</t>
  </si>
  <si>
    <t>3142</t>
  </si>
  <si>
    <t>3143</t>
  </si>
  <si>
    <t>3115</t>
  </si>
  <si>
    <t>3126</t>
  </si>
  <si>
    <t>3124</t>
  </si>
  <si>
    <t>3112</t>
  </si>
  <si>
    <t>3141</t>
  </si>
  <si>
    <t>3102</t>
  </si>
  <si>
    <t>3114</t>
  </si>
  <si>
    <t>3104</t>
  </si>
  <si>
    <t>3151</t>
  </si>
  <si>
    <t>3152</t>
  </si>
  <si>
    <t>3128</t>
  </si>
  <si>
    <t>3134</t>
  </si>
  <si>
    <t>3111</t>
  </si>
  <si>
    <t>3133</t>
  </si>
  <si>
    <t>3132</t>
  </si>
  <si>
    <t>3125</t>
  </si>
  <si>
    <t>3148</t>
  </si>
  <si>
    <t>3121</t>
  </si>
  <si>
    <t>3122</t>
  </si>
  <si>
    <t>3144</t>
  </si>
  <si>
    <t>3146</t>
  </si>
  <si>
    <t>3103</t>
  </si>
  <si>
    <t>3106</t>
  </si>
  <si>
    <t>3155</t>
  </si>
  <si>
    <t>3129</t>
  </si>
  <si>
    <t>3127</t>
  </si>
  <si>
    <t>3154</t>
  </si>
  <si>
    <t>3145</t>
  </si>
  <si>
    <t>3135</t>
  </si>
  <si>
    <t>3200</t>
  </si>
  <si>
    <t>3205</t>
  </si>
  <si>
    <t>3201</t>
  </si>
  <si>
    <t>3204</t>
  </si>
  <si>
    <t>3300</t>
  </si>
  <si>
    <t>3314</t>
  </si>
  <si>
    <t>3343</t>
  </si>
  <si>
    <t>3324</t>
  </si>
  <si>
    <t>3341</t>
  </si>
  <si>
    <t>3311</t>
  </si>
  <si>
    <t>3302</t>
  </si>
  <si>
    <t>3322</t>
  </si>
  <si>
    <t>3332</t>
  </si>
  <si>
    <t>3331</t>
  </si>
  <si>
    <t>3301</t>
  </si>
  <si>
    <t>3312</t>
  </si>
  <si>
    <t>3316</t>
  </si>
  <si>
    <t>3333</t>
  </si>
  <si>
    <t>3321</t>
  </si>
  <si>
    <t>3315</t>
  </si>
  <si>
    <t>3325</t>
  </si>
  <si>
    <t>3323</t>
  </si>
  <si>
    <t>3451</t>
  </si>
  <si>
    <t>3453</t>
  </si>
  <si>
    <t>3452</t>
  </si>
  <si>
    <t>3454</t>
  </si>
  <si>
    <t>3503</t>
  </si>
  <si>
    <t>3505</t>
  </si>
  <si>
    <t>3502</t>
  </si>
  <si>
    <t>4251</t>
  </si>
  <si>
    <t>4231</t>
  </si>
  <si>
    <t>4211</t>
  </si>
  <si>
    <t>4273</t>
  </si>
  <si>
    <t>4282</t>
  </si>
  <si>
    <t>4261</t>
  </si>
  <si>
    <t>4272</t>
  </si>
  <si>
    <t>4202</t>
  </si>
  <si>
    <t>4281</t>
  </si>
  <si>
    <t>4271</t>
  </si>
  <si>
    <t>4201</t>
  </si>
  <si>
    <t>4263</t>
  </si>
  <si>
    <t>4262</t>
  </si>
  <si>
    <t>4302</t>
  </si>
  <si>
    <t>4303</t>
  </si>
  <si>
    <t>4421</t>
  </si>
  <si>
    <t>4412</t>
  </si>
  <si>
    <t>4413</t>
  </si>
  <si>
    <t>4422</t>
  </si>
  <si>
    <t>4423</t>
  </si>
  <si>
    <t>4432</t>
  </si>
  <si>
    <t>4515</t>
  </si>
  <si>
    <t>4516</t>
  </si>
  <si>
    <t>4513</t>
  </si>
  <si>
    <t>4514</t>
  </si>
  <si>
    <t>4512</t>
  </si>
  <si>
    <t>4511</t>
  </si>
  <si>
    <t>4621</t>
  </si>
  <si>
    <t>4623</t>
  </si>
  <si>
    <t>4624</t>
  </si>
  <si>
    <t>4603</t>
  </si>
  <si>
    <t>4622</t>
  </si>
  <si>
    <t>4602</t>
  </si>
  <si>
    <t>4612</t>
  </si>
  <si>
    <t>4611</t>
  </si>
  <si>
    <t>4601</t>
  </si>
  <si>
    <t>4731</t>
  </si>
  <si>
    <t>4741</t>
  </si>
  <si>
    <t>4733</t>
  </si>
  <si>
    <t>4746</t>
  </si>
  <si>
    <t>5141</t>
  </si>
  <si>
    <t>5200</t>
  </si>
  <si>
    <t>5201</t>
  </si>
  <si>
    <t>5332</t>
  </si>
  <si>
    <t>5333</t>
  </si>
  <si>
    <t>5334</t>
  </si>
  <si>
    <t>5336</t>
  </si>
  <si>
    <t>5331</t>
  </si>
  <si>
    <t>5421</t>
  </si>
  <si>
    <t>5422</t>
  </si>
  <si>
    <t>5501</t>
  </si>
  <si>
    <t>5511</t>
  </si>
  <si>
    <t>5604</t>
  </si>
  <si>
    <t>5606</t>
  </si>
  <si>
    <t>5605</t>
  </si>
  <si>
    <t>5602</t>
  </si>
  <si>
    <t>5603</t>
  </si>
  <si>
    <t>5754</t>
  </si>
  <si>
    <t>5756</t>
  </si>
  <si>
    <t>5751</t>
  </si>
  <si>
    <t>5701</t>
  </si>
  <si>
    <t>5745</t>
  </si>
  <si>
    <t>5742</t>
  </si>
  <si>
    <t>5741</t>
  </si>
  <si>
    <t>5722</t>
  </si>
  <si>
    <t>5712</t>
  </si>
  <si>
    <t>5711</t>
  </si>
  <si>
    <t>5744</t>
  </si>
  <si>
    <t>5752</t>
  </si>
  <si>
    <t>5851</t>
  </si>
  <si>
    <t>0529</t>
  </si>
  <si>
    <t>0506</t>
  </si>
  <si>
    <t>0509</t>
  </si>
  <si>
    <t>0712</t>
  </si>
  <si>
    <t>0701</t>
  </si>
  <si>
    <t>0715</t>
  </si>
  <si>
    <t>0704</t>
  </si>
  <si>
    <t>0703</t>
  </si>
  <si>
    <t>1234</t>
  </si>
  <si>
    <t>1235</t>
  </si>
  <si>
    <t>1236</t>
  </si>
  <si>
    <t>1237</t>
  </si>
  <si>
    <t>1302</t>
  </si>
  <si>
    <t>1522</t>
  </si>
  <si>
    <t>1542</t>
  </si>
  <si>
    <t>1531</t>
  </si>
  <si>
    <t>1702</t>
  </si>
  <si>
    <t>1701</t>
  </si>
  <si>
    <t>1863</t>
  </si>
  <si>
    <t>1864</t>
  </si>
  <si>
    <t>1866</t>
  </si>
  <si>
    <t>1868</t>
  </si>
  <si>
    <t>1858</t>
  </si>
  <si>
    <t>1876</t>
  </si>
  <si>
    <t>1842</t>
  </si>
  <si>
    <t>1841</t>
  </si>
  <si>
    <t>1855</t>
  </si>
  <si>
    <t>1882</t>
  </si>
  <si>
    <t>1812</t>
  </si>
  <si>
    <t>1875</t>
  </si>
  <si>
    <t>1816</t>
  </si>
  <si>
    <t>1872</t>
  </si>
  <si>
    <t>1808</t>
  </si>
  <si>
    <t>1807</t>
  </si>
  <si>
    <t>1817</t>
  </si>
  <si>
    <t>1834</t>
  </si>
  <si>
    <t>1832</t>
  </si>
  <si>
    <t>1847</t>
  </si>
  <si>
    <t>1802</t>
  </si>
  <si>
    <t>1813</t>
  </si>
  <si>
    <t>1814</t>
  </si>
  <si>
    <t>1873</t>
  </si>
  <si>
    <t>1826</t>
  </si>
  <si>
    <t>1827</t>
  </si>
  <si>
    <t>1822</t>
  </si>
  <si>
    <t>1831</t>
  </si>
  <si>
    <t>1861</t>
  </si>
  <si>
    <t>1888</t>
  </si>
  <si>
    <t>1874</t>
  </si>
  <si>
    <t>1846</t>
  </si>
  <si>
    <t>1805</t>
  </si>
  <si>
    <t>1804</t>
  </si>
  <si>
    <t>1886</t>
  </si>
  <si>
    <t>1878</t>
  </si>
  <si>
    <t>1815</t>
  </si>
  <si>
    <t>1883</t>
  </si>
  <si>
    <t>1801</t>
  </si>
  <si>
    <t>1825</t>
  </si>
  <si>
    <t>1803</t>
  </si>
  <si>
    <t>1877</t>
  </si>
  <si>
    <t>1824</t>
  </si>
  <si>
    <t>1881</t>
  </si>
  <si>
    <t>1885</t>
  </si>
  <si>
    <t>1949</t>
  </si>
  <si>
    <t>1901</t>
  </si>
  <si>
    <t>1908</t>
  </si>
  <si>
    <t>1932</t>
  </si>
  <si>
    <t>1935</t>
  </si>
  <si>
    <t>1905</t>
  </si>
  <si>
    <t>1926</t>
  </si>
  <si>
    <t>1925</t>
  </si>
  <si>
    <t>1922</t>
  </si>
  <si>
    <t>1951</t>
  </si>
  <si>
    <t>1957</t>
  </si>
  <si>
    <t>1952</t>
  </si>
  <si>
    <t>1931</t>
  </si>
  <si>
    <t>1946</t>
  </si>
  <si>
    <t>1909</t>
  </si>
  <si>
    <t>1924</t>
  </si>
  <si>
    <t>1953</t>
  </si>
  <si>
    <t>1955</t>
  </si>
  <si>
    <t>1928</t>
  </si>
  <si>
    <t>1933</t>
  </si>
  <si>
    <t>1934</t>
  </si>
  <si>
    <t>1936</t>
  </si>
  <si>
    <t>1954</t>
  </si>
  <si>
    <t>1927</t>
  </si>
  <si>
    <t>1921</t>
  </si>
  <si>
    <t>1929</t>
  </si>
  <si>
    <t>1904</t>
  </si>
  <si>
    <t>1963</t>
  </si>
  <si>
    <t>1943</t>
  </si>
  <si>
    <t>1918</t>
  </si>
  <si>
    <t>1911</t>
  </si>
  <si>
    <t>1912</t>
  </si>
  <si>
    <t>1958</t>
  </si>
  <si>
    <t>1917</t>
  </si>
  <si>
    <t>1913</t>
  </si>
  <si>
    <t>1914</t>
  </si>
  <si>
    <t>1944</t>
  </si>
  <si>
    <t>1962</t>
  </si>
  <si>
    <t>2112</t>
  </si>
  <si>
    <t>2121</t>
  </si>
  <si>
    <t>2431</t>
  </si>
  <si>
    <t>2122</t>
  </si>
  <si>
    <t>2111</t>
  </si>
  <si>
    <t>2331</t>
  </si>
  <si>
    <t>2333</t>
  </si>
  <si>
    <t>2334</t>
  </si>
  <si>
    <t>2335</t>
  </si>
  <si>
    <t>2623</t>
  </si>
  <si>
    <t>2624</t>
  </si>
  <si>
    <t>2625</t>
  </si>
  <si>
    <t>2622</t>
  </si>
  <si>
    <t>2611</t>
  </si>
  <si>
    <t>2612</t>
  </si>
  <si>
    <t>2613</t>
  </si>
  <si>
    <t>2741</t>
  </si>
  <si>
    <t>0574</t>
  </si>
  <si>
    <t>0581</t>
  </si>
  <si>
    <t>0559</t>
  </si>
  <si>
    <t>0555</t>
  </si>
  <si>
    <t>0557</t>
  </si>
  <si>
    <t>0538</t>
  </si>
  <si>
    <t>0539</t>
  </si>
  <si>
    <t>0530</t>
  </si>
  <si>
    <t>0553</t>
  </si>
  <si>
    <t>0528</t>
  </si>
  <si>
    <t>0520</t>
  </si>
  <si>
    <t>0571</t>
  </si>
  <si>
    <t>0527</t>
  </si>
  <si>
    <t>0556</t>
  </si>
  <si>
    <t>0572</t>
  </si>
  <si>
    <t>0584</t>
  </si>
  <si>
    <t>0582</t>
  </si>
  <si>
    <t>0536</t>
  </si>
  <si>
    <t>0554</t>
  </si>
  <si>
    <t>0507</t>
  </si>
  <si>
    <t>0573</t>
  </si>
  <si>
    <t>0600</t>
  </si>
  <si>
    <t>0633</t>
  </si>
  <si>
    <t>0618</t>
  </si>
  <si>
    <t>0673</t>
  </si>
  <si>
    <t>0681</t>
  </si>
  <si>
    <t>0655</t>
  </si>
  <si>
    <t>0657</t>
  </si>
  <si>
    <t>0656</t>
  </si>
  <si>
    <t>0688</t>
  </si>
  <si>
    <t>0668</t>
  </si>
  <si>
    <t>0658</t>
  </si>
  <si>
    <t>0666</t>
  </si>
  <si>
    <t>0659</t>
  </si>
  <si>
    <t>0674</t>
  </si>
  <si>
    <t>0677</t>
  </si>
  <si>
    <t>0652</t>
  </si>
  <si>
    <t>0678</t>
  </si>
  <si>
    <t>0684</t>
  </si>
  <si>
    <t>0653</t>
  </si>
  <si>
    <t>0651</t>
  </si>
  <si>
    <t>0667</t>
  </si>
  <si>
    <t>0615</t>
  </si>
  <si>
    <t>0627</t>
  </si>
  <si>
    <t>0613</t>
  </si>
  <si>
    <t>0636</t>
  </si>
  <si>
    <t>0621</t>
  </si>
  <si>
    <t>0606</t>
  </si>
  <si>
    <t>0619</t>
  </si>
  <si>
    <t>0614</t>
  </si>
  <si>
    <t>0646</t>
  </si>
  <si>
    <t>0624</t>
  </si>
  <si>
    <t>0611</t>
  </si>
  <si>
    <t>0605</t>
  </si>
  <si>
    <t>0643</t>
  </si>
  <si>
    <t>0645</t>
  </si>
  <si>
    <t>0637</t>
  </si>
  <si>
    <t>0608</t>
  </si>
  <si>
    <t>0638</t>
  </si>
  <si>
    <t>0616</t>
  </si>
  <si>
    <t>0654</t>
  </si>
  <si>
    <t>0642</t>
  </si>
  <si>
    <t>0623</t>
  </si>
  <si>
    <t>0641</t>
  </si>
  <si>
    <t>0631</t>
  </si>
  <si>
    <t>0622</t>
  </si>
  <si>
    <t>0625</t>
  </si>
  <si>
    <t>0644</t>
  </si>
  <si>
    <t>0632</t>
  </si>
  <si>
    <t>0635</t>
  </si>
  <si>
    <t>0626</t>
  </si>
  <si>
    <t>0634</t>
  </si>
  <si>
    <t>0612</t>
  </si>
  <si>
    <t>0609</t>
  </si>
  <si>
    <t>0607</t>
  </si>
  <si>
    <t>0617</t>
  </si>
  <si>
    <t>0769</t>
  </si>
  <si>
    <t>0754</t>
  </si>
  <si>
    <t>0758</t>
  </si>
  <si>
    <t>0763</t>
  </si>
  <si>
    <t>0776</t>
  </si>
  <si>
    <t>0757</t>
  </si>
  <si>
    <t>0755</t>
  </si>
  <si>
    <t>0773</t>
  </si>
  <si>
    <t>0765</t>
  </si>
  <si>
    <t>0774</t>
  </si>
  <si>
    <t>0752</t>
  </si>
  <si>
    <t>0751</t>
  </si>
  <si>
    <t>0756</t>
  </si>
  <si>
    <t>0771</t>
  </si>
  <si>
    <t>0761</t>
  </si>
  <si>
    <t>0764</t>
  </si>
  <si>
    <t>0762</t>
  </si>
  <si>
    <t>0772</t>
  </si>
  <si>
    <t>0767</t>
  </si>
  <si>
    <t>0777</t>
  </si>
  <si>
    <t>0775</t>
  </si>
  <si>
    <t>0766</t>
  </si>
  <si>
    <t>0753</t>
  </si>
  <si>
    <t>0778</t>
  </si>
  <si>
    <t>0779</t>
  </si>
  <si>
    <t>0768</t>
  </si>
  <si>
    <t>0702</t>
  </si>
  <si>
    <t>0718</t>
  </si>
  <si>
    <t>0707</t>
  </si>
  <si>
    <t>0719</t>
  </si>
  <si>
    <t>0709</t>
  </si>
  <si>
    <t>0708</t>
  </si>
  <si>
    <t>0705</t>
  </si>
  <si>
    <t>0710</t>
  </si>
  <si>
    <t>0717</t>
  </si>
  <si>
    <t>0716</t>
  </si>
  <si>
    <t>0706</t>
  </si>
  <si>
    <t>0726</t>
  </si>
  <si>
    <t>0745</t>
  </si>
  <si>
    <t>0742</t>
  </si>
  <si>
    <t>0728</t>
  </si>
  <si>
    <t>0735</t>
  </si>
  <si>
    <t>0736</t>
  </si>
  <si>
    <t>0738</t>
  </si>
  <si>
    <t>0743</t>
  </si>
  <si>
    <t>0744</t>
  </si>
  <si>
    <t>0737</t>
  </si>
  <si>
    <t>0732</t>
  </si>
  <si>
    <t>0727</t>
  </si>
  <si>
    <t>0746</t>
  </si>
  <si>
    <t>0733</t>
  </si>
  <si>
    <t>0731</t>
  </si>
  <si>
    <t>0741</t>
  </si>
  <si>
    <t>1341</t>
  </si>
  <si>
    <t>1551</t>
  </si>
  <si>
    <t>1761</t>
  </si>
  <si>
    <t>1762</t>
  </si>
  <si>
    <t>0253</t>
  </si>
  <si>
    <t>0252</t>
  </si>
  <si>
    <t>0244</t>
  </si>
  <si>
    <t>0359</t>
  </si>
  <si>
    <t>0388</t>
  </si>
  <si>
    <t>0386</t>
  </si>
  <si>
    <t>0367</t>
  </si>
  <si>
    <t>0387</t>
  </si>
  <si>
    <t>0381</t>
  </si>
  <si>
    <t>0508</t>
  </si>
  <si>
    <t>1300</t>
  </si>
  <si>
    <t>1361</t>
  </si>
  <si>
    <t>1331</t>
  </si>
  <si>
    <t>1333</t>
  </si>
  <si>
    <t>1332</t>
  </si>
  <si>
    <t>1371</t>
  </si>
  <si>
    <t>2102</t>
  </si>
  <si>
    <t>2105</t>
  </si>
  <si>
    <t>2422</t>
  </si>
  <si>
    <t>2513</t>
  </si>
  <si>
    <t>2711</t>
  </si>
  <si>
    <t>3131</t>
  </si>
  <si>
    <t>3185</t>
  </si>
  <si>
    <t>3172</t>
  </si>
  <si>
    <t>3161</t>
  </si>
  <si>
    <t>3153</t>
  </si>
  <si>
    <t>3182</t>
  </si>
  <si>
    <t>3181</t>
  </si>
  <si>
    <t>3184</t>
  </si>
  <si>
    <t>3171</t>
  </si>
  <si>
    <t>3162</t>
  </si>
  <si>
    <t>3183</t>
  </si>
  <si>
    <t>3163</t>
  </si>
  <si>
    <t>3203</t>
  </si>
  <si>
    <t>3202</t>
  </si>
  <si>
    <t>3309</t>
  </si>
  <si>
    <t>3303</t>
  </si>
  <si>
    <t>3307</t>
  </si>
  <si>
    <t>3318</t>
  </si>
  <si>
    <t>3326</t>
  </si>
  <si>
    <t>3305</t>
  </si>
  <si>
    <t>3310</t>
  </si>
  <si>
    <t>3306</t>
  </si>
  <si>
    <t>3308</t>
  </si>
  <si>
    <t>3304</t>
  </si>
  <si>
    <t>3317</t>
  </si>
  <si>
    <t>3443</t>
  </si>
  <si>
    <t>3444</t>
  </si>
  <si>
    <t>3446</t>
  </si>
  <si>
    <t>3442</t>
  </si>
  <si>
    <t>3445</t>
  </si>
  <si>
    <t>3447</t>
  </si>
  <si>
    <t>3536</t>
  </si>
  <si>
    <t>3535</t>
  </si>
  <si>
    <t>3532</t>
  </si>
  <si>
    <t>3618</t>
  </si>
  <si>
    <t>3617</t>
  </si>
  <si>
    <t>3622</t>
  </si>
  <si>
    <t>3608</t>
  </si>
  <si>
    <t>3624</t>
  </si>
  <si>
    <t>3613</t>
  </si>
  <si>
    <t>3607</t>
  </si>
  <si>
    <t>3612</t>
  </si>
  <si>
    <t>3616</t>
  </si>
  <si>
    <t>3601</t>
  </si>
  <si>
    <t>3606</t>
  </si>
  <si>
    <t>3604</t>
  </si>
  <si>
    <t>3621</t>
  </si>
  <si>
    <t>3602</t>
  </si>
  <si>
    <t>3614</t>
  </si>
  <si>
    <t>3615</t>
  </si>
  <si>
    <t>4131</t>
  </si>
  <si>
    <t>4135</t>
  </si>
  <si>
    <t>4125</t>
  </si>
  <si>
    <t>4132</t>
  </si>
  <si>
    <t>4134</t>
  </si>
  <si>
    <t>4121</t>
  </si>
  <si>
    <t>4124</t>
  </si>
  <si>
    <t>4122</t>
  </si>
  <si>
    <t>4123</t>
  </si>
  <si>
    <t>4136</t>
  </si>
  <si>
    <t>4133</t>
  </si>
  <si>
    <t>4300</t>
  </si>
  <si>
    <t>4305</t>
  </si>
  <si>
    <t>4304</t>
  </si>
  <si>
    <t>4426</t>
  </si>
  <si>
    <t>5102</t>
  </si>
  <si>
    <t>5134</t>
  </si>
  <si>
    <t>5132</t>
  </si>
  <si>
    <t>5223</t>
  </si>
  <si>
    <t>5221</t>
  </si>
  <si>
    <t>5300</t>
  </si>
  <si>
    <t>5304</t>
  </si>
  <si>
    <t>5312</t>
  </si>
  <si>
    <t>5316</t>
  </si>
  <si>
    <t>5303</t>
  </si>
  <si>
    <t>5311</t>
  </si>
  <si>
    <t>5305</t>
  </si>
  <si>
    <t>5313</t>
  </si>
  <si>
    <t>5315</t>
  </si>
  <si>
    <t>5302</t>
  </si>
  <si>
    <t>5400</t>
  </si>
  <si>
    <t>5642</t>
  </si>
  <si>
    <t>5641</t>
  </si>
  <si>
    <t>5633</t>
  </si>
  <si>
    <t>5713</t>
  </si>
  <si>
    <t>5702</t>
  </si>
  <si>
    <t>6100</t>
  </si>
  <si>
    <t>6103</t>
  </si>
  <si>
    <t>6108</t>
  </si>
  <si>
    <t>6102</t>
  </si>
  <si>
    <t>6107</t>
  </si>
  <si>
    <t>6106</t>
  </si>
  <si>
    <t>6101</t>
  </si>
  <si>
    <t>6105</t>
  </si>
  <si>
    <t>6104</t>
  </si>
  <si>
    <t>6222</t>
  </si>
  <si>
    <t>6300</t>
  </si>
  <si>
    <t>6302</t>
  </si>
  <si>
    <t>6303</t>
  </si>
  <si>
    <t>6411</t>
  </si>
  <si>
    <t>6412</t>
  </si>
  <si>
    <t>6413</t>
  </si>
  <si>
    <t>6500</t>
  </si>
  <si>
    <t>6501</t>
  </si>
  <si>
    <t>6502</t>
  </si>
  <si>
    <t>6505</t>
  </si>
  <si>
    <t>6503</t>
  </si>
  <si>
    <t>6504</t>
  </si>
  <si>
    <t>6506</t>
  </si>
  <si>
    <t>6507</t>
  </si>
  <si>
    <t>6611</t>
  </si>
  <si>
    <t>6612</t>
  </si>
  <si>
    <t>6723</t>
  </si>
  <si>
    <t>6724</t>
  </si>
  <si>
    <t>6721</t>
  </si>
  <si>
    <t>6722</t>
  </si>
  <si>
    <t>6857</t>
  </si>
  <si>
    <t>6944</t>
  </si>
  <si>
    <t>6945</t>
  </si>
  <si>
    <t>6946</t>
  </si>
  <si>
    <t>6947</t>
  </si>
  <si>
    <t>6883</t>
  </si>
  <si>
    <t>6837</t>
  </si>
  <si>
    <t>6866</t>
  </si>
  <si>
    <t>6924</t>
  </si>
  <si>
    <t>6877</t>
  </si>
  <si>
    <t>6874</t>
  </si>
  <si>
    <t>6847</t>
  </si>
  <si>
    <t>6943</t>
  </si>
  <si>
    <t>6848</t>
  </si>
  <si>
    <t>6819</t>
  </si>
  <si>
    <t>6879</t>
  </si>
  <si>
    <t>6833</t>
  </si>
  <si>
    <t>6817</t>
  </si>
  <si>
    <t>6832</t>
  </si>
  <si>
    <t>6845</t>
  </si>
  <si>
    <t>6831</t>
  </si>
  <si>
    <t>6835</t>
  </si>
  <si>
    <t>6822</t>
  </si>
  <si>
    <t>6842</t>
  </si>
  <si>
    <t>6985</t>
  </si>
  <si>
    <t>6878</t>
  </si>
  <si>
    <t>6861</t>
  </si>
  <si>
    <t>6873</t>
  </si>
  <si>
    <t>6919</t>
  </si>
  <si>
    <t>6916</t>
  </si>
  <si>
    <t>6929</t>
  </si>
  <si>
    <t>6917</t>
  </si>
  <si>
    <t>6813</t>
  </si>
  <si>
    <t>6958</t>
  </si>
  <si>
    <t>6937</t>
  </si>
  <si>
    <t>6849</t>
  </si>
  <si>
    <t>6844</t>
  </si>
  <si>
    <t>6939</t>
  </si>
  <si>
    <t>6942</t>
  </si>
  <si>
    <t>6938</t>
  </si>
  <si>
    <t>6933</t>
  </si>
  <si>
    <t>6952</t>
  </si>
  <si>
    <t>6935</t>
  </si>
  <si>
    <t>6948</t>
  </si>
  <si>
    <t>6941</t>
  </si>
  <si>
    <t>6949</t>
  </si>
  <si>
    <t>6966</t>
  </si>
  <si>
    <t>6957</t>
  </si>
  <si>
    <t>6968</t>
  </si>
  <si>
    <t>6818</t>
  </si>
  <si>
    <t>6984</t>
  </si>
  <si>
    <t>6955</t>
  </si>
  <si>
    <t>6906</t>
  </si>
  <si>
    <t>6856</t>
  </si>
  <si>
    <t>6911</t>
  </si>
  <si>
    <t>6816</t>
  </si>
  <si>
    <t>6826</t>
  </si>
  <si>
    <t>6926</t>
  </si>
  <si>
    <t>6953</t>
  </si>
  <si>
    <t>6814</t>
  </si>
  <si>
    <t>6981</t>
  </si>
  <si>
    <t>6851</t>
  </si>
  <si>
    <t>6921</t>
  </si>
  <si>
    <t>6821</t>
  </si>
  <si>
    <t>6977</t>
  </si>
  <si>
    <t>6973</t>
  </si>
  <si>
    <t>6979</t>
  </si>
  <si>
    <t>6978</t>
  </si>
  <si>
    <t>6963</t>
  </si>
  <si>
    <t>6853</t>
  </si>
  <si>
    <t>6918</t>
  </si>
  <si>
    <t>6903</t>
  </si>
  <si>
    <t>6972</t>
  </si>
  <si>
    <t>6872</t>
  </si>
  <si>
    <t>6904</t>
  </si>
  <si>
    <t>6934</t>
  </si>
  <si>
    <t>6928</t>
  </si>
  <si>
    <t>6846</t>
  </si>
  <si>
    <t>6923</t>
  </si>
  <si>
    <t>6931</t>
  </si>
  <si>
    <t>6951</t>
  </si>
  <si>
    <t>6907</t>
  </si>
  <si>
    <t>6812</t>
  </si>
  <si>
    <t>6913</t>
  </si>
  <si>
    <t>6983</t>
  </si>
  <si>
    <t>6854</t>
  </si>
  <si>
    <t>6915</t>
  </si>
  <si>
    <t>6922</t>
  </si>
  <si>
    <t>6855</t>
  </si>
  <si>
    <t>6884</t>
  </si>
  <si>
    <t>6836</t>
  </si>
  <si>
    <t>6967</t>
  </si>
  <si>
    <t>6905</t>
  </si>
  <si>
    <t>6956</t>
  </si>
  <si>
    <t>6961</t>
  </si>
  <si>
    <t>6876</t>
  </si>
  <si>
    <t>6875</t>
  </si>
  <si>
    <t>6975</t>
  </si>
  <si>
    <t>6868</t>
  </si>
  <si>
    <t>6843</t>
  </si>
  <si>
    <t>6811</t>
  </si>
  <si>
    <t>6862</t>
  </si>
  <si>
    <t>6976</t>
  </si>
  <si>
    <t>6852</t>
  </si>
  <si>
    <t>6825</t>
  </si>
  <si>
    <t>6936</t>
  </si>
  <si>
    <t>6974</t>
  </si>
  <si>
    <t>6912</t>
  </si>
  <si>
    <t>6824</t>
  </si>
  <si>
    <t>6964</t>
  </si>
  <si>
    <t>6908</t>
  </si>
  <si>
    <t>6865</t>
  </si>
  <si>
    <t>6925</t>
  </si>
  <si>
    <t>6863</t>
  </si>
  <si>
    <t>6815</t>
  </si>
  <si>
    <t>6962</t>
  </si>
  <si>
    <t>6969</t>
  </si>
  <si>
    <t>6954</t>
  </si>
  <si>
    <t>6882</t>
  </si>
  <si>
    <t>6901</t>
  </si>
  <si>
    <t>6834</t>
  </si>
  <si>
    <t>6841</t>
  </si>
  <si>
    <t>6932</t>
  </si>
  <si>
    <t>6823</t>
  </si>
  <si>
    <t>6902</t>
  </si>
  <si>
    <t>6971</t>
  </si>
  <si>
    <t>6838</t>
  </si>
  <si>
    <t>6885</t>
  </si>
  <si>
    <t>6864</t>
  </si>
  <si>
    <t>6867</t>
  </si>
  <si>
    <t>6871</t>
  </si>
  <si>
    <t>6965</t>
  </si>
  <si>
    <t>6982</t>
  </si>
  <si>
    <t>6927</t>
  </si>
  <si>
    <t>6914</t>
  </si>
  <si>
    <t>6881</t>
  </si>
  <si>
    <t>7100</t>
  </si>
  <si>
    <t>7111</t>
  </si>
  <si>
    <t>7112</t>
  </si>
  <si>
    <t>7113</t>
  </si>
  <si>
    <t>7306</t>
  </si>
  <si>
    <t>7303</t>
  </si>
  <si>
    <t>7301</t>
  </si>
  <si>
    <t>7302</t>
  </si>
  <si>
    <t>7305</t>
  </si>
  <si>
    <t>7304</t>
  </si>
  <si>
    <t>7406</t>
  </si>
  <si>
    <t>7403</t>
  </si>
  <si>
    <t>7402</t>
  </si>
  <si>
    <t>7405</t>
  </si>
  <si>
    <t>7401</t>
  </si>
  <si>
    <t>7404</t>
  </si>
  <si>
    <t>7526</t>
  </si>
  <si>
    <t>7554</t>
  </si>
  <si>
    <t>7506</t>
  </si>
  <si>
    <t>7552</t>
  </si>
  <si>
    <t>7534</t>
  </si>
  <si>
    <t>7521</t>
  </si>
  <si>
    <t>7562</t>
  </si>
  <si>
    <t>7501</t>
  </si>
  <si>
    <t>7505</t>
  </si>
  <si>
    <t>7531</t>
  </si>
  <si>
    <t>7536</t>
  </si>
  <si>
    <t>7553</t>
  </si>
  <si>
    <t>7533</t>
  </si>
  <si>
    <t>7502</t>
  </si>
  <si>
    <t>7527</t>
  </si>
  <si>
    <t>7555</t>
  </si>
  <si>
    <t>7532</t>
  </si>
  <si>
    <t>7543</t>
  </si>
  <si>
    <t>7561</t>
  </si>
  <si>
    <t>7535</t>
  </si>
  <si>
    <t>7511</t>
  </si>
  <si>
    <t>7551</t>
  </si>
  <si>
    <t>7516</t>
  </si>
  <si>
    <t>7542</t>
  </si>
  <si>
    <t>7566</t>
  </si>
  <si>
    <t>7563</t>
  </si>
  <si>
    <t>7513</t>
  </si>
  <si>
    <t>7523</t>
  </si>
  <si>
    <t>7541</t>
  </si>
  <si>
    <t>7567</t>
  </si>
  <si>
    <t>7514</t>
  </si>
  <si>
    <t>7503</t>
  </si>
  <si>
    <t>7525</t>
  </si>
  <si>
    <t>7515</t>
  </si>
  <si>
    <t>7556</t>
  </si>
  <si>
    <t>7557</t>
  </si>
  <si>
    <t>7544</t>
  </si>
  <si>
    <t>7504</t>
  </si>
  <si>
    <t>7537</t>
  </si>
  <si>
    <t>7545</t>
  </si>
  <si>
    <t>7565</t>
  </si>
  <si>
    <t>7564</t>
  </si>
  <si>
    <t>7512</t>
  </si>
  <si>
    <t>7522</t>
  </si>
  <si>
    <t>7524</t>
  </si>
  <si>
    <t>7619</t>
  </si>
  <si>
    <t>7635</t>
  </si>
  <si>
    <t>7679</t>
  </si>
  <si>
    <t>7621</t>
  </si>
  <si>
    <t>7622</t>
  </si>
  <si>
    <t>7674</t>
  </si>
  <si>
    <t>7615</t>
  </si>
  <si>
    <t>7614</t>
  </si>
  <si>
    <t>7663</t>
  </si>
  <si>
    <t>7602</t>
  </si>
  <si>
    <t>7604</t>
  </si>
  <si>
    <t>7605</t>
  </si>
  <si>
    <t>7606</t>
  </si>
  <si>
    <t>7655</t>
  </si>
  <si>
    <t>7661</t>
  </si>
  <si>
    <t>7664</t>
  </si>
  <si>
    <t>7607</t>
  </si>
  <si>
    <t>7624</t>
  </si>
  <si>
    <t>7611</t>
  </si>
  <si>
    <t>7625</t>
  </si>
  <si>
    <t>7617</t>
  </si>
  <si>
    <t>7612</t>
  </si>
  <si>
    <t>7643</t>
  </si>
  <si>
    <t>7657</t>
  </si>
  <si>
    <t>7628</t>
  </si>
  <si>
    <t>7654</t>
  </si>
  <si>
    <t>7632</t>
  </si>
  <si>
    <t>7638</t>
  </si>
  <si>
    <t>7678</t>
  </si>
  <si>
    <t>7656</t>
  </si>
  <si>
    <t>7627</t>
  </si>
  <si>
    <t>7676</t>
  </si>
  <si>
    <t>7645</t>
  </si>
  <si>
    <t>7675</t>
  </si>
  <si>
    <t>7618</t>
  </si>
  <si>
    <t>7642</t>
  </si>
  <si>
    <t>7629</t>
  </si>
  <si>
    <t>7662</t>
  </si>
  <si>
    <t>7644</t>
  </si>
  <si>
    <t>7631</t>
  </si>
  <si>
    <t>7601</t>
  </si>
  <si>
    <t>7623</t>
  </si>
  <si>
    <t>7672</t>
  </si>
  <si>
    <t>7677</t>
  </si>
  <si>
    <t>7651</t>
  </si>
  <si>
    <t>7626</t>
  </si>
  <si>
    <t>7673</t>
  </si>
  <si>
    <t>7652</t>
  </si>
  <si>
    <t>7671</t>
  </si>
  <si>
    <t>7633</t>
  </si>
  <si>
    <t>7637</t>
  </si>
  <si>
    <t>7653</t>
  </si>
  <si>
    <t>7641</t>
  </si>
  <si>
    <t>7616</t>
  </si>
  <si>
    <t>7613</t>
  </si>
  <si>
    <t>7603</t>
  </si>
  <si>
    <t>7608</t>
  </si>
  <si>
    <t>7634</t>
  </si>
  <si>
    <t>7636</t>
  </si>
  <si>
    <t>7801</t>
  </si>
  <si>
    <t>7900</t>
  </si>
  <si>
    <t>7905</t>
  </si>
  <si>
    <t>7915</t>
  </si>
  <si>
    <t>8300</t>
  </si>
  <si>
    <t>8400</t>
  </si>
  <si>
    <t>8521</t>
  </si>
  <si>
    <t>8602</t>
  </si>
  <si>
    <t>8603</t>
  </si>
  <si>
    <t>8604</t>
  </si>
  <si>
    <t>8601</t>
  </si>
  <si>
    <t>8605</t>
  </si>
  <si>
    <t>8712</t>
  </si>
  <si>
    <t>8713</t>
  </si>
  <si>
    <t>8711</t>
  </si>
  <si>
    <t>1201</t>
  </si>
  <si>
    <t>2200</t>
  </si>
  <si>
    <t>2207</t>
  </si>
  <si>
    <t>2208</t>
  </si>
  <si>
    <t>2206</t>
  </si>
  <si>
    <t>3105</t>
  </si>
  <si>
    <t>3206</t>
  </si>
  <si>
    <t>3207</t>
  </si>
  <si>
    <t>3403</t>
  </si>
  <si>
    <t>3404</t>
  </si>
  <si>
    <t>3402</t>
  </si>
  <si>
    <t>3406</t>
  </si>
  <si>
    <t>3405</t>
  </si>
  <si>
    <t>3401</t>
  </si>
  <si>
    <t>3522</t>
  </si>
  <si>
    <t>3521</t>
  </si>
  <si>
    <t>4102</t>
  </si>
  <si>
    <t>4205</t>
  </si>
  <si>
    <t>4206</t>
  </si>
  <si>
    <t>4207</t>
  </si>
  <si>
    <t>4209</t>
  </si>
  <si>
    <t>4208</t>
  </si>
  <si>
    <t>4203</t>
  </si>
  <si>
    <t>4204</t>
  </si>
  <si>
    <t>4315</t>
  </si>
  <si>
    <t>4365</t>
  </si>
  <si>
    <t>4307</t>
  </si>
  <si>
    <t>4434</t>
  </si>
  <si>
    <t>4433</t>
  </si>
  <si>
    <t>4381</t>
  </si>
  <si>
    <t>4384</t>
  </si>
  <si>
    <t>4313</t>
  </si>
  <si>
    <t>4322</t>
  </si>
  <si>
    <t>4352</t>
  </si>
  <si>
    <t>4465</t>
  </si>
  <si>
    <t>4377</t>
  </si>
  <si>
    <t>4482</t>
  </si>
  <si>
    <t>4481</t>
  </si>
  <si>
    <t>4425</t>
  </si>
  <si>
    <t>4442</t>
  </si>
  <si>
    <t>4321</t>
  </si>
  <si>
    <t>4436</t>
  </si>
  <si>
    <t>4406</t>
  </si>
  <si>
    <t>4308</t>
  </si>
  <si>
    <t>4419</t>
  </si>
  <si>
    <t>4347</t>
  </si>
  <si>
    <t>4488</t>
  </si>
  <si>
    <t>4487</t>
  </si>
  <si>
    <t>4383</t>
  </si>
  <si>
    <t>4435</t>
  </si>
  <si>
    <t>4454</t>
  </si>
  <si>
    <t>4386</t>
  </si>
  <si>
    <t>4326</t>
  </si>
  <si>
    <t>4452</t>
  </si>
  <si>
    <t>4388</t>
  </si>
  <si>
    <t>4474</t>
  </si>
  <si>
    <t>4411</t>
  </si>
  <si>
    <t>4491</t>
  </si>
  <si>
    <t>4329</t>
  </si>
  <si>
    <t>4437</t>
  </si>
  <si>
    <t>4446</t>
  </si>
  <si>
    <t>4407</t>
  </si>
  <si>
    <t>4353</t>
  </si>
  <si>
    <t>4375</t>
  </si>
  <si>
    <t>4424</t>
  </si>
  <si>
    <t>4405</t>
  </si>
  <si>
    <t>4317</t>
  </si>
  <si>
    <t>4323</t>
  </si>
  <si>
    <t>4306</t>
  </si>
  <si>
    <t>4362</t>
  </si>
  <si>
    <t>4325</t>
  </si>
  <si>
    <t>4333</t>
  </si>
  <si>
    <t>4344</t>
  </si>
  <si>
    <t>4444</t>
  </si>
  <si>
    <t>4387</t>
  </si>
  <si>
    <t>4471</t>
  </si>
  <si>
    <t>4492</t>
  </si>
  <si>
    <t>4328</t>
  </si>
  <si>
    <t>4378</t>
  </si>
  <si>
    <t>4427</t>
  </si>
  <si>
    <t>4348</t>
  </si>
  <si>
    <t>4418</t>
  </si>
  <si>
    <t>4382</t>
  </si>
  <si>
    <t>4484</t>
  </si>
  <si>
    <t>4486</t>
  </si>
  <si>
    <t>4342</t>
  </si>
  <si>
    <t>4345</t>
  </si>
  <si>
    <t>4431</t>
  </si>
  <si>
    <t>4439</t>
  </si>
  <si>
    <t>4408</t>
  </si>
  <si>
    <t>4404</t>
  </si>
  <si>
    <t>4385</t>
  </si>
  <si>
    <t>4417</t>
  </si>
  <si>
    <t>4346</t>
  </si>
  <si>
    <t>4389</t>
  </si>
  <si>
    <t>4472</t>
  </si>
  <si>
    <t>4361</t>
  </si>
  <si>
    <t>4314</t>
  </si>
  <si>
    <t>4475</t>
  </si>
  <si>
    <t>4351</t>
  </si>
  <si>
    <t>4363</t>
  </si>
  <si>
    <t>4445</t>
  </si>
  <si>
    <t>4441</t>
  </si>
  <si>
    <t>4495</t>
  </si>
  <si>
    <t>4494</t>
  </si>
  <si>
    <t>4364</t>
  </si>
  <si>
    <t>4316</t>
  </si>
  <si>
    <t>4456</t>
  </si>
  <si>
    <t>4312</t>
  </si>
  <si>
    <t>4483</t>
  </si>
  <si>
    <t>4493</t>
  </si>
  <si>
    <t>4354</t>
  </si>
  <si>
    <t>4414</t>
  </si>
  <si>
    <t>4343</t>
  </si>
  <si>
    <t>4462</t>
  </si>
  <si>
    <t>4401</t>
  </si>
  <si>
    <t>4451</t>
  </si>
  <si>
    <t>4371</t>
  </si>
  <si>
    <t>4374</t>
  </si>
  <si>
    <t>4461</t>
  </si>
  <si>
    <t>4331</t>
  </si>
  <si>
    <t>4311</t>
  </si>
  <si>
    <t>4332</t>
  </si>
  <si>
    <t>4485</t>
  </si>
  <si>
    <t>4402</t>
  </si>
  <si>
    <t>4403</t>
  </si>
  <si>
    <t>4496</t>
  </si>
  <si>
    <t>4464</t>
  </si>
  <si>
    <t>4327</t>
  </si>
  <si>
    <t>4324</t>
  </si>
  <si>
    <t>4372</t>
  </si>
  <si>
    <t>4443</t>
  </si>
  <si>
    <t>4473</t>
  </si>
  <si>
    <t>4416</t>
  </si>
  <si>
    <t>4415</t>
  </si>
  <si>
    <t>4438</t>
  </si>
  <si>
    <t>4334</t>
  </si>
  <si>
    <t>4497</t>
  </si>
  <si>
    <t>4376</t>
  </si>
  <si>
    <t>4355</t>
  </si>
  <si>
    <t>4453</t>
  </si>
  <si>
    <t>4373</t>
  </si>
  <si>
    <t>4455</t>
  </si>
  <si>
    <t>4463</t>
  </si>
  <si>
    <t>4341</t>
  </si>
  <si>
    <t>4500</t>
  </si>
  <si>
    <t>4503</t>
  </si>
  <si>
    <t>4502</t>
  </si>
  <si>
    <t>4501</t>
  </si>
  <si>
    <t>5500</t>
  </si>
  <si>
    <t>5523</t>
  </si>
  <si>
    <t>5507</t>
  </si>
  <si>
    <t>5521</t>
  </si>
  <si>
    <t>5513</t>
  </si>
  <si>
    <t>5502</t>
  </si>
  <si>
    <t>5512</t>
  </si>
  <si>
    <t>5503</t>
  </si>
  <si>
    <t>5504</t>
  </si>
  <si>
    <t>5522</t>
  </si>
  <si>
    <t>5514</t>
  </si>
  <si>
    <t>5506</t>
  </si>
  <si>
    <t>5505</t>
  </si>
  <si>
    <t>5616</t>
  </si>
  <si>
    <t>5614</t>
  </si>
  <si>
    <t>5612</t>
  </si>
  <si>
    <t>5621</t>
  </si>
  <si>
    <t>5615</t>
  </si>
  <si>
    <t>5617</t>
  </si>
  <si>
    <t>5613</t>
  </si>
  <si>
    <t>5618</t>
  </si>
  <si>
    <t>1262</t>
  </si>
  <si>
    <t>1272</t>
  </si>
  <si>
    <t>1261</t>
  </si>
  <si>
    <t>1271</t>
  </si>
  <si>
    <t>1306</t>
  </si>
  <si>
    <t>1308</t>
  </si>
  <si>
    <t>1500</t>
  </si>
  <si>
    <t>1504</t>
  </si>
  <si>
    <t>1717</t>
  </si>
  <si>
    <t>1712</t>
  </si>
  <si>
    <t>1711</t>
  </si>
  <si>
    <t>1727</t>
  </si>
  <si>
    <t>1720</t>
  </si>
  <si>
    <t>1716</t>
  </si>
  <si>
    <t>1714</t>
  </si>
  <si>
    <t>1736</t>
  </si>
  <si>
    <t>0241</t>
  </si>
  <si>
    <t>0537</t>
  </si>
  <si>
    <t>0338</t>
  </si>
  <si>
    <t>0389</t>
  </si>
  <si>
    <t>0339</t>
  </si>
  <si>
    <t>0405</t>
  </si>
  <si>
    <t>1206</t>
  </si>
  <si>
    <t>1325</t>
  </si>
  <si>
    <t>1344</t>
  </si>
  <si>
    <t>1312</t>
  </si>
  <si>
    <t>1323</t>
  </si>
  <si>
    <t>1451</t>
  </si>
  <si>
    <t>1452</t>
  </si>
  <si>
    <t>1453</t>
  </si>
  <si>
    <t>1442</t>
  </si>
  <si>
    <t>1443</t>
  </si>
  <si>
    <t>1421</t>
  </si>
  <si>
    <t>0309</t>
  </si>
  <si>
    <t>0308</t>
  </si>
  <si>
    <t>1321</t>
  </si>
  <si>
    <t>1345</t>
  </si>
  <si>
    <t>2300</t>
  </si>
  <si>
    <t>2323</t>
  </si>
  <si>
    <t>2322</t>
  </si>
  <si>
    <t>2326</t>
  </si>
  <si>
    <t>2321</t>
  </si>
  <si>
    <t>2324</t>
  </si>
  <si>
    <t>2327</t>
  </si>
  <si>
    <t>2325</t>
  </si>
  <si>
    <t>2505</t>
  </si>
  <si>
    <t>2501</t>
  </si>
  <si>
    <t>2700</t>
  </si>
  <si>
    <t>2714</t>
  </si>
  <si>
    <t>2742</t>
  </si>
  <si>
    <t>2735</t>
  </si>
  <si>
    <t>2724</t>
  </si>
  <si>
    <t>2701</t>
  </si>
  <si>
    <t>2754</t>
  </si>
  <si>
    <t>2722</t>
  </si>
  <si>
    <t>2703</t>
  </si>
  <si>
    <t>2745</t>
  </si>
  <si>
    <t>2702</t>
  </si>
  <si>
    <t>2733</t>
  </si>
  <si>
    <t>2751</t>
  </si>
  <si>
    <t>2725</t>
  </si>
  <si>
    <t>2743</t>
  </si>
  <si>
    <t>2712</t>
  </si>
  <si>
    <t>2752</t>
  </si>
  <si>
    <t>2715</t>
  </si>
  <si>
    <t>2732</t>
  </si>
  <si>
    <t>2723</t>
  </si>
  <si>
    <t>2721</t>
  </si>
  <si>
    <t>2746</t>
  </si>
  <si>
    <t>2753</t>
  </si>
  <si>
    <t>2761</t>
  </si>
  <si>
    <t>2713</t>
  </si>
  <si>
    <t>2705</t>
  </si>
  <si>
    <t>2734</t>
  </si>
  <si>
    <t>2704</t>
  </si>
  <si>
    <t>2747</t>
  </si>
  <si>
    <t>2744</t>
  </si>
  <si>
    <t>2803</t>
  </si>
  <si>
    <t>2818</t>
  </si>
  <si>
    <t>2817</t>
  </si>
  <si>
    <t>2815</t>
  </si>
  <si>
    <t>3107</t>
  </si>
  <si>
    <t>3113</t>
  </si>
  <si>
    <t>3165</t>
  </si>
  <si>
    <t>3164</t>
  </si>
  <si>
    <t>3167</t>
  </si>
  <si>
    <t>3139</t>
  </si>
  <si>
    <t>3158</t>
  </si>
  <si>
    <t>3123</t>
  </si>
  <si>
    <t>3156</t>
  </si>
  <si>
    <t>3138</t>
  </si>
  <si>
    <t>3273</t>
  </si>
  <si>
    <t>3272</t>
  </si>
  <si>
    <t>3284</t>
  </si>
  <si>
    <t>3286</t>
  </si>
  <si>
    <t>3287</t>
  </si>
  <si>
    <t>3278</t>
  </si>
  <si>
    <t>3282</t>
  </si>
  <si>
    <t>3275</t>
  </si>
  <si>
    <t>3513</t>
  </si>
  <si>
    <t>3524</t>
  </si>
  <si>
    <t>3525</t>
  </si>
  <si>
    <t>3542</t>
  </si>
  <si>
    <t>3543</t>
  </si>
  <si>
    <t>3611</t>
  </si>
  <si>
    <t>3651</t>
  </si>
  <si>
    <t>3682</t>
  </si>
  <si>
    <t>3662</t>
  </si>
  <si>
    <t>3642</t>
  </si>
  <si>
    <t>3635</t>
  </si>
  <si>
    <t>3671</t>
  </si>
  <si>
    <t>3633</t>
  </si>
  <si>
    <t>3636</t>
  </si>
  <si>
    <t>3673</t>
  </si>
  <si>
    <t>3684</t>
  </si>
  <si>
    <t>3623</t>
  </si>
  <si>
    <t>3643</t>
  </si>
  <si>
    <t>3672</t>
  </si>
  <si>
    <t>3641</t>
  </si>
  <si>
    <t>3661</t>
  </si>
  <si>
    <t>3631</t>
  </si>
  <si>
    <t>3644</t>
  </si>
  <si>
    <t>3874</t>
  </si>
  <si>
    <t>3833</t>
  </si>
  <si>
    <t>3805</t>
  </si>
  <si>
    <t>3811</t>
  </si>
  <si>
    <t>3831</t>
  </si>
  <si>
    <t>3803</t>
  </si>
  <si>
    <t>3834</t>
  </si>
  <si>
    <t>3806</t>
  </si>
  <si>
    <t>3801</t>
  </si>
  <si>
    <t>3814</t>
  </si>
  <si>
    <t>3832</t>
  </si>
  <si>
    <t>0451</t>
  </si>
  <si>
    <t>1160</t>
  </si>
  <si>
    <t>1109</t>
  </si>
  <si>
    <t>1169</t>
  </si>
  <si>
    <t>1207</t>
  </si>
  <si>
    <t>1208</t>
  </si>
  <si>
    <t>1561</t>
  </si>
  <si>
    <t>1536</t>
  </si>
  <si>
    <t>1534</t>
  </si>
  <si>
    <t>1539</t>
  </si>
  <si>
    <t>1516</t>
  </si>
  <si>
    <t>1568</t>
  </si>
  <si>
    <t>1552</t>
  </si>
  <si>
    <t>1537</t>
  </si>
  <si>
    <t>1507</t>
  </si>
  <si>
    <t>1557</t>
  </si>
  <si>
    <t>1508</t>
  </si>
  <si>
    <t>1554</t>
  </si>
  <si>
    <t>1506</t>
  </si>
  <si>
    <t>1563</t>
  </si>
  <si>
    <t>1566</t>
  </si>
  <si>
    <t>1558</t>
  </si>
  <si>
    <t>1517</t>
  </si>
  <si>
    <t>1562</t>
  </si>
  <si>
    <t>1525</t>
  </si>
  <si>
    <t>1546</t>
  </si>
  <si>
    <t>1559</t>
  </si>
  <si>
    <t>1518</t>
  </si>
  <si>
    <t>1555</t>
  </si>
  <si>
    <t>1565</t>
  </si>
  <si>
    <t>1545</t>
  </si>
  <si>
    <t>1535</t>
  </si>
  <si>
    <t>1548</t>
  </si>
  <si>
    <t>1547</t>
  </si>
  <si>
    <t>1543</t>
  </si>
  <si>
    <t>1529</t>
  </si>
  <si>
    <t>1519</t>
  </si>
  <si>
    <t>1544</t>
  </si>
  <si>
    <t>1533</t>
  </si>
  <si>
    <t>1538</t>
  </si>
  <si>
    <t>1564</t>
  </si>
  <si>
    <t>2147</t>
  </si>
  <si>
    <t>2165</t>
  </si>
  <si>
    <t>2172</t>
  </si>
  <si>
    <t>2113</t>
  </si>
  <si>
    <t>2182</t>
  </si>
  <si>
    <t>2185</t>
  </si>
  <si>
    <t>2145</t>
  </si>
  <si>
    <t>2117</t>
  </si>
  <si>
    <t>2127</t>
  </si>
  <si>
    <t>2155</t>
  </si>
  <si>
    <t>2157</t>
  </si>
  <si>
    <t>2156</t>
  </si>
  <si>
    <t>2142</t>
  </si>
  <si>
    <t>2124</t>
  </si>
  <si>
    <t>2125</t>
  </si>
  <si>
    <t>2143</t>
  </si>
  <si>
    <t>2164</t>
  </si>
  <si>
    <t>2128</t>
  </si>
  <si>
    <t>2144</t>
  </si>
  <si>
    <t>2135</t>
  </si>
  <si>
    <t>2163</t>
  </si>
  <si>
    <t>2136</t>
  </si>
  <si>
    <t>2129</t>
  </si>
  <si>
    <t>2146</t>
  </si>
  <si>
    <t>2115</t>
  </si>
  <si>
    <t>2171</t>
  </si>
  <si>
    <t>2161</t>
  </si>
  <si>
    <t>2123</t>
  </si>
  <si>
    <t>2132</t>
  </si>
  <si>
    <t>2134</t>
  </si>
  <si>
    <t>2184</t>
  </si>
  <si>
    <t>2118</t>
  </si>
  <si>
    <t>2173</t>
  </si>
  <si>
    <t>2181</t>
  </si>
  <si>
    <t>2126</t>
  </si>
  <si>
    <t>2131</t>
  </si>
  <si>
    <t>2151</t>
  </si>
  <si>
    <t>2152</t>
  </si>
  <si>
    <t>2158</t>
  </si>
  <si>
    <t>2188</t>
  </si>
  <si>
    <t>2246</t>
  </si>
  <si>
    <t>2245</t>
  </si>
  <si>
    <t>2252</t>
  </si>
  <si>
    <t>2235</t>
  </si>
  <si>
    <t>2234</t>
  </si>
  <si>
    <t>2223</t>
  </si>
  <si>
    <t>2254</t>
  </si>
  <si>
    <t>2213</t>
  </si>
  <si>
    <t>2561</t>
  </si>
  <si>
    <t>2585</t>
  </si>
  <si>
    <t>2587</t>
  </si>
  <si>
    <t>2584</t>
  </si>
  <si>
    <t>2574</t>
  </si>
  <si>
    <t>2586</t>
  </si>
  <si>
    <t>2531</t>
  </si>
  <si>
    <t>2514</t>
  </si>
  <si>
    <t>2578</t>
  </si>
  <si>
    <t>2523</t>
  </si>
  <si>
    <t>2533</t>
  </si>
  <si>
    <t>2562</t>
  </si>
  <si>
    <t>2522</t>
  </si>
  <si>
    <t>2537</t>
  </si>
  <si>
    <t>2568</t>
  </si>
  <si>
    <t>2525</t>
  </si>
  <si>
    <t>2549</t>
  </si>
  <si>
    <t>2572</t>
  </si>
  <si>
    <t>2515</t>
  </si>
  <si>
    <t>2558</t>
  </si>
  <si>
    <t>2516</t>
  </si>
  <si>
    <t>2552</t>
  </si>
  <si>
    <t>2567</t>
  </si>
  <si>
    <t>2524</t>
  </si>
  <si>
    <t>2521</t>
  </si>
  <si>
    <t>2554</t>
  </si>
  <si>
    <t>2517</t>
  </si>
  <si>
    <t>2582</t>
  </si>
  <si>
    <t>2556</t>
  </si>
  <si>
    <t>2535</t>
  </si>
  <si>
    <t>2536</t>
  </si>
  <si>
    <t>2544</t>
  </si>
  <si>
    <t>2553</t>
  </si>
  <si>
    <t>2506</t>
  </si>
  <si>
    <t>2545</t>
  </si>
  <si>
    <t>2571</t>
  </si>
  <si>
    <t>2583</t>
  </si>
  <si>
    <t>2569</t>
  </si>
  <si>
    <t>2527</t>
  </si>
  <si>
    <t>2548</t>
  </si>
  <si>
    <t>2563</t>
  </si>
  <si>
    <t>2547</t>
  </si>
  <si>
    <t>2559</t>
  </si>
  <si>
    <t>2588</t>
  </si>
  <si>
    <t>2681</t>
  </si>
  <si>
    <t>2683</t>
  </si>
  <si>
    <t>2688</t>
  </si>
  <si>
    <t>2635</t>
  </si>
  <si>
    <t>2643</t>
  </si>
  <si>
    <t>2668</t>
  </si>
  <si>
    <t>2641</t>
  </si>
  <si>
    <t>2686</t>
  </si>
  <si>
    <t>2627</t>
  </si>
  <si>
    <t>2645</t>
  </si>
  <si>
    <t>2674</t>
  </si>
  <si>
    <t>2687</t>
  </si>
  <si>
    <t>2677</t>
  </si>
  <si>
    <t>2615</t>
  </si>
  <si>
    <t>2665</t>
  </si>
  <si>
    <t>2816</t>
  </si>
  <si>
    <t>2865</t>
  </si>
  <si>
    <t>2731</t>
  </si>
  <si>
    <t>2756</t>
  </si>
  <si>
    <t>2779</t>
  </si>
  <si>
    <t>2821</t>
  </si>
  <si>
    <t>2877</t>
  </si>
  <si>
    <t>2822</t>
  </si>
  <si>
    <t>2856</t>
  </si>
  <si>
    <t>2778</t>
  </si>
  <si>
    <t>2845</t>
  </si>
  <si>
    <t>2875</t>
  </si>
  <si>
    <t>2774</t>
  </si>
  <si>
    <t>2864</t>
  </si>
  <si>
    <t>2841</t>
  </si>
  <si>
    <t>2871</t>
  </si>
  <si>
    <t>2777</t>
  </si>
  <si>
    <t>2775</t>
  </si>
  <si>
    <t>2851</t>
  </si>
  <si>
    <t>2757</t>
  </si>
  <si>
    <t>2854</t>
  </si>
  <si>
    <t>2823</t>
  </si>
  <si>
    <t>2874</t>
  </si>
  <si>
    <t>2844</t>
  </si>
  <si>
    <t>2861</t>
  </si>
  <si>
    <t>2873</t>
  </si>
  <si>
    <t>2857</t>
  </si>
  <si>
    <t>2863</t>
  </si>
  <si>
    <t>2782</t>
  </si>
  <si>
    <t>2785</t>
  </si>
  <si>
    <t>2842</t>
  </si>
  <si>
    <t>2826</t>
  </si>
  <si>
    <t>2843</t>
  </si>
  <si>
    <t>2781</t>
  </si>
  <si>
    <t>2762</t>
  </si>
  <si>
    <t>2716</t>
  </si>
  <si>
    <t>2773</t>
  </si>
  <si>
    <t>2835</t>
  </si>
  <si>
    <t>2832</t>
  </si>
  <si>
    <t>2834</t>
  </si>
  <si>
    <t>2828</t>
  </si>
  <si>
    <t>2827</t>
  </si>
  <si>
    <t>3100</t>
  </si>
  <si>
    <t>3178</t>
  </si>
  <si>
    <t>3174</t>
  </si>
  <si>
    <t>3159</t>
  </si>
  <si>
    <t>3157</t>
  </si>
  <si>
    <t>3108</t>
  </si>
  <si>
    <t>3177</t>
  </si>
  <si>
    <t>3147</t>
  </si>
  <si>
    <t>3173</t>
  </si>
  <si>
    <t>3176</t>
  </si>
  <si>
    <t>3168</t>
  </si>
  <si>
    <t>3179</t>
  </si>
  <si>
    <t>3109</t>
  </si>
  <si>
    <t>3175</t>
  </si>
  <si>
    <t>3215</t>
  </si>
  <si>
    <t>3213</t>
  </si>
  <si>
    <t>3211</t>
  </si>
  <si>
    <t>3364</t>
  </si>
  <si>
    <t>3382</t>
  </si>
  <si>
    <t>3342</t>
  </si>
  <si>
    <t>3372</t>
  </si>
  <si>
    <t>3361</t>
  </si>
  <si>
    <t>3362</t>
  </si>
  <si>
    <t>3381</t>
  </si>
  <si>
    <t>3501</t>
  </si>
  <si>
    <t>3506</t>
  </si>
  <si>
    <t>3507</t>
  </si>
  <si>
    <t>3504</t>
  </si>
  <si>
    <t>4100</t>
  </si>
  <si>
    <t>4113</t>
  </si>
  <si>
    <t>4115</t>
  </si>
  <si>
    <t>4112</t>
  </si>
  <si>
    <t>4111</t>
  </si>
  <si>
    <t>4142</t>
  </si>
  <si>
    <t>4103</t>
  </si>
  <si>
    <t>4137</t>
  </si>
  <si>
    <t>4104</t>
  </si>
  <si>
    <t>4138</t>
  </si>
  <si>
    <t>4145</t>
  </si>
  <si>
    <t>4155</t>
  </si>
  <si>
    <t>4117</t>
  </si>
  <si>
    <t>4144</t>
  </si>
  <si>
    <t>4101</t>
  </si>
  <si>
    <t>4156</t>
  </si>
  <si>
    <t>4157</t>
  </si>
  <si>
    <t>4153</t>
  </si>
  <si>
    <t>4141</t>
  </si>
  <si>
    <t>4154</t>
  </si>
  <si>
    <t>4151</t>
  </si>
  <si>
    <t>4143</t>
  </si>
  <si>
    <t>4223</t>
  </si>
  <si>
    <t>4224</t>
  </si>
  <si>
    <t>4301</t>
  </si>
  <si>
    <t>4700</t>
  </si>
  <si>
    <t>5204</t>
  </si>
  <si>
    <t>5203</t>
  </si>
  <si>
    <t>5202</t>
  </si>
  <si>
    <t>5345</t>
  </si>
  <si>
    <t>5326</t>
  </si>
  <si>
    <t>5335</t>
  </si>
  <si>
    <t>5337</t>
  </si>
  <si>
    <t>5321</t>
  </si>
  <si>
    <t>5342</t>
  </si>
  <si>
    <t>5341</t>
  </si>
  <si>
    <t>5323</t>
  </si>
  <si>
    <t>5322</t>
  </si>
  <si>
    <t>5325</t>
  </si>
  <si>
    <t>5324</t>
  </si>
  <si>
    <t>5327</t>
  </si>
  <si>
    <t>0261</t>
  </si>
  <si>
    <t>0265</t>
  </si>
  <si>
    <t>0264</t>
  </si>
  <si>
    <t>0263</t>
  </si>
  <si>
    <t>0262</t>
  </si>
  <si>
    <t>0407</t>
  </si>
  <si>
    <t>1251</t>
  </si>
  <si>
    <t>1224</t>
  </si>
  <si>
    <t>1244</t>
  </si>
  <si>
    <t>1355</t>
  </si>
  <si>
    <t>1624</t>
  </si>
  <si>
    <t>0418</t>
  </si>
  <si>
    <t>1362</t>
  </si>
  <si>
    <t>1368</t>
  </si>
  <si>
    <t>1365</t>
  </si>
  <si>
    <t>0225</t>
  </si>
  <si>
    <t>0442</t>
  </si>
  <si>
    <t>0463</t>
  </si>
  <si>
    <t>0266</t>
  </si>
  <si>
    <t>1254</t>
  </si>
  <si>
    <t>1253</t>
  </si>
  <si>
    <t>1263</t>
  </si>
  <si>
    <t>1316</t>
  </si>
  <si>
    <t>1314</t>
  </si>
  <si>
    <t>1307</t>
  </si>
  <si>
    <t>1327</t>
  </si>
  <si>
    <t>1553</t>
  </si>
  <si>
    <t>1541</t>
  </si>
  <si>
    <t>1700</t>
  </si>
  <si>
    <t>1751</t>
  </si>
  <si>
    <t>2400</t>
  </si>
  <si>
    <t>0282</t>
  </si>
  <si>
    <t>0283</t>
  </si>
  <si>
    <t>0281</t>
  </si>
  <si>
    <t>0285</t>
  </si>
  <si>
    <t>0286</t>
  </si>
  <si>
    <t>0284</t>
  </si>
  <si>
    <t>1454</t>
  </si>
  <si>
    <t>1456</t>
  </si>
  <si>
    <t>1455</t>
  </si>
  <si>
    <t>1771</t>
  </si>
  <si>
    <t>1781</t>
  </si>
  <si>
    <t>1783</t>
  </si>
  <si>
    <t>1784</t>
  </si>
  <si>
    <t>1782</t>
  </si>
  <si>
    <t>1764</t>
  </si>
  <si>
    <t>2221</t>
  </si>
  <si>
    <t>2308</t>
  </si>
  <si>
    <t>2307</t>
  </si>
  <si>
    <t>2306</t>
  </si>
  <si>
    <t>2564</t>
  </si>
  <si>
    <t>2566</t>
  </si>
  <si>
    <t>2565</t>
  </si>
  <si>
    <t>3117</t>
  </si>
  <si>
    <t>3116</t>
  </si>
  <si>
    <t>3462</t>
  </si>
  <si>
    <t>3465</t>
  </si>
  <si>
    <t>3464</t>
  </si>
  <si>
    <t>3463</t>
  </si>
  <si>
    <t>3461</t>
  </si>
  <si>
    <t>3519</t>
  </si>
  <si>
    <t>3517</t>
  </si>
  <si>
    <t>3516</t>
  </si>
  <si>
    <t>3518</t>
  </si>
  <si>
    <t>3514</t>
  </si>
  <si>
    <t>4152</t>
  </si>
  <si>
    <t>4335</t>
  </si>
  <si>
    <t>4336</t>
  </si>
  <si>
    <t>4517</t>
  </si>
  <si>
    <t>4755</t>
  </si>
  <si>
    <t>4754</t>
  </si>
  <si>
    <t>4752</t>
  </si>
  <si>
    <t>4824</t>
  </si>
  <si>
    <t>4801</t>
  </si>
  <si>
    <t>5413</t>
  </si>
  <si>
    <t>5407</t>
  </si>
  <si>
    <t>5404</t>
  </si>
  <si>
    <t>5408</t>
  </si>
  <si>
    <t>5405</t>
  </si>
  <si>
    <t>5416</t>
  </si>
  <si>
    <t>5403</t>
  </si>
  <si>
    <t>5402</t>
  </si>
  <si>
    <t>5600</t>
  </si>
  <si>
    <t>5611</t>
  </si>
  <si>
    <t>5723</t>
  </si>
  <si>
    <t>5721</t>
  </si>
  <si>
    <t>5801</t>
  </si>
  <si>
    <t>5821</t>
  </si>
  <si>
    <t>5813</t>
  </si>
  <si>
    <t>5822</t>
  </si>
  <si>
    <t>5814</t>
  </si>
  <si>
    <t>0272</t>
  </si>
  <si>
    <t>0275</t>
  </si>
  <si>
    <t>0274</t>
  </si>
  <si>
    <t>0271</t>
  </si>
  <si>
    <t>0273</t>
  </si>
  <si>
    <t>1266</t>
  </si>
  <si>
    <t>1265</t>
  </si>
  <si>
    <t>1275</t>
  </si>
  <si>
    <t>1276</t>
  </si>
  <si>
    <t>1277</t>
  </si>
  <si>
    <t>1264</t>
  </si>
  <si>
    <t>1273</t>
  </si>
  <si>
    <t>1274</t>
  </si>
  <si>
    <t>1366</t>
  </si>
  <si>
    <t>1375</t>
  </si>
  <si>
    <t>1363</t>
  </si>
  <si>
    <t>1364</t>
  </si>
  <si>
    <t>1374</t>
  </si>
  <si>
    <t>1373</t>
  </si>
  <si>
    <t>1372</t>
  </si>
  <si>
    <t>1600</t>
  </si>
  <si>
    <t>1625</t>
  </si>
  <si>
    <t>1746</t>
  </si>
  <si>
    <t>1748</t>
  </si>
  <si>
    <t>1753</t>
  </si>
  <si>
    <t>1941</t>
  </si>
  <si>
    <t>1984</t>
  </si>
  <si>
    <t>1942</t>
  </si>
  <si>
    <t>1961</t>
  </si>
  <si>
    <t>1982</t>
  </si>
  <si>
    <t>1971</t>
  </si>
  <si>
    <t>2332</t>
  </si>
  <si>
    <t>2343</t>
  </si>
  <si>
    <t>2342</t>
  </si>
  <si>
    <t>2423</t>
  </si>
  <si>
    <t>2418</t>
  </si>
  <si>
    <t>2426</t>
  </si>
  <si>
    <t>2416</t>
  </si>
  <si>
    <t>2415</t>
  </si>
  <si>
    <t>3233</t>
  </si>
  <si>
    <t>3232</t>
  </si>
  <si>
    <t>3352</t>
  </si>
  <si>
    <t>3355</t>
  </si>
  <si>
    <t>0218</t>
  </si>
  <si>
    <t>0235</t>
  </si>
  <si>
    <t>1270</t>
  </si>
  <si>
    <t>1278</t>
  </si>
  <si>
    <t>1279</t>
  </si>
  <si>
    <t>1267</t>
  </si>
  <si>
    <t>1268</t>
  </si>
  <si>
    <t>1269</t>
  </si>
  <si>
    <t>1376</t>
  </si>
  <si>
    <t>1444</t>
  </si>
  <si>
    <t>1449</t>
  </si>
  <si>
    <t>1445</t>
  </si>
  <si>
    <t>1446</t>
  </si>
  <si>
    <t>1441</t>
  </si>
  <si>
    <t>1447</t>
  </si>
  <si>
    <t>2274</t>
  </si>
  <si>
    <t>2276</t>
  </si>
  <si>
    <t>2275</t>
  </si>
  <si>
    <t>2273</t>
  </si>
  <si>
    <t>2282</t>
  </si>
  <si>
    <t>2283</t>
  </si>
  <si>
    <t>2284</t>
  </si>
  <si>
    <t>2285</t>
  </si>
  <si>
    <t>2286</t>
  </si>
  <si>
    <t>2272</t>
  </si>
  <si>
    <t>3245</t>
  </si>
  <si>
    <t>3220</t>
  </si>
  <si>
    <t>3242</t>
  </si>
  <si>
    <t>3243</t>
  </si>
  <si>
    <t>3241</t>
  </si>
  <si>
    <t>3244</t>
  </si>
  <si>
    <t>3253</t>
  </si>
  <si>
    <t>3254</t>
  </si>
  <si>
    <t>3255</t>
  </si>
  <si>
    <t>3256</t>
  </si>
  <si>
    <t>3257</t>
  </si>
  <si>
    <t>3258</t>
  </si>
  <si>
    <t>3259</t>
  </si>
  <si>
    <t>3251</t>
  </si>
  <si>
    <t>3219</t>
  </si>
  <si>
    <t>3212</t>
  </si>
  <si>
    <t>3214</t>
  </si>
  <si>
    <t>3216</t>
  </si>
  <si>
    <t>3217</t>
  </si>
  <si>
    <t>3248</t>
  </si>
  <si>
    <t>3261</t>
  </si>
  <si>
    <t>3262</t>
  </si>
  <si>
    <t>3210</t>
  </si>
  <si>
    <t>3208</t>
  </si>
  <si>
    <t>3209</t>
  </si>
  <si>
    <t>3281</t>
  </si>
  <si>
    <t>3283</t>
  </si>
  <si>
    <t>3218</t>
  </si>
  <si>
    <t>3230</t>
  </si>
  <si>
    <t>3231</t>
  </si>
  <si>
    <t>3221</t>
  </si>
  <si>
    <t>3222</t>
  </si>
  <si>
    <t>3223</t>
  </si>
  <si>
    <t>3377</t>
  </si>
  <si>
    <t>3365</t>
  </si>
  <si>
    <t>3366</t>
  </si>
  <si>
    <t>3367</t>
  </si>
  <si>
    <t>3373</t>
  </si>
  <si>
    <t>3374</t>
  </si>
  <si>
    <t>3371</t>
  </si>
  <si>
    <t>3368</t>
  </si>
  <si>
    <t>3375</t>
  </si>
  <si>
    <t>3363</t>
  </si>
  <si>
    <t>3441</t>
  </si>
  <si>
    <t>3484</t>
  </si>
  <si>
    <t>3480</t>
  </si>
  <si>
    <t>3481</t>
  </si>
  <si>
    <t>3482</t>
  </si>
  <si>
    <t>3483</t>
  </si>
  <si>
    <t>3603</t>
  </si>
  <si>
    <t>3605</t>
  </si>
  <si>
    <t>3774</t>
  </si>
  <si>
    <t>3772</t>
  </si>
  <si>
    <t>3777</t>
  </si>
  <si>
    <t>3771</t>
  </si>
  <si>
    <t>3778</t>
  </si>
  <si>
    <t>0287</t>
  </si>
  <si>
    <t>0426</t>
  </si>
  <si>
    <t>0548</t>
  </si>
  <si>
    <t>0547</t>
  </si>
  <si>
    <t>0540</t>
  </si>
  <si>
    <t>0549</t>
  </si>
  <si>
    <t>2114</t>
  </si>
  <si>
    <t>2116</t>
  </si>
  <si>
    <t>2108</t>
  </si>
  <si>
    <t>2166</t>
  </si>
  <si>
    <t>2162</t>
  </si>
  <si>
    <t>2153</t>
  </si>
  <si>
    <t>2154</t>
  </si>
  <si>
    <t>2137</t>
  </si>
  <si>
    <t>2133</t>
  </si>
  <si>
    <t>2148</t>
  </si>
  <si>
    <t>2141</t>
  </si>
  <si>
    <t>2106</t>
  </si>
  <si>
    <t>2168</t>
  </si>
  <si>
    <t>2107</t>
  </si>
  <si>
    <t>3180</t>
  </si>
  <si>
    <t>3186</t>
  </si>
  <si>
    <t>3187</t>
  </si>
  <si>
    <t>3188</t>
  </si>
  <si>
    <t>0210</t>
  </si>
  <si>
    <t>0219</t>
  </si>
  <si>
    <t>0220</t>
  </si>
  <si>
    <t>1182</t>
  </si>
  <si>
    <t>1347</t>
  </si>
  <si>
    <t>1329</t>
  </si>
  <si>
    <t>1336</t>
  </si>
  <si>
    <t>1320</t>
  </si>
  <si>
    <t>1334</t>
  </si>
  <si>
    <t>1318</t>
  </si>
  <si>
    <t>1317</t>
  </si>
  <si>
    <t>1315</t>
  </si>
  <si>
    <t>1309</t>
  </si>
  <si>
    <t>1310</t>
  </si>
  <si>
    <t>1471</t>
  </si>
  <si>
    <t>1472</t>
  </si>
  <si>
    <t>1473</t>
  </si>
  <si>
    <t>1474</t>
  </si>
  <si>
    <t>1475</t>
  </si>
  <si>
    <t>1476</t>
  </si>
  <si>
    <t>1477</t>
  </si>
  <si>
    <t>1478</t>
  </si>
  <si>
    <t>1479</t>
  </si>
  <si>
    <t>1480</t>
  </si>
  <si>
    <t>1481</t>
  </si>
  <si>
    <t>1482</t>
  </si>
  <si>
    <t>1483</t>
  </si>
  <si>
    <t>1484</t>
  </si>
  <si>
    <t>1457</t>
  </si>
  <si>
    <t>1458</t>
  </si>
  <si>
    <t>1459</t>
  </si>
  <si>
    <t>1460</t>
  </si>
  <si>
    <t>1461</t>
  </si>
  <si>
    <t>1462</t>
  </si>
  <si>
    <t>1463</t>
  </si>
  <si>
    <t>1464</t>
  </si>
  <si>
    <t>1485</t>
  </si>
  <si>
    <t>0247</t>
  </si>
  <si>
    <t>0245</t>
  </si>
  <si>
    <t>1581</t>
  </si>
  <si>
    <t>1582</t>
  </si>
  <si>
    <t>0473</t>
  </si>
  <si>
    <t>0472</t>
  </si>
  <si>
    <t>0583</t>
  </si>
  <si>
    <t>0565</t>
  </si>
  <si>
    <t>0564</t>
  </si>
  <si>
    <t>0576</t>
  </si>
  <si>
    <t>0575</t>
  </si>
  <si>
    <t>0577</t>
  </si>
  <si>
    <t>0510</t>
  </si>
  <si>
    <t>0579</t>
  </si>
  <si>
    <t>0563</t>
  </si>
  <si>
    <t>0566</t>
  </si>
  <si>
    <t>0578</t>
  </si>
  <si>
    <t>0700</t>
  </si>
  <si>
    <t>0780</t>
  </si>
  <si>
    <t>0781</t>
  </si>
  <si>
    <t>1172</t>
  </si>
  <si>
    <t>1200</t>
  </si>
  <si>
    <t>1232</t>
  </si>
  <si>
    <t>1247</t>
  </si>
  <si>
    <t>1465</t>
  </si>
  <si>
    <t>1467</t>
  </si>
  <si>
    <t>1418</t>
  </si>
  <si>
    <t>1572</t>
  </si>
  <si>
    <t>1571</t>
  </si>
  <si>
    <t>1570</t>
  </si>
  <si>
    <t>1577</t>
  </si>
  <si>
    <t>1540</t>
  </si>
  <si>
    <t>1549</t>
  </si>
  <si>
    <t>1550</t>
  </si>
  <si>
    <t>1556</t>
  </si>
  <si>
    <t>0166</t>
  </si>
  <si>
    <t>0254</t>
  </si>
  <si>
    <t>1337</t>
  </si>
  <si>
    <t>1335</t>
  </si>
  <si>
    <t>1752</t>
  </si>
  <si>
    <t>1733</t>
  </si>
  <si>
    <t>1772</t>
  </si>
  <si>
    <t>1774</t>
  </si>
  <si>
    <t>1773</t>
  </si>
  <si>
    <t>1763</t>
  </si>
  <si>
    <t>2100</t>
  </si>
  <si>
    <t>2109</t>
  </si>
  <si>
    <t>2600</t>
  </si>
  <si>
    <t>3313</t>
  </si>
  <si>
    <t>3457</t>
  </si>
  <si>
    <t>3456</t>
  </si>
  <si>
    <t>3634</t>
  </si>
  <si>
    <t>3632</t>
  </si>
  <si>
    <t>3700</t>
  </si>
  <si>
    <t>3713</t>
  </si>
  <si>
    <t>3702</t>
  </si>
  <si>
    <t>3871</t>
  </si>
  <si>
    <t>3951</t>
  </si>
  <si>
    <t>4114</t>
  </si>
  <si>
    <t>4116</t>
  </si>
  <si>
    <t>4140</t>
  </si>
  <si>
    <t>4130</t>
  </si>
  <si>
    <t>4120</t>
  </si>
  <si>
    <t>4108</t>
  </si>
  <si>
    <t>4105</t>
  </si>
  <si>
    <t>4106</t>
  </si>
  <si>
    <t>4107</t>
  </si>
  <si>
    <t>4400</t>
  </si>
  <si>
    <t>0267</t>
  </si>
  <si>
    <t>1282</t>
  </si>
  <si>
    <t>1283</t>
  </si>
  <si>
    <t>1286</t>
  </si>
  <si>
    <t>1284</t>
  </si>
  <si>
    <t>1285</t>
  </si>
  <si>
    <t>2316</t>
  </si>
  <si>
    <t>2309</t>
  </si>
  <si>
    <t>0330</t>
  </si>
  <si>
    <t>1189</t>
  </si>
  <si>
    <t>1258</t>
  </si>
  <si>
    <t>1249</t>
  </si>
  <si>
    <t>1229</t>
  </si>
  <si>
    <t>2337</t>
  </si>
  <si>
    <t>2336</t>
  </si>
  <si>
    <t>2459</t>
  </si>
  <si>
    <t>2460</t>
  </si>
  <si>
    <t>0467</t>
  </si>
  <si>
    <t>1639</t>
  </si>
  <si>
    <t>1630</t>
  </si>
  <si>
    <t>1653</t>
  </si>
  <si>
    <t>1655</t>
  </si>
  <si>
    <t>1656</t>
  </si>
  <si>
    <t>1657</t>
  </si>
  <si>
    <t>1658</t>
  </si>
  <si>
    <t>1800</t>
  </si>
  <si>
    <t>1843</t>
  </si>
  <si>
    <t>1811</t>
  </si>
  <si>
    <t>1844</t>
  </si>
  <si>
    <t>1835</t>
  </si>
  <si>
    <t>1821</t>
  </si>
  <si>
    <t>0569</t>
  </si>
  <si>
    <t>0567</t>
  </si>
  <si>
    <t>0568</t>
  </si>
  <si>
    <t>0586</t>
  </si>
  <si>
    <t>0587</t>
  </si>
  <si>
    <t>0560</t>
  </si>
  <si>
    <t>0628</t>
  </si>
  <si>
    <t>1130</t>
  </si>
  <si>
    <t>1129</t>
  </si>
  <si>
    <t>1139</t>
  </si>
  <si>
    <t>1140</t>
  </si>
  <si>
    <t>1367</t>
  </si>
  <si>
    <t>1486</t>
  </si>
  <si>
    <t>1646</t>
  </si>
  <si>
    <t>1785</t>
  </si>
  <si>
    <t>2140</t>
  </si>
  <si>
    <t>2380</t>
  </si>
  <si>
    <t>2388</t>
  </si>
  <si>
    <t>2576</t>
  </si>
  <si>
    <t>2573</t>
  </si>
  <si>
    <t>2575</t>
  </si>
  <si>
    <t>2577</t>
  </si>
  <si>
    <t>2682</t>
  </si>
  <si>
    <t>3149</t>
  </si>
  <si>
    <t>3228</t>
  </si>
  <si>
    <t>3227</t>
  </si>
  <si>
    <t>3351</t>
  </si>
  <si>
    <t>0783</t>
  </si>
  <si>
    <t>0788</t>
  </si>
  <si>
    <t>0782</t>
  </si>
  <si>
    <t>0786</t>
  </si>
  <si>
    <t>1245</t>
  </si>
  <si>
    <t>1246</t>
  </si>
  <si>
    <t>1252</t>
  </si>
  <si>
    <t>1583</t>
  </si>
  <si>
    <t>1573</t>
  </si>
  <si>
    <t>1532</t>
  </si>
  <si>
    <t>1709</t>
  </si>
  <si>
    <t>2138</t>
  </si>
  <si>
    <t>2448</t>
  </si>
  <si>
    <t>2446</t>
  </si>
  <si>
    <t>2636</t>
  </si>
  <si>
    <t>2637</t>
  </si>
  <si>
    <t>2772</t>
  </si>
  <si>
    <t>2776</t>
  </si>
  <si>
    <t>3334</t>
  </si>
  <si>
    <t>3576</t>
  </si>
  <si>
    <t>3586</t>
  </si>
  <si>
    <t>3577</t>
  </si>
  <si>
    <t>3573</t>
  </si>
  <si>
    <t>3578</t>
  </si>
  <si>
    <t>3575</t>
  </si>
  <si>
    <t>3666</t>
  </si>
  <si>
    <t>3674</t>
  </si>
  <si>
    <t>3663</t>
  </si>
  <si>
    <t>3664</t>
  </si>
  <si>
    <t>3675</t>
  </si>
  <si>
    <t>3721</t>
  </si>
  <si>
    <t>3724</t>
  </si>
  <si>
    <t>3701</t>
  </si>
  <si>
    <t>3703</t>
  </si>
  <si>
    <t>3704</t>
  </si>
  <si>
    <t>3705</t>
  </si>
  <si>
    <t>3706</t>
  </si>
  <si>
    <t>3727</t>
  </si>
  <si>
    <t>3718</t>
  </si>
  <si>
    <t>3732</t>
  </si>
  <si>
    <t>3722</t>
  </si>
  <si>
    <t>3734</t>
  </si>
  <si>
    <t>3723</t>
  </si>
  <si>
    <t>3735</t>
  </si>
  <si>
    <t>3725</t>
  </si>
  <si>
    <t>3712</t>
  </si>
  <si>
    <t>3714</t>
  </si>
  <si>
    <t>3715</t>
  </si>
  <si>
    <t>3716</t>
  </si>
  <si>
    <t>3717</t>
  </si>
  <si>
    <t>3736</t>
  </si>
  <si>
    <t>3872</t>
  </si>
  <si>
    <t>3961</t>
  </si>
  <si>
    <t>3963</t>
  </si>
  <si>
    <t>3964</t>
  </si>
  <si>
    <t>3966</t>
  </si>
  <si>
    <t>4337</t>
  </si>
  <si>
    <t>4357</t>
  </si>
  <si>
    <t>5241</t>
  </si>
  <si>
    <t>5234</t>
  </si>
  <si>
    <t>5235</t>
  </si>
  <si>
    <t>5246</t>
  </si>
  <si>
    <t>5231</t>
  </si>
  <si>
    <t>5233</t>
  </si>
  <si>
    <t>5242</t>
  </si>
  <si>
    <t>5245</t>
  </si>
  <si>
    <t>5307</t>
  </si>
  <si>
    <t>5301</t>
  </si>
  <si>
    <t>5309</t>
  </si>
  <si>
    <t>5314</t>
  </si>
  <si>
    <t>5308</t>
  </si>
  <si>
    <t>5465</t>
  </si>
  <si>
    <t>5463</t>
  </si>
  <si>
    <t>5462</t>
  </si>
  <si>
    <t>5464</t>
  </si>
  <si>
    <t>5461</t>
  </si>
  <si>
    <t>5466</t>
  </si>
  <si>
    <t>5542</t>
  </si>
  <si>
    <t>5547</t>
  </si>
  <si>
    <t>5554</t>
  </si>
  <si>
    <t>5544</t>
  </si>
  <si>
    <t>5548</t>
  </si>
  <si>
    <t>5557</t>
  </si>
  <si>
    <t>5543</t>
  </si>
  <si>
    <t>5545</t>
  </si>
  <si>
    <t>5634</t>
  </si>
  <si>
    <t>5635</t>
  </si>
  <si>
    <t>5631</t>
  </si>
  <si>
    <t>5601</t>
  </si>
  <si>
    <t>5636</t>
  </si>
  <si>
    <t>5608</t>
  </si>
  <si>
    <t>5622</t>
  </si>
  <si>
    <t>5632</t>
  </si>
  <si>
    <t>5865</t>
  </si>
  <si>
    <t>5866</t>
  </si>
  <si>
    <t>5868</t>
  </si>
  <si>
    <t>5869</t>
  </si>
  <si>
    <t>0558</t>
  </si>
  <si>
    <t>1707</t>
  </si>
  <si>
    <t>1704</t>
  </si>
  <si>
    <t>1708</t>
  </si>
  <si>
    <t>2220</t>
  </si>
  <si>
    <t>2237</t>
  </si>
  <si>
    <t>2363</t>
  </si>
  <si>
    <t>2367</t>
  </si>
  <si>
    <t>2368</t>
  </si>
  <si>
    <t>2366</t>
  </si>
  <si>
    <t>2800</t>
  </si>
  <si>
    <t>3136</t>
  </si>
  <si>
    <t>2941</t>
  </si>
  <si>
    <t>2943</t>
  </si>
  <si>
    <t>2942</t>
  </si>
  <si>
    <t>3224</t>
  </si>
  <si>
    <t>3523</t>
  </si>
  <si>
    <t>4126</t>
  </si>
  <si>
    <t>4468</t>
  </si>
  <si>
    <t>4457</t>
  </si>
  <si>
    <t>4582</t>
  </si>
  <si>
    <t>4581</t>
  </si>
  <si>
    <t>5101</t>
  </si>
  <si>
    <t>5113</t>
  </si>
  <si>
    <t>5212</t>
  </si>
  <si>
    <t>5211</t>
  </si>
  <si>
    <t>5206</t>
  </si>
  <si>
    <t>5205</t>
  </si>
  <si>
    <t>5207</t>
  </si>
  <si>
    <t>5444</t>
  </si>
  <si>
    <t>5443</t>
  </si>
  <si>
    <t>5441</t>
  </si>
  <si>
    <t>5442</t>
  </si>
  <si>
    <t>5562</t>
  </si>
  <si>
    <t>5555</t>
  </si>
  <si>
    <t>5551</t>
  </si>
  <si>
    <t>5563</t>
  </si>
  <si>
    <t>5553</t>
  </si>
  <si>
    <t>5725</t>
  </si>
  <si>
    <t>5714</t>
  </si>
  <si>
    <t>5765</t>
  </si>
  <si>
    <t>5703</t>
  </si>
  <si>
    <t>5753</t>
  </si>
  <si>
    <t>5763</t>
  </si>
  <si>
    <t>5734</t>
  </si>
  <si>
    <t>5762</t>
  </si>
  <si>
    <t>5755</t>
  </si>
  <si>
    <t>5761</t>
  </si>
  <si>
    <t>5806</t>
  </si>
  <si>
    <t>5802</t>
  </si>
  <si>
    <t>5805</t>
  </si>
  <si>
    <t>5803</t>
  </si>
  <si>
    <t>5808</t>
  </si>
  <si>
    <t>5825</t>
  </si>
  <si>
    <t>5815</t>
  </si>
  <si>
    <t>5807</t>
  </si>
  <si>
    <t>5823</t>
  </si>
  <si>
    <t>5804</t>
  </si>
  <si>
    <t>5816</t>
  </si>
  <si>
    <t>5952</t>
  </si>
  <si>
    <t>5955</t>
  </si>
  <si>
    <t>5953</t>
  </si>
  <si>
    <t>6225</t>
  </si>
  <si>
    <t>6232</t>
  </si>
  <si>
    <t>6231</t>
  </si>
  <si>
    <t>6233</t>
  </si>
  <si>
    <t>6228</t>
  </si>
  <si>
    <t>6226</t>
  </si>
  <si>
    <t>6385</t>
  </si>
  <si>
    <t>6384</t>
  </si>
  <si>
    <t>6642</t>
  </si>
  <si>
    <t>6565</t>
  </si>
  <si>
    <t>6572</t>
  </si>
  <si>
    <t>6561</t>
  </si>
  <si>
    <t>6562</t>
  </si>
  <si>
    <t>6574</t>
  </si>
  <si>
    <t>6564</t>
  </si>
  <si>
    <t>6576</t>
  </si>
  <si>
    <t>6573</t>
  </si>
  <si>
    <t>6575</t>
  </si>
  <si>
    <t>6563</t>
  </si>
  <si>
    <t>6571</t>
  </si>
  <si>
    <t>6645</t>
  </si>
  <si>
    <t>6643</t>
  </si>
  <si>
    <t>6644</t>
  </si>
  <si>
    <t>6754</t>
  </si>
  <si>
    <t>6755</t>
  </si>
  <si>
    <t>6756</t>
  </si>
  <si>
    <t>6751</t>
  </si>
  <si>
    <t>6757</t>
  </si>
  <si>
    <t>0428</t>
  </si>
  <si>
    <t>1436</t>
  </si>
  <si>
    <t>1585</t>
  </si>
  <si>
    <t>1584</t>
  </si>
  <si>
    <t>1586</t>
  </si>
  <si>
    <t>1587</t>
  </si>
  <si>
    <t>2382</t>
  </si>
  <si>
    <t>2356</t>
  </si>
  <si>
    <t>2381</t>
  </si>
  <si>
    <t>2371</t>
  </si>
  <si>
    <t>2354</t>
  </si>
  <si>
    <t>2373</t>
  </si>
  <si>
    <t>2383</t>
  </si>
  <si>
    <t>2310</t>
  </si>
  <si>
    <t>2424</t>
  </si>
  <si>
    <t>4127</t>
  </si>
  <si>
    <t>4118</t>
  </si>
  <si>
    <t>4147</t>
  </si>
  <si>
    <t>4356</t>
  </si>
  <si>
    <t>4526</t>
  </si>
  <si>
    <t>4521</t>
  </si>
  <si>
    <t>4525</t>
  </si>
  <si>
    <t>5171</t>
  </si>
  <si>
    <t>5174</t>
  </si>
  <si>
    <t>5172</t>
  </si>
  <si>
    <t>5173</t>
  </si>
  <si>
    <t>5354</t>
  </si>
  <si>
    <t>5364</t>
  </si>
  <si>
    <t>5362</t>
  </si>
  <si>
    <t>5355</t>
  </si>
  <si>
    <t>5363</t>
  </si>
  <si>
    <t>5353</t>
  </si>
  <si>
    <t>5352</t>
  </si>
  <si>
    <t>5365</t>
  </si>
  <si>
    <t>5361</t>
  </si>
  <si>
    <t>5552</t>
  </si>
  <si>
    <t>5541</t>
  </si>
  <si>
    <t>6133</t>
  </si>
  <si>
    <t>6132</t>
  </si>
  <si>
    <t>6131</t>
  </si>
  <si>
    <t>6242</t>
  </si>
  <si>
    <t>6272</t>
  </si>
  <si>
    <t>6321</t>
  </si>
  <si>
    <t>6325</t>
  </si>
  <si>
    <t>6323</t>
  </si>
  <si>
    <t>6322</t>
  </si>
  <si>
    <t>6329</t>
  </si>
  <si>
    <t>6327</t>
  </si>
  <si>
    <t>6328</t>
  </si>
  <si>
    <t>6400</t>
  </si>
  <si>
    <t>6415</t>
  </si>
  <si>
    <t>6404</t>
  </si>
  <si>
    <t>6414</t>
  </si>
  <si>
    <t>6401</t>
  </si>
  <si>
    <t>6509</t>
  </si>
  <si>
    <t>6508</t>
  </si>
  <si>
    <t>0246</t>
  </si>
  <si>
    <t>0435</t>
  </si>
  <si>
    <t>0410</t>
  </si>
  <si>
    <t>0432</t>
  </si>
  <si>
    <t>1219</t>
  </si>
  <si>
    <t>1220</t>
  </si>
  <si>
    <t>1326</t>
  </si>
  <si>
    <t>1119</t>
  </si>
  <si>
    <t>1360</t>
  </si>
  <si>
    <t>1358</t>
  </si>
  <si>
    <t>2318</t>
  </si>
  <si>
    <t>1328</t>
  </si>
  <si>
    <t>1359</t>
  </si>
  <si>
    <t>2328</t>
  </si>
  <si>
    <t>1350</t>
  </si>
  <si>
    <t>1348</t>
  </si>
  <si>
    <t>1349</t>
  </si>
  <si>
    <t>1357</t>
  </si>
  <si>
    <t>1339</t>
  </si>
  <si>
    <t>1466</t>
  </si>
  <si>
    <t>1438</t>
  </si>
  <si>
    <t>1609</t>
  </si>
  <si>
    <t>0119</t>
  </si>
  <si>
    <t>0349</t>
  </si>
  <si>
    <t>1626</t>
  </si>
  <si>
    <t>1725</t>
  </si>
  <si>
    <t>1734</t>
  </si>
  <si>
    <t>1726</t>
  </si>
  <si>
    <t>1754</t>
  </si>
  <si>
    <t>1755</t>
  </si>
  <si>
    <t>1757</t>
  </si>
  <si>
    <t>1756</t>
  </si>
  <si>
    <t>1735</t>
  </si>
  <si>
    <t>1806</t>
  </si>
  <si>
    <t>2176</t>
  </si>
  <si>
    <t>2179</t>
  </si>
  <si>
    <t>2177</t>
  </si>
  <si>
    <t>2167</t>
  </si>
  <si>
    <t>2174</t>
  </si>
  <si>
    <t>2244</t>
  </si>
  <si>
    <t>2257</t>
  </si>
  <si>
    <t>2317</t>
  </si>
  <si>
    <t>2532</t>
  </si>
  <si>
    <t>2707</t>
  </si>
  <si>
    <t>2706</t>
  </si>
  <si>
    <t>0170</t>
  </si>
  <si>
    <t>0168</t>
  </si>
  <si>
    <t>0258</t>
  </si>
  <si>
    <t>0255</t>
  </si>
  <si>
    <t>0269</t>
  </si>
  <si>
    <t>0256</t>
  </si>
  <si>
    <t>0259</t>
  </si>
  <si>
    <t>1179</t>
  </si>
  <si>
    <t>0276</t>
  </si>
  <si>
    <t>0110</t>
  </si>
  <si>
    <t>1758</t>
  </si>
  <si>
    <t>1759</t>
  </si>
  <si>
    <t>1737</t>
  </si>
  <si>
    <t>1903</t>
  </si>
  <si>
    <t>1902</t>
  </si>
  <si>
    <t>1906</t>
  </si>
  <si>
    <t>2226</t>
  </si>
  <si>
    <t>2417</t>
  </si>
  <si>
    <t>2526</t>
  </si>
  <si>
    <t>2728</t>
  </si>
  <si>
    <t>2727</t>
  </si>
  <si>
    <t>2847</t>
  </si>
  <si>
    <t>2866</t>
  </si>
  <si>
    <t>2858</t>
  </si>
  <si>
    <t>2867</t>
  </si>
  <si>
    <t>2855</t>
  </si>
  <si>
    <t>2852</t>
  </si>
  <si>
    <t>2862</t>
  </si>
  <si>
    <t>2853</t>
  </si>
  <si>
    <t>3249</t>
  </si>
  <si>
    <t>3268</t>
  </si>
  <si>
    <t>3264</t>
  </si>
  <si>
    <t>3265</t>
  </si>
  <si>
    <t>3247</t>
  </si>
  <si>
    <t>3266</t>
  </si>
  <si>
    <t>3246</t>
  </si>
  <si>
    <t>3235</t>
  </si>
  <si>
    <t>3267</t>
  </si>
  <si>
    <t>3234</t>
  </si>
  <si>
    <t>3252</t>
  </si>
  <si>
    <t>3263</t>
  </si>
  <si>
    <t>4129</t>
  </si>
  <si>
    <t>4214</t>
  </si>
  <si>
    <t>4218</t>
  </si>
  <si>
    <t>4215</t>
  </si>
  <si>
    <t>4212</t>
  </si>
  <si>
    <t>4338</t>
  </si>
  <si>
    <t>4506</t>
  </si>
  <si>
    <t>4505</t>
  </si>
  <si>
    <t>4508</t>
  </si>
  <si>
    <t>4504</t>
  </si>
  <si>
    <t>4507</t>
  </si>
  <si>
    <t>4615</t>
  </si>
  <si>
    <t>4625</t>
  </si>
  <si>
    <t>4616</t>
  </si>
  <si>
    <t>5100</t>
  </si>
  <si>
    <t>5112</t>
  </si>
  <si>
    <t>5111</t>
  </si>
  <si>
    <t>5103</t>
  </si>
  <si>
    <t>5106</t>
  </si>
  <si>
    <t>5107</t>
  </si>
  <si>
    <t>5273</t>
  </si>
  <si>
    <t>5266</t>
  </si>
  <si>
    <t>5265</t>
  </si>
  <si>
    <t>5267</t>
  </si>
  <si>
    <t>5243</t>
  </si>
  <si>
    <t>5217</t>
  </si>
  <si>
    <t>5256</t>
  </si>
  <si>
    <t>5261</t>
  </si>
  <si>
    <t>5251</t>
  </si>
  <si>
    <t>5272</t>
  </si>
  <si>
    <t>5252</t>
  </si>
  <si>
    <t>5232</t>
  </si>
  <si>
    <t>5226</t>
  </si>
  <si>
    <t>5219</t>
  </si>
  <si>
    <t>5215</t>
  </si>
  <si>
    <t>5214</t>
  </si>
  <si>
    <t>5224</t>
  </si>
  <si>
    <t>5222</t>
  </si>
  <si>
    <t>5254</t>
  </si>
  <si>
    <t>5225</t>
  </si>
  <si>
    <t>5264</t>
  </si>
  <si>
    <t>5227</t>
  </si>
  <si>
    <t>5253</t>
  </si>
  <si>
    <t>5213</t>
  </si>
  <si>
    <t>5255</t>
  </si>
  <si>
    <t>5274</t>
  </si>
  <si>
    <t>5244</t>
  </si>
  <si>
    <t>0420</t>
  </si>
  <si>
    <t>0749</t>
  </si>
  <si>
    <t>0748</t>
  </si>
  <si>
    <t>0747</t>
  </si>
  <si>
    <t>1288</t>
  </si>
  <si>
    <t>1287</t>
  </si>
  <si>
    <t>1240</t>
  </si>
  <si>
    <t>1259</t>
  </si>
  <si>
    <t>1255</t>
  </si>
  <si>
    <t>1260</t>
  </si>
  <si>
    <t>1257</t>
  </si>
  <si>
    <t>1256</t>
  </si>
  <si>
    <t>1248</t>
  </si>
  <si>
    <t>2661</t>
  </si>
  <si>
    <t>2662</t>
  </si>
  <si>
    <t>2654</t>
  </si>
  <si>
    <t>2346</t>
  </si>
  <si>
    <t>2348</t>
  </si>
  <si>
    <t>2355</t>
  </si>
  <si>
    <t>2352</t>
  </si>
  <si>
    <t>2353</t>
  </si>
  <si>
    <t>2359</t>
  </si>
  <si>
    <t>2351</t>
  </si>
  <si>
    <t>2345</t>
  </si>
  <si>
    <t>2344</t>
  </si>
  <si>
    <t>2341</t>
  </si>
  <si>
    <t>2347</t>
  </si>
  <si>
    <t>2357</t>
  </si>
  <si>
    <t>2358</t>
  </si>
  <si>
    <t>2425</t>
  </si>
  <si>
    <t>2456</t>
  </si>
  <si>
    <t>2436</t>
  </si>
  <si>
    <t>2445</t>
  </si>
  <si>
    <t>2433</t>
  </si>
  <si>
    <t>2454</t>
  </si>
  <si>
    <t>2452</t>
  </si>
  <si>
    <t>2408</t>
  </si>
  <si>
    <t>2657</t>
  </si>
  <si>
    <t>2658</t>
  </si>
  <si>
    <t>2669</t>
  </si>
  <si>
    <t>2639</t>
  </si>
  <si>
    <t>2659</t>
  </si>
  <si>
    <t>2717</t>
  </si>
  <si>
    <t>2726</t>
  </si>
  <si>
    <t>2748</t>
  </si>
  <si>
    <t>2736</t>
  </si>
  <si>
    <t>3556</t>
  </si>
  <si>
    <t>3562</t>
  </si>
  <si>
    <t>3531</t>
  </si>
  <si>
    <t>3571</t>
  </si>
  <si>
    <t>3552</t>
  </si>
  <si>
    <t>3515</t>
  </si>
  <si>
    <t>3554</t>
  </si>
  <si>
    <t>3533</t>
  </si>
  <si>
    <t>3551</t>
  </si>
  <si>
    <t>3572</t>
  </si>
  <si>
    <t>3511</t>
  </si>
  <si>
    <t>3539</t>
  </si>
  <si>
    <t>3538</t>
  </si>
  <si>
    <t>3527</t>
  </si>
  <si>
    <t>3561</t>
  </si>
  <si>
    <t>3565</t>
  </si>
  <si>
    <t>3564</t>
  </si>
  <si>
    <t>3563</t>
  </si>
  <si>
    <t>3544</t>
  </si>
  <si>
    <t>4243</t>
  </si>
  <si>
    <t>4235</t>
  </si>
  <si>
    <t>4248</t>
  </si>
  <si>
    <t>4216</t>
  </si>
  <si>
    <t>4221</t>
  </si>
  <si>
    <t>4246</t>
  </si>
  <si>
    <t>4241</t>
  </si>
  <si>
    <t>4232</t>
  </si>
  <si>
    <t>4233</t>
  </si>
  <si>
    <t>4236</t>
  </si>
  <si>
    <t>4222</t>
  </si>
  <si>
    <t>4217</t>
  </si>
  <si>
    <t>4244</t>
  </si>
  <si>
    <t>4242</t>
  </si>
  <si>
    <t>4213</t>
  </si>
  <si>
    <t>4249</t>
  </si>
  <si>
    <t>4245</t>
  </si>
  <si>
    <t>4234</t>
  </si>
  <si>
    <t>4247</t>
  </si>
  <si>
    <t>4428</t>
  </si>
  <si>
    <t>4429</t>
  </si>
  <si>
    <t>4523</t>
  </si>
  <si>
    <t>4538</t>
  </si>
  <si>
    <t>4537</t>
  </si>
  <si>
    <t>4532</t>
  </si>
  <si>
    <t>4545</t>
  </si>
  <si>
    <t>4534</t>
  </si>
  <si>
    <t>4543</t>
  </si>
  <si>
    <t>4531</t>
  </si>
  <si>
    <t>4524</t>
  </si>
  <si>
    <t>4533</t>
  </si>
  <si>
    <t>4536</t>
  </si>
  <si>
    <t>4544</t>
  </si>
  <si>
    <t>4541</t>
  </si>
  <si>
    <t>4522</t>
  </si>
  <si>
    <t>4546</t>
  </si>
  <si>
    <t>4535</t>
  </si>
  <si>
    <t>4542</t>
  </si>
  <si>
    <t>1227</t>
  </si>
  <si>
    <t>1738</t>
  </si>
  <si>
    <t>1715</t>
  </si>
  <si>
    <t>1228</t>
  </si>
  <si>
    <t>1238</t>
  </si>
  <si>
    <t>2440</t>
  </si>
  <si>
    <t>2437</t>
  </si>
  <si>
    <t>2409</t>
  </si>
  <si>
    <t>2410</t>
  </si>
  <si>
    <t>2419</t>
  </si>
  <si>
    <t>2449</t>
  </si>
  <si>
    <t>3423</t>
  </si>
  <si>
    <t>3436</t>
  </si>
  <si>
    <t>3412</t>
  </si>
  <si>
    <t>3431</t>
  </si>
  <si>
    <t>3417</t>
  </si>
  <si>
    <t>3434</t>
  </si>
  <si>
    <t>3425</t>
  </si>
  <si>
    <t>3432</t>
  </si>
  <si>
    <t>3426</t>
  </si>
  <si>
    <t>3433</t>
  </si>
  <si>
    <t>3435</t>
  </si>
  <si>
    <t>3414</t>
  </si>
  <si>
    <t>3422</t>
  </si>
  <si>
    <t>3411</t>
  </si>
  <si>
    <t>3424</t>
  </si>
  <si>
    <t>3437</t>
  </si>
  <si>
    <t>3415</t>
  </si>
  <si>
    <t>3421</t>
  </si>
  <si>
    <t>3413</t>
  </si>
  <si>
    <t>3416</t>
  </si>
  <si>
    <t>3508</t>
  </si>
  <si>
    <t>3800</t>
  </si>
  <si>
    <t>3827</t>
  </si>
  <si>
    <t>3817</t>
  </si>
  <si>
    <t>3824</t>
  </si>
  <si>
    <t>3822</t>
  </si>
  <si>
    <t>3802</t>
  </si>
  <si>
    <t>3804</t>
  </si>
  <si>
    <t>3821</t>
  </si>
  <si>
    <t>3807</t>
  </si>
  <si>
    <t>3816</t>
  </si>
  <si>
    <t>3813</t>
  </si>
  <si>
    <t>3835</t>
  </si>
  <si>
    <t>3823</t>
  </si>
  <si>
    <t>3815</t>
  </si>
  <si>
    <t>3812</t>
  </si>
  <si>
    <t>3825</t>
  </si>
  <si>
    <t>3836</t>
  </si>
  <si>
    <t>3826</t>
  </si>
  <si>
    <t>4165</t>
  </si>
  <si>
    <t>4163</t>
  </si>
  <si>
    <t>4162</t>
  </si>
  <si>
    <t>4146</t>
  </si>
  <si>
    <t>4161</t>
  </si>
  <si>
    <t>4164</t>
  </si>
  <si>
    <t>4614</t>
  </si>
  <si>
    <t>4617</t>
  </si>
  <si>
    <t>4613</t>
  </si>
  <si>
    <t>4618</t>
  </si>
  <si>
    <t>0257</t>
  </si>
  <si>
    <t>2256</t>
  </si>
  <si>
    <t>2227</t>
  </si>
  <si>
    <t>3537</t>
  </si>
  <si>
    <t>0629</t>
  </si>
  <si>
    <t>1448</t>
  </si>
  <si>
    <t>1661</t>
  </si>
  <si>
    <t>2427</t>
  </si>
  <si>
    <t>2718</t>
  </si>
  <si>
    <t>3236</t>
  </si>
  <si>
    <t>3237</t>
  </si>
  <si>
    <t>3541</t>
  </si>
  <si>
    <t>3534</t>
  </si>
  <si>
    <t>3553</t>
  </si>
  <si>
    <t>3546</t>
  </si>
  <si>
    <t>3557</t>
  </si>
  <si>
    <t>3566</t>
  </si>
  <si>
    <t>3545</t>
  </si>
  <si>
    <t>3625</t>
  </si>
  <si>
    <t>3707</t>
  </si>
  <si>
    <t>4226</t>
  </si>
  <si>
    <t>4366</t>
  </si>
  <si>
    <t>4367</t>
  </si>
  <si>
    <t>4369</t>
  </si>
  <si>
    <t>4368</t>
  </si>
  <si>
    <t>4539</t>
  </si>
  <si>
    <t>4551</t>
  </si>
  <si>
    <t>0519</t>
  </si>
  <si>
    <t>1576</t>
  </si>
  <si>
    <t>1575</t>
  </si>
  <si>
    <t>1574</t>
  </si>
  <si>
    <t>1579</t>
  </si>
  <si>
    <t>1578</t>
  </si>
  <si>
    <t>2763</t>
  </si>
  <si>
    <t>2755</t>
  </si>
  <si>
    <t>2921</t>
  </si>
  <si>
    <t>2924</t>
  </si>
  <si>
    <t>2922</t>
  </si>
  <si>
    <t>0268</t>
  </si>
  <si>
    <t>0278</t>
  </si>
  <si>
    <t>0277</t>
  </si>
  <si>
    <t>2219</t>
  </si>
  <si>
    <t>2218</t>
  </si>
  <si>
    <t>0439</t>
  </si>
  <si>
    <t>1110</t>
  </si>
  <si>
    <t>1150</t>
  </si>
  <si>
    <t>1170</t>
  </si>
  <si>
    <t>1319</t>
  </si>
  <si>
    <t>1871</t>
  </si>
  <si>
    <t>2139</t>
  </si>
  <si>
    <t>2466</t>
  </si>
  <si>
    <t>2467</t>
  </si>
  <si>
    <t>3335</t>
  </si>
  <si>
    <t>3345</t>
  </si>
  <si>
    <t>3346</t>
  </si>
  <si>
    <t>3336</t>
  </si>
  <si>
    <t>3344</t>
  </si>
  <si>
    <t>3347</t>
  </si>
  <si>
    <t>3348</t>
  </si>
  <si>
    <t>3337</t>
  </si>
  <si>
    <t>3338</t>
  </si>
  <si>
    <t>3574</t>
  </si>
  <si>
    <t>2236</t>
  </si>
  <si>
    <t>2233</t>
  </si>
  <si>
    <t>2247</t>
  </si>
  <si>
    <t>3166</t>
  </si>
  <si>
    <t>2258</t>
  </si>
  <si>
    <t>1520</t>
  </si>
  <si>
    <t>4604</t>
  </si>
  <si>
    <t>5609</t>
  </si>
  <si>
    <t>5607</t>
  </si>
  <si>
    <t>6200</t>
  </si>
  <si>
    <t>6202</t>
  </si>
  <si>
    <t>6301</t>
  </si>
  <si>
    <t>6462</t>
  </si>
  <si>
    <t>6461</t>
  </si>
  <si>
    <t>7102</t>
  </si>
  <si>
    <t>7104</t>
  </si>
  <si>
    <t>7101</t>
  </si>
  <si>
    <t>7103</t>
  </si>
  <si>
    <t>7105</t>
  </si>
  <si>
    <t>7200</t>
  </si>
  <si>
    <t>7201</t>
  </si>
  <si>
    <t>7202</t>
  </si>
  <si>
    <t>7311</t>
  </si>
  <si>
    <t>7415</t>
  </si>
  <si>
    <t>7413</t>
  </si>
  <si>
    <t>7417</t>
  </si>
  <si>
    <t>7418</t>
  </si>
  <si>
    <t>7414</t>
  </si>
  <si>
    <t>7411</t>
  </si>
  <si>
    <t>7416</t>
  </si>
  <si>
    <t>7412</t>
  </si>
  <si>
    <t>7500</t>
  </si>
  <si>
    <t>7700</t>
  </si>
  <si>
    <t>7701</t>
  </si>
  <si>
    <t>7702</t>
  </si>
  <si>
    <t>7711</t>
  </si>
  <si>
    <t>8200</t>
  </si>
  <si>
    <t>8501</t>
  </si>
  <si>
    <t>8600</t>
  </si>
  <si>
    <t>9101</t>
  </si>
  <si>
    <t>9211</t>
  </si>
  <si>
    <t>9301</t>
  </si>
  <si>
    <t>9400</t>
  </si>
  <si>
    <t>9422</t>
  </si>
  <si>
    <t>9421</t>
  </si>
  <si>
    <t>9511</t>
  </si>
  <si>
    <t>9601</t>
  </si>
  <si>
    <t>0320</t>
  </si>
  <si>
    <t>0310</t>
  </si>
  <si>
    <t>2539</t>
  </si>
  <si>
    <t>2538</t>
  </si>
  <si>
    <t>2937</t>
  </si>
  <si>
    <t>2933</t>
  </si>
  <si>
    <t>2947</t>
  </si>
  <si>
    <t>2934</t>
  </si>
  <si>
    <t>2931</t>
  </si>
  <si>
    <t>2932</t>
  </si>
  <si>
    <t>2946</t>
  </si>
  <si>
    <t>2936</t>
  </si>
  <si>
    <t>2944</t>
  </si>
  <si>
    <t>3711</t>
  </si>
  <si>
    <t>3844</t>
  </si>
  <si>
    <t>3842</t>
  </si>
  <si>
    <t>3841</t>
  </si>
  <si>
    <t>3845</t>
  </si>
  <si>
    <t>3864</t>
  </si>
  <si>
    <t>3863</t>
  </si>
  <si>
    <t>3862</t>
  </si>
  <si>
    <t>3861</t>
  </si>
  <si>
    <t>3865</t>
  </si>
  <si>
    <t>3867</t>
  </si>
  <si>
    <t>2519</t>
  </si>
  <si>
    <t>1209</t>
  </si>
  <si>
    <t>2534</t>
  </si>
  <si>
    <t>3428</t>
  </si>
  <si>
    <t>3752</t>
  </si>
  <si>
    <t>3754</t>
  </si>
  <si>
    <t>3761</t>
  </si>
  <si>
    <t>3756</t>
  </si>
  <si>
    <t>3903</t>
  </si>
  <si>
    <t>3907</t>
  </si>
  <si>
    <t>3901</t>
  </si>
  <si>
    <t>3904</t>
  </si>
  <si>
    <t>3908</t>
  </si>
  <si>
    <t>3905</t>
  </si>
  <si>
    <t>1439</t>
  </si>
  <si>
    <t>1387</t>
  </si>
  <si>
    <t>1381</t>
  </si>
  <si>
    <t>1382</t>
  </si>
  <si>
    <t>1384</t>
  </si>
  <si>
    <t>1388</t>
  </si>
  <si>
    <t>1385</t>
  </si>
  <si>
    <t>1383</t>
  </si>
  <si>
    <t>1338</t>
  </si>
  <si>
    <t>1378</t>
  </si>
  <si>
    <t>1377</t>
  </si>
  <si>
    <t>1693</t>
  </si>
  <si>
    <t>1945</t>
  </si>
  <si>
    <t>1956</t>
  </si>
  <si>
    <t>3427</t>
  </si>
  <si>
    <t>3409</t>
  </si>
  <si>
    <t>3407</t>
  </si>
  <si>
    <t>3419</t>
  </si>
  <si>
    <t>3609</t>
  </si>
  <si>
    <t>3619</t>
  </si>
  <si>
    <t>3627</t>
  </si>
  <si>
    <t>2149</t>
  </si>
  <si>
    <t>2510</t>
  </si>
  <si>
    <t>2528</t>
  </si>
  <si>
    <t>2807</t>
  </si>
  <si>
    <t>2824</t>
  </si>
  <si>
    <t>2837</t>
  </si>
  <si>
    <t>2825</t>
  </si>
  <si>
    <t>2809</t>
  </si>
  <si>
    <t>2846</t>
  </si>
  <si>
    <t>2836</t>
  </si>
  <si>
    <t>2839</t>
  </si>
  <si>
    <t>2833</t>
  </si>
  <si>
    <t>2838</t>
  </si>
  <si>
    <t>2831</t>
  </si>
  <si>
    <t>2808</t>
  </si>
  <si>
    <t>3448</t>
  </si>
  <si>
    <t>3449</t>
  </si>
  <si>
    <t>3526</t>
  </si>
  <si>
    <t>3528</t>
  </si>
  <si>
    <t>3626</t>
  </si>
  <si>
    <t>0348</t>
  </si>
  <si>
    <t>2329</t>
  </si>
  <si>
    <t>2377</t>
  </si>
  <si>
    <t>2543</t>
  </si>
  <si>
    <t>2364</t>
  </si>
  <si>
    <t>2376</t>
  </si>
  <si>
    <t>2387</t>
  </si>
  <si>
    <t>2379</t>
  </si>
  <si>
    <t>2385</t>
  </si>
  <si>
    <t>2339</t>
  </si>
  <si>
    <t>2555</t>
  </si>
  <si>
    <t>2361</t>
  </si>
  <si>
    <t>2319</t>
  </si>
  <si>
    <t>2542</t>
  </si>
  <si>
    <t>2389</t>
  </si>
  <si>
    <t>2375</t>
  </si>
  <si>
    <t>2365</t>
  </si>
  <si>
    <t>2338</t>
  </si>
  <si>
    <t>2386</t>
  </si>
  <si>
    <t>2378</t>
  </si>
  <si>
    <t>2541</t>
  </si>
  <si>
    <t>2546</t>
  </si>
  <si>
    <t>2362</t>
  </si>
  <si>
    <t>0458</t>
  </si>
  <si>
    <t>2259</t>
  </si>
  <si>
    <t>2518</t>
  </si>
  <si>
    <t>2579</t>
  </si>
  <si>
    <t>2551</t>
  </si>
  <si>
    <t>2557</t>
  </si>
  <si>
    <t>2901</t>
  </si>
  <si>
    <t>3978</t>
  </si>
  <si>
    <t>3853</t>
  </si>
  <si>
    <t>3829</t>
  </si>
  <si>
    <t>3979</t>
  </si>
  <si>
    <t>3932</t>
  </si>
  <si>
    <t>3913</t>
  </si>
  <si>
    <t>3914</t>
  </si>
  <si>
    <t>3974</t>
  </si>
  <si>
    <t>3941</t>
  </si>
  <si>
    <t>3910</t>
  </si>
  <si>
    <t>3947</t>
  </si>
  <si>
    <t>3877</t>
  </si>
  <si>
    <t>3917</t>
  </si>
  <si>
    <t>3843</t>
  </si>
  <si>
    <t>3876</t>
  </si>
  <si>
    <t>3942</t>
  </si>
  <si>
    <t>3938</t>
  </si>
  <si>
    <t>3936</t>
  </si>
  <si>
    <t>3930</t>
  </si>
  <si>
    <t>3926</t>
  </si>
  <si>
    <t>3888</t>
  </si>
  <si>
    <t>3931</t>
  </si>
  <si>
    <t>3935</t>
  </si>
  <si>
    <t>3878</t>
  </si>
  <si>
    <t>3977</t>
  </si>
  <si>
    <t>3955</t>
  </si>
  <si>
    <t>3250</t>
  </si>
  <si>
    <t>3965</t>
  </si>
  <si>
    <t>3868</t>
  </si>
  <si>
    <t>3923</t>
  </si>
  <si>
    <t>3909</t>
  </si>
  <si>
    <t>3847</t>
  </si>
  <si>
    <t>3848</t>
  </si>
  <si>
    <t>3846</t>
  </si>
  <si>
    <t>3954</t>
  </si>
  <si>
    <t>3953</t>
  </si>
  <si>
    <t>3952</t>
  </si>
  <si>
    <t>3854</t>
  </si>
  <si>
    <t>3946</t>
  </si>
  <si>
    <t>3915</t>
  </si>
  <si>
    <t>3939</t>
  </si>
  <si>
    <t>3887</t>
  </si>
  <si>
    <t>3958</t>
  </si>
  <si>
    <t>3916</t>
  </si>
  <si>
    <t>3975</t>
  </si>
  <si>
    <t>3839</t>
  </si>
  <si>
    <t>3828</t>
  </si>
  <si>
    <t>3906</t>
  </si>
  <si>
    <t>3928</t>
  </si>
  <si>
    <t>3837</t>
  </si>
  <si>
    <t>3943</t>
  </si>
  <si>
    <t>3945</t>
  </si>
  <si>
    <t>3924</t>
  </si>
  <si>
    <t>3925</t>
  </si>
  <si>
    <t>3969</t>
  </si>
  <si>
    <t>3921</t>
  </si>
  <si>
    <t>3883</t>
  </si>
  <si>
    <t>3838</t>
  </si>
  <si>
    <t>3911</t>
  </si>
  <si>
    <t>3973</t>
  </si>
  <si>
    <t>3873</t>
  </si>
  <si>
    <t>3971</t>
  </si>
  <si>
    <t>3919</t>
  </si>
  <si>
    <t>3886</t>
  </si>
  <si>
    <t>3937</t>
  </si>
  <si>
    <t>3884</t>
  </si>
  <si>
    <t>3225</t>
  </si>
  <si>
    <t>3918</t>
  </si>
  <si>
    <t>3912</t>
  </si>
  <si>
    <t>3226</t>
  </si>
  <si>
    <t>3933</t>
  </si>
  <si>
    <t>3881</t>
  </si>
  <si>
    <t>3875</t>
  </si>
  <si>
    <t>3962</t>
  </si>
  <si>
    <t>3944</t>
  </si>
  <si>
    <t>3885</t>
  </si>
  <si>
    <t>3902</t>
  </si>
  <si>
    <t>3818</t>
  </si>
  <si>
    <t>3762</t>
  </si>
  <si>
    <t>3786</t>
  </si>
  <si>
    <t>3764</t>
  </si>
  <si>
    <t>3726</t>
  </si>
  <si>
    <t>3781</t>
  </si>
  <si>
    <t>3787</t>
  </si>
  <si>
    <t>3733</t>
  </si>
  <si>
    <t>3783</t>
  </si>
  <si>
    <t>3785</t>
  </si>
  <si>
    <t>3737</t>
  </si>
  <si>
    <t>3744</t>
  </si>
  <si>
    <t>3746</t>
  </si>
  <si>
    <t>3742</t>
  </si>
  <si>
    <t>3782</t>
  </si>
  <si>
    <t>3731</t>
  </si>
  <si>
    <t>3751</t>
  </si>
  <si>
    <t>3753</t>
  </si>
  <si>
    <t>3784</t>
  </si>
  <si>
    <t>3728</t>
  </si>
  <si>
    <t>3773</t>
  </si>
  <si>
    <t>3788</t>
  </si>
  <si>
    <t>4200</t>
  </si>
  <si>
    <t>4219</t>
  </si>
  <si>
    <t>4228</t>
  </si>
  <si>
    <t>4238</t>
  </si>
  <si>
    <t>4237</t>
  </si>
  <si>
    <t>4509</t>
  </si>
  <si>
    <t>4518</t>
  </si>
  <si>
    <t>4606</t>
  </si>
  <si>
    <t>4605</t>
  </si>
  <si>
    <t>4607</t>
  </si>
  <si>
    <t>4608</t>
  </si>
  <si>
    <t>5124</t>
  </si>
  <si>
    <t>5115</t>
  </si>
  <si>
    <t>5125</t>
  </si>
  <si>
    <t>5122</t>
  </si>
  <si>
    <t>5104</t>
  </si>
  <si>
    <t>5114</t>
  </si>
  <si>
    <t>5105</t>
  </si>
  <si>
    <t>5126</t>
  </si>
  <si>
    <t>5423</t>
  </si>
  <si>
    <t>5426</t>
  </si>
  <si>
    <t>5425</t>
  </si>
  <si>
    <t>5414</t>
  </si>
  <si>
    <t>5406</t>
  </si>
  <si>
    <t>5424</t>
  </si>
  <si>
    <t>5412</t>
  </si>
  <si>
    <t>5411</t>
  </si>
  <si>
    <t>5401</t>
  </si>
  <si>
    <t>5624</t>
  </si>
  <si>
    <t>5627</t>
  </si>
  <si>
    <t>5623</t>
  </si>
  <si>
    <t>5629</t>
  </si>
  <si>
    <t>6134</t>
  </si>
  <si>
    <t>6135</t>
  </si>
  <si>
    <t>6121</t>
  </si>
  <si>
    <t>6112</t>
  </si>
  <si>
    <t>6122</t>
  </si>
  <si>
    <t>6115</t>
  </si>
  <si>
    <t>6113</t>
  </si>
  <si>
    <t>6123</t>
  </si>
  <si>
    <t>6021</t>
  </si>
  <si>
    <t>6029</t>
  </si>
  <si>
    <t>6023</t>
  </si>
  <si>
    <t>6025</t>
  </si>
  <si>
    <t>6024</t>
  </si>
  <si>
    <t>6022</t>
  </si>
  <si>
    <t>6026</t>
  </si>
  <si>
    <t>6027</t>
  </si>
  <si>
    <t>6028</t>
  </si>
  <si>
    <t>6001</t>
  </si>
  <si>
    <t>6017</t>
  </si>
  <si>
    <t>6004</t>
  </si>
  <si>
    <t>6006</t>
  </si>
  <si>
    <t>6013</t>
  </si>
  <si>
    <t>6014</t>
  </si>
  <si>
    <t>6012</t>
  </si>
  <si>
    <t>6011</t>
  </si>
  <si>
    <t>6056</t>
  </si>
  <si>
    <t>6061</t>
  </si>
  <si>
    <t>6032</t>
  </si>
  <si>
    <t>6087</t>
  </si>
  <si>
    <t>6082</t>
  </si>
  <si>
    <t>6065</t>
  </si>
  <si>
    <t>6051</t>
  </si>
  <si>
    <t>6058</t>
  </si>
  <si>
    <t>6084</t>
  </si>
  <si>
    <t>6064</t>
  </si>
  <si>
    <t>6086</t>
  </si>
  <si>
    <t>6043</t>
  </si>
  <si>
    <t>6031</t>
  </si>
  <si>
    <t>6073</t>
  </si>
  <si>
    <t>6052</t>
  </si>
  <si>
    <t>6057</t>
  </si>
  <si>
    <t>6091</t>
  </si>
  <si>
    <t>6074</t>
  </si>
  <si>
    <t>6045</t>
  </si>
  <si>
    <t>6092</t>
  </si>
  <si>
    <t>6062</t>
  </si>
  <si>
    <t>6077</t>
  </si>
  <si>
    <t>6081</t>
  </si>
  <si>
    <t>6083</t>
  </si>
  <si>
    <t>6095</t>
  </si>
  <si>
    <t>6072</t>
  </si>
  <si>
    <t>6034</t>
  </si>
  <si>
    <t>6041</t>
  </si>
  <si>
    <t>6037</t>
  </si>
  <si>
    <t>6055</t>
  </si>
  <si>
    <t>6075</t>
  </si>
  <si>
    <t>6094</t>
  </si>
  <si>
    <t>6042</t>
  </si>
  <si>
    <t>6038</t>
  </si>
  <si>
    <t>6059</t>
  </si>
  <si>
    <t>6097</t>
  </si>
  <si>
    <t>6047</t>
  </si>
  <si>
    <t>6088</t>
  </si>
  <si>
    <t>6053</t>
  </si>
  <si>
    <t>6046</t>
  </si>
  <si>
    <t>6033</t>
  </si>
  <si>
    <t>6076</t>
  </si>
  <si>
    <t>6054</t>
  </si>
  <si>
    <t>6085</t>
  </si>
  <si>
    <t>6096</t>
  </si>
  <si>
    <t>6036</t>
  </si>
  <si>
    <t>6201</t>
  </si>
  <si>
    <t>6204</t>
  </si>
  <si>
    <t>6205</t>
  </si>
  <si>
    <t>6238</t>
  </si>
  <si>
    <t>6237</t>
  </si>
  <si>
    <t>6239</t>
  </si>
  <si>
    <t>6273</t>
  </si>
  <si>
    <t>6262</t>
  </si>
  <si>
    <t>6263</t>
  </si>
  <si>
    <t>6266</t>
  </si>
  <si>
    <t>6265</t>
  </si>
  <si>
    <t>6253</t>
  </si>
  <si>
    <t>6267</t>
  </si>
  <si>
    <t>6274</t>
  </si>
  <si>
    <t>6312</t>
  </si>
  <si>
    <t>6317</t>
  </si>
  <si>
    <t>6318</t>
  </si>
  <si>
    <t>6311</t>
  </si>
  <si>
    <t>6326</t>
  </si>
  <si>
    <t>6315</t>
  </si>
  <si>
    <t>6316</t>
  </si>
  <si>
    <t>6313</t>
  </si>
  <si>
    <t>6206</t>
  </si>
  <si>
    <t>6241</t>
  </si>
  <si>
    <t>6234</t>
  </si>
  <si>
    <t>6243</t>
  </si>
  <si>
    <t>6235</t>
  </si>
  <si>
    <t>6244</t>
  </si>
  <si>
    <t>6255</t>
  </si>
  <si>
    <t>6256</t>
  </si>
  <si>
    <t>6257</t>
  </si>
  <si>
    <t>6254</t>
  </si>
  <si>
    <t>6251</t>
  </si>
  <si>
    <t>6304</t>
  </si>
  <si>
    <t>6336</t>
  </si>
  <si>
    <t>6335</t>
  </si>
  <si>
    <t>6332</t>
  </si>
  <si>
    <t>6333</t>
  </si>
  <si>
    <t>6334</t>
  </si>
  <si>
    <t>6331</t>
  </si>
  <si>
    <t>6330</t>
  </si>
  <si>
    <t>6223</t>
  </si>
  <si>
    <t>6212</t>
  </si>
  <si>
    <t>6229</t>
  </si>
  <si>
    <t>6216</t>
  </si>
  <si>
    <t>6215</t>
  </si>
  <si>
    <t>6214</t>
  </si>
  <si>
    <t>6217</t>
  </si>
  <si>
    <t>6218</t>
  </si>
  <si>
    <t>6227</t>
  </si>
  <si>
    <t>6213</t>
  </si>
  <si>
    <t>6211</t>
  </si>
  <si>
    <t>6221</t>
  </si>
  <si>
    <t>0648</t>
  </si>
  <si>
    <t>0647</t>
  </si>
  <si>
    <t>4265</t>
  </si>
  <si>
    <t>4225</t>
  </si>
  <si>
    <t>4254</t>
  </si>
  <si>
    <t>4275</t>
  </si>
  <si>
    <t>4253</t>
  </si>
  <si>
    <t>4264</t>
  </si>
  <si>
    <t>4318</t>
  </si>
  <si>
    <t>5144</t>
  </si>
  <si>
    <t>5136</t>
  </si>
  <si>
    <t>5151</t>
  </si>
  <si>
    <t>5145</t>
  </si>
  <si>
    <t>5147</t>
  </si>
  <si>
    <t>5133</t>
  </si>
  <si>
    <t>5152</t>
  </si>
  <si>
    <t>5131</t>
  </si>
  <si>
    <t>5153</t>
  </si>
  <si>
    <t>5154</t>
  </si>
  <si>
    <t>5146</t>
  </si>
  <si>
    <t>5135</t>
  </si>
  <si>
    <t>5161</t>
  </si>
  <si>
    <t>5143</t>
  </si>
  <si>
    <t>5127</t>
  </si>
  <si>
    <t>5123</t>
  </si>
  <si>
    <t>5121</t>
  </si>
  <si>
    <t>5117</t>
  </si>
  <si>
    <t>5118</t>
  </si>
  <si>
    <t>5116</t>
  </si>
  <si>
    <t>6124</t>
  </si>
  <si>
    <t>6125</t>
  </si>
  <si>
    <t>6111</t>
  </si>
  <si>
    <t>6127</t>
  </si>
  <si>
    <t>6126</t>
  </si>
  <si>
    <t>6114</t>
  </si>
  <si>
    <t>6116</t>
  </si>
  <si>
    <t>6128</t>
  </si>
  <si>
    <t>6363</t>
  </si>
  <si>
    <t>6362</t>
  </si>
  <si>
    <t>6471</t>
  </si>
  <si>
    <t>6472</t>
  </si>
  <si>
    <t>7126</t>
  </si>
  <si>
    <t>7124</t>
  </si>
  <si>
    <t>7123</t>
  </si>
  <si>
    <t>7206</t>
  </si>
  <si>
    <t>7203</t>
  </si>
  <si>
    <t>7204</t>
  </si>
  <si>
    <t>7205</t>
  </si>
  <si>
    <t>7211</t>
  </si>
  <si>
    <t>7207</t>
  </si>
  <si>
    <t>7208</t>
  </si>
  <si>
    <t>7321</t>
  </si>
  <si>
    <t>7507</t>
  </si>
  <si>
    <t>7725</t>
  </si>
  <si>
    <t>7721</t>
  </si>
  <si>
    <t>7723</t>
  </si>
  <si>
    <t>7726</t>
  </si>
  <si>
    <t>7724</t>
  </si>
  <si>
    <t>7703</t>
  </si>
  <si>
    <t>7704</t>
  </si>
  <si>
    <t>7713</t>
  </si>
  <si>
    <t>7705</t>
  </si>
  <si>
    <t>7707</t>
  </si>
  <si>
    <t>7714</t>
  </si>
  <si>
    <t>7722</t>
  </si>
  <si>
    <t>7715</t>
  </si>
  <si>
    <t>7718</t>
  </si>
  <si>
    <t>7716</t>
  </si>
  <si>
    <t>7712</t>
  </si>
  <si>
    <t>7717</t>
  </si>
  <si>
    <t>7706</t>
  </si>
  <si>
    <t>7831</t>
  </si>
  <si>
    <t>7816</t>
  </si>
  <si>
    <t>7821</t>
  </si>
  <si>
    <t>7813</t>
  </si>
  <si>
    <t>7815</t>
  </si>
  <si>
    <t>7824</t>
  </si>
  <si>
    <t>7822</t>
  </si>
  <si>
    <t>7825</t>
  </si>
  <si>
    <t>7826</t>
  </si>
  <si>
    <t>7823</t>
  </si>
  <si>
    <t>7802</t>
  </si>
  <si>
    <t>7804</t>
  </si>
  <si>
    <t>7811</t>
  </si>
  <si>
    <t>7806</t>
  </si>
  <si>
    <t>7803</t>
  </si>
  <si>
    <t>7805</t>
  </si>
  <si>
    <t>7812</t>
  </si>
  <si>
    <t>9131</t>
  </si>
  <si>
    <t>9231</t>
  </si>
  <si>
    <t>9201</t>
  </si>
  <si>
    <t>9232</t>
  </si>
  <si>
    <t>3137</t>
  </si>
  <si>
    <t>0469</t>
  </si>
  <si>
    <t>0740</t>
  </si>
  <si>
    <t>0739</t>
  </si>
  <si>
    <t>0430</t>
  </si>
  <si>
    <t>0729</t>
  </si>
  <si>
    <t>0610</t>
  </si>
  <si>
    <t>0482</t>
  </si>
  <si>
    <t>0484</t>
  </si>
  <si>
    <t>0478</t>
  </si>
  <si>
    <t>0479</t>
  </si>
  <si>
    <t>2186</t>
  </si>
  <si>
    <t>2183</t>
  </si>
  <si>
    <t>2178</t>
  </si>
  <si>
    <t>2911</t>
  </si>
  <si>
    <t>3400</t>
  </si>
  <si>
    <t>3408</t>
  </si>
  <si>
    <t>3646</t>
  </si>
  <si>
    <t>3653</t>
  </si>
  <si>
    <t>3640</t>
  </si>
  <si>
    <t>3610</t>
  </si>
  <si>
    <t>3658</t>
  </si>
  <si>
    <t>3647</t>
  </si>
  <si>
    <t>3648</t>
  </si>
  <si>
    <t>3652</t>
  </si>
  <si>
    <t>3659</t>
  </si>
  <si>
    <t>3620</t>
  </si>
  <si>
    <t>3638</t>
  </si>
  <si>
    <t>3639</t>
  </si>
  <si>
    <t>3637</t>
  </si>
  <si>
    <t>3667</t>
  </si>
  <si>
    <t>3656</t>
  </si>
  <si>
    <t>4449</t>
  </si>
  <si>
    <t>4563</t>
  </si>
  <si>
    <t>4562</t>
  </si>
  <si>
    <t>4564</t>
  </si>
  <si>
    <t>4565</t>
  </si>
  <si>
    <t>4673</t>
  </si>
  <si>
    <t>4671</t>
  </si>
  <si>
    <t>4674</t>
  </si>
  <si>
    <t>5700</t>
  </si>
  <si>
    <t>5834</t>
  </si>
  <si>
    <t>5835</t>
  </si>
  <si>
    <t>5832</t>
  </si>
  <si>
    <t>1648</t>
  </si>
  <si>
    <t>1837</t>
  </si>
  <si>
    <t>1823</t>
  </si>
  <si>
    <t>1833</t>
  </si>
  <si>
    <t>1836</t>
  </si>
  <si>
    <t>2271</t>
  </si>
  <si>
    <t>2279</t>
  </si>
  <si>
    <t>2277</t>
  </si>
  <si>
    <t>2278</t>
  </si>
  <si>
    <t>3000</t>
  </si>
  <si>
    <t>3015</t>
  </si>
  <si>
    <t>3044</t>
  </si>
  <si>
    <t>3006</t>
  </si>
  <si>
    <t>3024</t>
  </si>
  <si>
    <t>3016</t>
  </si>
  <si>
    <t>3033</t>
  </si>
  <si>
    <t>3022</t>
  </si>
  <si>
    <t>3032</t>
  </si>
  <si>
    <t>3014</t>
  </si>
  <si>
    <t>3002</t>
  </si>
  <si>
    <t>3037</t>
  </si>
  <si>
    <t>3034</t>
  </si>
  <si>
    <t>3026</t>
  </si>
  <si>
    <t>3036</t>
  </si>
  <si>
    <t>3045</t>
  </si>
  <si>
    <t>3042</t>
  </si>
  <si>
    <t>3041</t>
  </si>
  <si>
    <t>3047</t>
  </si>
  <si>
    <t>3025</t>
  </si>
  <si>
    <t>3027</t>
  </si>
  <si>
    <t>3021</t>
  </si>
  <si>
    <t>3023</t>
  </si>
  <si>
    <t>3013</t>
  </si>
  <si>
    <t>3017</t>
  </si>
  <si>
    <t>1610</t>
  </si>
  <si>
    <t>1663</t>
  </si>
  <si>
    <t>1662</t>
  </si>
  <si>
    <t>1627</t>
  </si>
  <si>
    <t>1665</t>
  </si>
  <si>
    <t>1664</t>
  </si>
  <si>
    <t>1851</t>
  </si>
  <si>
    <t>1045</t>
  </si>
  <si>
    <t>1029</t>
  </si>
  <si>
    <t>1003</t>
  </si>
  <si>
    <t>1044</t>
  </si>
  <si>
    <t>1018</t>
  </si>
  <si>
    <t>1011</t>
  </si>
  <si>
    <t>1038</t>
  </si>
  <si>
    <t>1025</t>
  </si>
  <si>
    <t>1039</t>
  </si>
  <si>
    <t>1005</t>
  </si>
  <si>
    <t>1020</t>
  </si>
  <si>
    <t>1034</t>
  </si>
  <si>
    <t>1047</t>
  </si>
  <si>
    <t>1046</t>
  </si>
  <si>
    <t>1036</t>
  </si>
  <si>
    <t>1024</t>
  </si>
  <si>
    <t>1001</t>
  </si>
  <si>
    <t>1043</t>
  </si>
  <si>
    <t>1012</t>
  </si>
  <si>
    <t>1014</t>
  </si>
  <si>
    <t>1016</t>
  </si>
  <si>
    <t>1013</t>
  </si>
  <si>
    <t>1017</t>
  </si>
  <si>
    <t>1015</t>
  </si>
  <si>
    <t>1042</t>
  </si>
  <si>
    <t>1035</t>
  </si>
  <si>
    <t>1004</t>
  </si>
  <si>
    <t>1054</t>
  </si>
  <si>
    <t>1053</t>
  </si>
  <si>
    <t>1051</t>
  </si>
  <si>
    <t>1037</t>
  </si>
  <si>
    <t>1022</t>
  </si>
  <si>
    <t>1031</t>
  </si>
  <si>
    <t>1023</t>
  </si>
  <si>
    <t>1032</t>
  </si>
  <si>
    <t>1033</t>
  </si>
  <si>
    <t>1021</t>
  </si>
  <si>
    <t>1052</t>
  </si>
  <si>
    <t>0450</t>
  </si>
  <si>
    <t>0449</t>
  </si>
  <si>
    <t>0448</t>
  </si>
  <si>
    <t>1386</t>
  </si>
  <si>
    <t>1395</t>
  </si>
  <si>
    <t>1396</t>
  </si>
  <si>
    <t>1393</t>
  </si>
  <si>
    <t>1392</t>
  </si>
  <si>
    <t>1391</t>
  </si>
  <si>
    <t>0240</t>
  </si>
  <si>
    <t>3410</t>
  </si>
  <si>
    <t>3438</t>
  </si>
  <si>
    <t>3579</t>
  </si>
  <si>
    <t>3559</t>
  </si>
  <si>
    <t>3558</t>
  </si>
  <si>
    <t>2170</t>
  </si>
  <si>
    <t>2175</t>
  </si>
  <si>
    <t>0230</t>
  </si>
  <si>
    <t>1666</t>
  </si>
  <si>
    <t>1027</t>
  </si>
  <si>
    <t>1056</t>
  </si>
  <si>
    <t>1019</t>
  </si>
  <si>
    <t>1002</t>
  </si>
  <si>
    <t>1026</t>
  </si>
  <si>
    <t>1008</t>
  </si>
  <si>
    <t>1028</t>
  </si>
  <si>
    <t>1006</t>
  </si>
  <si>
    <t>1041</t>
  </si>
  <si>
    <t>1007</t>
  </si>
  <si>
    <t>1058</t>
  </si>
  <si>
    <t>1057</t>
  </si>
  <si>
    <t>1063</t>
  </si>
  <si>
    <t>1064</t>
  </si>
  <si>
    <t>1066</t>
  </si>
  <si>
    <t>1061</t>
  </si>
  <si>
    <t>2239</t>
  </si>
  <si>
    <t>2238</t>
  </si>
  <si>
    <t>2229</t>
  </si>
  <si>
    <t>2228</t>
  </si>
  <si>
    <t>2268</t>
  </si>
  <si>
    <t>3555</t>
  </si>
  <si>
    <t>3809</t>
  </si>
  <si>
    <t>3510</t>
  </si>
  <si>
    <t>4561</t>
  </si>
  <si>
    <t>5137</t>
  </si>
  <si>
    <t>5142</t>
  </si>
  <si>
    <t>5148</t>
  </si>
  <si>
    <t>5338</t>
  </si>
  <si>
    <t>6161</t>
  </si>
  <si>
    <t>6162</t>
  </si>
  <si>
    <t>6264</t>
  </si>
  <si>
    <t>6275</t>
  </si>
  <si>
    <t>6271</t>
  </si>
  <si>
    <t>6207</t>
  </si>
  <si>
    <t>6252</t>
  </si>
  <si>
    <t>6208</t>
  </si>
  <si>
    <t>6219</t>
  </si>
  <si>
    <t>6203</t>
  </si>
  <si>
    <t>6236</t>
  </si>
  <si>
    <t>6258</t>
  </si>
  <si>
    <t>6224</t>
  </si>
  <si>
    <t>6248</t>
  </si>
  <si>
    <t>6246</t>
  </si>
  <si>
    <t>6306</t>
  </si>
  <si>
    <t>6305</t>
  </si>
  <si>
    <t>6337</t>
  </si>
  <si>
    <t>6339</t>
  </si>
  <si>
    <t>6338</t>
  </si>
  <si>
    <t>6407</t>
  </si>
  <si>
    <t>6416</t>
  </si>
  <si>
    <t>6423</t>
  </si>
  <si>
    <t>6402</t>
  </si>
  <si>
    <t>6443</t>
  </si>
  <si>
    <t>6418</t>
  </si>
  <si>
    <t>6422</t>
  </si>
  <si>
    <t>6426</t>
  </si>
  <si>
    <t>6451</t>
  </si>
  <si>
    <t>6421</t>
  </si>
  <si>
    <t>6425</t>
  </si>
  <si>
    <t>6427</t>
  </si>
  <si>
    <t>6417</t>
  </si>
  <si>
    <t>6433</t>
  </si>
  <si>
    <t>6447</t>
  </si>
  <si>
    <t>6444</t>
  </si>
  <si>
    <t>6424</t>
  </si>
  <si>
    <t>6428</t>
  </si>
  <si>
    <t>6435</t>
  </si>
  <si>
    <t>6441</t>
  </si>
  <si>
    <t>6446</t>
  </si>
  <si>
    <t>6403</t>
  </si>
  <si>
    <t>6431</t>
  </si>
  <si>
    <t>6541</t>
  </si>
  <si>
    <t>6511</t>
  </si>
  <si>
    <t>6521</t>
  </si>
  <si>
    <t>6512</t>
  </si>
  <si>
    <t>6513</t>
  </si>
  <si>
    <t>6532</t>
  </si>
  <si>
    <t>6542</t>
  </si>
  <si>
    <t>6553</t>
  </si>
  <si>
    <t>6514</t>
  </si>
  <si>
    <t>6554</t>
  </si>
  <si>
    <t>6555</t>
  </si>
  <si>
    <t>6614</t>
  </si>
  <si>
    <t>6605</t>
  </si>
  <si>
    <t>6624</t>
  </si>
  <si>
    <t>6622</t>
  </si>
  <si>
    <t>6631</t>
  </si>
  <si>
    <t>6601</t>
  </si>
  <si>
    <t>6603</t>
  </si>
  <si>
    <t>6604</t>
  </si>
  <si>
    <t>6616</t>
  </si>
  <si>
    <t>6602</t>
  </si>
  <si>
    <t>6613</t>
  </si>
  <si>
    <t>7172</t>
  </si>
  <si>
    <t>7162</t>
  </si>
  <si>
    <t>7161</t>
  </si>
  <si>
    <t>7141</t>
  </si>
  <si>
    <t>7164</t>
  </si>
  <si>
    <t>7143</t>
  </si>
  <si>
    <t>7153</t>
  </si>
  <si>
    <t>7174</t>
  </si>
  <si>
    <t>7144</t>
  </si>
  <si>
    <t>7155</t>
  </si>
  <si>
    <t>7142</t>
  </si>
  <si>
    <t>7165</t>
  </si>
  <si>
    <t>7166</t>
  </si>
  <si>
    <t>7136</t>
  </si>
  <si>
    <t>7163</t>
  </si>
  <si>
    <t>7151</t>
  </si>
  <si>
    <t>7145</t>
  </si>
  <si>
    <t>7175</t>
  </si>
  <si>
    <t>7152</t>
  </si>
  <si>
    <t>7115</t>
  </si>
  <si>
    <t>7134</t>
  </si>
  <si>
    <t>7131</t>
  </si>
  <si>
    <t>7212</t>
  </si>
  <si>
    <t>7215</t>
  </si>
  <si>
    <t>7213</t>
  </si>
  <si>
    <t>7214</t>
  </si>
  <si>
    <t>7216</t>
  </si>
  <si>
    <t>2120</t>
  </si>
  <si>
    <t>2369</t>
  </si>
  <si>
    <t>2438</t>
  </si>
  <si>
    <t>2439</t>
  </si>
  <si>
    <t>3466</t>
  </si>
  <si>
    <t>3467</t>
  </si>
  <si>
    <t>3582</t>
  </si>
  <si>
    <t>3654</t>
  </si>
  <si>
    <t>4274</t>
  </si>
  <si>
    <t>5238</t>
  </si>
  <si>
    <t>5262</t>
  </si>
  <si>
    <t>5228</t>
  </si>
  <si>
    <t>5258</t>
  </si>
  <si>
    <t>5220</t>
  </si>
  <si>
    <t>5237</t>
  </si>
  <si>
    <t>5268</t>
  </si>
  <si>
    <t>5257</t>
  </si>
  <si>
    <t>5229</t>
  </si>
  <si>
    <t>5367</t>
  </si>
  <si>
    <t>5357</t>
  </si>
  <si>
    <t>5346</t>
  </si>
  <si>
    <t>5339</t>
  </si>
  <si>
    <t>5372</t>
  </si>
  <si>
    <t>5366</t>
  </si>
  <si>
    <t>5351</t>
  </si>
  <si>
    <t>5371</t>
  </si>
  <si>
    <t>5369</t>
  </si>
  <si>
    <t>5358</t>
  </si>
  <si>
    <t>5379</t>
  </si>
  <si>
    <t>5344</t>
  </si>
  <si>
    <t>5328</t>
  </si>
  <si>
    <t>5376</t>
  </si>
  <si>
    <t>5378</t>
  </si>
  <si>
    <t>5306</t>
  </si>
  <si>
    <t>5374</t>
  </si>
  <si>
    <t>5377</t>
  </si>
  <si>
    <t>5368</t>
  </si>
  <si>
    <t>6352</t>
  </si>
  <si>
    <t>6353</t>
  </si>
  <si>
    <t>6341</t>
  </si>
  <si>
    <t>6351</t>
  </si>
  <si>
    <t>6343</t>
  </si>
  <si>
    <t>6355</t>
  </si>
  <si>
    <t>6432</t>
  </si>
  <si>
    <t>6552</t>
  </si>
  <si>
    <t>6559</t>
  </si>
  <si>
    <t>6556</t>
  </si>
  <si>
    <t>6558</t>
  </si>
  <si>
    <t>6543</t>
  </si>
  <si>
    <t>6672</t>
  </si>
  <si>
    <t>6700</t>
  </si>
  <si>
    <t>6752</t>
  </si>
  <si>
    <t>6711</t>
  </si>
  <si>
    <t>6727</t>
  </si>
  <si>
    <t>6726</t>
  </si>
  <si>
    <t>6741</t>
  </si>
  <si>
    <t>6742</t>
  </si>
  <si>
    <t>6761</t>
  </si>
  <si>
    <t>6745</t>
  </si>
  <si>
    <t>6702</t>
  </si>
  <si>
    <t>6732</t>
  </si>
  <si>
    <t>6731</t>
  </si>
  <si>
    <t>6747</t>
  </si>
  <si>
    <t>6744</t>
  </si>
  <si>
    <t>6803</t>
  </si>
  <si>
    <t>6808</t>
  </si>
  <si>
    <t>6802</t>
  </si>
  <si>
    <t>6804</t>
  </si>
  <si>
    <t>6807</t>
  </si>
  <si>
    <t>6806</t>
  </si>
  <si>
    <t>2570</t>
  </si>
  <si>
    <t>2560</t>
  </si>
  <si>
    <t>4139</t>
  </si>
  <si>
    <t>0160</t>
  </si>
  <si>
    <t>1379</t>
  </si>
  <si>
    <t>1369</t>
  </si>
  <si>
    <t>0250</t>
  </si>
  <si>
    <t>0249</t>
  </si>
  <si>
    <t>4003</t>
  </si>
  <si>
    <t>4024</t>
  </si>
  <si>
    <t>4007</t>
  </si>
  <si>
    <t>4013</t>
  </si>
  <si>
    <t>4021</t>
  </si>
  <si>
    <t>4011</t>
  </si>
  <si>
    <t>4004</t>
  </si>
  <si>
    <t>4001</t>
  </si>
  <si>
    <t>4023</t>
  </si>
  <si>
    <t>4006</t>
  </si>
  <si>
    <t>4027</t>
  </si>
  <si>
    <t>4002</t>
  </si>
  <si>
    <t>4017</t>
  </si>
  <si>
    <t>4012</t>
  </si>
  <si>
    <t>4016</t>
  </si>
  <si>
    <t>4015</t>
  </si>
  <si>
    <t>4109</t>
  </si>
  <si>
    <t>4175</t>
  </si>
  <si>
    <t>4178</t>
  </si>
  <si>
    <t>4128</t>
  </si>
  <si>
    <t>4179</t>
  </si>
  <si>
    <t>4166</t>
  </si>
  <si>
    <t>4171</t>
  </si>
  <si>
    <t>4176</t>
  </si>
  <si>
    <t>4169</t>
  </si>
  <si>
    <t>4167</t>
  </si>
  <si>
    <t>4174</t>
  </si>
  <si>
    <t>5155</t>
  </si>
  <si>
    <t>5165</t>
  </si>
  <si>
    <t>5317</t>
  </si>
  <si>
    <t>5531</t>
  </si>
  <si>
    <t>5535</t>
  </si>
  <si>
    <t>5532</t>
  </si>
  <si>
    <t>5534</t>
  </si>
  <si>
    <t>5524</t>
  </si>
  <si>
    <t>5533</t>
  </si>
  <si>
    <t>5654</t>
  </si>
  <si>
    <t>5646</t>
  </si>
  <si>
    <t>5652</t>
  </si>
  <si>
    <t>5643</t>
  </si>
  <si>
    <t>5645</t>
  </si>
  <si>
    <t>3418</t>
  </si>
  <si>
    <t>3547</t>
  </si>
  <si>
    <t>4527</t>
  </si>
  <si>
    <t>5672</t>
  </si>
  <si>
    <t>3676</t>
  </si>
  <si>
    <t>3765</t>
  </si>
  <si>
    <t>3763</t>
  </si>
  <si>
    <t>3766</t>
  </si>
  <si>
    <t>4600</t>
  </si>
  <si>
    <t>4631</t>
  </si>
  <si>
    <t>4626</t>
  </si>
  <si>
    <t>4632</t>
  </si>
  <si>
    <t>4633</t>
  </si>
  <si>
    <t>4715</t>
  </si>
  <si>
    <t>4702</t>
  </si>
  <si>
    <t>4707</t>
  </si>
  <si>
    <t>4713</t>
  </si>
  <si>
    <t>4704</t>
  </si>
  <si>
    <t>4706</t>
  </si>
  <si>
    <t>4711</t>
  </si>
  <si>
    <t>5516</t>
  </si>
  <si>
    <t>5517</t>
  </si>
  <si>
    <t>4252</t>
  </si>
  <si>
    <t>4276</t>
  </si>
  <si>
    <t>4227</t>
  </si>
  <si>
    <t>4255</t>
  </si>
  <si>
    <t>4256</t>
  </si>
  <si>
    <t>4257</t>
  </si>
  <si>
    <t>4635</t>
  </si>
  <si>
    <t>2619</t>
  </si>
  <si>
    <t>2629</t>
  </si>
  <si>
    <t>2628</t>
  </si>
  <si>
    <t>2209</t>
  </si>
  <si>
    <t>5128</t>
  </si>
  <si>
    <t>5453</t>
  </si>
  <si>
    <t>5454</t>
  </si>
  <si>
    <t>5451</t>
  </si>
  <si>
    <t>5456</t>
  </si>
  <si>
    <t>5455</t>
  </si>
  <si>
    <t>5733</t>
  </si>
  <si>
    <t>5732</t>
  </si>
  <si>
    <t>5731</t>
  </si>
  <si>
    <t>5812</t>
  </si>
  <si>
    <t>6143</t>
  </si>
  <si>
    <t>6142</t>
  </si>
  <si>
    <t>6141</t>
  </si>
  <si>
    <t>6615</t>
  </si>
  <si>
    <t>6701</t>
  </si>
  <si>
    <t>6714</t>
  </si>
  <si>
    <t>6715</t>
  </si>
  <si>
    <t>6713</t>
  </si>
  <si>
    <t>6716</t>
  </si>
  <si>
    <t>6712</t>
  </si>
  <si>
    <t>3169</t>
  </si>
  <si>
    <t>3354</t>
  </si>
  <si>
    <t>4229</t>
  </si>
  <si>
    <t>5162</t>
  </si>
  <si>
    <t>5108</t>
  </si>
  <si>
    <t>5138</t>
  </si>
  <si>
    <t>5156</t>
  </si>
  <si>
    <t>0488</t>
  </si>
  <si>
    <t>0550</t>
  </si>
  <si>
    <t>0588</t>
  </si>
  <si>
    <t>1488</t>
  </si>
  <si>
    <t>2923</t>
  </si>
  <si>
    <t>6314</t>
  </si>
  <si>
    <t>6534</t>
  </si>
  <si>
    <t>6533</t>
  </si>
  <si>
    <t>6524</t>
  </si>
  <si>
    <t>6523</t>
  </si>
  <si>
    <t>6525</t>
  </si>
  <si>
    <t>6531</t>
  </si>
  <si>
    <t>6522</t>
  </si>
  <si>
    <t>0130</t>
  </si>
  <si>
    <t>3110</t>
  </si>
  <si>
    <t>4661</t>
  </si>
  <si>
    <t>4662</t>
  </si>
  <si>
    <t>1410</t>
  </si>
  <si>
    <t>2520</t>
  </si>
  <si>
    <t>2902</t>
  </si>
  <si>
    <t>2908</t>
  </si>
  <si>
    <t>2906</t>
  </si>
  <si>
    <t>2905</t>
  </si>
  <si>
    <t>2904</t>
  </si>
  <si>
    <t>2903</t>
  </si>
  <si>
    <t>2907</t>
  </si>
  <si>
    <t>0360</t>
  </si>
  <si>
    <t>1330</t>
  </si>
  <si>
    <t>1509</t>
  </si>
  <si>
    <t>4267</t>
  </si>
  <si>
    <t>4266</t>
  </si>
  <si>
    <t>5177</t>
  </si>
  <si>
    <t>5176</t>
  </si>
  <si>
    <t>5170</t>
  </si>
  <si>
    <t>5178</t>
  </si>
  <si>
    <t>5179</t>
  </si>
  <si>
    <t>5175</t>
  </si>
  <si>
    <t>5209</t>
  </si>
  <si>
    <t>5208</t>
  </si>
  <si>
    <t>5320</t>
  </si>
  <si>
    <t>5329</t>
  </si>
  <si>
    <t>5410</t>
  </si>
  <si>
    <t>5409</t>
  </si>
  <si>
    <t>5515</t>
  </si>
  <si>
    <t>5508</t>
  </si>
  <si>
    <t>6117</t>
  </si>
  <si>
    <t>6405</t>
  </si>
  <si>
    <t>1510</t>
  </si>
  <si>
    <t>1620</t>
  </si>
  <si>
    <t>1760</t>
  </si>
  <si>
    <t>1750</t>
  </si>
  <si>
    <t>1740</t>
  </si>
  <si>
    <t>3120</t>
  </si>
  <si>
    <t>3119</t>
  </si>
  <si>
    <t>3741</t>
  </si>
  <si>
    <t>3743</t>
  </si>
  <si>
    <t>3745</t>
  </si>
  <si>
    <t>4701</t>
  </si>
  <si>
    <t>4805</t>
  </si>
  <si>
    <t>4804</t>
  </si>
  <si>
    <t>4802</t>
  </si>
  <si>
    <t>4807</t>
  </si>
  <si>
    <t>4803</t>
  </si>
  <si>
    <t>5164</t>
  </si>
  <si>
    <t>5166</t>
  </si>
  <si>
    <t>5163</t>
  </si>
  <si>
    <t>5347</t>
  </si>
  <si>
    <t>5343</t>
  </si>
  <si>
    <t>1915</t>
  </si>
  <si>
    <t>4643</t>
  </si>
  <si>
    <t>4641</t>
  </si>
  <si>
    <t>4644</t>
  </si>
  <si>
    <t>4645</t>
  </si>
  <si>
    <t>5467</t>
  </si>
  <si>
    <t>5469</t>
  </si>
  <si>
    <t>5468</t>
  </si>
  <si>
    <t>5707</t>
  </si>
  <si>
    <t>5706</t>
  </si>
  <si>
    <t>5704</t>
  </si>
  <si>
    <t>6439</t>
  </si>
  <si>
    <t>6434</t>
  </si>
  <si>
    <t>6459</t>
  </si>
  <si>
    <t>6445</t>
  </si>
  <si>
    <t>6442</t>
  </si>
  <si>
    <t>6453</t>
  </si>
  <si>
    <t>7106</t>
  </si>
  <si>
    <t>7107</t>
  </si>
  <si>
    <t>7108</t>
  </si>
  <si>
    <t>7109</t>
  </si>
  <si>
    <t>7300</t>
  </si>
  <si>
    <t>0669</t>
  </si>
  <si>
    <t>0785</t>
  </si>
  <si>
    <t>0679</t>
  </si>
  <si>
    <t>0585</t>
  </si>
  <si>
    <t>1923</t>
  </si>
  <si>
    <t>0120</t>
  </si>
  <si>
    <t>3360</t>
  </si>
  <si>
    <t>4510</t>
  </si>
  <si>
    <t>2119</t>
  </si>
  <si>
    <t>2110</t>
  </si>
  <si>
    <t>2530</t>
  </si>
  <si>
    <t>3356</t>
  </si>
  <si>
    <t>3358</t>
  </si>
  <si>
    <t>3357</t>
  </si>
  <si>
    <t>3353</t>
  </si>
  <si>
    <t>3708</t>
  </si>
  <si>
    <t>4349</t>
  </si>
  <si>
    <t>0650</t>
  </si>
  <si>
    <t>2458</t>
  </si>
  <si>
    <t>2468</t>
  </si>
  <si>
    <t>2469</t>
  </si>
  <si>
    <t>2457</t>
  </si>
  <si>
    <t>2430</t>
  </si>
  <si>
    <t>2649</t>
  </si>
  <si>
    <t>3470</t>
  </si>
  <si>
    <t>3455</t>
  </si>
  <si>
    <t>3730</t>
  </si>
  <si>
    <t>3710</t>
  </si>
  <si>
    <t>3720</t>
  </si>
  <si>
    <t>0189</t>
  </si>
  <si>
    <t>0180</t>
  </si>
  <si>
    <t>0187</t>
  </si>
  <si>
    <t>0279</t>
  </si>
  <si>
    <t>2248</t>
  </si>
  <si>
    <t>3229</t>
  </si>
  <si>
    <t>3440</t>
  </si>
  <si>
    <t>3430</t>
  </si>
  <si>
    <t>3439</t>
  </si>
  <si>
    <t>4185</t>
  </si>
  <si>
    <t>4177</t>
  </si>
  <si>
    <t>4184</t>
  </si>
  <si>
    <t>4173</t>
  </si>
  <si>
    <t>4182</t>
  </si>
  <si>
    <t>4183</t>
  </si>
  <si>
    <t>4172</t>
  </si>
  <si>
    <t>4239</t>
  </si>
  <si>
    <t>5556</t>
  </si>
  <si>
    <t>5546</t>
  </si>
  <si>
    <t>5743</t>
  </si>
  <si>
    <t>5757</t>
  </si>
  <si>
    <t>0380</t>
  </si>
  <si>
    <t>1120</t>
  </si>
  <si>
    <t>4286</t>
  </si>
  <si>
    <t>4285</t>
  </si>
  <si>
    <t>4283</t>
  </si>
  <si>
    <t>2130</t>
  </si>
  <si>
    <t>3509</t>
  </si>
  <si>
    <t>2481</t>
  </si>
  <si>
    <t>4703</t>
  </si>
  <si>
    <t>4709</t>
  </si>
  <si>
    <t>4705</t>
  </si>
  <si>
    <t>4712</t>
  </si>
  <si>
    <t>4813</t>
  </si>
  <si>
    <t>4815</t>
  </si>
  <si>
    <t>4812</t>
  </si>
  <si>
    <t>4811</t>
  </si>
  <si>
    <t>4816</t>
  </si>
  <si>
    <t>4814</t>
  </si>
  <si>
    <t>4903</t>
  </si>
  <si>
    <t>4904</t>
  </si>
  <si>
    <t>4901</t>
  </si>
  <si>
    <t>4902</t>
  </si>
  <si>
    <t>3808</t>
  </si>
  <si>
    <t>3929</t>
  </si>
  <si>
    <t>3927</t>
  </si>
  <si>
    <t>3922</t>
  </si>
  <si>
    <t>4309</t>
  </si>
  <si>
    <t>4528</t>
  </si>
  <si>
    <t>4529</t>
  </si>
  <si>
    <t>4745</t>
  </si>
  <si>
    <t>4743</t>
  </si>
  <si>
    <t>4744</t>
  </si>
  <si>
    <t>4742</t>
  </si>
  <si>
    <t>4761</t>
  </si>
  <si>
    <t>4751</t>
  </si>
  <si>
    <t>4777</t>
  </si>
  <si>
    <t>4758</t>
  </si>
  <si>
    <t>4773</t>
  </si>
  <si>
    <t>4764</t>
  </si>
  <si>
    <t>4767</t>
  </si>
  <si>
    <t>4775</t>
  </si>
  <si>
    <t>4776</t>
  </si>
  <si>
    <t>4762</t>
  </si>
  <si>
    <t>4765</t>
  </si>
  <si>
    <t>4771</t>
  </si>
  <si>
    <t>4757</t>
  </si>
  <si>
    <t>4778</t>
  </si>
  <si>
    <t>4774</t>
  </si>
  <si>
    <t>4772</t>
  </si>
  <si>
    <t>4753</t>
  </si>
  <si>
    <t>4769</t>
  </si>
  <si>
    <t>4768</t>
  </si>
  <si>
    <t>4766</t>
  </si>
  <si>
    <t>4756</t>
  </si>
  <si>
    <t>4763</t>
  </si>
  <si>
    <t>4822</t>
  </si>
  <si>
    <t>4821</t>
  </si>
  <si>
    <t>4823</t>
  </si>
  <si>
    <t>4806</t>
  </si>
  <si>
    <t>4826</t>
  </si>
  <si>
    <t>4825</t>
  </si>
  <si>
    <t>4827</t>
  </si>
  <si>
    <t>5384</t>
  </si>
  <si>
    <t>5382</t>
  </si>
  <si>
    <t>5383</t>
  </si>
  <si>
    <t>5373</t>
  </si>
  <si>
    <t>5381</t>
  </si>
  <si>
    <t>5375</t>
  </si>
  <si>
    <t>5527</t>
  </si>
  <si>
    <t>5526</t>
  </si>
  <si>
    <t>5525</t>
  </si>
  <si>
    <t>5705</t>
  </si>
  <si>
    <t>6144</t>
  </si>
  <si>
    <t>6145</t>
  </si>
  <si>
    <t>6324</t>
  </si>
  <si>
    <t>6406</t>
  </si>
  <si>
    <t>6408</t>
  </si>
  <si>
    <t>6409</t>
  </si>
  <si>
    <t>1683</t>
  </si>
  <si>
    <t>1673</t>
  </si>
  <si>
    <t>1682</t>
  </si>
  <si>
    <t>1684</t>
  </si>
  <si>
    <t>1685</t>
  </si>
  <si>
    <t>1672</t>
  </si>
  <si>
    <t>3665</t>
  </si>
  <si>
    <t>3789</t>
  </si>
  <si>
    <t>3934</t>
  </si>
  <si>
    <t>4634</t>
  </si>
  <si>
    <t>4609</t>
  </si>
  <si>
    <t>4716</t>
  </si>
  <si>
    <t>4726</t>
  </si>
  <si>
    <t>4737</t>
  </si>
  <si>
    <t>4723</t>
  </si>
  <si>
    <t>4735</t>
  </si>
  <si>
    <t>4722</t>
  </si>
  <si>
    <t>4727</t>
  </si>
  <si>
    <t>4732</t>
  </si>
  <si>
    <t>5287</t>
  </si>
  <si>
    <t>5285</t>
  </si>
  <si>
    <t>5284</t>
  </si>
  <si>
    <t>5271</t>
  </si>
  <si>
    <t>5286</t>
  </si>
  <si>
    <t>5288</t>
  </si>
  <si>
    <t>5280</t>
  </si>
  <si>
    <t>5281</t>
  </si>
  <si>
    <t>5282</t>
  </si>
  <si>
    <t>5263</t>
  </si>
  <si>
    <t>5537</t>
  </si>
  <si>
    <t>5536</t>
  </si>
  <si>
    <t>6551</t>
  </si>
  <si>
    <t>7314</t>
  </si>
  <si>
    <t>7313</t>
  </si>
  <si>
    <t>3471</t>
  </si>
  <si>
    <t>3473</t>
  </si>
  <si>
    <t>4721</t>
  </si>
  <si>
    <t>5434</t>
  </si>
  <si>
    <t>5452</t>
  </si>
  <si>
    <t>5433</t>
  </si>
  <si>
    <t>5574</t>
  </si>
  <si>
    <t>5576</t>
  </si>
  <si>
    <t>5571</t>
  </si>
  <si>
    <t>5564</t>
  </si>
  <si>
    <t>5573</t>
  </si>
  <si>
    <t>6307</t>
  </si>
  <si>
    <t>6308</t>
  </si>
  <si>
    <t>0140</t>
  </si>
  <si>
    <t>4724</t>
  </si>
  <si>
    <t>4800</t>
  </si>
  <si>
    <t>4911</t>
  </si>
  <si>
    <t>5435</t>
  </si>
  <si>
    <t>5431</t>
  </si>
  <si>
    <t>5436</t>
  </si>
  <si>
    <t>5432</t>
  </si>
  <si>
    <t>5437</t>
  </si>
  <si>
    <t>5518</t>
  </si>
  <si>
    <t>5519</t>
  </si>
  <si>
    <t>5510</t>
  </si>
  <si>
    <t>6182</t>
  </si>
  <si>
    <t>6181</t>
  </si>
  <si>
    <t>6184</t>
  </si>
  <si>
    <t>6183</t>
  </si>
  <si>
    <t>6633</t>
  </si>
  <si>
    <t>6625</t>
  </si>
  <si>
    <t>6641</t>
  </si>
  <si>
    <t>6635</t>
  </si>
  <si>
    <t>6626</t>
  </si>
  <si>
    <t>6632</t>
  </si>
  <si>
    <t>6634</t>
  </si>
  <si>
    <t>6621</t>
  </si>
  <si>
    <t>6623</t>
  </si>
  <si>
    <t>6759</t>
  </si>
  <si>
    <t>6753</t>
  </si>
  <si>
    <t>6758</t>
  </si>
  <si>
    <t>7125</t>
  </si>
  <si>
    <t>7154</t>
  </si>
  <si>
    <t>7121</t>
  </si>
  <si>
    <t>7122</t>
  </si>
  <si>
    <t>7264</t>
  </si>
  <si>
    <t>7262</t>
  </si>
  <si>
    <t>7263</t>
  </si>
  <si>
    <t>7261</t>
  </si>
  <si>
    <t>7312</t>
  </si>
  <si>
    <t>7307</t>
  </si>
  <si>
    <t>7316</t>
  </si>
  <si>
    <t>7315</t>
  </si>
  <si>
    <t>7764</t>
  </si>
  <si>
    <t>7762</t>
  </si>
  <si>
    <t>7763</t>
  </si>
  <si>
    <t>7761</t>
  </si>
  <si>
    <t>7765</t>
  </si>
  <si>
    <t>7885</t>
  </si>
  <si>
    <t>7881</t>
  </si>
  <si>
    <t>7884</t>
  </si>
  <si>
    <t>7882</t>
  </si>
  <si>
    <t>7872</t>
  </si>
  <si>
    <t>7871</t>
  </si>
  <si>
    <t>7883</t>
  </si>
  <si>
    <t>7874</t>
  </si>
  <si>
    <t>7873</t>
  </si>
  <si>
    <t>7875</t>
  </si>
  <si>
    <t>1900</t>
  </si>
  <si>
    <t>1907</t>
  </si>
  <si>
    <t>4409</t>
  </si>
  <si>
    <t>6163</t>
  </si>
  <si>
    <t>6154</t>
  </si>
  <si>
    <t>6152</t>
  </si>
  <si>
    <t>7425</t>
  </si>
  <si>
    <t>7423</t>
  </si>
  <si>
    <t>7424</t>
  </si>
  <si>
    <t>7426</t>
  </si>
  <si>
    <t>7600</t>
  </si>
  <si>
    <t>7731</t>
  </si>
  <si>
    <t>9100</t>
  </si>
  <si>
    <t>9116</t>
  </si>
  <si>
    <t>9125</t>
  </si>
  <si>
    <t>9132</t>
  </si>
  <si>
    <t>9136</t>
  </si>
  <si>
    <t>9122</t>
  </si>
  <si>
    <t>9103</t>
  </si>
  <si>
    <t>9111</t>
  </si>
  <si>
    <t>9134</t>
  </si>
  <si>
    <t>9204</t>
  </si>
  <si>
    <t>9207</t>
  </si>
  <si>
    <t>9233</t>
  </si>
  <si>
    <t>9203</t>
  </si>
  <si>
    <t>9213</t>
  </si>
  <si>
    <t>9309</t>
  </si>
  <si>
    <t>9303</t>
  </si>
  <si>
    <t>9308</t>
  </si>
  <si>
    <t>9306</t>
  </si>
  <si>
    <t>9307</t>
  </si>
  <si>
    <t>1854</t>
  </si>
  <si>
    <t>2529</t>
  </si>
  <si>
    <t>2708</t>
  </si>
  <si>
    <t>1629</t>
  </si>
  <si>
    <t>2709</t>
  </si>
  <si>
    <t>5655</t>
  </si>
  <si>
    <t>5651</t>
  </si>
  <si>
    <t>7308</t>
  </si>
  <si>
    <t>8511</t>
  </si>
  <si>
    <t>8609</t>
  </si>
  <si>
    <t>8606</t>
  </si>
  <si>
    <t>8608</t>
  </si>
  <si>
    <t>3900</t>
  </si>
  <si>
    <t>2428</t>
  </si>
  <si>
    <t>2269</t>
  </si>
  <si>
    <t>0350</t>
  </si>
  <si>
    <t>3383</t>
  </si>
  <si>
    <t>3385</t>
  </si>
  <si>
    <t>3384</t>
  </si>
  <si>
    <t>3386</t>
  </si>
  <si>
    <t>3376</t>
  </si>
  <si>
    <t>3378</t>
  </si>
  <si>
    <t>3645</t>
  </si>
  <si>
    <t>4277</t>
  </si>
  <si>
    <t>2374</t>
  </si>
  <si>
    <t>2372</t>
  </si>
  <si>
    <t>0370</t>
  </si>
  <si>
    <t>1239</t>
  </si>
  <si>
    <t>1468</t>
  </si>
  <si>
    <t>2281</t>
  </si>
  <si>
    <t>1210</t>
  </si>
  <si>
    <t>1818</t>
  </si>
  <si>
    <t>3239</t>
  </si>
  <si>
    <t>3238</t>
  </si>
  <si>
    <t>0288</t>
  </si>
  <si>
    <t>3548</t>
  </si>
  <si>
    <t>1567</t>
  </si>
  <si>
    <t>1667</t>
  </si>
  <si>
    <t>1674</t>
  </si>
  <si>
    <t>1681</t>
  </si>
  <si>
    <t>1675</t>
  </si>
  <si>
    <t>1676</t>
  </si>
  <si>
    <t>1766</t>
  </si>
  <si>
    <t>1765</t>
  </si>
  <si>
    <t>1865</t>
  </si>
  <si>
    <t>1862</t>
  </si>
  <si>
    <t>1867</t>
  </si>
  <si>
    <t>1828</t>
  </si>
  <si>
    <t>1879</t>
  </si>
  <si>
    <t>1976</t>
  </si>
  <si>
    <t>1979</t>
  </si>
  <si>
    <t>1967</t>
  </si>
  <si>
    <t>1969</t>
  </si>
  <si>
    <t>1975</t>
  </si>
  <si>
    <t>1964</t>
  </si>
  <si>
    <t>1978</t>
  </si>
  <si>
    <t>1973</t>
  </si>
  <si>
    <t>1974</t>
  </si>
  <si>
    <t>1977</t>
  </si>
  <si>
    <t>1966</t>
  </si>
  <si>
    <t>1965</t>
  </si>
  <si>
    <t>1916</t>
  </si>
  <si>
    <t>1972</t>
  </si>
  <si>
    <t>2187</t>
  </si>
  <si>
    <t>2189</t>
  </si>
  <si>
    <t>2738</t>
  </si>
  <si>
    <t>2729</t>
  </si>
  <si>
    <t>2749</t>
  </si>
  <si>
    <t>2005</t>
  </si>
  <si>
    <t>2055</t>
  </si>
  <si>
    <t>2032</t>
  </si>
  <si>
    <t>2056</t>
  </si>
  <si>
    <t>2059</t>
  </si>
  <si>
    <t>2012</t>
  </si>
  <si>
    <t>2033</t>
  </si>
  <si>
    <t>2034</t>
  </si>
  <si>
    <t>2004</t>
  </si>
  <si>
    <t>2058</t>
  </si>
  <si>
    <t>2046</t>
  </si>
  <si>
    <t>2015</t>
  </si>
  <si>
    <t>2036</t>
  </si>
  <si>
    <t>2026</t>
  </si>
  <si>
    <t>2024</t>
  </si>
  <si>
    <t>2057</t>
  </si>
  <si>
    <t>2013</t>
  </si>
  <si>
    <t>2041</t>
  </si>
  <si>
    <t>2045</t>
  </si>
  <si>
    <t>2037</t>
  </si>
  <si>
    <t>2038</t>
  </si>
  <si>
    <t>2035</t>
  </si>
  <si>
    <t>2039</t>
  </si>
  <si>
    <t>2025</t>
  </si>
  <si>
    <t>2051</t>
  </si>
  <si>
    <t>2014</t>
  </si>
  <si>
    <t>2022</t>
  </si>
  <si>
    <t>2023</t>
  </si>
  <si>
    <t>2052</t>
  </si>
  <si>
    <t>2053</t>
  </si>
  <si>
    <t>2011</t>
  </si>
  <si>
    <t>2031</t>
  </si>
  <si>
    <t>2001</t>
  </si>
  <si>
    <t>2002</t>
  </si>
  <si>
    <t>2054</t>
  </si>
  <si>
    <t>2021</t>
  </si>
  <si>
    <t>2043</t>
  </si>
  <si>
    <t>2044</t>
  </si>
  <si>
    <t>2042</t>
  </si>
  <si>
    <t>2003</t>
  </si>
  <si>
    <t>4149</t>
  </si>
  <si>
    <t>4148</t>
  </si>
  <si>
    <t>1619</t>
  </si>
  <si>
    <t>1739</t>
  </si>
  <si>
    <t>3379</t>
  </si>
  <si>
    <t>3429</t>
  </si>
  <si>
    <t>5216</t>
  </si>
  <si>
    <t>5415</t>
  </si>
  <si>
    <t>6372</t>
  </si>
  <si>
    <t>6373</t>
  </si>
  <si>
    <t>6361</t>
  </si>
  <si>
    <t>6364</t>
  </si>
  <si>
    <t>6366</t>
  </si>
  <si>
    <t>6371</t>
  </si>
  <si>
    <t>6365</t>
  </si>
  <si>
    <t>6438</t>
  </si>
  <si>
    <t>6436</t>
  </si>
  <si>
    <t>6437</t>
  </si>
  <si>
    <t>6544</t>
  </si>
  <si>
    <t>6557</t>
  </si>
  <si>
    <t>6545</t>
  </si>
  <si>
    <t>6600</t>
  </si>
  <si>
    <t>6607</t>
  </si>
  <si>
    <t>6682</t>
  </si>
  <si>
    <t>6636</t>
  </si>
  <si>
    <t>6608</t>
  </si>
  <si>
    <t>6680</t>
  </si>
  <si>
    <t>6609</t>
  </si>
  <si>
    <t>6681</t>
  </si>
  <si>
    <t>6746</t>
  </si>
  <si>
    <t>6765</t>
  </si>
  <si>
    <t>6771</t>
  </si>
  <si>
    <t>6766</t>
  </si>
  <si>
    <t>6773</t>
  </si>
  <si>
    <t>6762</t>
  </si>
  <si>
    <t>6774</t>
  </si>
  <si>
    <t>6743</t>
  </si>
  <si>
    <t>6772</t>
  </si>
  <si>
    <t>6775</t>
  </si>
  <si>
    <t>6764</t>
  </si>
  <si>
    <t>6763</t>
  </si>
  <si>
    <t>7114</t>
  </si>
  <si>
    <t>7137</t>
  </si>
  <si>
    <t>7138</t>
  </si>
  <si>
    <t>7127</t>
  </si>
  <si>
    <t>7116</t>
  </si>
  <si>
    <t>7117</t>
  </si>
  <si>
    <t>7135</t>
  </si>
  <si>
    <t>7132</t>
  </si>
  <si>
    <t>7133</t>
  </si>
  <si>
    <t>7245</t>
  </si>
  <si>
    <t>7246</t>
  </si>
  <si>
    <t>7256</t>
  </si>
  <si>
    <t>7235</t>
  </si>
  <si>
    <t>7234</t>
  </si>
  <si>
    <t>7228</t>
  </si>
  <si>
    <t>7227</t>
  </si>
  <si>
    <t>7254</t>
  </si>
  <si>
    <t>7222</t>
  </si>
  <si>
    <t>7243</t>
  </si>
  <si>
    <t>7224</t>
  </si>
  <si>
    <t>7251</t>
  </si>
  <si>
    <t>7233</t>
  </si>
  <si>
    <t>7242</t>
  </si>
  <si>
    <t>7241</t>
  </si>
  <si>
    <t>7248</t>
  </si>
  <si>
    <t>7232</t>
  </si>
  <si>
    <t>7244</t>
  </si>
  <si>
    <t>7229</t>
  </si>
  <si>
    <t>7252</t>
  </si>
  <si>
    <t>7253</t>
  </si>
  <si>
    <t>7231</t>
  </si>
  <si>
    <t>7236</t>
  </si>
  <si>
    <t>7223</t>
  </si>
  <si>
    <t>7247</t>
  </si>
  <si>
    <t>7225</t>
  </si>
  <si>
    <t>7226</t>
  </si>
  <si>
    <t>7221</t>
  </si>
  <si>
    <t>7255</t>
  </si>
  <si>
    <t>7318</t>
  </si>
  <si>
    <t>7317</t>
  </si>
  <si>
    <t>7319</t>
  </si>
  <si>
    <t>7422</t>
  </si>
  <si>
    <t>7421</t>
  </si>
  <si>
    <t>7508</t>
  </si>
  <si>
    <t>8544</t>
  </si>
  <si>
    <t>8531</t>
  </si>
  <si>
    <t>8502</t>
  </si>
  <si>
    <t>8562</t>
  </si>
  <si>
    <t>8541</t>
  </si>
  <si>
    <t>8532</t>
  </si>
  <si>
    <t>8533</t>
  </si>
  <si>
    <t>8555</t>
  </si>
  <si>
    <t>8524</t>
  </si>
  <si>
    <t>8543</t>
  </si>
  <si>
    <t>8542</t>
  </si>
  <si>
    <t>8527</t>
  </si>
  <si>
    <t>8525</t>
  </si>
  <si>
    <t>8526</t>
  </si>
  <si>
    <t>8561</t>
  </si>
  <si>
    <t>8522</t>
  </si>
  <si>
    <t>8556</t>
  </si>
  <si>
    <t>8523</t>
  </si>
  <si>
    <t>8552</t>
  </si>
  <si>
    <t>8554</t>
  </si>
  <si>
    <t>8545</t>
  </si>
  <si>
    <t>8551</t>
  </si>
  <si>
    <t>8534</t>
  </si>
  <si>
    <t>8504</t>
  </si>
  <si>
    <t>8558</t>
  </si>
  <si>
    <t>8557</t>
  </si>
  <si>
    <t>8505</t>
  </si>
  <si>
    <t>8503</t>
  </si>
  <si>
    <t>8612</t>
  </si>
  <si>
    <t>8616</t>
  </si>
  <si>
    <t>8613</t>
  </si>
  <si>
    <t>8617</t>
  </si>
  <si>
    <t>8615</t>
  </si>
  <si>
    <t>8611</t>
  </si>
  <si>
    <t>8614</t>
  </si>
  <si>
    <t>8618</t>
  </si>
  <si>
    <t>8731</t>
  </si>
  <si>
    <t>8728</t>
  </si>
  <si>
    <t>8727</t>
  </si>
  <si>
    <t>8724</t>
  </si>
  <si>
    <t>8722</t>
  </si>
  <si>
    <t>8723</t>
  </si>
  <si>
    <t>8721</t>
  </si>
  <si>
    <t>8725</t>
  </si>
  <si>
    <t>8726</t>
  </si>
  <si>
    <t>2006</t>
  </si>
  <si>
    <t>2076</t>
  </si>
  <si>
    <t>2027</t>
  </si>
  <si>
    <t>2028</t>
  </si>
  <si>
    <t>2062</t>
  </si>
  <si>
    <t>2074</t>
  </si>
  <si>
    <t>3339</t>
  </si>
  <si>
    <t>3328</t>
  </si>
  <si>
    <t>3369</t>
  </si>
  <si>
    <t>1280</t>
  </si>
  <si>
    <t>1289</t>
  </si>
  <si>
    <t>1845</t>
  </si>
  <si>
    <t>1848</t>
  </si>
  <si>
    <t>1749</t>
  </si>
  <si>
    <t>1718</t>
  </si>
  <si>
    <t>1767</t>
  </si>
  <si>
    <t>1930</t>
  </si>
  <si>
    <t>1910</t>
  </si>
  <si>
    <t>2000</t>
  </si>
  <si>
    <t>2061</t>
  </si>
  <si>
    <t>1959</t>
  </si>
  <si>
    <t>1968</t>
  </si>
  <si>
    <t>1938</t>
  </si>
  <si>
    <t>2047</t>
  </si>
  <si>
    <t>2048</t>
  </si>
  <si>
    <t>2065</t>
  </si>
  <si>
    <t>2063</t>
  </si>
  <si>
    <t>2066</t>
  </si>
  <si>
    <t>2049</t>
  </si>
  <si>
    <t>1937</t>
  </si>
  <si>
    <t>2064</t>
  </si>
  <si>
    <t>1948</t>
  </si>
  <si>
    <t>1947</t>
  </si>
  <si>
    <t>2007</t>
  </si>
  <si>
    <t>1919</t>
  </si>
  <si>
    <t>2081</t>
  </si>
  <si>
    <t>2073</t>
  </si>
  <si>
    <t>2082</t>
  </si>
  <si>
    <t>2083</t>
  </si>
  <si>
    <t>2086</t>
  </si>
  <si>
    <t>2072</t>
  </si>
  <si>
    <t>2075</t>
  </si>
  <si>
    <t>2071</t>
  </si>
  <si>
    <t>2085</t>
  </si>
  <si>
    <t>2479</t>
  </si>
  <si>
    <t>2478</t>
  </si>
  <si>
    <t>3274</t>
  </si>
  <si>
    <t>3948</t>
  </si>
  <si>
    <t>4410</t>
  </si>
  <si>
    <t>4636</t>
  </si>
  <si>
    <t>0670</t>
  </si>
  <si>
    <t>0649</t>
  </si>
  <si>
    <t>0639</t>
  </si>
  <si>
    <t>0787</t>
  </si>
  <si>
    <t>0760</t>
  </si>
  <si>
    <t>1489</t>
  </si>
  <si>
    <t>1469</t>
  </si>
  <si>
    <t>5119</t>
  </si>
  <si>
    <t>5539</t>
  </si>
  <si>
    <t>5685</t>
  </si>
  <si>
    <t>5683</t>
  </si>
  <si>
    <t>5664</t>
  </si>
  <si>
    <t>5671</t>
  </si>
  <si>
    <t>5684</t>
  </si>
  <si>
    <t>5663</t>
  </si>
  <si>
    <t>6147</t>
  </si>
  <si>
    <t>6153</t>
  </si>
  <si>
    <t>6146</t>
  </si>
  <si>
    <t>6151</t>
  </si>
  <si>
    <t>7753</t>
  </si>
  <si>
    <t>7749</t>
  </si>
  <si>
    <t>7757</t>
  </si>
  <si>
    <t>7754</t>
  </si>
  <si>
    <t>7759</t>
  </si>
  <si>
    <t>7719</t>
  </si>
  <si>
    <t>7769</t>
  </si>
  <si>
    <t>7752</t>
  </si>
  <si>
    <t>7781</t>
  </si>
  <si>
    <t>7751</t>
  </si>
  <si>
    <t>7708</t>
  </si>
  <si>
    <t>7755</t>
  </si>
  <si>
    <t>7743</t>
  </si>
  <si>
    <t>7742</t>
  </si>
  <si>
    <t>7782</t>
  </si>
  <si>
    <t>7766</t>
  </si>
  <si>
    <t>7744</t>
  </si>
  <si>
    <t>7746</t>
  </si>
  <si>
    <t>7771</t>
  </si>
  <si>
    <t>7773</t>
  </si>
  <si>
    <t>7785</t>
  </si>
  <si>
    <t>7756</t>
  </si>
  <si>
    <t>7748</t>
  </si>
  <si>
    <t>7784</t>
  </si>
  <si>
    <t>7864</t>
  </si>
  <si>
    <t>7867</t>
  </si>
  <si>
    <t>7841</t>
  </si>
  <si>
    <t>7848</t>
  </si>
  <si>
    <t>7807</t>
  </si>
  <si>
    <t>7844</t>
  </si>
  <si>
    <t>7835</t>
  </si>
  <si>
    <t>7834</t>
  </si>
  <si>
    <t>7818</t>
  </si>
  <si>
    <t>7858</t>
  </si>
  <si>
    <t>7851</t>
  </si>
  <si>
    <t>7852</t>
  </si>
  <si>
    <t>7808</t>
  </si>
  <si>
    <t>7866</t>
  </si>
  <si>
    <t>7817</t>
  </si>
  <si>
    <t>7857</t>
  </si>
  <si>
    <t>7837</t>
  </si>
  <si>
    <t>7855</t>
  </si>
  <si>
    <t>7865</t>
  </si>
  <si>
    <t>7854</t>
  </si>
  <si>
    <t>7859</t>
  </si>
  <si>
    <t>7832</t>
  </si>
  <si>
    <t>7843</t>
  </si>
  <si>
    <t>7861</t>
  </si>
  <si>
    <t>7814</t>
  </si>
  <si>
    <t>7886</t>
  </si>
  <si>
    <t>8100</t>
  </si>
  <si>
    <t>1788</t>
  </si>
  <si>
    <t>1780</t>
  </si>
  <si>
    <t>1787</t>
  </si>
  <si>
    <t>1789</t>
  </si>
  <si>
    <t>3285</t>
  </si>
  <si>
    <t>3288</t>
  </si>
  <si>
    <t>3529</t>
  </si>
  <si>
    <t>3520</t>
  </si>
  <si>
    <t>4119</t>
  </si>
  <si>
    <t>4168</t>
  </si>
  <si>
    <t>4736</t>
  </si>
  <si>
    <t>6002</t>
  </si>
  <si>
    <t>6008</t>
  </si>
  <si>
    <t>6189</t>
  </si>
  <si>
    <t>6185</t>
  </si>
  <si>
    <t>6003</t>
  </si>
  <si>
    <t>6005</t>
  </si>
  <si>
    <t>6015</t>
  </si>
  <si>
    <t>6180</t>
  </si>
  <si>
    <t>6171</t>
  </si>
  <si>
    <t>6159</t>
  </si>
  <si>
    <t>6155</t>
  </si>
  <si>
    <t>6342</t>
  </si>
  <si>
    <t>6068</t>
  </si>
  <si>
    <t>6063</t>
  </si>
  <si>
    <t>6174</t>
  </si>
  <si>
    <t>6166</t>
  </si>
  <si>
    <t>6044</t>
  </si>
  <si>
    <t>6156</t>
  </si>
  <si>
    <t>6118</t>
  </si>
  <si>
    <t>6035</t>
  </si>
  <si>
    <t>6078</t>
  </si>
  <si>
    <t>6069</t>
  </si>
  <si>
    <t>6066</t>
  </si>
  <si>
    <t>6177</t>
  </si>
  <si>
    <t>6164</t>
  </si>
  <si>
    <t>6129</t>
  </si>
  <si>
    <t>6172</t>
  </si>
  <si>
    <t>6158</t>
  </si>
  <si>
    <t>6079</t>
  </si>
  <si>
    <t>6157</t>
  </si>
  <si>
    <t>6119</t>
  </si>
  <si>
    <t>6261</t>
  </si>
  <si>
    <t>6268</t>
  </si>
  <si>
    <t>6518</t>
  </si>
  <si>
    <t>6535</t>
  </si>
  <si>
    <t>6536</t>
  </si>
  <si>
    <t>6547</t>
  </si>
  <si>
    <t>6566</t>
  </si>
  <si>
    <t>6538</t>
  </si>
  <si>
    <t>6519</t>
  </si>
  <si>
    <t>6581</t>
  </si>
  <si>
    <t>6583</t>
  </si>
  <si>
    <t>6526</t>
  </si>
  <si>
    <t>6586</t>
  </si>
  <si>
    <t>6528</t>
  </si>
  <si>
    <t>6548</t>
  </si>
  <si>
    <t>6584</t>
  </si>
  <si>
    <t>6516</t>
  </si>
  <si>
    <t>6515</t>
  </si>
  <si>
    <t>6546</t>
  </si>
  <si>
    <t>7209</t>
  </si>
  <si>
    <t>7323</t>
  </si>
  <si>
    <t>7324</t>
  </si>
  <si>
    <t>7322</t>
  </si>
  <si>
    <t>7326</t>
  </si>
  <si>
    <t>7517</t>
  </si>
  <si>
    <t>1230</t>
  </si>
  <si>
    <t>3329</t>
  </si>
  <si>
    <t>3327</t>
  </si>
  <si>
    <t>3629</t>
  </si>
  <si>
    <t>4358</t>
  </si>
  <si>
    <t>0191</t>
  </si>
  <si>
    <t>0192</t>
  </si>
  <si>
    <t>0194</t>
  </si>
  <si>
    <t>0193</t>
  </si>
  <si>
    <t>0195</t>
  </si>
  <si>
    <t>2249</t>
  </si>
  <si>
    <t>2017</t>
  </si>
  <si>
    <t>2018</t>
  </si>
  <si>
    <t>2159</t>
  </si>
  <si>
    <t>2016</t>
  </si>
  <si>
    <t>2349</t>
  </si>
  <si>
    <t>2420</t>
  </si>
  <si>
    <t>2429</t>
  </si>
  <si>
    <t>4549</t>
  </si>
  <si>
    <t>4540</t>
  </si>
  <si>
    <t>4580</t>
  </si>
  <si>
    <t>4583</t>
  </si>
  <si>
    <t>4568</t>
  </si>
  <si>
    <t>4588</t>
  </si>
  <si>
    <t>4557</t>
  </si>
  <si>
    <t>4547</t>
  </si>
  <si>
    <t>4566</t>
  </si>
  <si>
    <t>4574</t>
  </si>
  <si>
    <t>4577</t>
  </si>
  <si>
    <t>4578</t>
  </si>
  <si>
    <t>4576</t>
  </si>
  <si>
    <t>4585</t>
  </si>
  <si>
    <t>4584</t>
  </si>
  <si>
    <t>4573</t>
  </si>
  <si>
    <t>4560</t>
  </si>
  <si>
    <t>4586</t>
  </si>
  <si>
    <t>4572</t>
  </si>
  <si>
    <t>4571</t>
  </si>
  <si>
    <t>4569</t>
  </si>
  <si>
    <t>4589</t>
  </si>
  <si>
    <t>4548</t>
  </si>
  <si>
    <t>4567</t>
  </si>
  <si>
    <t>4555</t>
  </si>
  <si>
    <t>4579</t>
  </si>
  <si>
    <t>4554</t>
  </si>
  <si>
    <t>4556</t>
  </si>
  <si>
    <t>4553</t>
  </si>
  <si>
    <t>4575</t>
  </si>
  <si>
    <t>4570</t>
  </si>
  <si>
    <t>4552</t>
  </si>
  <si>
    <t>4587</t>
  </si>
  <si>
    <t>4519</t>
  </si>
  <si>
    <t>4808</t>
  </si>
  <si>
    <t>5185</t>
  </si>
  <si>
    <t>5183</t>
  </si>
  <si>
    <t>5184</t>
  </si>
  <si>
    <t>5139</t>
  </si>
  <si>
    <t>5130</t>
  </si>
  <si>
    <t>5181</t>
  </si>
  <si>
    <t>5509</t>
  </si>
  <si>
    <t>5626</t>
  </si>
  <si>
    <t>5625</t>
  </si>
  <si>
    <t>5610</t>
  </si>
  <si>
    <t>5619</t>
  </si>
  <si>
    <t>6173</t>
  </si>
  <si>
    <t>6167</t>
  </si>
  <si>
    <t>6175</t>
  </si>
  <si>
    <t>6165</t>
  </si>
  <si>
    <t>6136</t>
  </si>
  <si>
    <t>6463</t>
  </si>
  <si>
    <t>6465</t>
  </si>
  <si>
    <t>6464</t>
  </si>
  <si>
    <t>6466</t>
  </si>
  <si>
    <t>6805</t>
  </si>
  <si>
    <t>6827</t>
  </si>
  <si>
    <t>6801</t>
  </si>
  <si>
    <t>2384</t>
  </si>
  <si>
    <t>3747</t>
  </si>
  <si>
    <t>3749</t>
  </si>
  <si>
    <t>3748</t>
  </si>
  <si>
    <t>3738</t>
  </si>
  <si>
    <t>3757</t>
  </si>
  <si>
    <t>3755</t>
  </si>
  <si>
    <t>3770</t>
  </si>
  <si>
    <t>3729</t>
  </si>
  <si>
    <t>3719</t>
  </si>
  <si>
    <t>3776</t>
  </si>
  <si>
    <t>3779</t>
  </si>
  <si>
    <t>3709</t>
  </si>
  <si>
    <t>5191</t>
  </si>
  <si>
    <t>6606</t>
  </si>
  <si>
    <t>6704</t>
  </si>
  <si>
    <t>6707</t>
  </si>
  <si>
    <t>6735</t>
  </si>
  <si>
    <t>6705</t>
  </si>
  <si>
    <t>6706</t>
  </si>
  <si>
    <t>6703</t>
  </si>
  <si>
    <t>6733</t>
  </si>
  <si>
    <t>6734</t>
  </si>
  <si>
    <t>6725</t>
  </si>
  <si>
    <t>7461</t>
  </si>
  <si>
    <t>7462</t>
  </si>
  <si>
    <t>7463</t>
  </si>
  <si>
    <t>7464</t>
  </si>
  <si>
    <t>7547</t>
  </si>
  <si>
    <t>7546</t>
  </si>
  <si>
    <t>7548</t>
  </si>
  <si>
    <t>7682</t>
  </si>
  <si>
    <t>7646</t>
  </si>
  <si>
    <t>7685</t>
  </si>
  <si>
    <t>6652</t>
  </si>
  <si>
    <t>7681</t>
  </si>
  <si>
    <t>7683</t>
  </si>
  <si>
    <t>7774</t>
  </si>
  <si>
    <t>7775</t>
  </si>
  <si>
    <t>7772</t>
  </si>
  <si>
    <t>7776</t>
  </si>
  <si>
    <t>7777</t>
  </si>
  <si>
    <t>7747</t>
  </si>
  <si>
    <t>7745</t>
  </si>
  <si>
    <t>7741</t>
  </si>
  <si>
    <t>7734</t>
  </si>
  <si>
    <t>7768</t>
  </si>
  <si>
    <t>7767</t>
  </si>
  <si>
    <t>7733</t>
  </si>
  <si>
    <t>7732</t>
  </si>
  <si>
    <t>Chapter 2. Shares 第２章 株 式</t>
    <phoneticPr fontId="1"/>
  </si>
  <si>
    <t xml:space="preserve"> (The Total Number of Authorized Shares) （発行可能株式総数）</t>
    <phoneticPr fontId="1"/>
  </si>
  <si>
    <t xml:space="preserve">（The Amount of Capital after the Establishment of the Company）（成立後の資本金の額） </t>
    <phoneticPr fontId="1"/>
  </si>
  <si>
    <t xml:space="preserve"> (The First Business Year) （最初の事業年度） </t>
    <phoneticPr fontId="1"/>
  </si>
  <si>
    <t>（Directors at Incorporation, etc.）（設立時取締役等）</t>
    <phoneticPr fontId="1"/>
  </si>
  <si>
    <t>1-1-11</t>
    <phoneticPr fontId="1"/>
  </si>
  <si>
    <t>本店住所</t>
    <rPh sb="0" eb="4">
      <t>ホンテンジュウショ</t>
    </rPh>
    <phoneticPr fontId="1"/>
  </si>
  <si>
    <t>設立時代表取締役住所</t>
    <rPh sb="0" eb="2">
      <t>セツリツ</t>
    </rPh>
    <rPh sb="2" eb="3">
      <t>ジ</t>
    </rPh>
    <rPh sb="3" eb="5">
      <t>ダイヒョウ</t>
    </rPh>
    <rPh sb="5" eb="8">
      <t>トリシマリヤク</t>
    </rPh>
    <rPh sb="8" eb="10">
      <t>ジュウショ</t>
    </rPh>
    <phoneticPr fontId="1"/>
  </si>
  <si>
    <t>(Incorporator) （発起人）</t>
    <phoneticPr fontId="1"/>
  </si>
  <si>
    <t>発起人1 住所</t>
    <rPh sb="0" eb="3">
      <t>ホッキニン</t>
    </rPh>
    <rPh sb="5" eb="7">
      <t>ジュウショ</t>
    </rPh>
    <phoneticPr fontId="1"/>
  </si>
  <si>
    <t>3-8-9</t>
    <phoneticPr fontId="1"/>
  </si>
  <si>
    <t>発起人2 住所</t>
    <rPh sb="0" eb="3">
      <t>ホッキニン</t>
    </rPh>
    <rPh sb="5" eb="7">
      <t>ジュウショ</t>
    </rPh>
    <phoneticPr fontId="1"/>
  </si>
  <si>
    <t>発起人3 住所</t>
    <rPh sb="0" eb="3">
      <t>ホッキニン</t>
    </rPh>
    <rPh sb="5" eb="7">
      <t>ジュウショ</t>
    </rPh>
    <phoneticPr fontId="1"/>
  </si>
  <si>
    <t xml:space="preserve"> (Compliance with Laws and Regulations) （法令の準拠）</t>
    <phoneticPr fontId="1"/>
  </si>
  <si>
    <t>霞ヶ関公証役場</t>
  </si>
  <si>
    <t>大森公証役場</t>
  </si>
  <si>
    <t>100-0011</t>
  </si>
  <si>
    <t>千代田区内幸町2-2-2　富国生命ビル地下１階</t>
  </si>
  <si>
    <t>103-0026</t>
  </si>
  <si>
    <t>中央区日本橋兜町1-10　日証館ビル1階</t>
  </si>
  <si>
    <t>150-0041</t>
  </si>
  <si>
    <t>渋谷区神南1-21-1　日本生命渋谷ビル8階</t>
  </si>
  <si>
    <t>101-0044</t>
  </si>
  <si>
    <t>千代田区鍛冶町1-9-4　ＫＹＹビル３階</t>
  </si>
  <si>
    <t>170-6008</t>
  </si>
  <si>
    <t>豊島区東池袋3-1-1　サンシャイン60ビル8階</t>
  </si>
  <si>
    <t>143-0016</t>
  </si>
  <si>
    <t>大田区大森北1-17-2　大森センタービル2階</t>
  </si>
  <si>
    <t>160-0023</t>
  </si>
  <si>
    <t>新宿区西新宿7-4-3　升本ビル5階</t>
  </si>
  <si>
    <t>112-0003</t>
  </si>
  <si>
    <t>文京区春日1-16-21　文京シビックセンター8階</t>
  </si>
  <si>
    <t>110-0015</t>
  </si>
  <si>
    <t>台東区東上野1-7-2　冨田ビル4階</t>
  </si>
  <si>
    <t>111-0034</t>
  </si>
  <si>
    <t>台東区雷門2-4-8　あいおいニッセイ同和損保浅草ビル2階</t>
  </si>
  <si>
    <t>100-0005</t>
  </si>
  <si>
    <t>千代田区丸の内3-3-1　新東京ビル2階235区</t>
  </si>
  <si>
    <t>104-0031</t>
  </si>
  <si>
    <t>中央区京橋1-1-10　西勘本店ビル6階</t>
  </si>
  <si>
    <t>104-0061</t>
  </si>
  <si>
    <t>中央区銀座4-4-1　銀座清水ビル5階</t>
  </si>
  <si>
    <t>105-0004</t>
  </si>
  <si>
    <t>港区新橋1-18-1　航空会館6階</t>
  </si>
  <si>
    <t>105-0003</t>
  </si>
  <si>
    <t>港区西新橋3-19-14　東京建硝ビル5階</t>
  </si>
  <si>
    <t>106-0045</t>
  </si>
  <si>
    <t>港区麻布十番1-4-5　深尾ビル5階</t>
  </si>
  <si>
    <t>141-0021</t>
  </si>
  <si>
    <t>品川区上大崎2-17-5　デルダンビル5階</t>
  </si>
  <si>
    <t>141-0022</t>
  </si>
  <si>
    <t>品川区東五反田5-27-6　第一五反田ビル3階</t>
  </si>
  <si>
    <t>154-0024</t>
  </si>
  <si>
    <t>世田谷区三軒茶屋2-15-8　ファッションビル4階</t>
  </si>
  <si>
    <t>144-0051</t>
  </si>
  <si>
    <t>大田区西蒲田7-5-13　森ビル2階</t>
  </si>
  <si>
    <t>114-0002</t>
  </si>
  <si>
    <t>北区王子1-14-1　山本屋ビル3階</t>
  </si>
  <si>
    <t>115-0044</t>
  </si>
  <si>
    <t>北区赤羽南1-4-8　赤羽南商業ビル6階</t>
  </si>
  <si>
    <t>133-0057</t>
  </si>
  <si>
    <t>江戸川区西小岩3-31-14　トーエイ小岩ビル5階</t>
  </si>
  <si>
    <t>125-0062</t>
  </si>
  <si>
    <t>葛飾区青戸6-1-1　朝日生命葛飾ビル2階</t>
  </si>
  <si>
    <t>130-0022</t>
  </si>
  <si>
    <t>墨田区江東橋3-9-7　国宝ビル5階</t>
  </si>
  <si>
    <t>131-0032</t>
  </si>
  <si>
    <t>墨田区東向島2-29-12　102号室</t>
  </si>
  <si>
    <t>120-0026</t>
  </si>
  <si>
    <t>足立区千住旭町40-4　サンライズビル3階・4階</t>
  </si>
  <si>
    <t>176-0012</t>
  </si>
  <si>
    <t>練馬区豊玉北5-17-12　練馬駅前ビル3階</t>
  </si>
  <si>
    <t>164-0001</t>
  </si>
  <si>
    <t>中野区中野5-65-3　A-01ビル7階</t>
  </si>
  <si>
    <t>167-0032</t>
  </si>
  <si>
    <t>東京都杉並区天沼3-3-3　澁澤荻窪ビルディング4階</t>
  </si>
  <si>
    <t>173-0004</t>
  </si>
  <si>
    <t>板橋区板橋2-67-8　板橋中央ビル9階</t>
  </si>
  <si>
    <t>102-0083</t>
  </si>
  <si>
    <t>千代田区麹町4-4-7　アトム麹町タワー６階</t>
  </si>
  <si>
    <t>105-0012</t>
  </si>
  <si>
    <t>港区芝大門1-4-14　芝栄太楼ビル7階</t>
  </si>
  <si>
    <t>103-0028</t>
  </si>
  <si>
    <t>中央区八重洲1-7-20　八重洲口会館6階</t>
  </si>
  <si>
    <t>170-0005</t>
  </si>
  <si>
    <t>豊島区南大塚2-45-9　ヤマナカヤビル4階</t>
  </si>
  <si>
    <t>107-0052</t>
  </si>
  <si>
    <t>港区赤坂3-9-1　八洲貿易ビル3階</t>
  </si>
  <si>
    <t>169-0075</t>
  </si>
  <si>
    <t>新宿区高田馬場3-3-3　ＮＩＡビル5階</t>
  </si>
  <si>
    <t>中央区銀座4-10-6　銀料ビル2階</t>
  </si>
  <si>
    <t>160-0022</t>
  </si>
  <si>
    <t>新宿区新宿2-9-23　SVAX新宿B館3階</t>
  </si>
  <si>
    <t>180-0004</t>
  </si>
  <si>
    <t>武蔵野市吉祥寺本町2-5-11　松栄ビル4階</t>
  </si>
  <si>
    <t>190-0023</t>
  </si>
  <si>
    <t>立川市柴崎町3-9-21　エルフレア立川ビル2階</t>
  </si>
  <si>
    <t>192-0082</t>
  </si>
  <si>
    <t>八王子市東町7-6　エバーズ第12八王子ビル2階</t>
  </si>
  <si>
    <t>194-0021</t>
  </si>
  <si>
    <t>町田市中町1-5-3</t>
  </si>
  <si>
    <t>183-0023</t>
  </si>
  <si>
    <t>府中市宮町2-15-13　第15三ツ木ビル3階</t>
  </si>
  <si>
    <t>206-0033</t>
  </si>
  <si>
    <t>多摩市落合1-7-12　ライティングビル1階</t>
  </si>
  <si>
    <t>060-0001</t>
  </si>
  <si>
    <t>札幌市中央区北1条西4-2-2　札幌ノースプラザ6階</t>
  </si>
  <si>
    <t>060-0042</t>
  </si>
  <si>
    <t>札幌市中央区大通西11-4　登記センタービル5階</t>
  </si>
  <si>
    <t>047-0031</t>
  </si>
  <si>
    <t>小樽市色内1-9-1　松田ビル1階</t>
  </si>
  <si>
    <t>068-0024</t>
  </si>
  <si>
    <t>岩見沢市4条西1-2-5　ＭＹ岩見沢ビル2階</t>
  </si>
  <si>
    <t>050-0074</t>
  </si>
  <si>
    <t>室蘭市中島町1-33-9　山松ビル4階</t>
  </si>
  <si>
    <t>053-0022</t>
  </si>
  <si>
    <t>苫小牧市表町2-3-23　エイシンビル2階</t>
  </si>
  <si>
    <t>073-0022</t>
  </si>
  <si>
    <t>滝川市大町1-8-1　滝川産経会館3階</t>
  </si>
  <si>
    <t>040-0063</t>
  </si>
  <si>
    <t>函館市若松町15-7-51　函館北洋ビル5階</t>
  </si>
  <si>
    <t>070-0036</t>
  </si>
  <si>
    <t>旭川市6条通8-37-22　６８ビル　5階</t>
  </si>
  <si>
    <t>096-0011</t>
  </si>
  <si>
    <t>名寄市西１条南9-35</t>
  </si>
  <si>
    <t>085-0016</t>
  </si>
  <si>
    <t>釧路市錦町5-3　三ッ輪ビル4階</t>
  </si>
  <si>
    <t>080-0016</t>
  </si>
  <si>
    <t>帯広市西6条南6-3　ソネビル3階</t>
  </si>
  <si>
    <t>090-8509</t>
  </si>
  <si>
    <t>北見市大通西2-1　まちきた大通ビル5階</t>
  </si>
  <si>
    <t>541-0046</t>
  </si>
  <si>
    <t>大阪市中央区平野町2-1-2　沢の鶴ビル3階</t>
  </si>
  <si>
    <t>541-0052</t>
  </si>
  <si>
    <t>大阪市中央区安土町3-4-10　京阪神安土町ビル３階</t>
  </si>
  <si>
    <t>550-0002</t>
  </si>
  <si>
    <t>大阪市西区江戸堀1-10-8　パシフィックマークス肥後橋5階</t>
  </si>
  <si>
    <t>556-0011</t>
  </si>
  <si>
    <t>大阪市浪速区難波中1-10-4　南海ＳＫ難波ビル6階</t>
  </si>
  <si>
    <t>543-0021</t>
  </si>
  <si>
    <t>大阪市天王寺区東高津町11-9　サムティ上本町ビル4階</t>
  </si>
  <si>
    <t>530-0012</t>
  </si>
  <si>
    <t>大阪市北区芝田2-7-18　LUCID SQUARE UMEDA 3階</t>
  </si>
  <si>
    <t>573-0027</t>
  </si>
  <si>
    <t>枚方市大垣内町2-16-12　サクセスビル5階</t>
  </si>
  <si>
    <t>590-0076</t>
  </si>
  <si>
    <t>堺市堺区北瓦町2-4-18　現代堺東駅前ビル4階</t>
  </si>
  <si>
    <t>596-0054</t>
  </si>
  <si>
    <t>岸和田市宮本町2-29　ライフエイトビル3階</t>
  </si>
  <si>
    <t>577-0809</t>
  </si>
  <si>
    <t>東大阪市永和2-1-1　東大阪商工会議所３階</t>
  </si>
  <si>
    <t>569-1123</t>
  </si>
  <si>
    <t>高槻市芥川町1-14-27　MIDORIビル2階西</t>
  </si>
  <si>
    <t>810-0073</t>
  </si>
  <si>
    <t>福岡市中央区舞鶴3-7-13　大禅ビル2階</t>
  </si>
  <si>
    <t>812-0011</t>
  </si>
  <si>
    <t>福岡市博多区博多駅前3-25-24　八百治ビル３階</t>
  </si>
  <si>
    <t>830-0023</t>
  </si>
  <si>
    <t>久留米市中央町28-7　明治通３丁目ビル</t>
  </si>
  <si>
    <t>836-0843</t>
  </si>
  <si>
    <t>大牟田市不知火町2-7-1　中島物産ビル５階</t>
  </si>
  <si>
    <t>803-0811</t>
  </si>
  <si>
    <t>北九州市小倉北区大門2-1-8　コンプレート西小倉ビル2階</t>
  </si>
  <si>
    <t>806-0021</t>
  </si>
  <si>
    <t>北九州市八幡西区黒崎3-1-3　菅原第一ビルディング3階</t>
  </si>
  <si>
    <t>826-0031</t>
  </si>
  <si>
    <t>田川市千代町8-46</t>
  </si>
  <si>
    <t>822-0015</t>
  </si>
  <si>
    <t>直方市新町2-1-24</t>
  </si>
  <si>
    <t>820-0067</t>
  </si>
  <si>
    <t>飯塚市川津406-1　丸二ビル1階</t>
  </si>
  <si>
    <t>824-0001</t>
  </si>
  <si>
    <t>行橋市行事4-20-61</t>
  </si>
  <si>
    <t>818-0105</t>
  </si>
  <si>
    <t>太宰府市都府楼南5-5-13</t>
  </si>
  <si>
    <t>葛飾公証役場</t>
  </si>
  <si>
    <t>蒲田公証役場</t>
  </si>
  <si>
    <t>丸の内公証役場</t>
  </si>
  <si>
    <t>京橋公証役場</t>
  </si>
  <si>
    <t>錦糸町公証役場</t>
  </si>
  <si>
    <t>銀座公証役場</t>
  </si>
  <si>
    <t>五反田公証役場</t>
  </si>
  <si>
    <t>向島公証役場</t>
  </si>
  <si>
    <t>高田馬場公証役場</t>
  </si>
  <si>
    <t>麹町公証役場</t>
  </si>
  <si>
    <t>芝公証役場</t>
  </si>
  <si>
    <t>渋谷公証役場</t>
  </si>
  <si>
    <t>小岩公証役場</t>
  </si>
  <si>
    <t>昭和通り公証役場</t>
  </si>
  <si>
    <t>上野公証役場</t>
  </si>
  <si>
    <t>新橋公証役場</t>
  </si>
  <si>
    <t>新宿公証役場</t>
  </si>
  <si>
    <t>新宿御苑前公証役場</t>
  </si>
  <si>
    <t>神田公証役場</t>
  </si>
  <si>
    <t>杉並公証役場</t>
  </si>
  <si>
    <t>世田谷公証役場</t>
  </si>
  <si>
    <t>赤羽公証役場</t>
  </si>
  <si>
    <t>赤坂公証役場</t>
  </si>
  <si>
    <t>千住公証役場</t>
  </si>
  <si>
    <t>浅草公証役場</t>
  </si>
  <si>
    <t>多摩公証役場</t>
  </si>
  <si>
    <t>大塚公証役場</t>
  </si>
  <si>
    <t>池袋公証役場</t>
  </si>
  <si>
    <t>中野公証役場</t>
  </si>
  <si>
    <t>町田公証役場</t>
  </si>
  <si>
    <t>日本橋公証役場</t>
  </si>
  <si>
    <t>八王子公証役場</t>
  </si>
  <si>
    <t>八重洲公証役場</t>
  </si>
  <si>
    <t>板橋公証役場</t>
  </si>
  <si>
    <t>浜松町公証役場</t>
  </si>
  <si>
    <t>府中公証役場</t>
  </si>
  <si>
    <t>武蔵野公証役場</t>
  </si>
  <si>
    <t>文京公証役場</t>
  </si>
  <si>
    <t>麻布公証役場</t>
  </si>
  <si>
    <t>目黒公証役場</t>
  </si>
  <si>
    <t>立川公証役場</t>
  </si>
  <si>
    <t>練馬公証役場</t>
  </si>
  <si>
    <t>旭川合同公証役場</t>
  </si>
  <si>
    <t>岩見沢公証役場</t>
  </si>
  <si>
    <t>釧路合同公証役場</t>
  </si>
  <si>
    <t>札幌大通公証役場</t>
  </si>
  <si>
    <t>札幌中公証役場</t>
  </si>
  <si>
    <t>室蘭公証役場</t>
  </si>
  <si>
    <t>小樽公証役場</t>
  </si>
  <si>
    <t>帯広合同公証役場</t>
  </si>
  <si>
    <t>滝川公証役場</t>
  </si>
  <si>
    <t>苫小牧公証役場</t>
  </si>
  <si>
    <t>函館合同公証役場</t>
  </si>
  <si>
    <t>北見公証役場</t>
  </si>
  <si>
    <t>名寄公証役場</t>
  </si>
  <si>
    <t>岸和田公証役場</t>
  </si>
  <si>
    <t>江戸堀公証役場</t>
  </si>
  <si>
    <t>高槻公証役場</t>
  </si>
  <si>
    <t>堺合同公証役場</t>
  </si>
  <si>
    <t>上六公証役場</t>
  </si>
  <si>
    <t>東大阪公証役場</t>
  </si>
  <si>
    <t>難波公証役場</t>
  </si>
  <si>
    <t>梅田公証役場</t>
  </si>
  <si>
    <t>平野町公証役場</t>
  </si>
  <si>
    <t>本町公証役場</t>
  </si>
  <si>
    <t>枚方公証役場</t>
  </si>
  <si>
    <t>久留米公証役場</t>
  </si>
  <si>
    <t>行橋公証役場</t>
  </si>
  <si>
    <t>小倉合同公証役場</t>
  </si>
  <si>
    <t>大牟田公証役場</t>
  </si>
  <si>
    <t>筑紫公証役場</t>
  </si>
  <si>
    <t>直方公証役場</t>
  </si>
  <si>
    <t>田川公証役場</t>
  </si>
  <si>
    <t>博多公証役場</t>
  </si>
  <si>
    <t>八幡合同公証役場</t>
  </si>
  <si>
    <t>飯塚公証役場</t>
  </si>
  <si>
    <t>福岡公証役場</t>
  </si>
  <si>
    <t>住所</t>
    <rPh sb="0" eb="2">
      <t>ジュウショ</t>
    </rPh>
    <phoneticPr fontId="1"/>
  </si>
  <si>
    <t>殿</t>
    <rPh sb="0" eb="1">
      <t>ドノ</t>
    </rPh>
    <phoneticPr fontId="1"/>
  </si>
  <si>
    <t>❶</t>
    <phoneticPr fontId="1"/>
  </si>
  <si>
    <t>❷</t>
    <phoneticPr fontId="1"/>
  </si>
  <si>
    <t>❸</t>
    <phoneticPr fontId="1"/>
  </si>
  <si>
    <t>❹</t>
    <phoneticPr fontId="1"/>
  </si>
  <si>
    <t>Name of Notary Public Office（公証人役場)</t>
    <rPh sb="29" eb="34">
      <t>コウショウニンヤクバ</t>
    </rPh>
    <phoneticPr fontId="1"/>
  </si>
  <si>
    <t>Born on</t>
    <phoneticPr fontId="1"/>
  </si>
  <si>
    <t>Address</t>
    <phoneticPr fontId="1"/>
  </si>
  <si>
    <t>Name</t>
    <phoneticPr fontId="1"/>
  </si>
  <si>
    <t>国籍（英）</t>
    <rPh sb="0" eb="2">
      <t>コクセキ</t>
    </rPh>
    <rPh sb="3" eb="4">
      <t>エイ</t>
    </rPh>
    <phoneticPr fontId="1"/>
  </si>
  <si>
    <t>性別（英）</t>
    <rPh sb="0" eb="2">
      <t>セイベツ</t>
    </rPh>
    <rPh sb="3" eb="4">
      <t>エイ</t>
    </rPh>
    <phoneticPr fontId="1"/>
  </si>
  <si>
    <t>定款</t>
    <rPh sb="0" eb="2">
      <t>テイカン</t>
    </rPh>
    <phoneticPr fontId="1"/>
  </si>
  <si>
    <t>定款以外の資料</t>
    <rPh sb="0" eb="4">
      <t>テイカンイガイ</t>
    </rPh>
    <rPh sb="5" eb="7">
      <t>シリョウ</t>
    </rPh>
    <phoneticPr fontId="1"/>
  </si>
  <si>
    <t>なし</t>
    <phoneticPr fontId="1"/>
  </si>
  <si>
    <t>実質的支配者該当性の根拠資料（英）</t>
    <rPh sb="0" eb="2">
      <t>ジッシツ</t>
    </rPh>
    <rPh sb="2" eb="3">
      <t>テキ</t>
    </rPh>
    <rPh sb="3" eb="6">
      <t>シハイシャ</t>
    </rPh>
    <rPh sb="6" eb="8">
      <t>ガイトウ</t>
    </rPh>
    <rPh sb="8" eb="9">
      <t>セイ</t>
    </rPh>
    <rPh sb="10" eb="12">
      <t>コンキョ</t>
    </rPh>
    <rPh sb="12" eb="14">
      <t>シリョウ</t>
    </rPh>
    <rPh sb="15" eb="16">
      <t>エイ</t>
    </rPh>
    <phoneticPr fontId="1"/>
  </si>
  <si>
    <t>暴力団員等該当性（英）</t>
    <rPh sb="0" eb="3">
      <t>ボウリョクダン</t>
    </rPh>
    <rPh sb="3" eb="4">
      <t>イン</t>
    </rPh>
    <rPh sb="4" eb="5">
      <t>ナド</t>
    </rPh>
    <rPh sb="5" eb="7">
      <t>ガイトウ</t>
    </rPh>
    <rPh sb="7" eb="8">
      <t>セイ</t>
    </rPh>
    <rPh sb="9" eb="10">
      <t>エイ</t>
    </rPh>
    <phoneticPr fontId="1"/>
  </si>
  <si>
    <t>該当</t>
    <rPh sb="0" eb="2">
      <t>ガイトウ</t>
    </rPh>
    <phoneticPr fontId="1"/>
  </si>
  <si>
    <t>非該当</t>
    <rPh sb="0" eb="3">
      <t>ヒガイトウ</t>
    </rPh>
    <phoneticPr fontId="1"/>
  </si>
  <si>
    <t>住 　所</t>
    <phoneticPr fontId="1"/>
  </si>
  <si>
    <t>氏 　名</t>
    <phoneticPr fontId="1"/>
  </si>
  <si>
    <t>Power of Attorney
委 任 状</t>
    <phoneticPr fontId="1"/>
  </si>
  <si>
    <t>私は，上記の者を代理人と定め次の権限を委任します</t>
    <phoneticPr fontId="1"/>
  </si>
  <si>
    <t>I appoint the person above as my agency and delegate the following authority.</t>
    <phoneticPr fontId="1"/>
  </si>
  <si>
    <t>2. Request for issuance and receipt of a copy of the Articles of Incorporation.
２．定款謄本の交付請求及び受領に関する件。
3. All matters relating to the receipt of the declaration of the beneficial owner, the application for a certificate of certification, and the receipt of such certificate.
３．実質的支配者の申告受理及び認証証明書の申請及び同証明書の受領に関する一切の件。</t>
    <phoneticPr fontId="1"/>
  </si>
  <si>
    <t>Incorporator</t>
    <phoneticPr fontId="1"/>
  </si>
  <si>
    <t>発   起   人</t>
    <phoneticPr fontId="1"/>
  </si>
  <si>
    <t xml:space="preserve">Furigana:  </t>
    <phoneticPr fontId="1"/>
  </si>
  <si>
    <t>Trade Name</t>
    <phoneticPr fontId="1"/>
  </si>
  <si>
    <t>商 号</t>
    <phoneticPr fontId="1"/>
  </si>
  <si>
    <t>Head Office</t>
    <phoneticPr fontId="1"/>
  </si>
  <si>
    <t xml:space="preserve">本 店 </t>
    <phoneticPr fontId="1"/>
  </si>
  <si>
    <t>22-33-44</t>
    <phoneticPr fontId="1"/>
  </si>
  <si>
    <t>フリガナ</t>
    <phoneticPr fontId="1"/>
  </si>
  <si>
    <t>Reason for Registration</t>
    <phoneticPr fontId="1"/>
  </si>
  <si>
    <t>登記の事由</t>
    <phoneticPr fontId="1"/>
  </si>
  <si>
    <t>Matters to be Registered</t>
    <phoneticPr fontId="1"/>
  </si>
  <si>
    <t>As attached</t>
    <phoneticPr fontId="1"/>
  </si>
  <si>
    <t>登記すべき事項</t>
    <phoneticPr fontId="1"/>
  </si>
  <si>
    <t xml:space="preserve">別紙のとおり </t>
    <phoneticPr fontId="1"/>
  </si>
  <si>
    <t xml:space="preserve">The Amount of Tax Base </t>
    <phoneticPr fontId="1"/>
  </si>
  <si>
    <t xml:space="preserve">課税標準金額 </t>
    <phoneticPr fontId="1"/>
  </si>
  <si>
    <t>Registration and License Tax</t>
    <phoneticPr fontId="1"/>
  </si>
  <si>
    <t>Registration and License Tax(登録免許税)</t>
    <phoneticPr fontId="1"/>
  </si>
  <si>
    <t xml:space="preserve">Articles of Incorporation </t>
    <phoneticPr fontId="1"/>
  </si>
  <si>
    <t>定款</t>
    <phoneticPr fontId="1"/>
  </si>
  <si>
    <t>A Letter of Acceptance of Assumption</t>
    <phoneticPr fontId="1"/>
  </si>
  <si>
    <t>就任承諾書</t>
    <phoneticPr fontId="1"/>
  </si>
  <si>
    <t>An Identity Verification Certificate</t>
    <phoneticPr fontId="1"/>
  </si>
  <si>
    <t>本人確認証明書</t>
    <phoneticPr fontId="1"/>
  </si>
  <si>
    <t>Documents Evidencing the Payment</t>
    <phoneticPr fontId="1"/>
  </si>
  <si>
    <t>払込みを証する書面</t>
    <phoneticPr fontId="1"/>
  </si>
  <si>
    <t>1 copy</t>
    <phoneticPr fontId="1"/>
  </si>
  <si>
    <t>１ 通</t>
    <rPh sb="2" eb="3">
      <t>ツウ</t>
    </rPh>
    <phoneticPr fontId="1"/>
  </si>
  <si>
    <t xml:space="preserve">I hereby apply for registration as described above. </t>
    <phoneticPr fontId="1"/>
  </si>
  <si>
    <t>上記のとおり、登記の申請をします。</t>
    <phoneticPr fontId="1"/>
  </si>
  <si>
    <t>Applicant</t>
    <phoneticPr fontId="1"/>
  </si>
  <si>
    <t>申請人</t>
    <phoneticPr fontId="1"/>
  </si>
  <si>
    <t>Representative Director</t>
    <phoneticPr fontId="1"/>
  </si>
  <si>
    <t>代表取締役</t>
    <phoneticPr fontId="1"/>
  </si>
  <si>
    <t>Phone Number for Contact （連絡先の電話番号）</t>
    <phoneticPr fontId="1"/>
  </si>
  <si>
    <t>090-4823-7894</t>
    <phoneticPr fontId="1"/>
  </si>
  <si>
    <t>E-mail address for Contact（連絡先の電子メールアドレス）</t>
    <phoneticPr fontId="1"/>
  </si>
  <si>
    <t>test01@hotmail.com</t>
    <phoneticPr fontId="1"/>
  </si>
  <si>
    <t>Legal Affairs Bureau（登記所）</t>
    <rPh sb="21" eb="24">
      <t>トウキショ</t>
    </rPh>
    <phoneticPr fontId="1"/>
  </si>
  <si>
    <t>目的</t>
    <rPh sb="0" eb="2">
      <t>モクテキ</t>
    </rPh>
    <phoneticPr fontId="1"/>
  </si>
  <si>
    <t>英語</t>
    <rPh sb="0" eb="2">
      <t>エイゴ</t>
    </rPh>
    <phoneticPr fontId="1"/>
  </si>
  <si>
    <t>日本語</t>
    <rPh sb="0" eb="3">
      <t>ニホンゴ</t>
    </rPh>
    <phoneticPr fontId="1"/>
  </si>
  <si>
    <t>Revenue Stamp Mount（収入印紙貼付台紙）</t>
    <phoneticPr fontId="1"/>
  </si>
  <si>
    <t>Attachments（別紙）</t>
    <phoneticPr fontId="1"/>
  </si>
  <si>
    <t>"Trade Name"</t>
    <phoneticPr fontId="1"/>
  </si>
  <si>
    <t>「商号」</t>
    <phoneticPr fontId="1"/>
  </si>
  <si>
    <t xml:space="preserve">“Head Office” </t>
    <phoneticPr fontId="1"/>
  </si>
  <si>
    <t>「本店」</t>
    <phoneticPr fontId="1"/>
  </si>
  <si>
    <t>"Method of Public Notice"</t>
    <phoneticPr fontId="1"/>
  </si>
  <si>
    <t>「公告をする方法」</t>
    <phoneticPr fontId="1"/>
  </si>
  <si>
    <t>“Purpose”</t>
    <phoneticPr fontId="1"/>
  </si>
  <si>
    <t xml:space="preserve">「目的」 </t>
    <phoneticPr fontId="1"/>
  </si>
  <si>
    <t>“The Total Number of Authorized Shares”</t>
    <phoneticPr fontId="1"/>
  </si>
  <si>
    <t>「発行可能株式総数」</t>
    <phoneticPr fontId="1"/>
  </si>
  <si>
    <t>“The Total Number of Issued Shares, and, the Type and the Number”</t>
    <phoneticPr fontId="1"/>
  </si>
  <si>
    <t>「発行済株式の総数並びに種類及び数」</t>
    <phoneticPr fontId="1"/>
  </si>
  <si>
    <t>“The Total Number of Issued Shares”</t>
    <phoneticPr fontId="1"/>
  </si>
  <si>
    <t>「発行済株式の総数」</t>
    <phoneticPr fontId="1"/>
  </si>
  <si>
    <t>“The Amount of Stated Capital”</t>
    <phoneticPr fontId="1"/>
  </si>
  <si>
    <t>「資本金の額」</t>
    <phoneticPr fontId="1"/>
  </si>
  <si>
    <t>“Provisions Regarding Restrictions on Transfer of Shares”</t>
    <phoneticPr fontId="1"/>
  </si>
  <si>
    <t>「株式の譲渡制限に関する規定」</t>
    <phoneticPr fontId="1"/>
  </si>
  <si>
    <t>The acquisition of shares of the Company by transfer must be subject to the approval of our company.</t>
    <phoneticPr fontId="1"/>
  </si>
  <si>
    <t>当会社の株式を譲渡により取得するには、当会社の承認を受けなければならない。</t>
    <phoneticPr fontId="1"/>
  </si>
  <si>
    <t>“Matters Related with Officers”</t>
    <phoneticPr fontId="1"/>
  </si>
  <si>
    <t xml:space="preserve"> 「役員に関する事項」</t>
    <phoneticPr fontId="1"/>
  </si>
  <si>
    <t>“Qualification”  Director</t>
    <phoneticPr fontId="1"/>
  </si>
  <si>
    <t xml:space="preserve">「資格」取締役 </t>
    <phoneticPr fontId="1"/>
  </si>
  <si>
    <t>“Name”</t>
    <phoneticPr fontId="1"/>
  </si>
  <si>
    <t>「氏名」</t>
    <phoneticPr fontId="1"/>
  </si>
  <si>
    <t>「役員に関する事項」</t>
    <phoneticPr fontId="1"/>
  </si>
  <si>
    <t>“Qualification”  Representative Director</t>
    <phoneticPr fontId="1"/>
  </si>
  <si>
    <t xml:space="preserve">「資格」代表取締役 </t>
    <phoneticPr fontId="1"/>
  </si>
  <si>
    <t>“Address”</t>
    <phoneticPr fontId="1"/>
  </si>
  <si>
    <t>「住所」</t>
    <phoneticPr fontId="1"/>
  </si>
  <si>
    <t>“Matters Related with Registration Records” Establishment</t>
    <phoneticPr fontId="1"/>
  </si>
  <si>
    <t>A Letter of Acceptance of Assumption
就任承諾書</t>
    <phoneticPr fontId="1"/>
  </si>
  <si>
    <t>Seal (Revision Mark) Form</t>
    <phoneticPr fontId="23"/>
  </si>
  <si>
    <t>印鑑（改印）届書</t>
    <phoneticPr fontId="23"/>
  </si>
  <si>
    <t>*Please write in the bold frame. ※ 太枠の中に書いてください。</t>
    <phoneticPr fontId="23"/>
  </si>
  <si>
    <t>(Note 1) (Please affix your seal clearly.)
（注１）（届出印は鮮明に押印してください）</t>
    <phoneticPr fontId="23"/>
  </si>
  <si>
    <t>Trade Name/ Name
商号・名称</t>
    <phoneticPr fontId="23"/>
  </si>
  <si>
    <t>Head / Principal Office
本店・主たる事務所</t>
    <phoneticPr fontId="23"/>
  </si>
  <si>
    <t>A Person Submitting Seal Impression
印鑑提出者</t>
    <phoneticPr fontId="23"/>
  </si>
  <si>
    <t>Position
資　　格</t>
    <rPh sb="9" eb="10">
      <t>シ</t>
    </rPh>
    <rPh sb="12" eb="13">
      <t>カク</t>
    </rPh>
    <phoneticPr fontId="23"/>
  </si>
  <si>
    <t>Representative Director</t>
    <phoneticPr fontId="23"/>
  </si>
  <si>
    <t>代表取締役</t>
    <rPh sb="0" eb="2">
      <t>ダイヒョウ</t>
    </rPh>
    <rPh sb="2" eb="5">
      <t>トリシマリヤク</t>
    </rPh>
    <phoneticPr fontId="23"/>
  </si>
  <si>
    <t>Name (Family name/ First name)
氏　名</t>
    <rPh sb="31" eb="32">
      <t>シ</t>
    </rPh>
    <rPh sb="33" eb="34">
      <t>ナ</t>
    </rPh>
    <phoneticPr fontId="23"/>
  </si>
  <si>
    <t>Seal impression to be submitted
提出する印鑑</t>
    <rPh sb="32" eb="34">
      <t>テイシュツ</t>
    </rPh>
    <rPh sb="36" eb="38">
      <t>インカン</t>
    </rPh>
    <phoneticPr fontId="21"/>
  </si>
  <si>
    <t>Birthdate
生年月日</t>
    <rPh sb="10" eb="14">
      <t>セイネンガッピ</t>
    </rPh>
    <phoneticPr fontId="23"/>
  </si>
  <si>
    <t>Company Number
会社法人等番号</t>
    <phoneticPr fontId="23"/>
  </si>
  <si>
    <t>Seal of (Note 2) 
(注２)の印</t>
    <phoneticPr fontId="23"/>
  </si>
  <si>
    <t>Address
住　所</t>
    <phoneticPr fontId="23"/>
  </si>
  <si>
    <t xml:space="preserve"> フリガナ/Furigana (written on top of the name to indicate the letter’s reading)</t>
    <phoneticPr fontId="23"/>
  </si>
  <si>
    <t>氏名 / Name</t>
    <rPh sb="0" eb="2">
      <t>シメイ</t>
    </rPh>
    <phoneticPr fontId="23"/>
  </si>
  <si>
    <t>A seal impression registered at the municipality or signature
市区町村に登録済の印鑑又は署名</t>
    <rPh sb="62" eb="64">
      <t>シク</t>
    </rPh>
    <rPh sb="64" eb="66">
      <t>チョウソン</t>
    </rPh>
    <rPh sb="67" eb="69">
      <t>トウロク</t>
    </rPh>
    <rPh sb="69" eb="70">
      <t>ズ</t>
    </rPh>
    <rPh sb="71" eb="73">
      <t>インカン</t>
    </rPh>
    <rPh sb="73" eb="74">
      <t>マタ</t>
    </rPh>
    <rPh sb="75" eb="77">
      <t>ショメイ</t>
    </rPh>
    <phoneticPr fontId="23"/>
  </si>
  <si>
    <t xml:space="preserve">Power of Attorney　/　委　任　状  </t>
    <rPh sb="20" eb="21">
      <t>イ</t>
    </rPh>
    <rPh sb="22" eb="23">
      <t>ニン</t>
    </rPh>
    <rPh sb="24" eb="25">
      <t>ジョウ</t>
    </rPh>
    <phoneticPr fontId="23"/>
  </si>
  <si>
    <t>I hereby appoint (Address)
　　　　　　　　　　(Name)
私は、（住所）
　　　（氏名）</t>
    <rPh sb="56" eb="58">
      <t>シメイ</t>
    </rPh>
    <phoneticPr fontId="23"/>
  </si>
  <si>
    <t>as my agency and delegate the authority to register the seal impression (revision of seal).
を代理人と定め、印鑑(改印）の届出の権限を委任します。</t>
    <phoneticPr fontId="23"/>
  </si>
  <si>
    <t>　年/year　　　月/month　　　日/day</t>
    <rPh sb="1" eb="2">
      <t>ネン</t>
    </rPh>
    <rPh sb="10" eb="11">
      <t>ツキ</t>
    </rPh>
    <rPh sb="20" eb="21">
      <t>ヒ</t>
    </rPh>
    <phoneticPr fontId="23"/>
  </si>
  <si>
    <t xml:space="preserve">A seal impression registered at the municipality
市区町村に
登録した印鑑
</t>
    <phoneticPr fontId="23"/>
  </si>
  <si>
    <t>Address/住所</t>
    <rPh sb="8" eb="10">
      <t>ジュウショ</t>
    </rPh>
    <phoneticPr fontId="23"/>
  </si>
  <si>
    <t>Name/氏名</t>
    <rPh sb="5" eb="7">
      <t>シメイ</t>
    </rPh>
    <phoneticPr fontId="23"/>
  </si>
  <si>
    <t xml:space="preserve">(Note 1) The size of the seal impression must be exceeding 1 cm for each side and fit within a square whose side is 3 cm. </t>
    <phoneticPr fontId="23"/>
  </si>
  <si>
    <t>（注１）印鑑の大きさは、辺の長さが１㎝を超え、３㎝以内の正方形の中に収まるものでなければなりません。</t>
    <phoneticPr fontId="23"/>
  </si>
  <si>
    <t>(Note 2) When the applicant submits, please state the address and the name of the applicant and affix the seal impression registered at the municipality. When the agency submits, please state the address and the name of the agency and affix the seal impression (the seal of approval works). Please also state the necessary matters on the letter of attorney with the seal impression of the applicant registered at the municipality.</t>
    <phoneticPr fontId="23"/>
  </si>
  <si>
    <t>（注２）本人が届け出るときは、本人の住所・氏名を記載し、市区町村に登録済みの印鑑を押印してください。代理人が届け出るときは、代理人の住所・氏名を記載、押印（認印で可)し、委任状に所要事項を記載し、本人が市区町村に登録済みの印鑑を押印してください。</t>
    <phoneticPr fontId="23"/>
  </si>
  <si>
    <r>
      <rPr>
        <sz val="5.5"/>
        <rFont val="ＭＳ 明朝"/>
        <family val="1"/>
        <charset val="128"/>
      </rPr>
      <t>(Note 3) Please attach a certificate of signature or a registered seal certificate of the applicant’s within three months since its issuance to this notification. When the certificate og signature or the registered seal certificate attached to the application form for registration is made a reference, please check a mark of ✓ at a box of □.
（注３）この届書にはサイン証明書又は作成後３か月以内の</t>
    </r>
    <r>
      <rPr>
        <b/>
        <sz val="5.5"/>
        <rFont val="ＭＳ 明朝"/>
        <family val="1"/>
        <charset val="128"/>
      </rPr>
      <t>本人の印鑑証明書</t>
    </r>
    <r>
      <rPr>
        <sz val="5.5"/>
        <rFont val="ＭＳ 明朝"/>
        <family val="1"/>
        <charset val="128"/>
      </rPr>
      <t>を添付してください。登記申請書に添付したサイン証明書又は印鑑証明書を援用する場合は、□にレ印をつけてください。</t>
    </r>
    <rPh sb="356" eb="359">
      <t>ショウメイショ</t>
    </rPh>
    <rPh sb="359" eb="360">
      <t>マタ</t>
    </rPh>
    <rPh sb="401" eb="404">
      <t>ショウメイショ</t>
    </rPh>
    <rPh sb="404" eb="405">
      <t>マタ</t>
    </rPh>
    <phoneticPr fontId="23"/>
  </si>
  <si>
    <t>Date of Seal Impression Processing
印鑑処理年月日</t>
    <phoneticPr fontId="23"/>
  </si>
  <si>
    <t>Number of Seal Impression Processing / 印鑑処理番号</t>
    <rPh sb="43" eb="45">
      <t>バンゴウ</t>
    </rPh>
    <phoneticPr fontId="23"/>
  </si>
  <si>
    <t>Reception
受付</t>
    <rPh sb="10" eb="12">
      <t>ウケツケ</t>
    </rPh>
    <phoneticPr fontId="23"/>
  </si>
  <si>
    <t>Research
調査</t>
    <rPh sb="9" eb="11">
      <t>チョウサ</t>
    </rPh>
    <phoneticPr fontId="23"/>
  </si>
  <si>
    <t>Input
入力</t>
    <rPh sb="6" eb="8">
      <t>ニュウリョク</t>
    </rPh>
    <phoneticPr fontId="23"/>
  </si>
  <si>
    <t>Verified
校合</t>
    <rPh sb="9" eb="11">
      <t>コウゴウ</t>
    </rPh>
    <phoneticPr fontId="23"/>
  </si>
  <si>
    <t>Legal Affair Bureau</t>
    <phoneticPr fontId="21"/>
  </si>
  <si>
    <t>Branch Office/Sub-Office</t>
    <phoneticPr fontId="21"/>
  </si>
  <si>
    <t>Year</t>
    <phoneticPr fontId="21"/>
  </si>
  <si>
    <t>Month</t>
    <phoneticPr fontId="21"/>
  </si>
  <si>
    <t>Day  application</t>
    <phoneticPr fontId="21"/>
  </si>
  <si>
    <t>(地方）法務局</t>
    <rPh sb="1" eb="3">
      <t>チホウ</t>
    </rPh>
    <rPh sb="4" eb="7">
      <t>ホウムキョク</t>
    </rPh>
    <phoneticPr fontId="21"/>
  </si>
  <si>
    <t>支局・出張所</t>
    <rPh sb="0" eb="2">
      <t>シキョク</t>
    </rPh>
    <rPh sb="3" eb="6">
      <t>シュッチョウショ</t>
    </rPh>
    <phoneticPr fontId="21"/>
  </si>
  <si>
    <t>年</t>
    <rPh sb="0" eb="1">
      <t>ネン</t>
    </rPh>
    <phoneticPr fontId="21"/>
  </si>
  <si>
    <t>月</t>
    <rPh sb="0" eb="1">
      <t>ガツ</t>
    </rPh>
    <phoneticPr fontId="21"/>
  </si>
  <si>
    <t>日 申請</t>
    <rPh sb="0" eb="1">
      <t>ニチ</t>
    </rPh>
    <rPh sb="2" eb="4">
      <t>シンセイ</t>
    </rPh>
    <phoneticPr fontId="21"/>
  </si>
  <si>
    <t>Representative Director</t>
    <phoneticPr fontId="21"/>
  </si>
  <si>
    <t>代表取締役</t>
    <rPh sb="0" eb="5">
      <t>ダイヒョウトリシマリヤク</t>
    </rPh>
    <phoneticPr fontId="21"/>
  </si>
  <si>
    <t>設立時取締役 1 住所</t>
    <rPh sb="0" eb="2">
      <t>セツリツ</t>
    </rPh>
    <rPh sb="2" eb="3">
      <t>ジ</t>
    </rPh>
    <rPh sb="3" eb="6">
      <t>トリシマリヤク</t>
    </rPh>
    <rPh sb="9" eb="11">
      <t>ジュウショ</t>
    </rPh>
    <phoneticPr fontId="1"/>
  </si>
  <si>
    <t>設立時取締役 2住所</t>
    <rPh sb="0" eb="2">
      <t>セツリツ</t>
    </rPh>
    <rPh sb="2" eb="3">
      <t>ジ</t>
    </rPh>
    <rPh sb="3" eb="6">
      <t>トリシマリヤク</t>
    </rPh>
    <rPh sb="8" eb="10">
      <t>ジュウショ</t>
    </rPh>
    <phoneticPr fontId="1"/>
  </si>
  <si>
    <t>設立時取締役 3住所</t>
    <rPh sb="0" eb="2">
      <t>セツリツ</t>
    </rPh>
    <rPh sb="2" eb="3">
      <t>ジ</t>
    </rPh>
    <rPh sb="3" eb="6">
      <t>トリシマリヤク</t>
    </rPh>
    <rPh sb="8" eb="10">
      <t>ジュウショ</t>
    </rPh>
    <phoneticPr fontId="1"/>
  </si>
  <si>
    <t>設立時取締役 4住所</t>
    <rPh sb="0" eb="2">
      <t>セツリツ</t>
    </rPh>
    <rPh sb="2" eb="3">
      <t>ジ</t>
    </rPh>
    <rPh sb="3" eb="6">
      <t>トリシマリヤク</t>
    </rPh>
    <rPh sb="8" eb="10">
      <t>ジュウショ</t>
    </rPh>
    <phoneticPr fontId="1"/>
  </si>
  <si>
    <t>設立時取締役 5住所</t>
    <rPh sb="0" eb="2">
      <t>セツリツ</t>
    </rPh>
    <rPh sb="2" eb="3">
      <t>ジ</t>
    </rPh>
    <rPh sb="3" eb="6">
      <t>トリシマリヤク</t>
    </rPh>
    <rPh sb="8" eb="10">
      <t>ジュウショ</t>
    </rPh>
    <phoneticPr fontId="1"/>
  </si>
  <si>
    <t>Certificate
証明書</t>
    <phoneticPr fontId="1"/>
  </si>
  <si>
    <t>It is proved that the payment of full amount as to shares issued at incorporation of the Company has been made as follows.</t>
    <phoneticPr fontId="1"/>
  </si>
  <si>
    <t>当会社の設立時発行株式については以下のとおり、全額の払込みがあったことを証明します。</t>
    <phoneticPr fontId="1"/>
  </si>
  <si>
    <t>登録免許税</t>
    <phoneticPr fontId="1"/>
  </si>
  <si>
    <t>公告をする方法</t>
    <rPh sb="0" eb="2">
      <t>コウコク</t>
    </rPh>
    <rPh sb="5" eb="7">
      <t>ホウホウ</t>
    </rPh>
    <phoneticPr fontId="1"/>
  </si>
  <si>
    <t>Shinsekai Building Room 101</t>
    <phoneticPr fontId="1"/>
  </si>
  <si>
    <t>実質的支配者となるべき者の申告書（株式会社用）
Report of the person to be substantial controller (for a stock company）</t>
    <phoneticPr fontId="1"/>
  </si>
  <si>
    <t xml:space="preserve">※１　❶の５０％及び❷の２５％の計算は、次に掲げる割合を合計した割合により行う（犯収法施行規則１１条３項）。
⑴　当該自然人が有する当該会社の議決権が当該会社の議決権の総数に占める割合
⑵　当該自然人の支配法人（当該自然人がその議決権の総数の５０％を超える議決権を有する法人をいう。この場合において、当該自然人及びその一若しくは二以上の支配法人又は当該自然人の一若しくは二以上の支配法人が議決権の総数の５０％を超える議決権を有する他の法人は、当該自然人の支配法人とみなす。）が有する当該会社の議決権が当該会社の議決権の総数に占める割合
　　　Calculation of 50% in ❶ and 25% in ❷ is done by the ratio combining the ratios as below (Article 11, paragraph (3) of the Ordinance for the Enforcement of Criminal Proceeds Act)
 ⑴　Ratio of voting right of that company held by that natural person to all voting right of that company
⑵　Ratio of voting right of that natural person’s controlling corporation (meaning a corporation of which that natural person holds more than 50% of total voting right. In this case, other corporation of which that natural person and one or more of controlling corporations or that natural person’s one or more controlling corporations hold more than 50% of total voting right is regarded as a that natural person’s controlling corporation.) to all voting right of that company
※２　「住居、氏名」欄には、❶の場合は、該当する者１名を記載し、❷から❹までの場合は、該当者全員を記載する。
      In the “Address, Name” column, in the case of ❶, enter one applicable person, in the case of ❷ thru ❹, enter all applicable person(s).
※３　犯収法施行規則１１条４項によって、上場企業等及びその子会社は自然人とみなされるので、上記自然人の「住居、氏名」欄に、その「住所、名称」を記載する。
      Since listed companies, etc. and their subsidiaries are regarded as a natural person pursuant to Article 11, paragraph (4) of the Ordinance for Enforcement of Criminal Proceeds Act, enter its “Address, Name” in the “Address, Name” column for a natural person above.
※４　実質的支配者となるべき者が暴力団員（暴力団員による不当な行為の防止等に関する法律第２条第６号）、国際テロリスト（国際連合安全保障理事会決議第1267号等を踏まえ我が国が実施する財産の凍結等に関する特別措置法第３条第１項の規定により公告されている者若しくは同法第４条第１項の規定による指定を受けている者）又は大量破壊兵器関連計画等関係者（国際連合安全保障理事会決議第1267号等を踏まえ我が国が実施する財産の凍結等に関する特別措置法第３条第２項の規定により公告されている者）のいずれにも該当しない場合には、「暴力団員等該当性」欄の「非該当」を○で囲み、いずれかに該当する場合には、「該当」を○で囲む。なお、該当する選択肢を○で囲むことに代えて、実質的支配者となるべき者が作成したその旨の表明保証書を提出することも可能である。
      If the person to be a substantial controller does not fall under neither of Member of an Organized Crime Group (Article 2, item (vi) of Act on Prevention of Unjust Acts by Organized Crime Group Members) nor International Terrorist (a person of which public notice has been issued pursuant to the provisions prescribed in Article 3, paragraph (1) of Act on Special Measures Concerning Assets-Freezing, etc. Conducted by the Government Taking into Consideration United Nations Security Council Resolution 1267, etc. or a person designated pursuant to the provisions of Article 4, paragraph (1) of said Act) nor the person involved in WMD-related programs (a person of which public notice has been issued pursuant to the provisions prescribed in Article 3, paragraph (1) of Act on Special Measures Concerning Assets-Freezing, etc. Conducted by the Government Taking into Consideration United Nations Security Council Resolution 1267), circle “No” in the “Existence or non-existence as a Member of an Organized Crime Group, etc.” column, if falling under any of them, circle “Yes”. In addition, instead of enclosing the applicable alternatives with a circle, a written representation to that effect may be submitted by the person to be a substantial controller.
</t>
    <phoneticPr fontId="1"/>
  </si>
  <si>
    <r>
      <t xml:space="preserve">※５　「国籍等」欄は、日本国籍の場合は「日本」を◯で囲み、日本国籍を有しない場合は「その他」を◯で囲んで具体的な国名等を（　）内に記載する。
      In the “Nationality, etc.” column, if having a Japanese nationality, circle “Japan”, if not having a Japanese nationality, circle “Other” and enter a specific country’s name in (  ).
※６　「性別」欄は、該当するものを○で囲む。
      In the “Gender” column, circle the applicable one.
※７　「議決権割合」欄は、❶及び❷の場合のみ記載する。　　
      In the “Share of voting right” column, fill the column only in the case of ❶ or ❷.
※８　「実質的支配者該当性の根拠資料」欄は、該当するものを○で囲み、定款以外の資料がある場合には、その原本又は写しを添付する。また、実質的支配者となるべき者の本人特定事項等が明らかになる資料も添付する（自然人の場合には、運転免許証、旅券、個人番号カード（マイナンバーカード）、在留カード等の写し等、法人の場合には、全部事項証明書及び印鑑証明書の原本又は写し）。
      In the “Evidence materials for the existence or non-existence of the person to be a substantial controller” column, circle the applicable one, and if there are materials other than articles of incorporation, attach the original or a copy of that. Also, attach that materials that clarify the identification matters, etc. of the person to be a substantial controller. (In the case of a natural person, the driver’s license, passport, Individual Number Card (My Number Card), a copy of residence card, etc., etc., in the case of corporation, the original or a copy of certificate of all matters and registered seal certificate.)
</t>
    </r>
    <r>
      <rPr>
        <b/>
        <sz val="6"/>
        <color theme="1"/>
        <rFont val="游ゴシック"/>
        <family val="3"/>
        <charset val="128"/>
        <scheme val="minor"/>
      </rPr>
      <t>実質的支配者となるべき者が３名を超える場合は、更に申告書を用いて記入してください。
If there are more than 3 persons to be a substantial controller, please use another report and fill it out.</t>
    </r>
    <phoneticPr fontId="1"/>
  </si>
  <si>
    <t>（公証役場名）（Name of Notary Public Office）</t>
    <phoneticPr fontId="1"/>
  </si>
  <si>
    <t>（商号）</t>
    <phoneticPr fontId="1"/>
  </si>
  <si>
    <r>
      <rPr>
        <b/>
        <sz val="8"/>
        <color theme="1"/>
        <rFont val="游ゴシック"/>
        <family val="3"/>
        <charset val="128"/>
        <scheme val="minor"/>
      </rPr>
      <t xml:space="preserve">認証担当公証人 </t>
    </r>
    <r>
      <rPr>
        <sz val="8"/>
        <color theme="1"/>
        <rFont val="游ゴシック"/>
        <family val="3"/>
        <charset val="128"/>
        <scheme val="minor"/>
      </rPr>
      <t>Notary’s name</t>
    </r>
    <phoneticPr fontId="1"/>
  </si>
  <si>
    <t>■ 嘱託人住所　Address of the client</t>
    <phoneticPr fontId="1"/>
  </si>
  <si>
    <t>■ 嘱託人氏名（記名又は署名）　Name of the client (name or signature)</t>
    <phoneticPr fontId="1"/>
  </si>
  <si>
    <t>Seal</t>
    <phoneticPr fontId="1"/>
  </si>
  <si>
    <r>
      <t>実質的支配者となるべき者の該当事由（①から④までのいずれかの左側の□内に</t>
    </r>
    <r>
      <rPr>
        <b/>
        <sz val="8"/>
        <color theme="0"/>
        <rFont val="Segoe UI Symbol"/>
        <family val="3"/>
      </rPr>
      <t>✔</t>
    </r>
    <r>
      <rPr>
        <b/>
        <sz val="8"/>
        <color theme="0"/>
        <rFont val="游ゴシック"/>
        <family val="3"/>
        <charset val="128"/>
        <scheme val="minor"/>
      </rPr>
      <t>印を付してください。）
The ground on which a person is to be the substantial controller (Please check (</t>
    </r>
    <r>
      <rPr>
        <b/>
        <sz val="8"/>
        <color theme="0"/>
        <rFont val="Segoe UI Symbol"/>
        <family val="3"/>
      </rPr>
      <t>✔</t>
    </r>
    <r>
      <rPr>
        <b/>
        <sz val="8"/>
        <color theme="0"/>
        <rFont val="游ゴシック"/>
        <family val="3"/>
        <charset val="128"/>
        <scheme val="minor"/>
      </rPr>
      <t>) the applicable □ of ① thru ④ on the left.) （※1）</t>
    </r>
    <phoneticPr fontId="1"/>
  </si>
  <si>
    <t xml:space="preserve"> 　設立する会社の議決権の総数の５０％を超える議決権を直接又は間接に有する自然人となるべき者（この者が当該会社の事業経営を実質的に支配する意思又は能力がないことが明らかな場合を除く。）：犯罪による収益の移転防止に関する法律施行規則（以下「犯収法施行規則」という。）１１条２項１号参照
A person to be a natural person who directly or indirectly holds more than 50% of total voting right of the company to be established (except for the case where it is evident that this person has no intention or capacity of substantially controlling business management of that company): refer to Article 11, paragraph (2), item (i) of the Ordinance for Enforcement of the Act on Prevention of Transfer of Criminal Proceeds (hereinafter referred to as the “Ordinance for Enforcement of ” Criminal Proceeds Act”)</t>
    <phoneticPr fontId="1"/>
  </si>
  <si>
    <t>　❶に該当する者がいない場合は、設立する会社の議決権の総数の２５％を超える議決権を直接又は間接に有する自然人となるべき者（この者が当該会社の事業経営を実質的に支配する意思又は能力がないことが明らかな場合又は他の者が設立する会社の議決権の総数の５０％を超える議決権を直接又は間接に有する場合を除く。）：犯収法施行規則１１条２項１号参照
In the case where there is no person applicable to ❶, a person to be a natural person who directly or indirectly holds more than 25% of total voting right of the company to be established (except for the case where it is evident that this person has no intention or capacity of substantially controlling business management of that company, or where the person directly or indirectly holds more than 50% of total voting right of a company established by other person(s)): refer to Article 11, paragraph (2), item (i) of the Ordinance for Enforcement of Criminal Proceeds Act</t>
    <phoneticPr fontId="1"/>
  </si>
  <si>
    <t>　❶及び❷のいずれにも該当する者がいない場合は、出資、融資、取引その他の関係を通じて、設立する会社の事業活動に支配的な影響力を有する自然人となるべき者：犯収法施行規則１１条２項２号参照
In the case where there is no person applicable to neither ❶ nor ❷, a person to be a natural person who possess a controlling influence on business activity of the company to be established through its contribution, loan, transaction or other relationship: refer to Article 11, paragraph (2), item (ii) of the Ordinance for Enforcement of Criminal Proceeds Act</t>
    <phoneticPr fontId="1"/>
  </si>
  <si>
    <t>　❶、❷及び❸のいずれにも該当する者がいない場合は、設立する会社を代表し、その業務を執行する自然人となるべき者：犯収法施行規則１１条２項４号参照
In the case where there is no person applicable to any of ❶, ❷ or ❸, a person to be a natural person who represents the company to be established and executes the business: refer to Article 11, paragraph (2), item (iv) of the Ordinance for Enforcement of Criminal Proceeds Act</t>
    <phoneticPr fontId="1"/>
  </si>
  <si>
    <t>実質的支配者となるべき者の本人特定事項等
Identification matters, etc. of the person to be a substantial controller （※2、※3）</t>
    <phoneticPr fontId="1"/>
  </si>
  <si>
    <t>暴力団員等該当性
Existence or non-existence as a Member of an Organized Crime Group, etc. （※4）</t>
    <phoneticPr fontId="1"/>
  </si>
  <si>
    <t>住居
Address</t>
    <phoneticPr fontId="1"/>
  </si>
  <si>
    <t>国籍等
Nationality, etc.</t>
    <phoneticPr fontId="1"/>
  </si>
  <si>
    <t>性別
Gender</t>
    <phoneticPr fontId="1"/>
  </si>
  <si>
    <t>氏名
Name</t>
    <phoneticPr fontId="1"/>
  </si>
  <si>
    <r>
      <rPr>
        <sz val="8"/>
        <color theme="1"/>
        <rFont val="游ゴシック"/>
        <family val="3"/>
        <charset val="128"/>
        <scheme val="minor"/>
      </rPr>
      <t>フリガナ/</t>
    </r>
    <r>
      <rPr>
        <sz val="6"/>
        <color theme="1"/>
        <rFont val="游ゴシック"/>
        <family val="3"/>
        <charset val="128"/>
        <scheme val="minor"/>
      </rPr>
      <t>Phonetic transcriptions in kana of the name</t>
    </r>
    <phoneticPr fontId="1"/>
  </si>
  <si>
    <t>生年月日
Date of birth</t>
  </si>
  <si>
    <t>生年月日
Date of birth</t>
    <phoneticPr fontId="1"/>
  </si>
  <si>
    <t>（※7）</t>
    <phoneticPr fontId="1"/>
  </si>
  <si>
    <r>
      <t>議決権割合</t>
    </r>
    <r>
      <rPr>
        <sz val="6"/>
        <color theme="4"/>
        <rFont val="游ゴシック"/>
        <family val="3"/>
        <charset val="128"/>
        <scheme val="minor"/>
      </rPr>
      <t xml:space="preserve">
</t>
    </r>
    <r>
      <rPr>
        <sz val="8"/>
        <color theme="4"/>
        <rFont val="游ゴシック"/>
        <family val="3"/>
        <charset val="128"/>
        <scheme val="minor"/>
      </rPr>
      <t>Share of voting right</t>
    </r>
    <phoneticPr fontId="1"/>
  </si>
  <si>
    <t>議決権割合
Share of voting right</t>
  </si>
  <si>
    <t>（※5）</t>
    <phoneticPr fontId="1"/>
  </si>
  <si>
    <t>（暴力団員等に/as a Member of an Organized Crime Group, etc.)</t>
    <phoneticPr fontId="1"/>
  </si>
  <si>
    <t>（※6）</t>
    <phoneticPr fontId="1"/>
  </si>
  <si>
    <t>実質的支配者該当性の根拠資料
Evidence materials for the existence or non-existence of the person to be a substantial ontroller</t>
    <phoneticPr fontId="1"/>
  </si>
  <si>
    <t>（※8）</t>
    <phoneticPr fontId="1"/>
  </si>
  <si>
    <t>男/Male</t>
  </si>
  <si>
    <t>男/Male</t>
    <phoneticPr fontId="1"/>
  </si>
  <si>
    <t>女/Female</t>
    <phoneticPr fontId="1"/>
  </si>
  <si>
    <t>日本/Japan</t>
    <phoneticPr fontId="1"/>
  </si>
  <si>
    <t>その他/Other</t>
  </si>
  <si>
    <t>その他/Other</t>
    <phoneticPr fontId="1"/>
  </si>
  <si>
    <t>定款/Articles of incorporation</t>
    <phoneticPr fontId="1"/>
  </si>
  <si>
    <t>定款以外の資料/Materials other than articles of incorporation</t>
  </si>
  <si>
    <t>定款以外の資料/Materials other than articles of incorporation</t>
    <phoneticPr fontId="1"/>
  </si>
  <si>
    <t>なし/None</t>
    <phoneticPr fontId="1"/>
  </si>
  <si>
    <t>該当/Yes</t>
    <phoneticPr fontId="1"/>
  </si>
  <si>
    <t>非該当/No</t>
  </si>
  <si>
    <t>非該当/No</t>
    <phoneticPr fontId="1"/>
  </si>
  <si>
    <t>住所情報</t>
    <rPh sb="2" eb="4">
      <t>ジョウホウ</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</si>
  <si>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</si>
  <si>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</si>
  <si>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</si>
  <si>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</si>
  <si>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</si>
  <si>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</si>
  <si>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</si>
  <si>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</si>
  <si>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</si>
  <si>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</si>
  <si>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</si>
  <si>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</si>
  <si>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</si>
  <si>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</si>
  <si>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</si>
  <si>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</si>
  <si>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</si>
  <si>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</si>
  <si>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</si>
  <si>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</si>
  <si>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</si>
  <si>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</si>
  <si>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</si>
  <si>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</si>
  <si>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</si>
  <si>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</si>
  <si>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</si>
  <si>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</si>
  <si>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</si>
  <si>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</si>
  <si>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</si>
  <si>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</si>
  <si>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</si>
  <si>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</si>
  <si>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</si>
  <si>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</si>
  <si>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</si>
  <si>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</si>
  <si>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</si>
  <si>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</si>
  <si>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</si>
  <si>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</si>
  <si>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</si>
  <si>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</si>
  <si>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</si>
  <si>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</si>
  <si>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</si>
  <si>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</si>
  <si>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</si>
  <si>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</si>
  <si>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Purpose3（目的3）</t>
    <phoneticPr fontId="1"/>
  </si>
  <si>
    <t>Purpose4（目的4）</t>
    <phoneticPr fontId="1"/>
  </si>
  <si>
    <t>Purpose5（目的5）</t>
    <phoneticPr fontId="1"/>
  </si>
  <si>
    <t>Purpose6（目的6）</t>
    <phoneticPr fontId="1"/>
  </si>
  <si>
    <t>Purpose7（目的7）</t>
    <phoneticPr fontId="1"/>
  </si>
  <si>
    <t>Purpose8（目的8）</t>
    <phoneticPr fontId="1"/>
  </si>
  <si>
    <t>Purpose9（目的9）</t>
    <phoneticPr fontId="1"/>
  </si>
  <si>
    <t>Purpose10（目的10）</t>
    <phoneticPr fontId="1"/>
  </si>
  <si>
    <t>Purpose11（目的11）</t>
    <phoneticPr fontId="1"/>
  </si>
  <si>
    <t>Purpose12（目的12）</t>
    <phoneticPr fontId="1"/>
  </si>
  <si>
    <t>Purpose13（目的13）</t>
    <phoneticPr fontId="1"/>
  </si>
  <si>
    <t>Purpose14（目的14）</t>
    <phoneticPr fontId="1"/>
  </si>
  <si>
    <t>Purpose15（目的15）</t>
    <phoneticPr fontId="1"/>
  </si>
  <si>
    <t>Purpose16（目的16）</t>
    <phoneticPr fontId="1"/>
  </si>
  <si>
    <t>Purpose17（目的17）</t>
    <phoneticPr fontId="1"/>
  </si>
  <si>
    <t>Purpose18（目的18）</t>
    <phoneticPr fontId="1"/>
  </si>
  <si>
    <t>Purpose19（目的19）</t>
    <phoneticPr fontId="1"/>
  </si>
  <si>
    <t>Purpose20（目的20）</t>
    <phoneticPr fontId="1"/>
  </si>
  <si>
    <t>Purpose21（目的21）</t>
    <phoneticPr fontId="1"/>
  </si>
  <si>
    <t>Purpose22（目的22）</t>
    <phoneticPr fontId="1"/>
  </si>
  <si>
    <t>Purpose23（目的23）</t>
    <phoneticPr fontId="1"/>
  </si>
  <si>
    <t>Purpose24（目的24）</t>
    <phoneticPr fontId="1"/>
  </si>
  <si>
    <t>Purpose25（目的25）</t>
    <phoneticPr fontId="1"/>
  </si>
  <si>
    <t>Purpose26（目的26）</t>
    <phoneticPr fontId="1"/>
  </si>
  <si>
    <t>Purpose27（目的27）</t>
    <phoneticPr fontId="1"/>
  </si>
  <si>
    <t>Purpose28（目的28）</t>
    <phoneticPr fontId="1"/>
  </si>
  <si>
    <t>Purpose29（目的29）</t>
    <phoneticPr fontId="1"/>
  </si>
  <si>
    <t>Purpose30（目的30）</t>
    <phoneticPr fontId="1"/>
  </si>
  <si>
    <t>Purpose31（目的31）</t>
    <phoneticPr fontId="1"/>
  </si>
  <si>
    <t>Purpose32（目的32）</t>
    <phoneticPr fontId="1"/>
  </si>
  <si>
    <t>Purpose33（目的33）</t>
    <phoneticPr fontId="1"/>
  </si>
  <si>
    <t>Purpose34（目的34）</t>
    <phoneticPr fontId="1"/>
  </si>
  <si>
    <t>Purpose35（目的35）</t>
    <phoneticPr fontId="1"/>
  </si>
  <si>
    <t>Purpose36（目的36）</t>
    <phoneticPr fontId="1"/>
  </si>
  <si>
    <t>Purpose37（目的37）</t>
    <phoneticPr fontId="1"/>
  </si>
  <si>
    <t>Purpose38（目的38）</t>
    <phoneticPr fontId="1"/>
  </si>
  <si>
    <t>Purpose39（目的39）</t>
    <phoneticPr fontId="1"/>
  </si>
  <si>
    <t>Purpose40（目的40）</t>
    <phoneticPr fontId="1"/>
  </si>
  <si>
    <t>Purpose41（目的41）</t>
    <phoneticPr fontId="1"/>
  </si>
  <si>
    <t>Purpose42（目的42）</t>
    <phoneticPr fontId="1"/>
  </si>
  <si>
    <t>Purpose43（目的43）</t>
    <phoneticPr fontId="1"/>
  </si>
  <si>
    <t>Purpose44（目的44）</t>
    <phoneticPr fontId="1"/>
  </si>
  <si>
    <t>Purpose45（目的45）</t>
    <phoneticPr fontId="1"/>
  </si>
  <si>
    <t>Purpose46（目的46）</t>
    <phoneticPr fontId="1"/>
  </si>
  <si>
    <t>Purpose47（目的47）</t>
    <phoneticPr fontId="1"/>
  </si>
  <si>
    <t>Purpose48（目的48）</t>
    <phoneticPr fontId="1"/>
  </si>
  <si>
    <t>Purpose49（目的49）</t>
    <phoneticPr fontId="1"/>
  </si>
  <si>
    <t>Purpose50（目的50）</t>
    <phoneticPr fontId="1"/>
  </si>
  <si>
    <t>Contents / 項目</t>
    <rPh sb="11" eb="13">
      <t>コウモク</t>
    </rPh>
    <phoneticPr fontId="1"/>
  </si>
  <si>
    <t>Value / 値</t>
    <rPh sb="8" eb="9">
      <t>アタイ</t>
    </rPh>
    <phoneticPr fontId="1"/>
  </si>
  <si>
    <t>←</t>
    <phoneticPr fontId="1"/>
  </si>
  <si>
    <t>設立時取締役 6住所</t>
    <rPh sb="0" eb="2">
      <t>セツリツ</t>
    </rPh>
    <rPh sb="2" eb="3">
      <t>ジ</t>
    </rPh>
    <rPh sb="3" eb="6">
      <t>トリシマリヤク</t>
    </rPh>
    <rPh sb="8" eb="10">
      <t>ジュウショ</t>
    </rPh>
    <phoneticPr fontId="1"/>
  </si>
  <si>
    <t>設立時取締役 7住所</t>
    <rPh sb="0" eb="2">
      <t>セツリツ</t>
    </rPh>
    <rPh sb="2" eb="3">
      <t>ジ</t>
    </rPh>
    <rPh sb="3" eb="6">
      <t>トリシマリヤク</t>
    </rPh>
    <rPh sb="8" eb="10">
      <t>ジュウショ</t>
    </rPh>
    <phoneticPr fontId="1"/>
  </si>
  <si>
    <t>設立時取締役 8住所</t>
    <rPh sb="0" eb="2">
      <t>セツリツ</t>
    </rPh>
    <rPh sb="2" eb="3">
      <t>ジ</t>
    </rPh>
    <rPh sb="3" eb="6">
      <t>トリシマリヤク</t>
    </rPh>
    <rPh sb="8" eb="10">
      <t>ジュウショ</t>
    </rPh>
    <phoneticPr fontId="1"/>
  </si>
  <si>
    <t>設立時取締役 9住所</t>
    <rPh sb="0" eb="2">
      <t>セツリツ</t>
    </rPh>
    <rPh sb="2" eb="3">
      <t>ジ</t>
    </rPh>
    <rPh sb="3" eb="6">
      <t>トリシマリヤク</t>
    </rPh>
    <rPh sb="8" eb="10">
      <t>ジュウショ</t>
    </rPh>
    <phoneticPr fontId="1"/>
  </si>
  <si>
    <t>設立時取締役 10住所</t>
    <rPh sb="0" eb="2">
      <t>セツリツ</t>
    </rPh>
    <rPh sb="2" eb="3">
      <t>ジ</t>
    </rPh>
    <rPh sb="3" eb="6">
      <t>トリシマリヤク</t>
    </rPh>
    <rPh sb="9" eb="11">
      <t>ジュウショ</t>
    </rPh>
    <phoneticPr fontId="1"/>
  </si>
  <si>
    <t>設立時取締役 11住所</t>
    <rPh sb="0" eb="2">
      <t>セツリツ</t>
    </rPh>
    <rPh sb="2" eb="3">
      <t>ジ</t>
    </rPh>
    <rPh sb="3" eb="6">
      <t>トリシマリヤク</t>
    </rPh>
    <rPh sb="9" eb="11">
      <t>ジュウショ</t>
    </rPh>
    <phoneticPr fontId="1"/>
  </si>
  <si>
    <t>設立時取締役 12住所</t>
    <rPh sb="0" eb="2">
      <t>セツリツ</t>
    </rPh>
    <rPh sb="2" eb="3">
      <t>ジ</t>
    </rPh>
    <rPh sb="3" eb="6">
      <t>トリシマリヤク</t>
    </rPh>
    <rPh sb="9" eb="11">
      <t>ジュウショ</t>
    </rPh>
    <phoneticPr fontId="1"/>
  </si>
  <si>
    <t>設立時取締役 13住所</t>
    <rPh sb="0" eb="2">
      <t>セツリツ</t>
    </rPh>
    <rPh sb="2" eb="3">
      <t>ジ</t>
    </rPh>
    <rPh sb="3" eb="6">
      <t>トリシマリヤク</t>
    </rPh>
    <rPh sb="9" eb="11">
      <t>ジュウショ</t>
    </rPh>
    <phoneticPr fontId="1"/>
  </si>
  <si>
    <t>設立時取締役 14住所</t>
    <rPh sb="0" eb="2">
      <t>セツリツ</t>
    </rPh>
    <rPh sb="2" eb="3">
      <t>ジ</t>
    </rPh>
    <rPh sb="3" eb="6">
      <t>トリシマリヤク</t>
    </rPh>
    <rPh sb="9" eb="11">
      <t>ジュウショ</t>
    </rPh>
    <phoneticPr fontId="1"/>
  </si>
  <si>
    <t>設立時取締役 15住所</t>
    <rPh sb="0" eb="2">
      <t>セツリツ</t>
    </rPh>
    <rPh sb="2" eb="3">
      <t>ジ</t>
    </rPh>
    <rPh sb="3" eb="6">
      <t>トリシマリヤク</t>
    </rPh>
    <rPh sb="9" eb="11">
      <t>ジュウショ</t>
    </rPh>
    <phoneticPr fontId="1"/>
  </si>
  <si>
    <t>設立時取締役 16住所</t>
    <rPh sb="0" eb="2">
      <t>セツリツ</t>
    </rPh>
    <rPh sb="2" eb="3">
      <t>ジ</t>
    </rPh>
    <rPh sb="3" eb="6">
      <t>トリシマリヤク</t>
    </rPh>
    <rPh sb="9" eb="11">
      <t>ジュウショ</t>
    </rPh>
    <phoneticPr fontId="1"/>
  </si>
  <si>
    <t>設立時取締役 17住所</t>
    <rPh sb="0" eb="2">
      <t>セツリツ</t>
    </rPh>
    <rPh sb="2" eb="3">
      <t>ジ</t>
    </rPh>
    <rPh sb="3" eb="6">
      <t>トリシマリヤク</t>
    </rPh>
    <rPh sb="9" eb="11">
      <t>ジュウショ</t>
    </rPh>
    <phoneticPr fontId="1"/>
  </si>
  <si>
    <t>設立時取締役 18住所</t>
    <rPh sb="0" eb="2">
      <t>セツリツ</t>
    </rPh>
    <rPh sb="2" eb="3">
      <t>ジ</t>
    </rPh>
    <rPh sb="3" eb="6">
      <t>トリシマリヤク</t>
    </rPh>
    <rPh sb="9" eb="11">
      <t>ジュウショ</t>
    </rPh>
    <phoneticPr fontId="1"/>
  </si>
  <si>
    <t>設立時取締役 19住所</t>
    <rPh sb="0" eb="2">
      <t>セツリツ</t>
    </rPh>
    <rPh sb="2" eb="3">
      <t>ジ</t>
    </rPh>
    <rPh sb="3" eb="6">
      <t>トリシマリヤク</t>
    </rPh>
    <rPh sb="9" eb="11">
      <t>ジュウショ</t>
    </rPh>
    <phoneticPr fontId="1"/>
  </si>
  <si>
    <t>設立時取締役 20住所</t>
    <rPh sb="0" eb="2">
      <t>セツリツ</t>
    </rPh>
    <rPh sb="2" eb="3">
      <t>ジ</t>
    </rPh>
    <rPh sb="3" eb="6">
      <t>トリシマリヤク</t>
    </rPh>
    <rPh sb="9" eb="11">
      <t>ジュウショ</t>
    </rPh>
    <phoneticPr fontId="1"/>
  </si>
  <si>
    <t>設立時取締役 21住所</t>
    <rPh sb="0" eb="2">
      <t>セツリツ</t>
    </rPh>
    <rPh sb="2" eb="3">
      <t>ジ</t>
    </rPh>
    <rPh sb="3" eb="6">
      <t>トリシマリヤク</t>
    </rPh>
    <rPh sb="9" eb="11">
      <t>ジュウショ</t>
    </rPh>
    <phoneticPr fontId="1"/>
  </si>
  <si>
    <t>設立時取締役 22住所</t>
    <rPh sb="0" eb="2">
      <t>セツリツ</t>
    </rPh>
    <rPh sb="2" eb="3">
      <t>ジ</t>
    </rPh>
    <rPh sb="3" eb="6">
      <t>トリシマリヤク</t>
    </rPh>
    <rPh sb="9" eb="11">
      <t>ジュウショ</t>
    </rPh>
    <phoneticPr fontId="1"/>
  </si>
  <si>
    <t>設立時取締役 23住所</t>
    <rPh sb="0" eb="2">
      <t>セツリツ</t>
    </rPh>
    <rPh sb="2" eb="3">
      <t>ジ</t>
    </rPh>
    <rPh sb="3" eb="6">
      <t>トリシマリヤク</t>
    </rPh>
    <rPh sb="9" eb="11">
      <t>ジュウショ</t>
    </rPh>
    <phoneticPr fontId="1"/>
  </si>
  <si>
    <t>設立時取締役 24住所</t>
    <rPh sb="0" eb="2">
      <t>セツリツ</t>
    </rPh>
    <rPh sb="2" eb="3">
      <t>ジ</t>
    </rPh>
    <rPh sb="3" eb="6">
      <t>トリシマリヤク</t>
    </rPh>
    <rPh sb="9" eb="11">
      <t>ジュウショ</t>
    </rPh>
    <phoneticPr fontId="1"/>
  </si>
  <si>
    <t>設立時取締役 25住所</t>
    <rPh sb="0" eb="2">
      <t>セツリツ</t>
    </rPh>
    <rPh sb="2" eb="3">
      <t>ジ</t>
    </rPh>
    <rPh sb="3" eb="6">
      <t>トリシマリヤク</t>
    </rPh>
    <rPh sb="9" eb="11">
      <t>ジュウショ</t>
    </rPh>
    <phoneticPr fontId="1"/>
  </si>
  <si>
    <t>設立時取締役 26住所</t>
    <rPh sb="0" eb="2">
      <t>セツリツ</t>
    </rPh>
    <rPh sb="2" eb="3">
      <t>ジ</t>
    </rPh>
    <rPh sb="3" eb="6">
      <t>トリシマリヤク</t>
    </rPh>
    <rPh sb="9" eb="11">
      <t>ジュウショ</t>
    </rPh>
    <phoneticPr fontId="1"/>
  </si>
  <si>
    <t>設立時取締役 27住所</t>
    <rPh sb="0" eb="2">
      <t>セツリツ</t>
    </rPh>
    <rPh sb="2" eb="3">
      <t>ジ</t>
    </rPh>
    <rPh sb="3" eb="6">
      <t>トリシマリヤク</t>
    </rPh>
    <rPh sb="9" eb="11">
      <t>ジュウショ</t>
    </rPh>
    <phoneticPr fontId="1"/>
  </si>
  <si>
    <t>設立時取締役 28住所</t>
    <rPh sb="0" eb="2">
      <t>セツリツ</t>
    </rPh>
    <rPh sb="2" eb="3">
      <t>ジ</t>
    </rPh>
    <rPh sb="3" eb="6">
      <t>トリシマリヤク</t>
    </rPh>
    <rPh sb="9" eb="11">
      <t>ジュウショ</t>
    </rPh>
    <phoneticPr fontId="1"/>
  </si>
  <si>
    <t>設立時取締役 29住所</t>
    <rPh sb="0" eb="2">
      <t>セツリツ</t>
    </rPh>
    <rPh sb="2" eb="3">
      <t>ジ</t>
    </rPh>
    <rPh sb="3" eb="6">
      <t>トリシマリヤク</t>
    </rPh>
    <rPh sb="9" eb="11">
      <t>ジュウショ</t>
    </rPh>
    <phoneticPr fontId="1"/>
  </si>
  <si>
    <t>設立時取締役 30住所</t>
    <rPh sb="0" eb="2">
      <t>セツリツ</t>
    </rPh>
    <rPh sb="2" eb="3">
      <t>ジ</t>
    </rPh>
    <rPh sb="3" eb="6">
      <t>トリシマリヤク</t>
    </rPh>
    <rPh sb="9" eb="11">
      <t>ジュウショ</t>
    </rPh>
    <phoneticPr fontId="1"/>
  </si>
  <si>
    <t>設立時取締役 31住所</t>
    <rPh sb="0" eb="2">
      <t>セツリツ</t>
    </rPh>
    <rPh sb="2" eb="3">
      <t>ジ</t>
    </rPh>
    <rPh sb="3" eb="6">
      <t>トリシマリヤク</t>
    </rPh>
    <rPh sb="9" eb="11">
      <t>ジュウショ</t>
    </rPh>
    <phoneticPr fontId="1"/>
  </si>
  <si>
    <t>設立時取締役 32住所</t>
    <rPh sb="0" eb="2">
      <t>セツリツ</t>
    </rPh>
    <rPh sb="2" eb="3">
      <t>ジ</t>
    </rPh>
    <rPh sb="3" eb="6">
      <t>トリシマリヤク</t>
    </rPh>
    <rPh sb="9" eb="11">
      <t>ジュウショ</t>
    </rPh>
    <phoneticPr fontId="1"/>
  </si>
  <si>
    <t>設立時取締役 33住所</t>
    <rPh sb="0" eb="2">
      <t>セツリツ</t>
    </rPh>
    <rPh sb="2" eb="3">
      <t>ジ</t>
    </rPh>
    <rPh sb="3" eb="6">
      <t>トリシマリヤク</t>
    </rPh>
    <rPh sb="9" eb="11">
      <t>ジュウショ</t>
    </rPh>
    <phoneticPr fontId="1"/>
  </si>
  <si>
    <t>設立時取締役 34住所</t>
    <rPh sb="0" eb="2">
      <t>セツリツ</t>
    </rPh>
    <rPh sb="2" eb="3">
      <t>ジ</t>
    </rPh>
    <rPh sb="3" eb="6">
      <t>トリシマリヤク</t>
    </rPh>
    <rPh sb="9" eb="11">
      <t>ジュウショ</t>
    </rPh>
    <phoneticPr fontId="1"/>
  </si>
  <si>
    <t>設立時取締役 35住所</t>
    <rPh sb="0" eb="2">
      <t>セツリツ</t>
    </rPh>
    <rPh sb="2" eb="3">
      <t>ジ</t>
    </rPh>
    <rPh sb="3" eb="6">
      <t>トリシマリヤク</t>
    </rPh>
    <rPh sb="9" eb="11">
      <t>ジュウショ</t>
    </rPh>
    <phoneticPr fontId="1"/>
  </si>
  <si>
    <t>設立時取締役 36住所</t>
    <rPh sb="0" eb="2">
      <t>セツリツ</t>
    </rPh>
    <rPh sb="2" eb="3">
      <t>ジ</t>
    </rPh>
    <rPh sb="3" eb="6">
      <t>トリシマリヤク</t>
    </rPh>
    <rPh sb="9" eb="11">
      <t>ジュウショ</t>
    </rPh>
    <phoneticPr fontId="1"/>
  </si>
  <si>
    <t>設立時取締役 37住所</t>
    <rPh sb="0" eb="2">
      <t>セツリツ</t>
    </rPh>
    <rPh sb="2" eb="3">
      <t>ジ</t>
    </rPh>
    <rPh sb="3" eb="6">
      <t>トリシマリヤク</t>
    </rPh>
    <rPh sb="9" eb="11">
      <t>ジュウショ</t>
    </rPh>
    <phoneticPr fontId="1"/>
  </si>
  <si>
    <t>設立時取締役 38住所</t>
    <rPh sb="0" eb="2">
      <t>セツリツ</t>
    </rPh>
    <rPh sb="2" eb="3">
      <t>ジ</t>
    </rPh>
    <rPh sb="3" eb="6">
      <t>トリシマリヤク</t>
    </rPh>
    <rPh sb="9" eb="11">
      <t>ジュウショ</t>
    </rPh>
    <phoneticPr fontId="1"/>
  </si>
  <si>
    <t>設立時取締役 39住所</t>
    <rPh sb="0" eb="2">
      <t>セツリツ</t>
    </rPh>
    <rPh sb="2" eb="3">
      <t>ジ</t>
    </rPh>
    <rPh sb="3" eb="6">
      <t>トリシマリヤク</t>
    </rPh>
    <rPh sb="9" eb="11">
      <t>ジュウショ</t>
    </rPh>
    <phoneticPr fontId="1"/>
  </si>
  <si>
    <t>設立時取締役 40住所</t>
    <rPh sb="0" eb="2">
      <t>セツリツ</t>
    </rPh>
    <rPh sb="2" eb="3">
      <t>ジ</t>
    </rPh>
    <rPh sb="3" eb="6">
      <t>トリシマリヤク</t>
    </rPh>
    <rPh sb="9" eb="11">
      <t>ジュウショ</t>
    </rPh>
    <phoneticPr fontId="1"/>
  </si>
  <si>
    <t>設立時取締役 41住所</t>
    <rPh sb="0" eb="2">
      <t>セツリツ</t>
    </rPh>
    <rPh sb="2" eb="3">
      <t>ジ</t>
    </rPh>
    <rPh sb="3" eb="6">
      <t>トリシマリヤク</t>
    </rPh>
    <rPh sb="9" eb="11">
      <t>ジュウショ</t>
    </rPh>
    <phoneticPr fontId="1"/>
  </si>
  <si>
    <t>設立時取締役 42住所</t>
    <rPh sb="0" eb="2">
      <t>セツリツ</t>
    </rPh>
    <rPh sb="2" eb="3">
      <t>ジ</t>
    </rPh>
    <rPh sb="3" eb="6">
      <t>トリシマリヤク</t>
    </rPh>
    <rPh sb="9" eb="11">
      <t>ジュウショ</t>
    </rPh>
    <phoneticPr fontId="1"/>
  </si>
  <si>
    <t>設立時取締役 43住所</t>
    <rPh sb="0" eb="2">
      <t>セツリツ</t>
    </rPh>
    <rPh sb="2" eb="3">
      <t>ジ</t>
    </rPh>
    <rPh sb="3" eb="6">
      <t>トリシマリヤク</t>
    </rPh>
    <rPh sb="9" eb="11">
      <t>ジュウショ</t>
    </rPh>
    <phoneticPr fontId="1"/>
  </si>
  <si>
    <t>設立時取締役 45住所</t>
    <rPh sb="0" eb="2">
      <t>セツリツ</t>
    </rPh>
    <rPh sb="2" eb="3">
      <t>ジ</t>
    </rPh>
    <rPh sb="3" eb="6">
      <t>トリシマリヤク</t>
    </rPh>
    <rPh sb="9" eb="11">
      <t>ジュウショ</t>
    </rPh>
    <phoneticPr fontId="1"/>
  </si>
  <si>
    <t>設立時取締役 46住所</t>
    <rPh sb="0" eb="2">
      <t>セツリツ</t>
    </rPh>
    <rPh sb="2" eb="3">
      <t>ジ</t>
    </rPh>
    <rPh sb="3" eb="6">
      <t>トリシマリヤク</t>
    </rPh>
    <rPh sb="9" eb="11">
      <t>ジュウショ</t>
    </rPh>
    <phoneticPr fontId="1"/>
  </si>
  <si>
    <t>設立時取締役 47住所</t>
    <rPh sb="0" eb="2">
      <t>セツリツ</t>
    </rPh>
    <rPh sb="2" eb="3">
      <t>ジ</t>
    </rPh>
    <rPh sb="3" eb="6">
      <t>トリシマリヤク</t>
    </rPh>
    <rPh sb="9" eb="11">
      <t>ジュウショ</t>
    </rPh>
    <phoneticPr fontId="1"/>
  </si>
  <si>
    <t>設立時取締役 48住所</t>
    <rPh sb="0" eb="2">
      <t>セツリツ</t>
    </rPh>
    <rPh sb="2" eb="3">
      <t>ジ</t>
    </rPh>
    <rPh sb="3" eb="6">
      <t>トリシマリヤク</t>
    </rPh>
    <rPh sb="9" eb="11">
      <t>ジュウショ</t>
    </rPh>
    <phoneticPr fontId="1"/>
  </si>
  <si>
    <t>設立時取締役 49住所</t>
    <rPh sb="0" eb="2">
      <t>セツリツ</t>
    </rPh>
    <rPh sb="2" eb="3">
      <t>ジ</t>
    </rPh>
    <rPh sb="3" eb="6">
      <t>トリシマリヤク</t>
    </rPh>
    <rPh sb="9" eb="11">
      <t>ジュウショ</t>
    </rPh>
    <phoneticPr fontId="1"/>
  </si>
  <si>
    <t>設立時取締役 50住所</t>
    <rPh sb="0" eb="2">
      <t>セツリツ</t>
    </rPh>
    <rPh sb="2" eb="3">
      <t>ジ</t>
    </rPh>
    <rPh sb="3" eb="6">
      <t>トリシマリヤク</t>
    </rPh>
    <rPh sb="9" eb="11">
      <t>ジュウショ</t>
    </rPh>
    <phoneticPr fontId="1"/>
  </si>
  <si>
    <t>設立時取締役 44住所</t>
    <rPh sb="0" eb="2">
      <t>セツリツ</t>
    </rPh>
    <rPh sb="2" eb="3">
      <t>ジ</t>
    </rPh>
    <rPh sb="3" eb="6">
      <t>トリシマリヤク</t>
    </rPh>
    <rPh sb="9" eb="11">
      <t>ジュウショ</t>
    </rPh>
    <phoneticPr fontId="1"/>
  </si>
  <si>
    <t>Trade Name / 商号</t>
    <phoneticPr fontId="1"/>
  </si>
  <si>
    <t>Information of Directors at Incorporation / 設立時取締役情報</t>
    <rPh sb="50" eb="52">
      <t>ジョウホウ</t>
    </rPh>
    <phoneticPr fontId="1"/>
  </si>
  <si>
    <t>Date of birth of Representative Director
（設立時代表取締役の生年月日)</t>
    <rPh sb="51" eb="55">
      <t>セイネンガッピ</t>
    </rPh>
    <phoneticPr fontId="1"/>
  </si>
  <si>
    <t>Name of Representative Director
（設立時代表取締役の氏名）</t>
    <phoneticPr fontId="1"/>
  </si>
  <si>
    <t>Trade Name
（商号）</t>
    <phoneticPr fontId="1"/>
  </si>
  <si>
    <t>Existence or non-existence as a Member of an Organized Crime Group, etc.  of Incorporator 2
（発起人 2の暴力団員等該当性)</t>
    <phoneticPr fontId="1"/>
  </si>
  <si>
    <t>Method of Public Notice
（公告をする方法）</t>
    <phoneticPr fontId="1"/>
  </si>
  <si>
    <t>The Total Number of Authorized Shares
（発行可能株式総数）</t>
    <phoneticPr fontId="1"/>
  </si>
  <si>
    <t>Same as above
同上</t>
    <phoneticPr fontId="1"/>
  </si>
  <si>
    <t>「登記記録に関する事項」設立</t>
    <phoneticPr fontId="1"/>
  </si>
  <si>
    <t>10-40-80</t>
  </si>
  <si>
    <r>
      <t xml:space="preserve">Application for Registration of Establishment of Stock Company 
</t>
    </r>
    <r>
      <rPr>
        <sz val="15"/>
        <color theme="1"/>
        <rFont val="游ゴシック"/>
        <family val="3"/>
        <charset val="128"/>
        <scheme val="minor"/>
      </rPr>
      <t>株式会社設立登記申請書</t>
    </r>
    <phoneticPr fontId="1"/>
  </si>
  <si>
    <r>
      <t xml:space="preserve">Attachments </t>
    </r>
    <r>
      <rPr>
        <sz val="14"/>
        <color theme="1"/>
        <rFont val="游ゴシック"/>
        <family val="3"/>
        <charset val="128"/>
        <scheme val="minor"/>
      </rPr>
      <t>添付書類</t>
    </r>
    <phoneticPr fontId="1"/>
  </si>
  <si>
    <t>Director at Incorporation</t>
    <phoneticPr fontId="1"/>
  </si>
  <si>
    <t>設立時取締役</t>
    <phoneticPr fontId="1"/>
  </si>
  <si>
    <t>発起人</t>
    <phoneticPr fontId="1"/>
  </si>
  <si>
    <t>Representative directors at Incorporation</t>
    <phoneticPr fontId="1"/>
  </si>
  <si>
    <t>設立時代表取締役</t>
    <phoneticPr fontId="1"/>
  </si>
  <si>
    <t>英語</t>
    <phoneticPr fontId="1"/>
  </si>
  <si>
    <t>日本語</t>
    <phoneticPr fontId="1"/>
  </si>
  <si>
    <t>管轄区域</t>
    <phoneticPr fontId="1"/>
  </si>
  <si>
    <t>千代田区</t>
    <rPh sb="0" eb="4">
      <t>チヨダク</t>
    </rPh>
    <phoneticPr fontId="1"/>
  </si>
  <si>
    <t>中央区</t>
    <rPh sb="0" eb="3">
      <t>チュウオウク</t>
    </rPh>
    <phoneticPr fontId="1"/>
  </si>
  <si>
    <t>文京区</t>
    <rPh sb="0" eb="3">
      <t>ブンキョウク</t>
    </rPh>
    <phoneticPr fontId="1"/>
  </si>
  <si>
    <t>大島町</t>
    <rPh sb="0" eb="3">
      <t>オオシマチョウ</t>
    </rPh>
    <phoneticPr fontId="1"/>
  </si>
  <si>
    <t>利島村</t>
    <rPh sb="0" eb="1">
      <t>リ</t>
    </rPh>
    <rPh sb="1" eb="3">
      <t>シマムラ</t>
    </rPh>
    <phoneticPr fontId="1"/>
  </si>
  <si>
    <t>新島村</t>
    <rPh sb="0" eb="2">
      <t>ニイジマ</t>
    </rPh>
    <rPh sb="2" eb="3">
      <t>ムラ</t>
    </rPh>
    <phoneticPr fontId="1"/>
  </si>
  <si>
    <t>神津島村</t>
    <rPh sb="0" eb="1">
      <t>カミ</t>
    </rPh>
    <rPh sb="1" eb="2">
      <t>ツ</t>
    </rPh>
    <rPh sb="2" eb="3">
      <t>シマ</t>
    </rPh>
    <rPh sb="3" eb="4">
      <t>ムラ</t>
    </rPh>
    <phoneticPr fontId="1"/>
  </si>
  <si>
    <t>三宅村</t>
    <rPh sb="0" eb="3">
      <t>ミヤケムラ</t>
    </rPh>
    <phoneticPr fontId="1"/>
  </si>
  <si>
    <t>御蔵島村</t>
    <rPh sb="0" eb="1">
      <t>オン</t>
    </rPh>
    <rPh sb="1" eb="2">
      <t>クラ</t>
    </rPh>
    <rPh sb="2" eb="3">
      <t>シマ</t>
    </rPh>
    <rPh sb="3" eb="4">
      <t>ムラ</t>
    </rPh>
    <phoneticPr fontId="1"/>
  </si>
  <si>
    <t>八丈町</t>
    <rPh sb="0" eb="2">
      <t>ハチジョウ</t>
    </rPh>
    <rPh sb="2" eb="3">
      <t>チョウ</t>
    </rPh>
    <phoneticPr fontId="1"/>
  </si>
  <si>
    <t>青ヶ島村</t>
    <rPh sb="0" eb="3">
      <t>アオガシマ</t>
    </rPh>
    <rPh sb="3" eb="4">
      <t>ムラ</t>
    </rPh>
    <phoneticPr fontId="1"/>
  </si>
  <si>
    <t>小笠原村</t>
    <rPh sb="0" eb="3">
      <t>オガサワラ</t>
    </rPh>
    <rPh sb="3" eb="4">
      <t>ムラ</t>
    </rPh>
    <phoneticPr fontId="1"/>
  </si>
  <si>
    <t>Tokyo Legal Affairs Bureau</t>
  </si>
  <si>
    <t>東京法務局</t>
    <rPh sb="0" eb="2">
      <t>トウキョウ</t>
    </rPh>
    <rPh sb="2" eb="5">
      <t>ホウムキョク</t>
    </rPh>
    <phoneticPr fontId="1"/>
  </si>
  <si>
    <t>登記所（本ツールによる申請を受理できる登記所は、国家戦略特区（東京都、大阪市、福岡市、札幌市）に限定）</t>
    <rPh sb="0" eb="3">
      <t>トウキショ</t>
    </rPh>
    <phoneticPr fontId="1"/>
  </si>
  <si>
    <t>板橋区</t>
    <rPh sb="0" eb="3">
      <t>イタバシク</t>
    </rPh>
    <phoneticPr fontId="1"/>
  </si>
  <si>
    <t>江戸川区</t>
    <rPh sb="0" eb="4">
      <t>エドガワク</t>
    </rPh>
    <phoneticPr fontId="1"/>
  </si>
  <si>
    <t>Tokyo Legal Affairs Bureau Itabashi Branch Office</t>
  </si>
  <si>
    <t>Tokyo Legal Affairs Bureau Edogawa Branch Office</t>
  </si>
  <si>
    <t>東京法務局板橋出張所</t>
  </si>
  <si>
    <t>東京法務局江戸川出張所</t>
  </si>
  <si>
    <t>北区</t>
    <rPh sb="0" eb="2">
      <t>キタク</t>
    </rPh>
    <phoneticPr fontId="1"/>
  </si>
  <si>
    <t>荒川区</t>
    <rPh sb="0" eb="3">
      <t>アラカワク</t>
    </rPh>
    <phoneticPr fontId="1"/>
  </si>
  <si>
    <t>Tokyo Legal Affairs Bureau Kita Branch Office</t>
    <phoneticPr fontId="1"/>
  </si>
  <si>
    <t>東京法務局北出張所</t>
    <phoneticPr fontId="1"/>
  </si>
  <si>
    <t>品川区</t>
    <rPh sb="0" eb="3">
      <t>シナガワク</t>
    </rPh>
    <phoneticPr fontId="1"/>
  </si>
  <si>
    <t>Tokyo Legal Affairs Bureau Shinagawa Branch Office</t>
    <phoneticPr fontId="1"/>
  </si>
  <si>
    <t>東京法務局品川出張所</t>
    <phoneticPr fontId="1"/>
  </si>
  <si>
    <t>渋谷区</t>
    <rPh sb="0" eb="3">
      <t>シブヤク</t>
    </rPh>
    <phoneticPr fontId="1"/>
  </si>
  <si>
    <t>目黒区</t>
    <rPh sb="0" eb="3">
      <t>メグロク</t>
    </rPh>
    <phoneticPr fontId="1"/>
  </si>
  <si>
    <t>Tokyo Legal Affairs Bureau Shibuya Branch Office</t>
    <phoneticPr fontId="1"/>
  </si>
  <si>
    <t>東京法務局渋谷出張所</t>
  </si>
  <si>
    <t>東京法務局渋谷出張所</t>
    <phoneticPr fontId="1"/>
  </si>
  <si>
    <t>大田区</t>
    <rPh sb="0" eb="3">
      <t>オオタク</t>
    </rPh>
    <phoneticPr fontId="1"/>
  </si>
  <si>
    <t>Tokyo Legal Affairs Bureau Jonan Branch Office</t>
    <phoneticPr fontId="1"/>
  </si>
  <si>
    <t>東京法務局城南出張所</t>
    <phoneticPr fontId="1"/>
  </si>
  <si>
    <t>足立区</t>
    <rPh sb="0" eb="3">
      <t>アダチク</t>
    </rPh>
    <phoneticPr fontId="1"/>
  </si>
  <si>
    <t>葛飾区</t>
    <rPh sb="0" eb="3">
      <t>カツシカク</t>
    </rPh>
    <phoneticPr fontId="1"/>
  </si>
  <si>
    <t>Tokyo Legal Affairs Bureau Johoku Branch Office</t>
    <phoneticPr fontId="1"/>
  </si>
  <si>
    <t>東京法務局城北出張所</t>
    <phoneticPr fontId="1"/>
  </si>
  <si>
    <t>新宿区</t>
    <rPh sb="0" eb="3">
      <t>シンジュクク</t>
    </rPh>
    <phoneticPr fontId="1"/>
  </si>
  <si>
    <t>杉並区</t>
    <rPh sb="0" eb="3">
      <t>スギナミク</t>
    </rPh>
    <phoneticPr fontId="1"/>
  </si>
  <si>
    <t>Tokyo Legal Affairs Bureau Shinjuku Branch Office</t>
  </si>
  <si>
    <t>Tokyo Legal Affairs Bureau Suginami Branch Office</t>
  </si>
  <si>
    <t>東京法務局新宿出張所</t>
  </si>
  <si>
    <t>東京法務局杉並出張所</t>
  </si>
  <si>
    <t>墨田区</t>
    <rPh sb="0" eb="3">
      <t>スミダク</t>
    </rPh>
    <phoneticPr fontId="1"/>
  </si>
  <si>
    <t>江東区</t>
    <rPh sb="0" eb="3">
      <t>コウトウク</t>
    </rPh>
    <phoneticPr fontId="1"/>
  </si>
  <si>
    <t>Tokyo Legal Affairs Bureau Sumida Branch Office</t>
  </si>
  <si>
    <t>Tokyo Legal Affairs Bureau Setagaya Branch Office</t>
  </si>
  <si>
    <t>東京法務局墨田出張所</t>
  </si>
  <si>
    <t>東京法務局世田谷出張所</t>
  </si>
  <si>
    <t>世田谷区</t>
    <rPh sb="0" eb="4">
      <t>セタガヤク</t>
    </rPh>
    <phoneticPr fontId="1"/>
  </si>
  <si>
    <t>台東区</t>
    <rPh sb="0" eb="3">
      <t>タイトウク</t>
    </rPh>
    <phoneticPr fontId="1"/>
  </si>
  <si>
    <t>Tokyo Legal Affairs Bureau Taito Branch Office</t>
  </si>
  <si>
    <t>Tokyo Legal Affairs Bureau Tachikawa Branch Office</t>
  </si>
  <si>
    <t>東京法務局台東出張所</t>
  </si>
  <si>
    <t>東京法務局立川出張所</t>
  </si>
  <si>
    <t>立川市</t>
    <rPh sb="0" eb="3">
      <t>タチカワシ</t>
    </rPh>
    <phoneticPr fontId="1"/>
  </si>
  <si>
    <t>昭島市</t>
    <rPh sb="0" eb="3">
      <t>アキシマシ</t>
    </rPh>
    <phoneticPr fontId="1"/>
  </si>
  <si>
    <t>日野市</t>
    <rPh sb="0" eb="3">
      <t>ヒノシ</t>
    </rPh>
    <phoneticPr fontId="1"/>
  </si>
  <si>
    <t>武蔵村山市</t>
    <rPh sb="0" eb="5">
      <t>ムサシムラヤマシ</t>
    </rPh>
    <phoneticPr fontId="1"/>
  </si>
  <si>
    <t>東大和市</t>
    <rPh sb="0" eb="4">
      <t>ヒガシヤマトシ</t>
    </rPh>
    <phoneticPr fontId="1"/>
  </si>
  <si>
    <t>国分寺市</t>
    <rPh sb="0" eb="4">
      <t>コクブンジシ</t>
    </rPh>
    <phoneticPr fontId="1"/>
  </si>
  <si>
    <t>国立市</t>
    <rPh sb="0" eb="3">
      <t>クニタチシ</t>
    </rPh>
    <phoneticPr fontId="1"/>
  </si>
  <si>
    <t>Tokyo Legal Affairs Bureau Tanashi Branch Office</t>
  </si>
  <si>
    <t>Tokyo Legal Affairs Bureau Tanashi Branch Office</t>
    <phoneticPr fontId="1"/>
  </si>
  <si>
    <t>東京法務局田無出張所</t>
    <phoneticPr fontId="1"/>
  </si>
  <si>
    <t>小平市</t>
    <rPh sb="0" eb="3">
      <t>コダイラシ</t>
    </rPh>
    <phoneticPr fontId="1"/>
  </si>
  <si>
    <t>東村山市</t>
    <rPh sb="0" eb="4">
      <t>ヒガシムラヤマシ</t>
    </rPh>
    <phoneticPr fontId="1"/>
  </si>
  <si>
    <t>西東京市</t>
    <rPh sb="0" eb="4">
      <t>ニシトウキョウシ</t>
    </rPh>
    <phoneticPr fontId="1"/>
  </si>
  <si>
    <t>清瀬市</t>
    <rPh sb="0" eb="3">
      <t>キヨセシ</t>
    </rPh>
    <phoneticPr fontId="1"/>
  </si>
  <si>
    <t>東久留米市</t>
    <rPh sb="0" eb="5">
      <t>ヒガシクルメシ</t>
    </rPh>
    <phoneticPr fontId="1"/>
  </si>
  <si>
    <t>Tokyo Legal Affairs Bureau Toshima Branch Office</t>
    <phoneticPr fontId="1"/>
  </si>
  <si>
    <t>東京法務局豊島出張所</t>
    <phoneticPr fontId="1"/>
  </si>
  <si>
    <t>豊島区</t>
    <rPh sb="0" eb="3">
      <t>トシマク</t>
    </rPh>
    <phoneticPr fontId="1"/>
  </si>
  <si>
    <t>中野区</t>
    <rPh sb="0" eb="3">
      <t>ナカノク</t>
    </rPh>
    <phoneticPr fontId="1"/>
  </si>
  <si>
    <t>練馬区</t>
    <rPh sb="0" eb="3">
      <t>ネリマク</t>
    </rPh>
    <phoneticPr fontId="1"/>
  </si>
  <si>
    <t>町田市</t>
    <rPh sb="0" eb="3">
      <t>マチダシ</t>
    </rPh>
    <phoneticPr fontId="1"/>
  </si>
  <si>
    <t>港区</t>
    <rPh sb="0" eb="2">
      <t>ミナトク</t>
    </rPh>
    <phoneticPr fontId="1"/>
  </si>
  <si>
    <t>Tokyo Legal Affairs Bureau Nakano Branch Office</t>
  </si>
  <si>
    <t>Tokyo Legal Affairs Bureau Nerima Branch Office</t>
  </si>
  <si>
    <t>Tokyo Legal Affairs Bureau Machida Branch Office</t>
  </si>
  <si>
    <t>Tokyo Legal Affairs Bureau Minato Branch Office</t>
  </si>
  <si>
    <t>Tokyo Legal Affairs Bureau Nishitama Branch Bureau</t>
  </si>
  <si>
    <t>東京法務局中野出張所</t>
  </si>
  <si>
    <t>東京法務局練馬出張所</t>
  </si>
  <si>
    <t>東京法務局町田出張所</t>
  </si>
  <si>
    <t>東京法務局港出張所</t>
  </si>
  <si>
    <t>東京法務局西多摩支局</t>
  </si>
  <si>
    <t>青梅市</t>
    <rPh sb="0" eb="3">
      <t>オウメシ</t>
    </rPh>
    <phoneticPr fontId="1"/>
  </si>
  <si>
    <t>福生市</t>
    <rPh sb="0" eb="1">
      <t>フク</t>
    </rPh>
    <rPh sb="1" eb="2">
      <t>セイ</t>
    </rPh>
    <rPh sb="2" eb="3">
      <t>シ</t>
    </rPh>
    <phoneticPr fontId="1"/>
  </si>
  <si>
    <t>羽村市</t>
    <rPh sb="0" eb="3">
      <t>ハムラシ</t>
    </rPh>
    <phoneticPr fontId="1"/>
  </si>
  <si>
    <t>あきる野市</t>
    <rPh sb="3" eb="5">
      <t>ノシ</t>
    </rPh>
    <phoneticPr fontId="1"/>
  </si>
  <si>
    <t>西多摩郡瑞穂町</t>
    <rPh sb="0" eb="4">
      <t>ニシタマグン</t>
    </rPh>
    <rPh sb="4" eb="7">
      <t>ミズホチョウ</t>
    </rPh>
    <phoneticPr fontId="1"/>
  </si>
  <si>
    <t>西多摩郡日の出町</t>
    <rPh sb="0" eb="4">
      <t>ニシタマグン</t>
    </rPh>
    <rPh sb="4" eb="5">
      <t>ヒ</t>
    </rPh>
    <rPh sb="6" eb="8">
      <t>デチョウ</t>
    </rPh>
    <phoneticPr fontId="1"/>
  </si>
  <si>
    <t>西多摩郡檜原町</t>
    <rPh sb="0" eb="4">
      <t>ニシタマグン</t>
    </rPh>
    <rPh sb="4" eb="6">
      <t>ヒハラ</t>
    </rPh>
    <rPh sb="6" eb="7">
      <t>マチ</t>
    </rPh>
    <phoneticPr fontId="1"/>
  </si>
  <si>
    <t>西多摩郡奥多摩町</t>
    <rPh sb="0" eb="4">
      <t>ニシタマグン</t>
    </rPh>
    <rPh sb="4" eb="7">
      <t>オクタマ</t>
    </rPh>
    <rPh sb="7" eb="8">
      <t>チョウ</t>
    </rPh>
    <phoneticPr fontId="1"/>
  </si>
  <si>
    <t>八王子市</t>
    <rPh sb="0" eb="4">
      <t>ハチオウジシ</t>
    </rPh>
    <phoneticPr fontId="1"/>
  </si>
  <si>
    <t>Tokyo Legal Affairs Bureau Hachioji Branch Bureau</t>
    <phoneticPr fontId="1"/>
  </si>
  <si>
    <t>東京法務局八王子支局</t>
    <phoneticPr fontId="1"/>
  </si>
  <si>
    <t>武蔵野市</t>
    <rPh sb="0" eb="4">
      <t>ムサシノシ</t>
    </rPh>
    <phoneticPr fontId="1"/>
  </si>
  <si>
    <t>三鷹市</t>
    <rPh sb="0" eb="3">
      <t>ミタカシ</t>
    </rPh>
    <phoneticPr fontId="1"/>
  </si>
  <si>
    <t>府中市</t>
    <rPh sb="0" eb="3">
      <t>フチュウシ</t>
    </rPh>
    <phoneticPr fontId="1"/>
  </si>
  <si>
    <t>調布市</t>
    <rPh sb="0" eb="3">
      <t>チョウフシ</t>
    </rPh>
    <phoneticPr fontId="1"/>
  </si>
  <si>
    <t>小金井市</t>
    <rPh sb="0" eb="4">
      <t>コガネイシ</t>
    </rPh>
    <phoneticPr fontId="1"/>
  </si>
  <si>
    <t>狛江市</t>
    <rPh sb="0" eb="3">
      <t>コマエシ</t>
    </rPh>
    <phoneticPr fontId="1"/>
  </si>
  <si>
    <t>多摩市</t>
    <rPh sb="0" eb="3">
      <t>タマシ</t>
    </rPh>
    <phoneticPr fontId="1"/>
  </si>
  <si>
    <t>稲城市</t>
    <rPh sb="0" eb="2">
      <t>イナシロ</t>
    </rPh>
    <rPh sb="2" eb="3">
      <t>シ</t>
    </rPh>
    <phoneticPr fontId="1"/>
  </si>
  <si>
    <t>Tokyo Legal Affairs Bureau Fuchu Branch Bureau</t>
    <phoneticPr fontId="1"/>
  </si>
  <si>
    <t>東京法務局府中支局</t>
    <phoneticPr fontId="1"/>
  </si>
  <si>
    <t>大阪市</t>
    <rPh sb="0" eb="3">
      <t>オオサカシ</t>
    </rPh>
    <phoneticPr fontId="1"/>
  </si>
  <si>
    <t>枚方市</t>
    <rPh sb="0" eb="3">
      <t>ヒラカタシ</t>
    </rPh>
    <phoneticPr fontId="1"/>
  </si>
  <si>
    <t>寝屋川市</t>
    <rPh sb="0" eb="4">
      <t>ネヤガワシ</t>
    </rPh>
    <phoneticPr fontId="1"/>
  </si>
  <si>
    <t>交野市</t>
    <rPh sb="0" eb="3">
      <t>カタノシ</t>
    </rPh>
    <phoneticPr fontId="1"/>
  </si>
  <si>
    <t>守口市</t>
    <rPh sb="0" eb="3">
      <t>モリグチシ</t>
    </rPh>
    <phoneticPr fontId="1"/>
  </si>
  <si>
    <t>門真市</t>
    <rPh sb="0" eb="3">
      <t>カドマシ</t>
    </rPh>
    <phoneticPr fontId="1"/>
  </si>
  <si>
    <t>Osaka Legal Affairs Bureau</t>
  </si>
  <si>
    <t>大阪法務局</t>
    <rPh sb="0" eb="2">
      <t>オオサカ</t>
    </rPh>
    <rPh sb="2" eb="5">
      <t>ホウムキョク</t>
    </rPh>
    <phoneticPr fontId="1"/>
  </si>
  <si>
    <t>福岡市</t>
    <rPh sb="0" eb="3">
      <t>フクオカシ</t>
    </rPh>
    <phoneticPr fontId="1"/>
  </si>
  <si>
    <t>大牟田市</t>
    <phoneticPr fontId="1"/>
  </si>
  <si>
    <t>久留米市</t>
    <phoneticPr fontId="1"/>
  </si>
  <si>
    <t>飯塚市</t>
    <phoneticPr fontId="1"/>
  </si>
  <si>
    <t>柳川市</t>
    <phoneticPr fontId="1"/>
  </si>
  <si>
    <t>八女市</t>
    <phoneticPr fontId="1"/>
  </si>
  <si>
    <t>筑後市</t>
    <phoneticPr fontId="1"/>
  </si>
  <si>
    <t>大川市</t>
    <phoneticPr fontId="1"/>
  </si>
  <si>
    <t>小郡市</t>
    <phoneticPr fontId="1"/>
  </si>
  <si>
    <t>筑紫野市</t>
    <phoneticPr fontId="1"/>
  </si>
  <si>
    <t>春日市</t>
    <phoneticPr fontId="1"/>
  </si>
  <si>
    <t>大野城市</t>
    <phoneticPr fontId="1"/>
  </si>
  <si>
    <t>宗像市</t>
    <phoneticPr fontId="1"/>
  </si>
  <si>
    <t>太宰府市</t>
    <phoneticPr fontId="1"/>
  </si>
  <si>
    <t>古賀市</t>
    <phoneticPr fontId="1"/>
  </si>
  <si>
    <t>福津市</t>
    <phoneticPr fontId="1"/>
  </si>
  <si>
    <t>うきは市</t>
    <phoneticPr fontId="1"/>
  </si>
  <si>
    <t>嘉麻市</t>
    <phoneticPr fontId="1"/>
  </si>
  <si>
    <t>朝倉市</t>
    <phoneticPr fontId="1"/>
  </si>
  <si>
    <t>みやま市</t>
    <phoneticPr fontId="1"/>
  </si>
  <si>
    <t>糸島市</t>
    <phoneticPr fontId="1"/>
  </si>
  <si>
    <t>那珂川市</t>
    <phoneticPr fontId="1"/>
  </si>
  <si>
    <t>糟屋郡宇美町</t>
    <rPh sb="3" eb="5">
      <t>ウミ</t>
    </rPh>
    <rPh sb="5" eb="6">
      <t>チョウ</t>
    </rPh>
    <phoneticPr fontId="1"/>
  </si>
  <si>
    <t>糟屋郡篠栗町</t>
    <rPh sb="3" eb="4">
      <t>シノ</t>
    </rPh>
    <rPh sb="4" eb="5">
      <t>クリ</t>
    </rPh>
    <rPh sb="5" eb="6">
      <t>マチ</t>
    </rPh>
    <phoneticPr fontId="1"/>
  </si>
  <si>
    <t>糟屋郡志免町</t>
    <rPh sb="3" eb="4">
      <t>シ</t>
    </rPh>
    <rPh sb="4" eb="5">
      <t>メン</t>
    </rPh>
    <rPh sb="5" eb="6">
      <t>マチ</t>
    </rPh>
    <phoneticPr fontId="1"/>
  </si>
  <si>
    <t>糟屋郡須恵町</t>
    <rPh sb="3" eb="5">
      <t>スエ</t>
    </rPh>
    <rPh sb="5" eb="6">
      <t>チョウ</t>
    </rPh>
    <phoneticPr fontId="1"/>
  </si>
  <si>
    <t>糟屋郡新宮町</t>
    <rPh sb="3" eb="6">
      <t>シングウチョウ</t>
    </rPh>
    <phoneticPr fontId="1"/>
  </si>
  <si>
    <t>糟屋郡久山町</t>
    <rPh sb="3" eb="5">
      <t>ヒサヤマ</t>
    </rPh>
    <rPh sb="5" eb="6">
      <t>チョウ</t>
    </rPh>
    <phoneticPr fontId="1"/>
  </si>
  <si>
    <t>糟屋郡粕屋町</t>
    <rPh sb="3" eb="5">
      <t>カスヤ</t>
    </rPh>
    <rPh sb="5" eb="6">
      <t>マチ</t>
    </rPh>
    <phoneticPr fontId="1"/>
  </si>
  <si>
    <t>嘉穂郡桂川町</t>
    <phoneticPr fontId="1"/>
  </si>
  <si>
    <t>朝倉郡筑前町</t>
    <phoneticPr fontId="1"/>
  </si>
  <si>
    <t>朝倉郡東峰村</t>
    <phoneticPr fontId="1"/>
  </si>
  <si>
    <t>三井郡大刀洗町</t>
    <phoneticPr fontId="1"/>
  </si>
  <si>
    <t>三潴郡大木町</t>
    <phoneticPr fontId="1"/>
  </si>
  <si>
    <t>八女郡広川町</t>
    <phoneticPr fontId="1"/>
  </si>
  <si>
    <t>Fukuoka Legal Affairs Bureau</t>
  </si>
  <si>
    <t>福岡法務局</t>
    <rPh sb="0" eb="2">
      <t>フクオカ</t>
    </rPh>
    <rPh sb="2" eb="5">
      <t>ホウムキョク</t>
    </rPh>
    <phoneticPr fontId="1"/>
  </si>
  <si>
    <t>札幌市</t>
    <rPh sb="0" eb="3">
      <t>サッポロシ</t>
    </rPh>
    <phoneticPr fontId="1"/>
  </si>
  <si>
    <t>石狩市</t>
    <rPh sb="0" eb="3">
      <t>イシカリシ</t>
    </rPh>
    <phoneticPr fontId="1"/>
  </si>
  <si>
    <t>北広島市</t>
    <rPh sb="0" eb="1">
      <t>キタ</t>
    </rPh>
    <rPh sb="1" eb="3">
      <t>ヒロシマ</t>
    </rPh>
    <rPh sb="3" eb="4">
      <t>シ</t>
    </rPh>
    <phoneticPr fontId="1"/>
  </si>
  <si>
    <t>江別市</t>
    <rPh sb="0" eb="3">
      <t>エベツシ</t>
    </rPh>
    <phoneticPr fontId="1"/>
  </si>
  <si>
    <t>恵庭市</t>
    <rPh sb="0" eb="1">
      <t>メグム</t>
    </rPh>
    <rPh sb="1" eb="2">
      <t>ニワ</t>
    </rPh>
    <rPh sb="2" eb="3">
      <t>シ</t>
    </rPh>
    <phoneticPr fontId="1"/>
  </si>
  <si>
    <t>千歳市</t>
    <rPh sb="0" eb="3">
      <t>チトセシ</t>
    </rPh>
    <phoneticPr fontId="1"/>
  </si>
  <si>
    <t>岩見沢市</t>
    <rPh sb="0" eb="4">
      <t>イワミザワシ</t>
    </rPh>
    <phoneticPr fontId="1"/>
  </si>
  <si>
    <t>三笠市</t>
    <rPh sb="0" eb="3">
      <t>ミカサシ</t>
    </rPh>
    <phoneticPr fontId="1"/>
  </si>
  <si>
    <t>美唄市</t>
    <rPh sb="0" eb="1">
      <t>ビ</t>
    </rPh>
    <rPh sb="1" eb="2">
      <t>ウタ</t>
    </rPh>
    <rPh sb="2" eb="3">
      <t>シ</t>
    </rPh>
    <phoneticPr fontId="1"/>
  </si>
  <si>
    <t>夕張市</t>
    <rPh sb="0" eb="3">
      <t>ユウバリシ</t>
    </rPh>
    <phoneticPr fontId="1"/>
  </si>
  <si>
    <t>滝川市</t>
    <rPh sb="0" eb="2">
      <t>タキカワ</t>
    </rPh>
    <rPh sb="2" eb="3">
      <t>シ</t>
    </rPh>
    <phoneticPr fontId="1"/>
  </si>
  <si>
    <t>砂川市</t>
    <rPh sb="0" eb="2">
      <t>スナガワ</t>
    </rPh>
    <rPh sb="2" eb="3">
      <t>シ</t>
    </rPh>
    <phoneticPr fontId="1"/>
  </si>
  <si>
    <t>歌志内市</t>
    <rPh sb="0" eb="1">
      <t>ウタ</t>
    </rPh>
    <rPh sb="1" eb="2">
      <t>ココロザシ</t>
    </rPh>
    <rPh sb="2" eb="3">
      <t>ウチ</t>
    </rPh>
    <rPh sb="3" eb="4">
      <t>シ</t>
    </rPh>
    <phoneticPr fontId="1"/>
  </si>
  <si>
    <t>芦別市</t>
    <rPh sb="0" eb="2">
      <t>アシベツ</t>
    </rPh>
    <rPh sb="2" eb="3">
      <t>シ</t>
    </rPh>
    <phoneticPr fontId="1"/>
  </si>
  <si>
    <t>赤平市</t>
    <rPh sb="0" eb="1">
      <t>アカ</t>
    </rPh>
    <rPh sb="1" eb="2">
      <t>ヒラ</t>
    </rPh>
    <rPh sb="2" eb="3">
      <t>シ</t>
    </rPh>
    <phoneticPr fontId="1"/>
  </si>
  <si>
    <t>室蘭市</t>
    <rPh sb="0" eb="3">
      <t>ムロランシ</t>
    </rPh>
    <phoneticPr fontId="1"/>
  </si>
  <si>
    <t>登別市</t>
    <rPh sb="0" eb="3">
      <t>ノボリベツシ</t>
    </rPh>
    <phoneticPr fontId="1"/>
  </si>
  <si>
    <t>伊達市</t>
    <rPh sb="0" eb="3">
      <t>ダテシ</t>
    </rPh>
    <phoneticPr fontId="1"/>
  </si>
  <si>
    <t>苫小牧市</t>
    <rPh sb="0" eb="4">
      <t>トマコマイシ</t>
    </rPh>
    <phoneticPr fontId="1"/>
  </si>
  <si>
    <t>小樽市</t>
    <rPh sb="0" eb="3">
      <t>オタルシ</t>
    </rPh>
    <phoneticPr fontId="1"/>
  </si>
  <si>
    <t>石狩郡当別町</t>
    <rPh sb="0" eb="3">
      <t>イシカリグン</t>
    </rPh>
    <rPh sb="3" eb="6">
      <t>トウベツチョウ</t>
    </rPh>
    <phoneticPr fontId="1"/>
  </si>
  <si>
    <t>石狩郡新篠津村</t>
    <rPh sb="0" eb="3">
      <t>イシカリグン</t>
    </rPh>
    <rPh sb="3" eb="4">
      <t>シン</t>
    </rPh>
    <rPh sb="4" eb="5">
      <t>シノ</t>
    </rPh>
    <rPh sb="5" eb="6">
      <t>ツ</t>
    </rPh>
    <rPh sb="6" eb="7">
      <t>ムラ</t>
    </rPh>
    <phoneticPr fontId="1"/>
  </si>
  <si>
    <t>樺戸郡月形町</t>
    <rPh sb="0" eb="1">
      <t>カバ</t>
    </rPh>
    <rPh sb="1" eb="2">
      <t>ト</t>
    </rPh>
    <rPh sb="2" eb="3">
      <t>グン</t>
    </rPh>
    <rPh sb="3" eb="4">
      <t>ツキ</t>
    </rPh>
    <rPh sb="4" eb="5">
      <t>カタチ</t>
    </rPh>
    <rPh sb="5" eb="6">
      <t>チョウ</t>
    </rPh>
    <phoneticPr fontId="1"/>
  </si>
  <si>
    <t>樺戸郡新十津川町</t>
    <rPh sb="0" eb="1">
      <t>カバ</t>
    </rPh>
    <rPh sb="1" eb="2">
      <t>ト</t>
    </rPh>
    <rPh sb="2" eb="3">
      <t>グン</t>
    </rPh>
    <rPh sb="3" eb="4">
      <t>シン</t>
    </rPh>
    <rPh sb="4" eb="8">
      <t>トツカワチョウ</t>
    </rPh>
    <phoneticPr fontId="1"/>
  </si>
  <si>
    <t>樺戸郡浦臼町</t>
    <rPh sb="0" eb="1">
      <t>カバ</t>
    </rPh>
    <rPh sb="1" eb="2">
      <t>ト</t>
    </rPh>
    <rPh sb="2" eb="3">
      <t>グン</t>
    </rPh>
    <rPh sb="3" eb="4">
      <t>ウラ</t>
    </rPh>
    <rPh sb="4" eb="5">
      <t>ウス</t>
    </rPh>
    <rPh sb="5" eb="6">
      <t>チョウ</t>
    </rPh>
    <phoneticPr fontId="1"/>
  </si>
  <si>
    <t>夕張郡長沼町</t>
    <rPh sb="0" eb="2">
      <t>ユウバリ</t>
    </rPh>
    <rPh sb="2" eb="3">
      <t>グン</t>
    </rPh>
    <rPh sb="3" eb="5">
      <t>ナガヌマ</t>
    </rPh>
    <rPh sb="5" eb="6">
      <t>チョウ</t>
    </rPh>
    <phoneticPr fontId="1"/>
  </si>
  <si>
    <t>夕張郡由仁町</t>
    <rPh sb="0" eb="3">
      <t>ユウバリグン</t>
    </rPh>
    <rPh sb="3" eb="4">
      <t>ユウ</t>
    </rPh>
    <rPh sb="4" eb="5">
      <t>ジン</t>
    </rPh>
    <rPh sb="5" eb="6">
      <t>チョウ</t>
    </rPh>
    <phoneticPr fontId="1"/>
  </si>
  <si>
    <t>夕張郡栗山町</t>
    <rPh sb="0" eb="3">
      <t>ユウバリグン</t>
    </rPh>
    <rPh sb="3" eb="6">
      <t>クリヤマチョウ</t>
    </rPh>
    <phoneticPr fontId="1"/>
  </si>
  <si>
    <t>空知郡南幌町</t>
    <rPh sb="0" eb="3">
      <t>ソラチグン</t>
    </rPh>
    <rPh sb="3" eb="5">
      <t>ナンポロ</t>
    </rPh>
    <rPh sb="5" eb="6">
      <t>チョウ</t>
    </rPh>
    <phoneticPr fontId="1"/>
  </si>
  <si>
    <t>空知郡奈井江町</t>
    <rPh sb="0" eb="3">
      <t>ソラチグン</t>
    </rPh>
    <rPh sb="3" eb="6">
      <t>ナイエ</t>
    </rPh>
    <rPh sb="6" eb="7">
      <t>チョウ</t>
    </rPh>
    <phoneticPr fontId="1"/>
  </si>
  <si>
    <t>空知郡上砂川町</t>
    <rPh sb="0" eb="3">
      <t>ソラチグン</t>
    </rPh>
    <rPh sb="3" eb="4">
      <t>ウエ</t>
    </rPh>
    <rPh sb="4" eb="6">
      <t>スナカワ</t>
    </rPh>
    <rPh sb="6" eb="7">
      <t>チョウ</t>
    </rPh>
    <phoneticPr fontId="1"/>
  </si>
  <si>
    <t>雨竜郡雨竜町</t>
    <rPh sb="0" eb="1">
      <t>アメ</t>
    </rPh>
    <rPh sb="1" eb="2">
      <t>リュウ</t>
    </rPh>
    <rPh sb="2" eb="3">
      <t>グン</t>
    </rPh>
    <rPh sb="3" eb="4">
      <t>アメ</t>
    </rPh>
    <rPh sb="4" eb="5">
      <t>リュウ</t>
    </rPh>
    <rPh sb="5" eb="6">
      <t>チョウ</t>
    </rPh>
    <phoneticPr fontId="1"/>
  </si>
  <si>
    <t>虻田郡洞爺湖町</t>
    <rPh sb="0" eb="1">
      <t>アブ</t>
    </rPh>
    <rPh sb="1" eb="2">
      <t>タ</t>
    </rPh>
    <rPh sb="2" eb="3">
      <t>グン</t>
    </rPh>
    <rPh sb="3" eb="6">
      <t>トウヤコ</t>
    </rPh>
    <rPh sb="6" eb="7">
      <t>チョウ</t>
    </rPh>
    <phoneticPr fontId="1"/>
  </si>
  <si>
    <t>虻田郡豊浦町</t>
    <rPh sb="0" eb="1">
      <t>アブ</t>
    </rPh>
    <rPh sb="1" eb="2">
      <t>タ</t>
    </rPh>
    <rPh sb="2" eb="3">
      <t>グン</t>
    </rPh>
    <rPh sb="3" eb="4">
      <t>トヨ</t>
    </rPh>
    <rPh sb="4" eb="5">
      <t>ウラ</t>
    </rPh>
    <rPh sb="5" eb="6">
      <t>チョウ</t>
    </rPh>
    <phoneticPr fontId="1"/>
  </si>
  <si>
    <t>虻田郡倶知安町</t>
    <rPh sb="0" eb="1">
      <t>アブ</t>
    </rPh>
    <rPh sb="1" eb="2">
      <t>タ</t>
    </rPh>
    <rPh sb="2" eb="3">
      <t>グン</t>
    </rPh>
    <rPh sb="3" eb="4">
      <t>グ</t>
    </rPh>
    <rPh sb="4" eb="5">
      <t>チ</t>
    </rPh>
    <rPh sb="5" eb="6">
      <t>アン</t>
    </rPh>
    <rPh sb="6" eb="7">
      <t>チョウ</t>
    </rPh>
    <phoneticPr fontId="1"/>
  </si>
  <si>
    <t>虻田郡京極町</t>
    <rPh sb="0" eb="1">
      <t>アブ</t>
    </rPh>
    <rPh sb="1" eb="2">
      <t>タ</t>
    </rPh>
    <rPh sb="2" eb="3">
      <t>グン</t>
    </rPh>
    <rPh sb="3" eb="6">
      <t>キョウゴクチョウ</t>
    </rPh>
    <phoneticPr fontId="1"/>
  </si>
  <si>
    <t>虻田郡ニセコ町</t>
    <rPh sb="0" eb="1">
      <t>アブ</t>
    </rPh>
    <rPh sb="1" eb="2">
      <t>タ</t>
    </rPh>
    <rPh sb="2" eb="3">
      <t>グン</t>
    </rPh>
    <rPh sb="6" eb="7">
      <t>チョウ</t>
    </rPh>
    <phoneticPr fontId="1"/>
  </si>
  <si>
    <t>虻田郡留寿都村</t>
    <rPh sb="0" eb="1">
      <t>アブ</t>
    </rPh>
    <rPh sb="1" eb="2">
      <t>タ</t>
    </rPh>
    <rPh sb="2" eb="3">
      <t>グン</t>
    </rPh>
    <rPh sb="3" eb="4">
      <t>リュウ</t>
    </rPh>
    <rPh sb="4" eb="5">
      <t>コトブキ</t>
    </rPh>
    <rPh sb="5" eb="6">
      <t>ミヤコ</t>
    </rPh>
    <rPh sb="6" eb="7">
      <t>ムラ</t>
    </rPh>
    <phoneticPr fontId="1"/>
  </si>
  <si>
    <t>虻田郡真狩村</t>
    <rPh sb="0" eb="1">
      <t>アブ</t>
    </rPh>
    <rPh sb="1" eb="2">
      <t>タ</t>
    </rPh>
    <rPh sb="2" eb="3">
      <t>グン</t>
    </rPh>
    <rPh sb="3" eb="4">
      <t>シン</t>
    </rPh>
    <rPh sb="4" eb="5">
      <t>カリ</t>
    </rPh>
    <rPh sb="5" eb="6">
      <t>ムラ</t>
    </rPh>
    <phoneticPr fontId="1"/>
  </si>
  <si>
    <t>虻田郡喜茂別町</t>
    <rPh sb="0" eb="1">
      <t>アブ</t>
    </rPh>
    <rPh sb="1" eb="2">
      <t>タ</t>
    </rPh>
    <rPh sb="2" eb="3">
      <t>グン</t>
    </rPh>
    <rPh sb="3" eb="4">
      <t>ヨロコ</t>
    </rPh>
    <rPh sb="4" eb="5">
      <t>モ</t>
    </rPh>
    <rPh sb="5" eb="6">
      <t>ベツ</t>
    </rPh>
    <rPh sb="6" eb="7">
      <t>チョウ</t>
    </rPh>
    <phoneticPr fontId="1"/>
  </si>
  <si>
    <t>有珠郡壮瞥町</t>
    <rPh sb="0" eb="1">
      <t>アリ</t>
    </rPh>
    <rPh sb="1" eb="2">
      <t>タマ</t>
    </rPh>
    <rPh sb="2" eb="3">
      <t>グン</t>
    </rPh>
    <rPh sb="3" eb="6">
      <t>ソウベツチョウ</t>
    </rPh>
    <phoneticPr fontId="1"/>
  </si>
  <si>
    <t>白老郡白老町</t>
    <rPh sb="0" eb="1">
      <t>シロ</t>
    </rPh>
    <rPh sb="1" eb="2">
      <t>オ</t>
    </rPh>
    <rPh sb="2" eb="3">
      <t>グン</t>
    </rPh>
    <rPh sb="3" eb="4">
      <t>シロ</t>
    </rPh>
    <rPh sb="4" eb="5">
      <t>オ</t>
    </rPh>
    <rPh sb="5" eb="6">
      <t>チョウ</t>
    </rPh>
    <phoneticPr fontId="1"/>
  </si>
  <si>
    <t>勇払郡厚真町</t>
    <rPh sb="0" eb="1">
      <t>ユウ</t>
    </rPh>
    <rPh sb="1" eb="2">
      <t>ハラ</t>
    </rPh>
    <rPh sb="2" eb="3">
      <t>グン</t>
    </rPh>
    <rPh sb="3" eb="4">
      <t>アツ</t>
    </rPh>
    <rPh sb="4" eb="5">
      <t>シン</t>
    </rPh>
    <rPh sb="5" eb="6">
      <t>チョウ</t>
    </rPh>
    <phoneticPr fontId="1"/>
  </si>
  <si>
    <t>勇払郡安平町</t>
    <rPh sb="0" eb="1">
      <t>ユウ</t>
    </rPh>
    <rPh sb="1" eb="2">
      <t>ハラ</t>
    </rPh>
    <rPh sb="2" eb="3">
      <t>グン</t>
    </rPh>
    <rPh sb="3" eb="4">
      <t>アン</t>
    </rPh>
    <rPh sb="4" eb="5">
      <t>ヒラ</t>
    </rPh>
    <rPh sb="5" eb="6">
      <t>チョウ</t>
    </rPh>
    <phoneticPr fontId="1"/>
  </si>
  <si>
    <t>勇払郡むかわ町</t>
    <rPh sb="0" eb="1">
      <t>ユウ</t>
    </rPh>
    <rPh sb="1" eb="2">
      <t>ハラ</t>
    </rPh>
    <rPh sb="2" eb="3">
      <t>グン</t>
    </rPh>
    <rPh sb="6" eb="7">
      <t>チョウ</t>
    </rPh>
    <phoneticPr fontId="1"/>
  </si>
  <si>
    <t>浦河郡浦河町</t>
    <rPh sb="0" eb="1">
      <t>ウラ</t>
    </rPh>
    <rPh sb="1" eb="2">
      <t>カワ</t>
    </rPh>
    <rPh sb="2" eb="3">
      <t>グン</t>
    </rPh>
    <rPh sb="3" eb="4">
      <t>ウラ</t>
    </rPh>
    <rPh sb="4" eb="5">
      <t>カワ</t>
    </rPh>
    <rPh sb="5" eb="6">
      <t>チョウ</t>
    </rPh>
    <phoneticPr fontId="1"/>
  </si>
  <si>
    <t>様似郡様似町</t>
    <rPh sb="0" eb="1">
      <t>ヨウ</t>
    </rPh>
    <rPh sb="1" eb="2">
      <t>ニ</t>
    </rPh>
    <rPh sb="2" eb="3">
      <t>グン</t>
    </rPh>
    <rPh sb="3" eb="4">
      <t>ヨウ</t>
    </rPh>
    <rPh sb="4" eb="5">
      <t>ニ</t>
    </rPh>
    <rPh sb="5" eb="6">
      <t>チョウ</t>
    </rPh>
    <phoneticPr fontId="1"/>
  </si>
  <si>
    <t>幌泉郡えりも町</t>
    <rPh sb="0" eb="1">
      <t>ホロ</t>
    </rPh>
    <rPh sb="1" eb="2">
      <t>イズミ</t>
    </rPh>
    <rPh sb="2" eb="3">
      <t>グン</t>
    </rPh>
    <rPh sb="6" eb="7">
      <t>チョウ</t>
    </rPh>
    <phoneticPr fontId="1"/>
  </si>
  <si>
    <t>新冠郡新冠町</t>
    <rPh sb="0" eb="1">
      <t>シン</t>
    </rPh>
    <rPh sb="1" eb="2">
      <t>カンムリ</t>
    </rPh>
    <rPh sb="2" eb="3">
      <t>グン</t>
    </rPh>
    <rPh sb="3" eb="4">
      <t>シン</t>
    </rPh>
    <rPh sb="4" eb="5">
      <t>カンムリ</t>
    </rPh>
    <rPh sb="5" eb="6">
      <t>チョウ</t>
    </rPh>
    <phoneticPr fontId="1"/>
  </si>
  <si>
    <t>沙流郡平取町</t>
    <rPh sb="0" eb="1">
      <t>サ</t>
    </rPh>
    <rPh sb="1" eb="2">
      <t>ナガ</t>
    </rPh>
    <rPh sb="2" eb="3">
      <t>グン</t>
    </rPh>
    <rPh sb="3" eb="4">
      <t>ヒラ</t>
    </rPh>
    <rPh sb="4" eb="5">
      <t>ト</t>
    </rPh>
    <rPh sb="5" eb="6">
      <t>チョウ</t>
    </rPh>
    <phoneticPr fontId="1"/>
  </si>
  <si>
    <t>沙流郡日高町</t>
    <rPh sb="0" eb="1">
      <t>サ</t>
    </rPh>
    <rPh sb="1" eb="2">
      <t>ナガ</t>
    </rPh>
    <rPh sb="2" eb="3">
      <t>グン</t>
    </rPh>
    <rPh sb="3" eb="6">
      <t>ヒダカチョウ</t>
    </rPh>
    <phoneticPr fontId="1"/>
  </si>
  <si>
    <t>日高郡新ひだか町</t>
    <rPh sb="0" eb="2">
      <t>ヒダカ</t>
    </rPh>
    <rPh sb="2" eb="3">
      <t>グン</t>
    </rPh>
    <rPh sb="3" eb="4">
      <t>シン</t>
    </rPh>
    <rPh sb="7" eb="8">
      <t>チョウ</t>
    </rPh>
    <phoneticPr fontId="1"/>
  </si>
  <si>
    <t>余市郡余市町</t>
    <rPh sb="0" eb="2">
      <t>ヨイチ</t>
    </rPh>
    <rPh sb="2" eb="3">
      <t>グン</t>
    </rPh>
    <rPh sb="3" eb="5">
      <t>ヨイチ</t>
    </rPh>
    <rPh sb="5" eb="6">
      <t>チョウ</t>
    </rPh>
    <phoneticPr fontId="1"/>
  </si>
  <si>
    <t>余市郡仁木町</t>
    <rPh sb="0" eb="2">
      <t>ヨイチ</t>
    </rPh>
    <rPh sb="2" eb="3">
      <t>グン</t>
    </rPh>
    <rPh sb="3" eb="4">
      <t>ジン</t>
    </rPh>
    <rPh sb="4" eb="5">
      <t>キ</t>
    </rPh>
    <rPh sb="5" eb="6">
      <t>チョウ</t>
    </rPh>
    <phoneticPr fontId="1"/>
  </si>
  <si>
    <t>余市郡赤井川村</t>
    <rPh sb="0" eb="3">
      <t>ヨイチグン</t>
    </rPh>
    <rPh sb="3" eb="4">
      <t>アカ</t>
    </rPh>
    <rPh sb="4" eb="6">
      <t>イカワ</t>
    </rPh>
    <rPh sb="6" eb="7">
      <t>ムラ</t>
    </rPh>
    <phoneticPr fontId="1"/>
  </si>
  <si>
    <t>古平郡古平町</t>
    <rPh sb="0" eb="1">
      <t>フル</t>
    </rPh>
    <rPh sb="1" eb="2">
      <t>ヒラ</t>
    </rPh>
    <rPh sb="2" eb="3">
      <t>グン</t>
    </rPh>
    <rPh sb="3" eb="4">
      <t>フル</t>
    </rPh>
    <rPh sb="4" eb="5">
      <t>ヒラ</t>
    </rPh>
    <rPh sb="5" eb="6">
      <t>チョウ</t>
    </rPh>
    <phoneticPr fontId="1"/>
  </si>
  <si>
    <t>積丹郡積丹町</t>
    <rPh sb="0" eb="2">
      <t>シャコタン</t>
    </rPh>
    <rPh sb="2" eb="3">
      <t>グン</t>
    </rPh>
    <rPh sb="3" eb="6">
      <t>シャコタンチョウ</t>
    </rPh>
    <phoneticPr fontId="1"/>
  </si>
  <si>
    <t>磯谷郡蘭越町</t>
    <rPh sb="0" eb="2">
      <t>イソヤ</t>
    </rPh>
    <rPh sb="2" eb="3">
      <t>グン</t>
    </rPh>
    <rPh sb="3" eb="4">
      <t>ラン</t>
    </rPh>
    <rPh sb="5" eb="6">
      <t>チョウ</t>
    </rPh>
    <phoneticPr fontId="1"/>
  </si>
  <si>
    <t>岩内郡岩内町</t>
    <rPh sb="0" eb="1">
      <t>イワ</t>
    </rPh>
    <rPh sb="1" eb="2">
      <t>ウチ</t>
    </rPh>
    <rPh sb="2" eb="3">
      <t>グン</t>
    </rPh>
    <rPh sb="3" eb="4">
      <t>イワ</t>
    </rPh>
    <rPh sb="4" eb="5">
      <t>ウチ</t>
    </rPh>
    <rPh sb="5" eb="6">
      <t>チョウ</t>
    </rPh>
    <phoneticPr fontId="1"/>
  </si>
  <si>
    <t>岩内郡共和町</t>
    <rPh sb="0" eb="1">
      <t>イワ</t>
    </rPh>
    <rPh sb="1" eb="2">
      <t>ウチ</t>
    </rPh>
    <rPh sb="2" eb="3">
      <t>グン</t>
    </rPh>
    <rPh sb="3" eb="4">
      <t>トモ</t>
    </rPh>
    <rPh sb="4" eb="5">
      <t>ワ</t>
    </rPh>
    <rPh sb="5" eb="6">
      <t>チョウ</t>
    </rPh>
    <phoneticPr fontId="1"/>
  </si>
  <si>
    <t>古宇郡泊村</t>
    <rPh sb="0" eb="1">
      <t>フル</t>
    </rPh>
    <rPh sb="1" eb="2">
      <t>ウ</t>
    </rPh>
    <rPh sb="2" eb="3">
      <t>グン</t>
    </rPh>
    <rPh sb="3" eb="4">
      <t>ハク</t>
    </rPh>
    <rPh sb="4" eb="5">
      <t>ムラ</t>
    </rPh>
    <phoneticPr fontId="1"/>
  </si>
  <si>
    <t>古宇郡神恵内村</t>
    <rPh sb="0" eb="1">
      <t>フル</t>
    </rPh>
    <rPh sb="1" eb="2">
      <t>ウ</t>
    </rPh>
    <rPh sb="2" eb="3">
      <t>グン</t>
    </rPh>
    <rPh sb="3" eb="4">
      <t>カミ</t>
    </rPh>
    <rPh sb="4" eb="5">
      <t>メグミ</t>
    </rPh>
    <rPh sb="5" eb="6">
      <t>ウチ</t>
    </rPh>
    <rPh sb="6" eb="7">
      <t>ムラ</t>
    </rPh>
    <phoneticPr fontId="1"/>
  </si>
  <si>
    <t>Sapporo Legal Affairs Bureau</t>
  </si>
  <si>
    <t>札幌法務局</t>
    <rPh sb="0" eb="2">
      <t>サッポロ</t>
    </rPh>
    <rPh sb="2" eb="5">
      <t>ホウムキョク</t>
    </rPh>
    <phoneticPr fontId="1"/>
  </si>
  <si>
    <t>Tokyo Legal Affairs Bureau</t>
    <phoneticPr fontId="1"/>
  </si>
  <si>
    <t>↑登記所用</t>
    <rPh sb="4" eb="5">
      <t>ヨウ</t>
    </rPh>
    <phoneticPr fontId="1"/>
  </si>
  <si>
    <t>王子</t>
    <phoneticPr fontId="1"/>
  </si>
  <si>
    <t>霞ヶ関</t>
    <phoneticPr fontId="1"/>
  </si>
  <si>
    <t>葛飾</t>
    <phoneticPr fontId="1"/>
  </si>
  <si>
    <t>蒲田</t>
  </si>
  <si>
    <t>丸の内</t>
  </si>
  <si>
    <t>京橋</t>
  </si>
  <si>
    <t>錦糸町</t>
  </si>
  <si>
    <t>銀座</t>
  </si>
  <si>
    <t>五反田</t>
  </si>
  <si>
    <t>向島</t>
  </si>
  <si>
    <t>高田馬場</t>
  </si>
  <si>
    <t>麹町</t>
  </si>
  <si>
    <t>芝</t>
  </si>
  <si>
    <t>渋谷</t>
  </si>
  <si>
    <t>小岩</t>
  </si>
  <si>
    <t>昭和通り</t>
  </si>
  <si>
    <t>上野</t>
  </si>
  <si>
    <t>新橋</t>
  </si>
  <si>
    <t>新宿</t>
  </si>
  <si>
    <t>新宿御苑前</t>
  </si>
  <si>
    <t>神田</t>
  </si>
  <si>
    <t>杉並</t>
  </si>
  <si>
    <t>世田谷</t>
  </si>
  <si>
    <t>赤羽</t>
  </si>
  <si>
    <t>赤坂</t>
  </si>
  <si>
    <t>千住</t>
  </si>
  <si>
    <t>浅草</t>
  </si>
  <si>
    <t>多摩</t>
  </si>
  <si>
    <t>大森</t>
  </si>
  <si>
    <t>大塚</t>
  </si>
  <si>
    <t>池袋</t>
  </si>
  <si>
    <t>中野</t>
  </si>
  <si>
    <t>町田</t>
  </si>
  <si>
    <t>日本橋</t>
  </si>
  <si>
    <t>八王子</t>
  </si>
  <si>
    <t>八重洲</t>
  </si>
  <si>
    <t>板橋</t>
  </si>
  <si>
    <t>浜松町</t>
  </si>
  <si>
    <t>府中</t>
  </si>
  <si>
    <t>武蔵野</t>
  </si>
  <si>
    <t>文京</t>
  </si>
  <si>
    <t>麻布</t>
  </si>
  <si>
    <t>目黒</t>
  </si>
  <si>
    <t>立川</t>
  </si>
  <si>
    <t>練馬</t>
  </si>
  <si>
    <t>旭川合同</t>
  </si>
  <si>
    <t>岩見沢</t>
  </si>
  <si>
    <t>釧路合同</t>
  </si>
  <si>
    <t>札幌大通</t>
  </si>
  <si>
    <t>札幌中</t>
  </si>
  <si>
    <t>室蘭</t>
  </si>
  <si>
    <t>小樽</t>
  </si>
  <si>
    <t>帯広合同</t>
  </si>
  <si>
    <t>滝川</t>
  </si>
  <si>
    <t>苫小牧</t>
  </si>
  <si>
    <t>函館合同</t>
  </si>
  <si>
    <t>北見</t>
  </si>
  <si>
    <t>名寄</t>
  </si>
  <si>
    <t>岸和田</t>
  </si>
  <si>
    <t>江戸堀</t>
  </si>
  <si>
    <t>高槻</t>
  </si>
  <si>
    <t>堺合同</t>
  </si>
  <si>
    <t>上六</t>
  </si>
  <si>
    <t>東大阪</t>
  </si>
  <si>
    <t>難波</t>
  </si>
  <si>
    <t>梅田</t>
  </si>
  <si>
    <t>平野町</t>
  </si>
  <si>
    <t>本町</t>
  </si>
  <si>
    <t>枚方</t>
  </si>
  <si>
    <t>久留米</t>
  </si>
  <si>
    <t>行橋</t>
  </si>
  <si>
    <t>小倉合同</t>
  </si>
  <si>
    <t>大牟田</t>
  </si>
  <si>
    <t>筑紫</t>
  </si>
  <si>
    <t>直方</t>
  </si>
  <si>
    <t>田川</t>
  </si>
  <si>
    <t>博多</t>
  </si>
  <si>
    <t>八幡合同</t>
  </si>
  <si>
    <t>飯塚</t>
  </si>
  <si>
    <t>福岡</t>
  </si>
  <si>
    <t>王子公証役場</t>
    <phoneticPr fontId="1"/>
  </si>
  <si>
    <t>公証役場名</t>
    <phoneticPr fontId="1"/>
  </si>
  <si>
    <t>English</t>
    <phoneticPr fontId="1"/>
  </si>
  <si>
    <t>Remarks column / 備考欄</t>
    <rPh sb="17" eb="20">
      <t>ビコウラン</t>
    </rPh>
    <phoneticPr fontId="1"/>
  </si>
  <si>
    <t>Shinsekai Building Room 99</t>
    <phoneticPr fontId="1"/>
  </si>
  <si>
    <t>Address(Prefectures,City,Ward,Town or Village) of Representative Director 
（設立時代表取締役の住所(都道府県市区町村)）</t>
    <rPh sb="85" eb="87">
      <t>ジュウショ</t>
    </rPh>
    <rPh sb="88" eb="92">
      <t>トドウフケン</t>
    </rPh>
    <rPh sb="92" eb="94">
      <t>シク</t>
    </rPh>
    <rPh sb="94" eb="96">
      <t>チョウソン</t>
    </rPh>
    <phoneticPr fontId="1"/>
  </si>
  <si>
    <t>Shinsekai Building Room 103</t>
    <phoneticPr fontId="1"/>
  </si>
  <si>
    <t>鈴木 花子</t>
    <rPh sb="3" eb="5">
      <t>ハナコ</t>
    </rPh>
    <phoneticPr fontId="1"/>
  </si>
  <si>
    <t>Hanako Suzuki</t>
    <phoneticPr fontId="1"/>
  </si>
  <si>
    <t>Shinsekai Building Room 389</t>
    <phoneticPr fontId="1"/>
  </si>
  <si>
    <t>"Qualification" Auditor</t>
    <phoneticPr fontId="1"/>
  </si>
  <si>
    <t>「資格」監査役</t>
    <phoneticPr fontId="1"/>
  </si>
  <si>
    <t>“Matters Related with Officers”</t>
  </si>
  <si>
    <t>「役員に関する事項」</t>
  </si>
  <si>
    <t>“Qualification” Matters Related with the Scope of Audit by Auditors</t>
  </si>
  <si>
    <t>「資格」監査役の監査の範囲に関する事項</t>
  </si>
  <si>
    <t>“Other Matters Concerning Officers”</t>
  </si>
  <si>
    <t>「役員に関するその他の事項」</t>
  </si>
  <si>
    <t>監査役の監査の範囲を会計に関するものに限定する旨の定款の定めがある</t>
  </si>
  <si>
    <t>“Matters Concerning the Company with Board of Directors”</t>
  </si>
  <si>
    <t>「取締役会設置会社に関する事項」</t>
  </si>
  <si>
    <t>Company with Board of Directors</t>
  </si>
  <si>
    <t>取締役会設置会社</t>
  </si>
  <si>
    <t>“Matters Concerning the Company with Auditors”</t>
  </si>
  <si>
    <t>「監査役設置会社に関する事項」</t>
  </si>
  <si>
    <t>Company with Company Auditors</t>
  </si>
  <si>
    <t>監査役設置会社</t>
  </si>
  <si>
    <t>There is a provision in articles of incorporation that limits the scope of audit by auditors to accounting matters.</t>
    <phoneticPr fontId="1"/>
  </si>
  <si>
    <t>Michael Alan</t>
    <phoneticPr fontId="1"/>
  </si>
  <si>
    <t>マイケル・アラン</t>
    <phoneticPr fontId="1"/>
  </si>
  <si>
    <t xml:space="preserve">Chapter 4. Directors, Auditors, Representative Directors　第４章   取締役、監査役、代表取締役及び取締役会 </t>
    <phoneticPr fontId="1"/>
  </si>
  <si>
    <t>(Establishment of the Board of Directors)（取締役会の設置）</t>
  </si>
  <si>
    <t>Article 17 The Company shall establish the board of directors.</t>
  </si>
  <si>
    <t>第17条　当会社に取締役会を設置する。</t>
  </si>
  <si>
    <t>(Establishment of Auditors)（監査役の設置）</t>
  </si>
  <si>
    <t>Article18 The Company shall establish auditors.</t>
  </si>
  <si>
    <t>第18条　当会社に監査役を置く。</t>
  </si>
  <si>
    <t>(The Number of Directors and Auditors)（取締役及び監査役の員数）</t>
  </si>
  <si>
    <t>Article 19 The Company of directors is to 3 persons or more and the one of auditors is to be 1 persons or more.</t>
  </si>
  <si>
    <t>第19条　当会社の取締役は３名以上、監査役は１名以上とする。</t>
  </si>
  <si>
    <t>(Election of Directors and Auditors)（取締役及び監査役の選任）</t>
  </si>
  <si>
    <t>Article 20 (1) The directors and auditors of the Company shall be elected when the shareholders with one-third of the voting rights of shareholders who are able to exercise voting rights attend on the shareholders meeting, and there is a resolution of a majority of the voting right.</t>
  </si>
  <si>
    <t>第20条　当会社の取締役及び監査役は、株主総会において議決権を行使することができる株主の議決権の３分の１以上を有する株主が出席し、その議決権の過半数の決議によって選任する。</t>
  </si>
  <si>
    <t>(2) The election of directors is not to be by the cumulative voting.</t>
  </si>
  <si>
    <t>２　取締役の選任については、累積投票によらないものとする。</t>
  </si>
  <si>
    <t>(Term of Office of Directors and Auditors)（取締役及び監査役の任期）</t>
  </si>
  <si>
    <t>(2) The term of office of directors elected to fill a vacancy or to increase the number of directors shall be the same as the remaining term of office of the predecessor or other directors in office.</t>
  </si>
  <si>
    <t>２　補欠又は増員により選任された取締役の任期は、前任者又は他の在任取締役の任期の残存期間と同一とする。</t>
  </si>
  <si>
    <t>(3) The term of office of auditors elected to fill a vacancy of the auditor who has retired before the expiration of one’s term of office shall continue until when the term of office of the retired auditor expires.</t>
  </si>
  <si>
    <t>３　任期の満了前に退任した監査役の補欠として選任された監査役の任期は、退任した監査役の任期が満了すべき時までとする。</t>
  </si>
  <si>
    <t>(Convocation of Board of Directors)（取締役会の招集）</t>
  </si>
  <si>
    <t>Article 22 The board of directors shall be convened by the representative director, and the notification is to be given to each director and each auditor three days before the date of the meeting. However, in case of the urgent necessity, this term may be shortened.</t>
  </si>
  <si>
    <t>第22条　取締役会は、代表取締役社長がこれを招集するものとし、その通知は、各取締役及び各監査役に対して会日の３日前に発するものとする。ただし、緊急の必要があるときは、この期間を短縮することができる。</t>
  </si>
  <si>
    <t>(Representative Director and Executive Directors)（代表取締役及び役付取締役）</t>
  </si>
  <si>
    <t>Article 23 (1) The Company may appoint one representative director and other representative directors from among directors by resolution of the board of directors.</t>
  </si>
  <si>
    <t>第23条　当会社は、取締役会の決議により、取締役の中から代表取締役１名を定め、他に代表取締役を定めることができる。</t>
  </si>
  <si>
    <t>(2) The representative director shall be the president and represent the Company.</t>
  </si>
  <si>
    <t>２　代表取締役は社長とし、当会社を代表する。</t>
  </si>
  <si>
    <t>(3) In addition to the president of the representative director, a few of the director of chairman, the director of vice-president, executive managing director, managing director may be appointed respectively by resolution of the board of directors.</t>
  </si>
  <si>
    <t>３　代表取締役社長のほか、取締役会の決議により、取締役会長、取締役副会長、専務取締役及び常務取締役各若干名を定めることができる。</t>
  </si>
  <si>
    <t>(Execution of Business)（業務執行）</t>
  </si>
  <si>
    <t>Article 24 (1) The president of the representative director shall execute the business of the Company, and executive managing director or managing director shall assist the president of the representative director in the duties in business.</t>
  </si>
  <si>
    <t>第24条　代表取締役社長は、当会社の業務を執行し、専務取締役又は常務取締役は、代表取締役社長の業務の執行を補佐する。</t>
  </si>
  <si>
    <t>(2) In case where the representative director is unable to act due to an accident, other directors shall act for the duties of the chairman of the representative director in accordance with the order which the board of director prescribed in advance.</t>
  </si>
  <si>
    <t>２　代表取締役社長に事故があるときは、あらかじめ取締役会の定める順序に従い、他の取締役が代表取締役社長の業務を代行する。</t>
  </si>
  <si>
    <t>(Scope of Audit)（監査の範囲）</t>
  </si>
  <si>
    <t>Article 25 The scope of audit by auditors shall be limited to accounting matters.</t>
  </si>
  <si>
    <t>第25条　監査役の監査の範囲は、会計に関するものに限定する。</t>
  </si>
  <si>
    <t>(Rewards and Retirement Benefits)（報酬及び退職慰労金）</t>
  </si>
  <si>
    <t>Article 26 Rewards and retirement benefits for directors and auditors shall be determined by resolution of the shareholders meeting respectively.</t>
  </si>
  <si>
    <t>第26条　取締役及び監査役の報酬及び退職慰労金はそれぞれ株主総会の決議をもって定める。</t>
  </si>
  <si>
    <t xml:space="preserve">(Business Year)（事業年度） </t>
  </si>
  <si>
    <t>(Dividend of Surplus) （剰余金の配当）</t>
  </si>
  <si>
    <t>(Interim Dividend)（中間配当）</t>
  </si>
  <si>
    <t>Article 29 The Company may pay interim dividends to the shareholders or registered pledgees of shares who are stated or recorded on the shareholder register as of September 30 of each business year by resolution of the board of directors.</t>
  </si>
  <si>
    <t>第29条　当会社は、取締役会の決議により、毎年９月３０日現在の株主名簿に記載又は記録された株主又は登録株式質権者に対し、中間配当をすることができる。</t>
  </si>
  <si>
    <t>(Exclusion Period for Dividends) （配当金の除斥期間）</t>
  </si>
  <si>
    <t>Article 30 The Company shall be exempted the obligation to pay the surplus if it is not received after three full years since it is paid by the Company.</t>
  </si>
  <si>
    <t>第30条　当会社が、剰余金の支払いの提供をしてから満３年を経過しても受領されないときは、当会社はその支払いの義務を免れるものとする。</t>
  </si>
  <si>
    <t>Article 32 The amount of capital after the establishment of the Company shall be the whole amount of assets to be contributed at the time of incorporation.</t>
    <phoneticPr fontId="1"/>
  </si>
  <si>
    <t xml:space="preserve">第 32 条 当会社の設立に際して出資される財産の全額を成立後の資本金の額とする。 </t>
    <phoneticPr fontId="1"/>
  </si>
  <si>
    <t>Auditors at Incorporation</t>
    <phoneticPr fontId="1"/>
  </si>
  <si>
    <t>設立時監査役</t>
    <phoneticPr fontId="1"/>
  </si>
  <si>
    <t>Article 35 The name and address of incorporators and the number of shares guaranteed in establishment and the amount to be paid in exchange for the shares are as follows:</t>
    <phoneticPr fontId="1"/>
  </si>
  <si>
    <t>第 35 条 発起人の氏名、住所、発起人が設立に際して引き受けた株式数及び株式と引換えに払い込む金銭の額は、次のとおりである。</t>
    <phoneticPr fontId="1"/>
  </si>
  <si>
    <t>第 34 条 当会社の設立時取締役、設立時代表取締役及び設立時監査役は、次のとおりである。</t>
    <phoneticPr fontId="1"/>
  </si>
  <si>
    <t>Article 34 The Directors at Incorporation, the Representative directors at Incorporation and Auditors at Incorporation of the Company are as follows:</t>
    <phoneticPr fontId="1"/>
  </si>
  <si>
    <t>Article 36 The matters which are not provided in the articles of incorporation shall comply with all Companies Act and other laws and regulations.</t>
    <phoneticPr fontId="1"/>
  </si>
  <si>
    <t>第 36 条 この定款に規定のない事項は、全て会社法その他の法令に従う。</t>
    <phoneticPr fontId="1"/>
  </si>
  <si>
    <t>Starting month of business year 
 (事業年度の開始月)</t>
    <rPh sb="40" eb="42">
      <t>カイシ</t>
    </rPh>
    <rPh sb="42" eb="43">
      <t>ツキ</t>
    </rPh>
    <phoneticPr fontId="1"/>
  </si>
  <si>
    <t>Ending month (following year) of business year
 (事業年度の終了月(翌年))</t>
    <rPh sb="54" eb="56">
      <t>シュウリョウ</t>
    </rPh>
    <rPh sb="56" eb="57">
      <t>ツキ</t>
    </rPh>
    <phoneticPr fontId="1"/>
  </si>
  <si>
    <t>月</t>
    <rPh sb="0" eb="1">
      <t>ゲツ</t>
    </rPh>
    <phoneticPr fontId="1"/>
  </si>
  <si>
    <t>数字</t>
    <rPh sb="0" eb="2">
      <t>スウジ</t>
    </rPh>
    <phoneticPr fontId="1"/>
  </si>
  <si>
    <t>January</t>
  </si>
  <si>
    <t>February</t>
  </si>
  <si>
    <t>March</t>
  </si>
  <si>
    <t>April</t>
  </si>
  <si>
    <t>May</t>
  </si>
  <si>
    <t>June</t>
  </si>
  <si>
    <t>July</t>
  </si>
  <si>
    <t>August</t>
  </si>
  <si>
    <t>September</t>
  </si>
  <si>
    <t>October</t>
  </si>
  <si>
    <t>November</t>
  </si>
  <si>
    <t>December</t>
  </si>
  <si>
    <t>新世界ビル101号室</t>
    <phoneticPr fontId="1"/>
  </si>
  <si>
    <t>新世界ビル99号室</t>
    <phoneticPr fontId="1"/>
  </si>
  <si>
    <t>新世界ビル103号室</t>
    <phoneticPr fontId="1"/>
  </si>
  <si>
    <t>新世界ビル389号室</t>
    <phoneticPr fontId="1"/>
  </si>
  <si>
    <t>Furigana of Trade Name
（商号のフリガナ）</t>
    <rPh sb="24" eb="26">
      <t>ショウゴウ</t>
    </rPh>
    <phoneticPr fontId="1"/>
  </si>
  <si>
    <t>USA</t>
    <phoneticPr fontId="1"/>
  </si>
  <si>
    <t>Business concerning finance</t>
  </si>
  <si>
    <t>Type Ⅰ Financial Instruments Business</t>
  </si>
  <si>
    <t>Type Ⅱ Financial Instruments Business</t>
  </si>
  <si>
    <t>Business allowed under the Financial Instruments and Exchange Act</t>
  </si>
  <si>
    <t>Investment advisory and Agency business under the Financial Instruments and Exchange Act.</t>
  </si>
  <si>
    <t>Business concerning financial instruments</t>
  </si>
  <si>
    <t>Investment advisory business</t>
  </si>
  <si>
    <t>Investment agency business</t>
  </si>
  <si>
    <t>Investment management busines</t>
  </si>
  <si>
    <t>Management of investment partnership assets</t>
  </si>
  <si>
    <t>Administration of investment partnership assets</t>
  </si>
  <si>
    <t>Agency or intermediation for the conclusion of investment advisory contracts or discretionary investment contracts</t>
  </si>
  <si>
    <t>Real estate investment management</t>
  </si>
  <si>
    <t>Fund formation</t>
  </si>
  <si>
    <t>Investing in stocks and bonds, etc.</t>
  </si>
  <si>
    <t>To conduct market research, provide investment-related information</t>
  </si>
  <si>
    <t>Business related to prop-tech</t>
  </si>
  <si>
    <t>Business related to fintech</t>
  </si>
  <si>
    <t>Acquisition of securities</t>
  </si>
  <si>
    <t>Holding of securities</t>
  </si>
  <si>
    <t>Trading of securities</t>
  </si>
  <si>
    <t>Investment of securities</t>
  </si>
  <si>
    <t>Management of securities</t>
  </si>
  <si>
    <t>To engage in the Investment Advisory and Agency Business</t>
  </si>
  <si>
    <t>Purchase of installment receivables</t>
  </si>
  <si>
    <t>Loan business</t>
  </si>
  <si>
    <t>Money lending</t>
  </si>
  <si>
    <t>Guarantees for liabilities</t>
  </si>
  <si>
    <t>Lending of money, guarantee of debt, and other financial services</t>
  </si>
  <si>
    <t>Acquisition of credits</t>
  </si>
  <si>
    <t>Holding of credits</t>
  </si>
  <si>
    <t>Disposition of credits</t>
  </si>
  <si>
    <t>Import of daily necessities, sports equipment, etc.</t>
  </si>
  <si>
    <t>Export of daily necessities, sports equipment, etc.</t>
  </si>
  <si>
    <t>Sales of daily necessities, sports equipment, etc.</t>
  </si>
  <si>
    <t>Manufacture and sale of various glass products</t>
  </si>
  <si>
    <t>Manufacture and sale of various ceramic products</t>
  </si>
  <si>
    <t>Manufacture of various chemicals and chemical products</t>
  </si>
  <si>
    <t>Sale of various chemicals and chemical products</t>
  </si>
  <si>
    <t>Manufacture of various kinds of food products</t>
  </si>
  <si>
    <t>Marketing of various kinds of food products</t>
  </si>
  <si>
    <t>Cargo transportation by automobiles</t>
  </si>
  <si>
    <t>Warehousing business</t>
  </si>
  <si>
    <t xml:space="preserve">Consigned freight forwarding Business </t>
  </si>
  <si>
    <t>Marine transportation</t>
  </si>
  <si>
    <t>Provision of various services relating to the medical field</t>
  </si>
  <si>
    <t>Consulting business in relation to management  of assets</t>
  </si>
  <si>
    <t>Consulting business in relation to administration of assets</t>
  </si>
  <si>
    <t>Consulting business in relation to corporate management</t>
  </si>
  <si>
    <t>Consulting business in relation to finance</t>
  </si>
  <si>
    <t>Investment consulting services</t>
  </si>
  <si>
    <t>Advice on the acquisition, holding and disposal of investment financial assets in Japan</t>
  </si>
  <si>
    <t>Management and financial advisory/consulting</t>
  </si>
  <si>
    <t>Business of conducting market research</t>
  </si>
  <si>
    <t>Provision of information relating to investments</t>
  </si>
  <si>
    <t>Partnership, integration and merger consulting</t>
  </si>
  <si>
    <t>Consulting business in relation to real estate</t>
  </si>
  <si>
    <t>General logistics consulting</t>
  </si>
  <si>
    <t>Communication and correspondence with third parties, translation and other support services for affiliated companies</t>
  </si>
  <si>
    <t>Production of agricultural products including fruits, vegetables, and grains, etc.</t>
  </si>
  <si>
    <t>Processing of agricultural products including fruits, vegetables, and grains, etc.</t>
  </si>
  <si>
    <t>Sale of agricultural products including fruits, vegetables, and grains, etc.</t>
  </si>
  <si>
    <t>Acquisition of real estate</t>
  </si>
  <si>
    <t>Development of real estate</t>
  </si>
  <si>
    <t>Holding of real estate</t>
  </si>
  <si>
    <t>Disposition of real estate</t>
  </si>
  <si>
    <t>Leasing of real estate</t>
  </si>
  <si>
    <t>Management of real estate</t>
  </si>
  <si>
    <t>Brokerage of real estate</t>
  </si>
  <si>
    <t>Providing domestic and foreign real estate information</t>
  </si>
  <si>
    <t>Sale of domestic and foreign real estate</t>
  </si>
  <si>
    <t>Rental of domestic and foreign real estate</t>
  </si>
  <si>
    <t>Brokerage of domestic and foreign real estate</t>
  </si>
  <si>
    <t>Management of domestic and foreign real estate</t>
  </si>
  <si>
    <t>Mediation of domestic and foreign real estate</t>
  </si>
  <si>
    <t>Building planning</t>
  </si>
  <si>
    <t>Building design</t>
  </si>
  <si>
    <t>Building management</t>
  </si>
  <si>
    <t>Building construction</t>
  </si>
  <si>
    <t>Building repair</t>
  </si>
  <si>
    <t>Building maintenance</t>
  </si>
  <si>
    <t>Management of hotels</t>
  </si>
  <si>
    <t>Management of restaurants</t>
  </si>
  <si>
    <t>Owning, managing, operating and leasing tourist facilities</t>
  </si>
  <si>
    <t>Owning, managing, operating and leasing leisure facilities</t>
  </si>
  <si>
    <t>Lease, management and operation of marine leisure facilities</t>
  </si>
  <si>
    <t>Lease, management and operation of sports facilities</t>
  </si>
  <si>
    <t>Lease, management and operation of lodging facilities</t>
  </si>
  <si>
    <t>Business related to ocean resources development</t>
  </si>
  <si>
    <t>Business related to offshore facilities installation and operations</t>
  </si>
  <si>
    <t>All businesses incidental to the preceding items.</t>
  </si>
  <si>
    <t>金融に関する事業</t>
    <phoneticPr fontId="54"/>
  </si>
  <si>
    <t>第一種金融商品取引業</t>
  </si>
  <si>
    <t>第二種金融商品取引業</t>
  </si>
  <si>
    <t>金融商品取引法により金融商品取引業者が営むことができる業務</t>
    <phoneticPr fontId="54"/>
  </si>
  <si>
    <t>金融商品取引法に基づく投資助言・代理業</t>
  </si>
  <si>
    <t>金融商品取引に関する事業</t>
    <phoneticPr fontId="54"/>
  </si>
  <si>
    <t>投資助言業</t>
    <rPh sb="0" eb="4">
      <t>トウシジョゲン</t>
    </rPh>
    <rPh sb="4" eb="5">
      <t>ギョウ</t>
    </rPh>
    <phoneticPr fontId="54"/>
  </si>
  <si>
    <t>投資代理業</t>
    <rPh sb="0" eb="2">
      <t>トウシ</t>
    </rPh>
    <rPh sb="2" eb="5">
      <t>ダイリギョウ</t>
    </rPh>
    <phoneticPr fontId="54"/>
  </si>
  <si>
    <t>投資運用業</t>
  </si>
  <si>
    <t>投資事業組合財産の管理</t>
    <phoneticPr fontId="1"/>
  </si>
  <si>
    <t>投資事業組合財産の運用</t>
    <phoneticPr fontId="1"/>
  </si>
  <si>
    <t>投資顧問契約又は投資一任契約の締結の代理又は媒介</t>
  </si>
  <si>
    <t>不動産投資運用</t>
    <phoneticPr fontId="1"/>
  </si>
  <si>
    <t>ファンドの組成</t>
    <phoneticPr fontId="1"/>
  </si>
  <si>
    <t>株式、債券等への投資に関する業務</t>
    <phoneticPr fontId="54"/>
  </si>
  <si>
    <t>デリバティブ取引を含む為替運用業務</t>
    <phoneticPr fontId="1"/>
  </si>
  <si>
    <t>プロップテックに関する業務</t>
    <phoneticPr fontId="1"/>
  </si>
  <si>
    <t>フィンテックに関する業務</t>
    <phoneticPr fontId="1"/>
  </si>
  <si>
    <t>有価証券の取得</t>
    <phoneticPr fontId="1"/>
  </si>
  <si>
    <t>有価証券の保有</t>
    <phoneticPr fontId="1"/>
  </si>
  <si>
    <t>有価証券の売買</t>
    <phoneticPr fontId="1"/>
  </si>
  <si>
    <t>有価証券の投資及び運用</t>
    <phoneticPr fontId="1"/>
  </si>
  <si>
    <t>有価証券の運用</t>
    <phoneticPr fontId="1"/>
  </si>
  <si>
    <t>有価証券に関する投資顧問業務及び投資一任契約に関する業務</t>
    <phoneticPr fontId="1"/>
  </si>
  <si>
    <t>割賦債権買取業</t>
    <phoneticPr fontId="54"/>
  </si>
  <si>
    <t>金銭貸付業</t>
    <phoneticPr fontId="54"/>
  </si>
  <si>
    <t>金銭の貸付</t>
    <phoneticPr fontId="54"/>
  </si>
  <si>
    <t>債務の保証</t>
    <phoneticPr fontId="54"/>
  </si>
  <si>
    <t>金銭の貸付、債務の保証並びにその他金融業務</t>
    <phoneticPr fontId="54"/>
  </si>
  <si>
    <t>債権の取得</t>
    <phoneticPr fontId="1"/>
  </si>
  <si>
    <t>債権の保有</t>
    <phoneticPr fontId="1"/>
  </si>
  <si>
    <t>債権の処分</t>
    <phoneticPr fontId="1"/>
  </si>
  <si>
    <t>日用雑貨、スポーツ用品等の輸入</t>
    <phoneticPr fontId="1"/>
  </si>
  <si>
    <t>日用雑貨、スポーツ用品等の輸出</t>
    <phoneticPr fontId="1"/>
  </si>
  <si>
    <t>日用雑貨、スポーツ用品等の販売</t>
    <phoneticPr fontId="1"/>
  </si>
  <si>
    <t>各種ガラス製品の製造、販売</t>
    <phoneticPr fontId="54"/>
  </si>
  <si>
    <t>各種セラミックス製品の製造、販売</t>
    <phoneticPr fontId="54"/>
  </si>
  <si>
    <t>各種化学材料および製品の製造</t>
    <phoneticPr fontId="54"/>
  </si>
  <si>
    <t>各種化学材料および製品の販売</t>
    <phoneticPr fontId="54"/>
  </si>
  <si>
    <t>各種食品の製造</t>
    <phoneticPr fontId="54"/>
  </si>
  <si>
    <t>各種食品の販売</t>
    <phoneticPr fontId="54"/>
  </si>
  <si>
    <t>貨物自動車運送事業</t>
    <phoneticPr fontId="54"/>
  </si>
  <si>
    <t>倉庫営業</t>
    <phoneticPr fontId="54"/>
  </si>
  <si>
    <t>貨物利用運送事業</t>
    <phoneticPr fontId="54"/>
  </si>
  <si>
    <t>海運業</t>
    <phoneticPr fontId="54"/>
  </si>
  <si>
    <t>医療に関連する各種サービスの提供</t>
    <phoneticPr fontId="54"/>
  </si>
  <si>
    <t>資産運用に関するコンサルティング業務</t>
    <phoneticPr fontId="1"/>
  </si>
  <si>
    <t>資産管理に関するコンサルティング業務</t>
    <phoneticPr fontId="1"/>
  </si>
  <si>
    <t>経営に関するコンサルティング業務</t>
    <phoneticPr fontId="1"/>
  </si>
  <si>
    <t>財務に関するコンサルティング業務</t>
    <phoneticPr fontId="1"/>
  </si>
  <si>
    <t>投資コンサルティング業務</t>
    <phoneticPr fontId="1"/>
  </si>
  <si>
    <t>日本国内における投資金融資産の取得、保有及び処分に関するアドバイス</t>
    <phoneticPr fontId="1"/>
  </si>
  <si>
    <t>経営、財務及び人事等の経営全般に関するコンサルティング及びアドバイザリー業務</t>
  </si>
  <si>
    <t>市場調査の実施業務</t>
    <phoneticPr fontId="1"/>
  </si>
  <si>
    <t>投資関連情報の提供に関する業務</t>
    <phoneticPr fontId="1"/>
  </si>
  <si>
    <t>提携、統合、合併のコンサルティング業務</t>
  </si>
  <si>
    <t>不動産に関するコンサルティング業</t>
  </si>
  <si>
    <t>物流全般に関するコンサルティング業務</t>
    <phoneticPr fontId="1"/>
  </si>
  <si>
    <t>関連会社等のための第三者との連絡、翻訳その他のサポートサービス</t>
    <phoneticPr fontId="1"/>
  </si>
  <si>
    <t>果物、野菜及び穀物等の農産物の生産</t>
    <phoneticPr fontId="54"/>
  </si>
  <si>
    <t>果物、野菜及び穀物等の農産物の加工</t>
    <phoneticPr fontId="54"/>
  </si>
  <si>
    <t>果物、野菜及び穀物等の農産物の販売</t>
    <phoneticPr fontId="54"/>
  </si>
  <si>
    <t>不動産の取得</t>
    <phoneticPr fontId="1"/>
  </si>
  <si>
    <t>不動産の開発</t>
    <phoneticPr fontId="1"/>
  </si>
  <si>
    <t>不動産の保有</t>
    <phoneticPr fontId="1"/>
  </si>
  <si>
    <t>不動産の処分</t>
    <phoneticPr fontId="1"/>
  </si>
  <si>
    <t>不動産の賃貸業務</t>
    <phoneticPr fontId="1"/>
  </si>
  <si>
    <t>不動産の管理業務</t>
    <phoneticPr fontId="1"/>
  </si>
  <si>
    <t>不動産の仲介業務</t>
    <phoneticPr fontId="1"/>
  </si>
  <si>
    <t>国内、国外の不動産情報の提供</t>
    <phoneticPr fontId="54"/>
  </si>
  <si>
    <t>国内、国外の不動産の売買</t>
    <phoneticPr fontId="54"/>
  </si>
  <si>
    <t>国内、国外の不動産の賃貸</t>
    <phoneticPr fontId="54"/>
  </si>
  <si>
    <t>国内、国外の不動産の仲介</t>
    <phoneticPr fontId="54"/>
  </si>
  <si>
    <t>国内、国外の不動産の管理</t>
    <phoneticPr fontId="54"/>
  </si>
  <si>
    <t>国内、国外の不動産の斡旋</t>
    <phoneticPr fontId="54"/>
  </si>
  <si>
    <t>建築物の企画</t>
    <phoneticPr fontId="1"/>
  </si>
  <si>
    <t>建築物の設計</t>
    <phoneticPr fontId="1"/>
  </si>
  <si>
    <t>建築物の管理</t>
    <phoneticPr fontId="1"/>
  </si>
  <si>
    <t>建築物の施工</t>
    <phoneticPr fontId="1"/>
  </si>
  <si>
    <t>建築物の修繕</t>
    <phoneticPr fontId="1"/>
  </si>
  <si>
    <t>建築物の保守</t>
    <phoneticPr fontId="1"/>
  </si>
  <si>
    <t>ホテルの経営</t>
    <phoneticPr fontId="54"/>
  </si>
  <si>
    <t>レストランの経営</t>
    <phoneticPr fontId="54"/>
  </si>
  <si>
    <t>観光施設の所有、管理、運営及び貸借</t>
    <phoneticPr fontId="54"/>
  </si>
  <si>
    <t>娯楽施設の所有、管理、運営及び貸借</t>
    <phoneticPr fontId="54"/>
  </si>
  <si>
    <t>海洋型娯楽施設の賃貸借、管理および経営</t>
    <phoneticPr fontId="54"/>
  </si>
  <si>
    <t>スポーツ施設の賃貸借、管理および経営</t>
    <phoneticPr fontId="54"/>
  </si>
  <si>
    <t>宿泊施設の賃貸借、管理および経営</t>
    <phoneticPr fontId="54"/>
  </si>
  <si>
    <t>海洋資源開発に関する事業</t>
    <phoneticPr fontId="54"/>
  </si>
  <si>
    <t>洋上設備設置・運営に関する事業</t>
    <phoneticPr fontId="54"/>
  </si>
  <si>
    <t>前各号に付帯する一切の事業</t>
  </si>
  <si>
    <t>業種別の目的</t>
    <rPh sb="2" eb="3">
      <t>ベツ</t>
    </rPh>
    <rPh sb="4" eb="6">
      <t>モクテキ</t>
    </rPh>
    <phoneticPr fontId="1"/>
  </si>
  <si>
    <t>Finance・Insurance industry / 金融・保険業</t>
    <phoneticPr fontId="1"/>
  </si>
  <si>
    <t>Various goods sales industry / 各種物品販売業</t>
    <phoneticPr fontId="1"/>
  </si>
  <si>
    <t>Food and Drink / 飲食料品</t>
    <phoneticPr fontId="1"/>
  </si>
  <si>
    <t>Transportation・Warehousing / 運輸・倉庫</t>
    <rPh sb="29" eb="31">
      <t>ウンユ</t>
    </rPh>
    <rPh sb="32" eb="34">
      <t>ソウコ</t>
    </rPh>
    <phoneticPr fontId="1"/>
  </si>
  <si>
    <t>Medical care / 医療</t>
    <phoneticPr fontId="1"/>
  </si>
  <si>
    <t>Management・Consultancy・Information / 経営・コンサルタント・情報</t>
    <phoneticPr fontId="1"/>
  </si>
  <si>
    <t>Agriculture / 農業</t>
    <phoneticPr fontId="1"/>
  </si>
  <si>
    <t>Real estate / 不動産</t>
    <phoneticPr fontId="1"/>
  </si>
  <si>
    <t>Construction / 建設</t>
    <phoneticPr fontId="1"/>
  </si>
  <si>
    <t>Entertainment・Travel・Sports 
/ 娯楽・旅行・スポーツ</t>
    <phoneticPr fontId="1"/>
  </si>
  <si>
    <t>Others /その他</t>
    <phoneticPr fontId="1"/>
  </si>
  <si>
    <t>Business concerning finance</t>
    <phoneticPr fontId="54"/>
  </si>
  <si>
    <t>Import of daily necessities, sports equipment, etc.</t>
    <phoneticPr fontId="1"/>
  </si>
  <si>
    <t>Manufacture of various kinds of food products</t>
    <phoneticPr fontId="54"/>
  </si>
  <si>
    <t>Cargo transportation by automobiles</t>
    <phoneticPr fontId="54"/>
  </si>
  <si>
    <t>Provision of various services relating to the medical field</t>
    <phoneticPr fontId="54"/>
  </si>
  <si>
    <t>Consulting business in relation to management  of assets</t>
    <phoneticPr fontId="54"/>
  </si>
  <si>
    <t>Production of agricultural products including fruits, vegetables, and grains, etc.</t>
    <phoneticPr fontId="54"/>
  </si>
  <si>
    <t>Acquisition of real estate</t>
    <phoneticPr fontId="1"/>
  </si>
  <si>
    <t>Building planning</t>
    <phoneticPr fontId="1"/>
  </si>
  <si>
    <t>Management of hotels</t>
    <phoneticPr fontId="54"/>
  </si>
  <si>
    <t>Business related to ocean resources development</t>
    <phoneticPr fontId="54"/>
  </si>
  <si>
    <t>Type Ⅰ Financial Instruments Business</t>
    <phoneticPr fontId="54"/>
  </si>
  <si>
    <t>Export of daily necessities, sports equipment, etc.</t>
    <phoneticPr fontId="1"/>
  </si>
  <si>
    <t>Marketing of various kinds of food products</t>
    <phoneticPr fontId="54"/>
  </si>
  <si>
    <t>Warehousing business</t>
    <phoneticPr fontId="54"/>
  </si>
  <si>
    <t>All businesses incidental to the preceding items.</t>
    <phoneticPr fontId="54"/>
  </si>
  <si>
    <t>Consulting business in relation to administration of assets</t>
    <phoneticPr fontId="54"/>
  </si>
  <si>
    <t>Processing of agricultural products including fruits, vegetables, and grains, etc.</t>
    <phoneticPr fontId="54"/>
  </si>
  <si>
    <t>Development of real estate</t>
    <phoneticPr fontId="1"/>
  </si>
  <si>
    <t>Building design</t>
    <phoneticPr fontId="1"/>
  </si>
  <si>
    <t>Management of restaurants</t>
    <phoneticPr fontId="54"/>
  </si>
  <si>
    <t>Business related to offshore facilities installation and operations</t>
    <phoneticPr fontId="54"/>
  </si>
  <si>
    <t>Type Ⅱ Financial Instruments Business</t>
    <phoneticPr fontId="54"/>
  </si>
  <si>
    <t>Sales of daily necessities, sports equipment, etc.</t>
    <phoneticPr fontId="1"/>
  </si>
  <si>
    <t>Consulting business in relation to corporate management</t>
    <phoneticPr fontId="54"/>
  </si>
  <si>
    <t>Sale of agricultural products including fruits, vegetables, and grains, etc.</t>
    <phoneticPr fontId="54"/>
  </si>
  <si>
    <t>Holding of real estate</t>
    <phoneticPr fontId="1"/>
  </si>
  <si>
    <t>Building management</t>
    <phoneticPr fontId="1"/>
  </si>
  <si>
    <t>Owning, managing, operating and leasing tourist facilities</t>
    <phoneticPr fontId="54"/>
  </si>
  <si>
    <t>Business allowed under the Financial Instruments and Exchange Act</t>
    <phoneticPr fontId="1"/>
  </si>
  <si>
    <t>Manufacture and sale of various glass products</t>
    <phoneticPr fontId="54"/>
  </si>
  <si>
    <t>Marine transportation</t>
    <phoneticPr fontId="54"/>
  </si>
  <si>
    <t>Consulting business in relation to finance</t>
    <phoneticPr fontId="54"/>
  </si>
  <si>
    <t>Disposition of real estate</t>
    <phoneticPr fontId="1"/>
  </si>
  <si>
    <t>Building construction</t>
    <phoneticPr fontId="1"/>
  </si>
  <si>
    <t>Owning, managing, operating and leasing leisure facilities</t>
    <phoneticPr fontId="54"/>
  </si>
  <si>
    <t>Investment advisory and Agency business under the Financial Instruments and Exchange Act.</t>
    <phoneticPr fontId="54"/>
  </si>
  <si>
    <t>Manufacture and sale of various ceramic products</t>
    <phoneticPr fontId="54"/>
  </si>
  <si>
    <t>Investment consulting services</t>
    <phoneticPr fontId="1"/>
  </si>
  <si>
    <t>Leasing of real estate</t>
    <phoneticPr fontId="1"/>
  </si>
  <si>
    <t>Building repair</t>
    <phoneticPr fontId="1"/>
  </si>
  <si>
    <t>Lease, management and operation of marine leisure facilities</t>
    <phoneticPr fontId="54"/>
  </si>
  <si>
    <t>Business concerning financial instruments</t>
    <phoneticPr fontId="54"/>
  </si>
  <si>
    <t>Manufacture of various chemicals and chemical products</t>
    <phoneticPr fontId="54"/>
  </si>
  <si>
    <t>Advice on the acquisition, holding and disposal of investment financial assets in Japan</t>
    <phoneticPr fontId="1"/>
  </si>
  <si>
    <t>Management of real estate</t>
    <phoneticPr fontId="1"/>
  </si>
  <si>
    <t>Building maintenance</t>
    <phoneticPr fontId="1"/>
  </si>
  <si>
    <t>Lease, management and operation of sports facilities</t>
    <phoneticPr fontId="54"/>
  </si>
  <si>
    <t>Investment advisory business</t>
    <phoneticPr fontId="1"/>
  </si>
  <si>
    <t>Sale of various chemicals and chemical products</t>
    <phoneticPr fontId="54"/>
  </si>
  <si>
    <t>Brokerage of real estate</t>
    <phoneticPr fontId="1"/>
  </si>
  <si>
    <t>Lease, management and operation of lodging facilities</t>
    <phoneticPr fontId="54"/>
  </si>
  <si>
    <t>Investment agency business</t>
    <phoneticPr fontId="1"/>
  </si>
  <si>
    <t>Business of conducting market research</t>
    <phoneticPr fontId="1"/>
  </si>
  <si>
    <t>Provision of information relating to investments</t>
    <phoneticPr fontId="1"/>
  </si>
  <si>
    <t>Sale of domestic and foreign real estate</t>
    <phoneticPr fontId="1"/>
  </si>
  <si>
    <t>Management of investment partnership assets</t>
    <phoneticPr fontId="1"/>
  </si>
  <si>
    <t>Rental of domestic and foreign real estate</t>
    <phoneticPr fontId="1"/>
  </si>
  <si>
    <t>Administration of investment partnership assets</t>
    <phoneticPr fontId="1"/>
  </si>
  <si>
    <t>Consulting business in relation to real estate</t>
    <phoneticPr fontId="1"/>
  </si>
  <si>
    <t>Brokerage of domestic and foreign real estate</t>
    <phoneticPr fontId="1"/>
  </si>
  <si>
    <t>Management of domestic and foreign real estate</t>
    <phoneticPr fontId="1"/>
  </si>
  <si>
    <t>Real estate investment management</t>
    <phoneticPr fontId="1"/>
  </si>
  <si>
    <t>Communication and correspondence with third parties, translation and other support services for affiliated companies</t>
    <phoneticPr fontId="1"/>
  </si>
  <si>
    <t>Mediation of domestic and foreign real estate</t>
    <phoneticPr fontId="1"/>
  </si>
  <si>
    <t>Fund formation</t>
    <phoneticPr fontId="1"/>
  </si>
  <si>
    <t>Investing in stocks and bonds, etc.</t>
    <phoneticPr fontId="54"/>
  </si>
  <si>
    <t>Business related to prop-tech</t>
    <phoneticPr fontId="54"/>
  </si>
  <si>
    <t>Business related to fintech</t>
    <phoneticPr fontId="54"/>
  </si>
  <si>
    <t>Acquisition of securities</t>
    <phoneticPr fontId="1"/>
  </si>
  <si>
    <t>Holding of securities</t>
    <phoneticPr fontId="1"/>
  </si>
  <si>
    <t>Trading of securities</t>
    <phoneticPr fontId="1"/>
  </si>
  <si>
    <t>Investment of securities</t>
    <phoneticPr fontId="1"/>
  </si>
  <si>
    <t>Management of securities</t>
    <phoneticPr fontId="1"/>
  </si>
  <si>
    <t>Purchase of installment receivables</t>
    <phoneticPr fontId="54"/>
  </si>
  <si>
    <t>Loan business</t>
    <phoneticPr fontId="54"/>
  </si>
  <si>
    <t>Money lending</t>
    <phoneticPr fontId="54"/>
  </si>
  <si>
    <t>Guarantees for liabilities</t>
    <phoneticPr fontId="54"/>
  </si>
  <si>
    <t>Lending of money, guarantee of debt, and other financial services</t>
    <phoneticPr fontId="54"/>
  </si>
  <si>
    <t>Acquisition of credits</t>
    <phoneticPr fontId="1"/>
  </si>
  <si>
    <t>Holding of credits</t>
    <phoneticPr fontId="1"/>
  </si>
  <si>
    <t>Disposition of credits</t>
    <phoneticPr fontId="1"/>
  </si>
  <si>
    <t>業種</t>
    <phoneticPr fontId="1"/>
  </si>
  <si>
    <t>Finance・Insurance industry</t>
    <phoneticPr fontId="1"/>
  </si>
  <si>
    <t>Various goods sales industry</t>
    <phoneticPr fontId="1"/>
  </si>
  <si>
    <t>Food and Drink</t>
    <phoneticPr fontId="1"/>
  </si>
  <si>
    <t>Transportation・Warehousing</t>
    <phoneticPr fontId="1"/>
  </si>
  <si>
    <t>Medical care</t>
    <phoneticPr fontId="1"/>
  </si>
  <si>
    <t>Management・Consultancy・Information</t>
    <phoneticPr fontId="1"/>
  </si>
  <si>
    <t>Agriculture</t>
    <phoneticPr fontId="1"/>
  </si>
  <si>
    <t>Real estate</t>
    <phoneticPr fontId="1"/>
  </si>
  <si>
    <t>Construction</t>
    <phoneticPr fontId="1"/>
  </si>
  <si>
    <t>Entertainment・Travel・Sports</t>
    <phoneticPr fontId="1"/>
  </si>
  <si>
    <t>Others</t>
    <phoneticPr fontId="1"/>
  </si>
  <si>
    <t>金融・保険業</t>
    <phoneticPr fontId="1"/>
  </si>
  <si>
    <t>各種物品販売業</t>
    <phoneticPr fontId="1"/>
  </si>
  <si>
    <t>飲食料品</t>
    <phoneticPr fontId="1"/>
  </si>
  <si>
    <t>運輸・倉庫</t>
    <phoneticPr fontId="1"/>
  </si>
  <si>
    <t>医療</t>
    <phoneticPr fontId="1"/>
  </si>
  <si>
    <t>経営・コンサルタント・情報</t>
    <phoneticPr fontId="1"/>
  </si>
  <si>
    <t>農業</t>
    <phoneticPr fontId="1"/>
  </si>
  <si>
    <t>不動産</t>
    <phoneticPr fontId="1"/>
  </si>
  <si>
    <t>建設</t>
    <phoneticPr fontId="1"/>
  </si>
  <si>
    <t>娯楽・旅行・スポーツ</t>
    <phoneticPr fontId="1"/>
  </si>
  <si>
    <t>その他</t>
    <phoneticPr fontId="1"/>
  </si>
  <si>
    <t>Finance・Insurance industry</t>
  </si>
  <si>
    <t>Various goods sales industry</t>
  </si>
  <si>
    <t>日用雑貨、スポーツ用品等の販売</t>
  </si>
  <si>
    <t>Food and Drink</t>
  </si>
  <si>
    <t>各種食品の販売</t>
  </si>
  <si>
    <t>Transportation・Warehousing</t>
  </si>
  <si>
    <t>貨物利用運送事業</t>
  </si>
  <si>
    <t>Medical care</t>
  </si>
  <si>
    <t>医療に関連する各種サービスの提供</t>
  </si>
  <si>
    <t>Management・Consultancy・Information</t>
  </si>
  <si>
    <t>投資コンサルティング業務</t>
  </si>
  <si>
    <t>Others</t>
  </si>
  <si>
    <t>Please enter your company's trade name in English.
会社の商号を英語で入力してください。</t>
    <phoneticPr fontId="1"/>
  </si>
  <si>
    <t>Same as representative director
設立時代表取締役と同じ</t>
    <phoneticPr fontId="1"/>
  </si>
  <si>
    <t>官報</t>
    <phoneticPr fontId="1"/>
  </si>
  <si>
    <t>読売新聞</t>
    <phoneticPr fontId="1"/>
  </si>
  <si>
    <t>毎日新聞</t>
    <phoneticPr fontId="1"/>
  </si>
  <si>
    <t>朝日新聞</t>
    <phoneticPr fontId="1"/>
  </si>
  <si>
    <t>日本経済新聞</t>
    <phoneticPr fontId="1"/>
  </si>
  <si>
    <t>産業経済新聞</t>
    <phoneticPr fontId="1"/>
  </si>
  <si>
    <t>北海道新聞</t>
    <phoneticPr fontId="1"/>
  </si>
  <si>
    <t>東京新聞</t>
    <phoneticPr fontId="1"/>
  </si>
  <si>
    <t>西日本新聞</t>
    <phoneticPr fontId="1"/>
  </si>
  <si>
    <t>第 14 条 株主総会の議長は、代表取締役社長がこれにあたる。代表取締役社長に事故があるときは、あらかじめ代表取締役社長の定めた順序により他の取締役がこれに代わる。</t>
    <phoneticPr fontId="1"/>
  </si>
  <si>
    <t>Article 28 Surplus shall be distributed to the shareholders or registered pledgees of shares who are stated or recorded on the final shareholder register as of the last day of each business year.</t>
    <phoneticPr fontId="1"/>
  </si>
  <si>
    <t>第28条　剰余金は、毎事業年度末日現在における最終の株主名簿に記載又は記録された株主又は登録株式質権者に配当する。</t>
    <phoneticPr fontId="1"/>
  </si>
  <si>
    <t xml:space="preserve"> (The value of Property to Be Contributed in Establishment) </t>
    <phoneticPr fontId="1"/>
  </si>
  <si>
    <t xml:space="preserve">（設立に際して出資される財産の価額） </t>
    <phoneticPr fontId="1"/>
  </si>
  <si>
    <t>Name of Auditor at Incorporation
（設立時監査役の氏名）</t>
    <phoneticPr fontId="1"/>
  </si>
  <si>
    <t>Address(Prefectures,City,Ward,Town or Village) of Director at Incorporation 11
（設立時取締役 11の住所(都道府県市区町村)）</t>
    <rPh sb="90" eb="92">
      <t>ジュウショ</t>
    </rPh>
    <rPh sb="93" eb="97">
      <t>トドウフケン</t>
    </rPh>
    <rPh sb="97" eb="99">
      <t>シク</t>
    </rPh>
    <rPh sb="99" eb="101">
      <t>チョウソン</t>
    </rPh>
    <phoneticPr fontId="1"/>
  </si>
  <si>
    <t>Address(Prefectures,City,Ward,Town or Village) of Director at Incorporation 12
（設立時取締役 12の住所(都道府県市区町村)）</t>
    <rPh sb="90" eb="92">
      <t>ジュウショ</t>
    </rPh>
    <rPh sb="93" eb="97">
      <t>トドウフケン</t>
    </rPh>
    <rPh sb="97" eb="99">
      <t>シク</t>
    </rPh>
    <rPh sb="99" eb="101">
      <t>チョウソン</t>
    </rPh>
    <phoneticPr fontId="1"/>
  </si>
  <si>
    <t>Name of Director at Incorporation 13
（設立時取締役 13の氏名）</t>
  </si>
  <si>
    <t>Address(Prefectures,City,Ward,Town or Village) of Director at Incorporation 13
（設立時取締役 13の住所(都道府県市区町村)）</t>
    <rPh sb="90" eb="92">
      <t>ジュウショ</t>
    </rPh>
    <rPh sb="93" eb="97">
      <t>トドウフケン</t>
    </rPh>
    <rPh sb="97" eb="99">
      <t>シク</t>
    </rPh>
    <rPh sb="99" eb="101">
      <t>チョウソン</t>
    </rPh>
    <phoneticPr fontId="1"/>
  </si>
  <si>
    <t>Name of Director at Incorporation 14
（設立時取締役 14の氏名）</t>
  </si>
  <si>
    <t>Address(Prefectures,City,Ward,Town or Village) of Director at Incorporation 14
（設立時取締役 14の住所(都道府県市区町村)）</t>
    <rPh sb="90" eb="92">
      <t>ジュウショ</t>
    </rPh>
    <rPh sb="93" eb="97">
      <t>トドウフケン</t>
    </rPh>
    <rPh sb="97" eb="99">
      <t>シク</t>
    </rPh>
    <rPh sb="99" eb="101">
      <t>チョウソン</t>
    </rPh>
    <phoneticPr fontId="1"/>
  </si>
  <si>
    <t>Name of Director at Incorporation 15
（設立時取締役 15の氏名）</t>
  </si>
  <si>
    <t>Address(Prefectures,City,Ward,Town or Village) of Director at Incorporation 15
（設立時取締役 15の住所(都道府県市区町村)）</t>
    <rPh sb="90" eb="92">
      <t>ジュウショ</t>
    </rPh>
    <rPh sb="93" eb="97">
      <t>トドウフケン</t>
    </rPh>
    <rPh sb="97" eb="99">
      <t>シク</t>
    </rPh>
    <rPh sb="99" eb="101">
      <t>チョウソン</t>
    </rPh>
    <phoneticPr fontId="1"/>
  </si>
  <si>
    <t>Name of Director at Incorporation 16
（設立時取締役 16の氏名）</t>
  </si>
  <si>
    <t>Address(Prefectures,City,Ward,Town or Village) of Director at Incorporation 16
（設立時取締役 16の住所(都道府県市区町村)）</t>
    <rPh sb="90" eb="92">
      <t>ジュウショ</t>
    </rPh>
    <rPh sb="93" eb="97">
      <t>トドウフケン</t>
    </rPh>
    <rPh sb="97" eb="99">
      <t>シク</t>
    </rPh>
    <rPh sb="99" eb="101">
      <t>チョウソン</t>
    </rPh>
    <phoneticPr fontId="1"/>
  </si>
  <si>
    <t>Name of Director at Incorporation 17
（設立時取締役 17の氏名）</t>
  </si>
  <si>
    <t>Address(Prefectures,City,Ward,Town or Village) of Director at Incorporation 17 
（設立時取締役 17の住所(都道府県市区町村)）</t>
    <rPh sb="91" eb="93">
      <t>ジュウショ</t>
    </rPh>
    <rPh sb="94" eb="98">
      <t>トドウフケン</t>
    </rPh>
    <rPh sb="98" eb="100">
      <t>シク</t>
    </rPh>
    <rPh sb="100" eb="102">
      <t>チョウソン</t>
    </rPh>
    <phoneticPr fontId="1"/>
  </si>
  <si>
    <t>Name of Director at Incorporation 18
（設立時取締役 18の氏名）</t>
  </si>
  <si>
    <t>Address(Prefectures,City,Ward,Town or Village) of Director at Incorporation 18 
（設立時取締役 18の住所(都道府県市区町村)）</t>
    <rPh sb="91" eb="93">
      <t>ジュウショ</t>
    </rPh>
    <rPh sb="94" eb="98">
      <t>トドウフケン</t>
    </rPh>
    <rPh sb="98" eb="100">
      <t>シク</t>
    </rPh>
    <rPh sb="100" eb="102">
      <t>チョウソン</t>
    </rPh>
    <phoneticPr fontId="1"/>
  </si>
  <si>
    <t>Name of Director at Incorporation 19
（設立時取締役 19の氏名）</t>
  </si>
  <si>
    <t>Address(Prefectures,City,Ward,Town or Village) of Director at Incorporation 19 
（設立時取締役 19の住所(都道府県市区町村)）</t>
    <rPh sb="91" eb="93">
      <t>ジュウショ</t>
    </rPh>
    <rPh sb="94" eb="98">
      <t>トドウフケン</t>
    </rPh>
    <rPh sb="98" eb="100">
      <t>シク</t>
    </rPh>
    <rPh sb="100" eb="102">
      <t>チョウソン</t>
    </rPh>
    <phoneticPr fontId="1"/>
  </si>
  <si>
    <t>Name of Director at Incorporation 20
（設立時取締役 20の氏名）</t>
  </si>
  <si>
    <t>Address(Prefectures,City,Ward,Town or Village) of Director at Incorporation 20
（設立時取締役 20の住所(都道府県市区町村)）</t>
    <rPh sb="90" eb="92">
      <t>ジュウショ</t>
    </rPh>
    <rPh sb="93" eb="97">
      <t>トドウフケン</t>
    </rPh>
    <rPh sb="97" eb="99">
      <t>シク</t>
    </rPh>
    <rPh sb="99" eb="101">
      <t>チョウソン</t>
    </rPh>
    <phoneticPr fontId="1"/>
  </si>
  <si>
    <t>Name of Director at Incorporation 21
（設立時取締役 21の氏名）</t>
  </si>
  <si>
    <t>Address(Prefectures,City,Ward,Town or Village) of Director at Incorporation 21 
（設立時取締役 21の住所(都道府県市区町村)）</t>
    <rPh sb="91" eb="93">
      <t>ジュウショ</t>
    </rPh>
    <rPh sb="94" eb="98">
      <t>トドウフケン</t>
    </rPh>
    <rPh sb="98" eb="100">
      <t>シク</t>
    </rPh>
    <rPh sb="100" eb="102">
      <t>チョウソン</t>
    </rPh>
    <phoneticPr fontId="1"/>
  </si>
  <si>
    <t>Name of Director at Incorporation 22
（設立時取締役 22の氏名）</t>
  </si>
  <si>
    <t>Address(Prefectures,City,Ward,Town or Village) of Director at Incorporation 22 
（設立時取締役 22の住所(都道府県市区町村)）</t>
    <rPh sb="91" eb="93">
      <t>ジュウショ</t>
    </rPh>
    <rPh sb="94" eb="98">
      <t>トドウフケン</t>
    </rPh>
    <rPh sb="98" eb="100">
      <t>シク</t>
    </rPh>
    <rPh sb="100" eb="102">
      <t>チョウソン</t>
    </rPh>
    <phoneticPr fontId="1"/>
  </si>
  <si>
    <t>Name of Director at Incorporation 23
（設立時取締役 23の氏名）</t>
  </si>
  <si>
    <t>Address(Prefectures,City,Ward,Town or Village) of Director at Incorporation 23 
（設立時取締役 23の住所(都道府県市区町村)）</t>
    <rPh sb="91" eb="93">
      <t>ジュウショ</t>
    </rPh>
    <rPh sb="94" eb="98">
      <t>トドウフケン</t>
    </rPh>
    <rPh sb="98" eb="100">
      <t>シク</t>
    </rPh>
    <rPh sb="100" eb="102">
      <t>チョウソン</t>
    </rPh>
    <phoneticPr fontId="1"/>
  </si>
  <si>
    <t>Name of Director at Incorporation 24
（設立時取締役 24の氏名）</t>
  </si>
  <si>
    <t>Address(Prefectures,City,Ward,Town or Village) of Director at Incorporation 24 
（設立時取締役 24の住所(都道府県市区町村)）</t>
    <rPh sb="91" eb="93">
      <t>ジュウショ</t>
    </rPh>
    <rPh sb="94" eb="98">
      <t>トドウフケン</t>
    </rPh>
    <rPh sb="98" eb="100">
      <t>シク</t>
    </rPh>
    <rPh sb="100" eb="102">
      <t>チョウソン</t>
    </rPh>
    <phoneticPr fontId="1"/>
  </si>
  <si>
    <t>Name of Director at Incorporation 25
（設立時取締役 25の氏名）</t>
  </si>
  <si>
    <t>Address(Prefectures,City,Ward,Town or Village) of Director at Incorporation 25 
（設立時取締役 25の住所(都道府県市区町村)）</t>
    <rPh sb="91" eb="93">
      <t>ジュウショ</t>
    </rPh>
    <rPh sb="94" eb="98">
      <t>トドウフケン</t>
    </rPh>
    <rPh sb="98" eb="100">
      <t>シク</t>
    </rPh>
    <rPh sb="100" eb="102">
      <t>チョウソン</t>
    </rPh>
    <phoneticPr fontId="1"/>
  </si>
  <si>
    <t>Name of Director at Incorporation 26
（設立時取締役 26の氏名）</t>
  </si>
  <si>
    <t>Address(Prefectures,City,Ward,Town or Village) of Director at Incorporation 26 
（設立時取締役 26の住所(都道府県市区町村)）</t>
    <rPh sb="91" eb="93">
      <t>ジュウショ</t>
    </rPh>
    <rPh sb="94" eb="98">
      <t>トドウフケン</t>
    </rPh>
    <rPh sb="98" eb="100">
      <t>シク</t>
    </rPh>
    <rPh sb="100" eb="102">
      <t>チョウソン</t>
    </rPh>
    <phoneticPr fontId="1"/>
  </si>
  <si>
    <t>Name of Director at Incorporation 27
（設立時取締役 27の氏名）</t>
  </si>
  <si>
    <t>Address(Prefectures,City,Ward,Town or Village) of Director at Incorporation 27 
（設立時取締役 27の住所(都道府県市区町村)）</t>
    <rPh sb="91" eb="93">
      <t>ジュウショ</t>
    </rPh>
    <rPh sb="94" eb="98">
      <t>トドウフケン</t>
    </rPh>
    <rPh sb="98" eb="100">
      <t>シク</t>
    </rPh>
    <rPh sb="100" eb="102">
      <t>チョウソン</t>
    </rPh>
    <phoneticPr fontId="1"/>
  </si>
  <si>
    <t>Name of Director at Incorporation 28
（設立時取締役 28の氏名）</t>
  </si>
  <si>
    <t>Address(Prefectures,City,Ward,Town or Village) of Director at Incorporation 28 
（設立時取締役 28の住所(都道府県市区町村)）</t>
    <rPh sb="91" eb="93">
      <t>ジュウショ</t>
    </rPh>
    <rPh sb="94" eb="98">
      <t>トドウフケン</t>
    </rPh>
    <rPh sb="98" eb="100">
      <t>シク</t>
    </rPh>
    <rPh sb="100" eb="102">
      <t>チョウソン</t>
    </rPh>
    <phoneticPr fontId="1"/>
  </si>
  <si>
    <t>Name of Director at Incorporation 29
（設立時取締役 29の氏名）</t>
  </si>
  <si>
    <t>Address(Prefectures,City,Ward,Town or Village) of Director at Incorporation 29 
（設立時取締役 29の住所(都道府県市区町村)）</t>
    <rPh sb="91" eb="93">
      <t>ジュウショ</t>
    </rPh>
    <rPh sb="94" eb="98">
      <t>トドウフケン</t>
    </rPh>
    <rPh sb="98" eb="100">
      <t>シク</t>
    </rPh>
    <rPh sb="100" eb="102">
      <t>チョウソン</t>
    </rPh>
    <phoneticPr fontId="1"/>
  </si>
  <si>
    <t>Name of Director at Incorporation 30
（設立時取締役 30の氏名）</t>
  </si>
  <si>
    <t>Address(Prefectures,City,Ward,Town or Village) of Director at Incorporation 30 
（設立時取締役 30の住所(都道府県市区町村)）</t>
    <rPh sb="91" eb="93">
      <t>ジュウショ</t>
    </rPh>
    <rPh sb="94" eb="98">
      <t>トドウフケン</t>
    </rPh>
    <rPh sb="98" eb="100">
      <t>シク</t>
    </rPh>
    <rPh sb="100" eb="102">
      <t>チョウソン</t>
    </rPh>
    <phoneticPr fontId="1"/>
  </si>
  <si>
    <t>Name of Director at Incorporation 31
（設立時取締役 31の氏名）</t>
  </si>
  <si>
    <t>Address(Prefectures,City,Ward,Town or Village) of Director at Incorporation 31 
（設立時取締役 31の住所(都道府県市区町村)）</t>
    <rPh sb="91" eb="93">
      <t>ジュウショ</t>
    </rPh>
    <rPh sb="94" eb="98">
      <t>トドウフケン</t>
    </rPh>
    <rPh sb="98" eb="100">
      <t>シク</t>
    </rPh>
    <rPh sb="100" eb="102">
      <t>チョウソン</t>
    </rPh>
    <phoneticPr fontId="1"/>
  </si>
  <si>
    <t>Name of Director at Incorporation 32
（設立時取締役 32の氏名）</t>
  </si>
  <si>
    <t>Address(Prefectures,City,Ward,Town or Village) of Director at Incorporation 32 
（設立時取締役 32の住所(都道府県市区町村)）</t>
    <rPh sb="91" eb="93">
      <t>ジュウショ</t>
    </rPh>
    <rPh sb="94" eb="98">
      <t>トドウフケン</t>
    </rPh>
    <rPh sb="98" eb="100">
      <t>シク</t>
    </rPh>
    <rPh sb="100" eb="102">
      <t>チョウソン</t>
    </rPh>
    <phoneticPr fontId="1"/>
  </si>
  <si>
    <t>Name of Director at Incorporation 33
（設立時取締役 33の氏名）</t>
  </si>
  <si>
    <t>Address(Prefectures,City,Ward,Town or Village) of Director at Incorporation 33 
（設立時取締役 33の住所(都道府県市区町村)）</t>
    <rPh sb="91" eb="93">
      <t>ジュウショ</t>
    </rPh>
    <rPh sb="94" eb="98">
      <t>トドウフケン</t>
    </rPh>
    <rPh sb="98" eb="100">
      <t>シク</t>
    </rPh>
    <rPh sb="100" eb="102">
      <t>チョウソン</t>
    </rPh>
    <phoneticPr fontId="1"/>
  </si>
  <si>
    <t>Name of Director at Incorporation 34
（設立時取締役 34の氏名）</t>
  </si>
  <si>
    <t>Address(Prefectures,City,Ward,Town or Village) of Director at Incorporation 34 
（設立時取締役 34の住所(都道府県市区町村)）</t>
    <rPh sb="91" eb="93">
      <t>ジュウショ</t>
    </rPh>
    <rPh sb="94" eb="98">
      <t>トドウフケン</t>
    </rPh>
    <rPh sb="98" eb="100">
      <t>シク</t>
    </rPh>
    <rPh sb="100" eb="102">
      <t>チョウソン</t>
    </rPh>
    <phoneticPr fontId="1"/>
  </si>
  <si>
    <t>Name of Director at Incorporation 35
（設立時取締役 35の氏名）</t>
  </si>
  <si>
    <t>Address(Prefectures,City,Ward,Town or Village) of Director at Incorporation 35
（設立時取締役 35の住所(都道府県市区町村)）</t>
    <rPh sb="90" eb="92">
      <t>ジュウショ</t>
    </rPh>
    <rPh sb="93" eb="97">
      <t>トドウフケン</t>
    </rPh>
    <rPh sb="97" eb="99">
      <t>シク</t>
    </rPh>
    <rPh sb="99" eb="101">
      <t>チョウソン</t>
    </rPh>
    <phoneticPr fontId="1"/>
  </si>
  <si>
    <t>Name of Director at Incorporation 36
（設立時取締役 36の氏名）</t>
  </si>
  <si>
    <t>Address(Prefectures,City,Ward,Town or Village) of Director at Incorporation 36
（設立時取締役 36の住所(都道府県市区町村)）</t>
    <rPh sb="90" eb="92">
      <t>ジュウショ</t>
    </rPh>
    <rPh sb="93" eb="97">
      <t>トドウフケン</t>
    </rPh>
    <rPh sb="97" eb="99">
      <t>シク</t>
    </rPh>
    <rPh sb="99" eb="101">
      <t>チョウソン</t>
    </rPh>
    <phoneticPr fontId="1"/>
  </si>
  <si>
    <t>Name of Director at Incorporation 37
（設立時取締役 37の氏名）</t>
  </si>
  <si>
    <t>Address(Prefectures,City,Ward,Town or Village) of Director at Incorporation 37
（設立時取締役 37の住所(都道府県市区町村)）</t>
    <rPh sb="90" eb="92">
      <t>ジュウショ</t>
    </rPh>
    <rPh sb="93" eb="97">
      <t>トドウフケン</t>
    </rPh>
    <rPh sb="97" eb="99">
      <t>シク</t>
    </rPh>
    <rPh sb="99" eb="101">
      <t>チョウソン</t>
    </rPh>
    <phoneticPr fontId="1"/>
  </si>
  <si>
    <t>Name of Director at Incorporation 38
（設立時取締役 38の氏名）</t>
  </si>
  <si>
    <t>Address(Prefectures,City,Ward,Town or Village) of Director at Incorporation 38 
（設立時取締役 38の住所(都道府県市区町村)）</t>
    <rPh sb="91" eb="93">
      <t>ジュウショ</t>
    </rPh>
    <rPh sb="94" eb="98">
      <t>トドウフケン</t>
    </rPh>
    <rPh sb="98" eb="100">
      <t>シク</t>
    </rPh>
    <rPh sb="100" eb="102">
      <t>チョウソン</t>
    </rPh>
    <phoneticPr fontId="1"/>
  </si>
  <si>
    <t>Name of Director at Incorporation 39
（設立時取締役 39の氏名）</t>
  </si>
  <si>
    <t>Address(Prefectures,City,Ward,Town or Village) of Director at Incorporation 39 
（設立時取締役 39の住所(都道府県市区町村)）</t>
    <rPh sb="91" eb="93">
      <t>ジュウショ</t>
    </rPh>
    <rPh sb="94" eb="98">
      <t>トドウフケン</t>
    </rPh>
    <rPh sb="98" eb="100">
      <t>シク</t>
    </rPh>
    <rPh sb="100" eb="102">
      <t>チョウソン</t>
    </rPh>
    <phoneticPr fontId="1"/>
  </si>
  <si>
    <t>Name of Director at Incorporation 40
（設立時取締役 40の氏名）</t>
  </si>
  <si>
    <t>Address(Prefectures,City,Ward,Town or Village) of Director at Incorporation 40 
（設立時取締役 40の住所(都道府県市区町村)）</t>
    <rPh sb="91" eb="93">
      <t>ジュウショ</t>
    </rPh>
    <rPh sb="94" eb="98">
      <t>トドウフケン</t>
    </rPh>
    <rPh sb="98" eb="100">
      <t>シク</t>
    </rPh>
    <rPh sb="100" eb="102">
      <t>チョウソン</t>
    </rPh>
    <phoneticPr fontId="1"/>
  </si>
  <si>
    <t>Name of Director at Incorporation 41
（設立時取締役 41の氏名）</t>
  </si>
  <si>
    <t>Address(Prefectures,City,Ward,Town or Village) of Director at Incorporation 41 
（設立時取締役 41の住所(都道府県市区町村)）</t>
    <rPh sb="91" eb="93">
      <t>ジュウショ</t>
    </rPh>
    <rPh sb="94" eb="98">
      <t>トドウフケン</t>
    </rPh>
    <rPh sb="98" eb="100">
      <t>シク</t>
    </rPh>
    <rPh sb="100" eb="102">
      <t>チョウソン</t>
    </rPh>
    <phoneticPr fontId="1"/>
  </si>
  <si>
    <t>Name of Director at Incorporation 42
（設立時取締役 42の氏名）</t>
  </si>
  <si>
    <t>Address(Prefectures,City,Ward,Town or Village) of Director at Incorporation 42 
（設立時取締役 42の住所(都道府県市区町村)）</t>
    <rPh sb="91" eb="93">
      <t>ジュウショ</t>
    </rPh>
    <rPh sb="94" eb="98">
      <t>トドウフケン</t>
    </rPh>
    <rPh sb="98" eb="100">
      <t>シク</t>
    </rPh>
    <rPh sb="100" eb="102">
      <t>チョウソン</t>
    </rPh>
    <phoneticPr fontId="1"/>
  </si>
  <si>
    <t>Name of Director at Incorporation 43
（設立時取締役 43の氏名）</t>
  </si>
  <si>
    <t>Address(Prefectures,City,Ward,Town or Village) of Director at Incorporation 43
（設立時取締役 43の住所(都道府県市区町村)）</t>
    <rPh sb="90" eb="92">
      <t>ジュウショ</t>
    </rPh>
    <rPh sb="93" eb="97">
      <t>トドウフケン</t>
    </rPh>
    <rPh sb="97" eb="99">
      <t>シク</t>
    </rPh>
    <rPh sb="99" eb="101">
      <t>チョウソン</t>
    </rPh>
    <phoneticPr fontId="1"/>
  </si>
  <si>
    <t>Name of Director at Incorporation 44
（設立時取締役 44の氏名）</t>
  </si>
  <si>
    <t>Address(Prefectures,City,Ward,Town or Village) of Director at Incorporation 44
（設立時取締役 44の住所(都道府県市区町村)）</t>
    <rPh sb="90" eb="92">
      <t>ジュウショ</t>
    </rPh>
    <rPh sb="93" eb="97">
      <t>トドウフケン</t>
    </rPh>
    <rPh sb="97" eb="99">
      <t>シク</t>
    </rPh>
    <rPh sb="99" eb="101">
      <t>チョウソン</t>
    </rPh>
    <phoneticPr fontId="1"/>
  </si>
  <si>
    <t>Name of Director at Incorporation 45
（設立時取締役 45の氏名）</t>
  </si>
  <si>
    <t>Address(Prefectures,City,Ward,Town or Village) of Director at Incorporation 45
（設立時取締役 45の住所(都道府県市区町村)）</t>
    <rPh sb="90" eb="92">
      <t>ジュウショ</t>
    </rPh>
    <rPh sb="93" eb="97">
      <t>トドウフケン</t>
    </rPh>
    <rPh sb="97" eb="99">
      <t>シク</t>
    </rPh>
    <rPh sb="99" eb="101">
      <t>チョウソン</t>
    </rPh>
    <phoneticPr fontId="1"/>
  </si>
  <si>
    <t>Name of Director at Incorporation 46
（設立時取締役 46の氏名）</t>
  </si>
  <si>
    <t>Address(Prefectures,City,Ward,Town or Village) of Director at Incorporation 46 
（設立時取締役 46の住所(都道府県市区町村)）</t>
    <rPh sb="91" eb="93">
      <t>ジュウショ</t>
    </rPh>
    <rPh sb="94" eb="98">
      <t>トドウフケン</t>
    </rPh>
    <rPh sb="98" eb="100">
      <t>シク</t>
    </rPh>
    <rPh sb="100" eb="102">
      <t>チョウソン</t>
    </rPh>
    <phoneticPr fontId="1"/>
  </si>
  <si>
    <t>Name of Director at Incorporation 47
（設立時取締役 47の氏名）</t>
  </si>
  <si>
    <t>Address(Prefectures,City,Ward,Town or Village) of Director at Incorporation 47 
（設立時取締役 47の住所(都道府県市区町村)）</t>
    <rPh sb="91" eb="93">
      <t>ジュウショ</t>
    </rPh>
    <rPh sb="94" eb="98">
      <t>トドウフケン</t>
    </rPh>
    <rPh sb="98" eb="100">
      <t>シク</t>
    </rPh>
    <rPh sb="100" eb="102">
      <t>チョウソン</t>
    </rPh>
    <phoneticPr fontId="1"/>
  </si>
  <si>
    <t>Name of Director at Incorporation 48
（設立時取締役 48の氏名）</t>
  </si>
  <si>
    <t>Address(Prefectures,City,Ward,Town or Village) of Director at Incorporation 48 
（設立時取締役 48の住所(都道府県市区町村)）</t>
    <rPh sb="91" eb="93">
      <t>ジュウショ</t>
    </rPh>
    <rPh sb="94" eb="98">
      <t>トドウフケン</t>
    </rPh>
    <rPh sb="98" eb="100">
      <t>シク</t>
    </rPh>
    <rPh sb="100" eb="102">
      <t>チョウソン</t>
    </rPh>
    <phoneticPr fontId="1"/>
  </si>
  <si>
    <t>Name of Director at Incorporation 49
（設立時取締役 49の氏名）</t>
  </si>
  <si>
    <t>Address(Prefectures,City,Ward,Town or Village) of Director at Incorporation 49 
（設立時取締役 49の住所(都道府県市区町村)）</t>
    <rPh sb="91" eb="93">
      <t>ジュウショ</t>
    </rPh>
    <rPh sb="94" eb="98">
      <t>トドウフケン</t>
    </rPh>
    <rPh sb="98" eb="100">
      <t>シク</t>
    </rPh>
    <rPh sb="100" eb="102">
      <t>チョウソン</t>
    </rPh>
    <phoneticPr fontId="1"/>
  </si>
  <si>
    <t>Name of Director at Incorporation 50
（設立時取締役 50の氏名）</t>
  </si>
  <si>
    <t>Address(Prefectures,City,Ward,Town or Village) of Director at Incorporation 50 
（設立時取締役 50の住所(都道府県市区町村)）</t>
    <rPh sb="91" eb="93">
      <t>ジュウショ</t>
    </rPh>
    <rPh sb="94" eb="98">
      <t>トドウフケン</t>
    </rPh>
    <rPh sb="98" eb="100">
      <t>シク</t>
    </rPh>
    <rPh sb="100" eb="102">
      <t>チョウソン</t>
    </rPh>
    <phoneticPr fontId="1"/>
  </si>
  <si>
    <t>Address(Prefectures,City,Ward,Town or Village) of Auditor at Incorporation
（設立時監査役の住所(都道府県市区町村)）</t>
    <rPh sb="83" eb="85">
      <t>ジュウショ</t>
    </rPh>
    <rPh sb="86" eb="90">
      <t>トドウフケン</t>
    </rPh>
    <rPh sb="90" eb="92">
      <t>シク</t>
    </rPh>
    <rPh sb="92" eb="94">
      <t>チョウソン</t>
    </rPh>
    <phoneticPr fontId="1"/>
  </si>
  <si>
    <t>設立時監査役住所</t>
    <rPh sb="0" eb="2">
      <t>セツリツ</t>
    </rPh>
    <rPh sb="2" eb="3">
      <t>ジ</t>
    </rPh>
    <rPh sb="3" eb="6">
      <t>カンサヤク</t>
    </rPh>
    <rPh sb="6" eb="8">
      <t>ジュウショ</t>
    </rPh>
    <phoneticPr fontId="1"/>
  </si>
  <si>
    <t>7-7-7</t>
    <phoneticPr fontId="1"/>
  </si>
  <si>
    <t>新世界ビル777号室</t>
    <phoneticPr fontId="1"/>
  </si>
  <si>
    <t>Shinsekai7 Building Room 777</t>
    <phoneticPr fontId="1"/>
  </si>
  <si>
    <t>４　Print / 印刷</t>
    <rPh sb="10" eb="12">
      <t>インサツ</t>
    </rPh>
    <phoneticPr fontId="1"/>
  </si>
  <si>
    <t>After completing the above input, Please select each sheet below, confirm, and print on A4 paper.</t>
    <phoneticPr fontId="1"/>
  </si>
  <si>
    <t>上記入力完了後、以下の各シートを選択・確認の上、A4用紙に印刷してください。</t>
    <phoneticPr fontId="1"/>
  </si>
  <si>
    <t>・Articles of Incorporation定款</t>
    <phoneticPr fontId="1"/>
  </si>
  <si>
    <t>・Application for Registration申請書</t>
    <phoneticPr fontId="1"/>
  </si>
  <si>
    <t>・Report of the person実質的支配者の申告書</t>
    <phoneticPr fontId="1"/>
  </si>
  <si>
    <t>・Power of Attorney定款認証の委任状</t>
    <phoneticPr fontId="1"/>
  </si>
  <si>
    <t>・Acceptance of Assumption就任承諾書</t>
    <phoneticPr fontId="1"/>
  </si>
  <si>
    <t>・Certificate払込みを証する書面</t>
    <phoneticPr fontId="1"/>
  </si>
  <si>
    <t>・Seal (Revision Mark) Form印鑑届書</t>
    <phoneticPr fontId="1"/>
  </si>
  <si>
    <t>・Seal Card Application form印鑑カード</t>
    <phoneticPr fontId="1"/>
  </si>
  <si>
    <t>Please enter the required information for creating the registration application and articles of incorporation in column E.</t>
    <phoneticPr fontId="1"/>
  </si>
  <si>
    <t>登記申請書及び定款の作成に必要な情報を「Value / 値」欄に入力してください。</t>
    <phoneticPr fontId="1"/>
  </si>
  <si>
    <t>１　Information commonly required for articles of incorporation and registration application / 定款、登記申請に共通して必要な情報
　１－①　Information of Person / 人の情報</t>
    <phoneticPr fontId="1"/>
  </si>
  <si>
    <t>　　Information of Representative Director / 設立時代表取締役情報</t>
    <rPh sb="51" eb="53">
      <t>ジョウホウ</t>
    </rPh>
    <phoneticPr fontId="1"/>
  </si>
  <si>
    <t>Japanese will not be automatically entered in this field. If you can write in Japanese, please enter in Japanese.／この欄は日本語が自動併記されません。日本語の記入ができる方は入力してください。</t>
  </si>
  <si>
    <t>　　Information of Auditor at Incorporation / 設立時監査役情報</t>
    <rPh sb="50" eb="52">
      <t>ジョウホウ</t>
    </rPh>
    <phoneticPr fontId="1"/>
  </si>
  <si>
    <t>　　Information of Incorporator / 発起人情報</t>
    <rPh sb="35" eb="37">
      <t>ジョウホウ</t>
    </rPh>
    <phoneticPr fontId="1"/>
  </si>
  <si>
    <t>　１－②　Information of Company / 会社の情報</t>
    <phoneticPr fontId="1"/>
  </si>
  <si>
    <r>
      <t>２　Information required for the articles of incorporation / 定款に必要な情報
　２－①　Information required for the Articles of Incorporation</t>
    </r>
    <r>
      <rPr>
        <b/>
        <sz val="14"/>
        <color theme="1"/>
        <rFont val="Microsoft YaHei"/>
        <family val="3"/>
        <charset val="134"/>
      </rPr>
      <t xml:space="preserve"> </t>
    </r>
    <r>
      <rPr>
        <b/>
        <sz val="14"/>
        <color theme="1"/>
        <rFont val="游ゴシック"/>
        <family val="3"/>
        <charset val="128"/>
        <scheme val="minor"/>
      </rPr>
      <t>/ 定款に必要な情報</t>
    </r>
    <phoneticPr fontId="1"/>
  </si>
  <si>
    <t>　２－②　Information required for the Report of the person to be substantial controller / 実質的支配者の申告書に必要な情報</t>
    <phoneticPr fontId="1"/>
  </si>
  <si>
    <t>　２－③　Information required for the Power of Attorney / 定款認証の委任状に必要な情報</t>
    <phoneticPr fontId="1"/>
  </si>
  <si>
    <t>３　Information required for registration application / 登記申請に必要な情報
　３－①　Information required for Application for Registration / 登記申請書に必要な情報</t>
    <phoneticPr fontId="1"/>
  </si>
  <si>
    <t>　３－②　Information required for the Certificate  / 払込みを証する書面に必要な情報</t>
    <phoneticPr fontId="1"/>
  </si>
  <si>
    <t>Please select from dropbox.
ドロップボックスから選択してください。</t>
    <phoneticPr fontId="1"/>
  </si>
  <si>
    <t>URL of electronic public notice
電子公告のURL</t>
    <phoneticPr fontId="1"/>
  </si>
  <si>
    <t>https://samplename.co.jp</t>
    <phoneticPr fontId="1"/>
  </si>
  <si>
    <t>Please enter the URL of electronic public notice.
電子公告のURLを入力してください。</t>
    <phoneticPr fontId="1"/>
  </si>
  <si>
    <t>Term of office of the directors
取締役の任期</t>
    <phoneticPr fontId="1"/>
  </si>
  <si>
    <t>Please select from dropbox.
ドロップボックスから選択してください。</t>
  </si>
  <si>
    <t>Please enter the First Business Year in numbers.
最初の事業年度を数字で入力してください。</t>
    <rPh sb="57" eb="59">
      <t>スウジ</t>
    </rPh>
    <rPh sb="60" eb="62">
      <t>ニュウリョク</t>
    </rPh>
    <phoneticPr fontId="1"/>
  </si>
  <si>
    <t>electronic public notice</t>
  </si>
  <si>
    <t>↓目的ドロップボックスVBA用</t>
    <rPh sb="1" eb="3">
      <t>モクテキ</t>
    </rPh>
    <rPh sb="14" eb="15">
      <t>ヨウ</t>
    </rPh>
    <phoneticPr fontId="1"/>
  </si>
  <si>
    <t>(Free input)</t>
    <phoneticPr fontId="1"/>
  </si>
  <si>
    <t>(自由に記載する)</t>
    <phoneticPr fontId="1"/>
  </si>
  <si>
    <t>one</t>
    <phoneticPr fontId="1"/>
  </si>
  <si>
    <t>two</t>
    <phoneticPr fontId="1"/>
  </si>
  <si>
    <t>three</t>
    <phoneticPr fontId="1"/>
  </si>
  <si>
    <t>four</t>
    <phoneticPr fontId="1"/>
  </si>
  <si>
    <t>five</t>
    <phoneticPr fontId="1"/>
  </si>
  <si>
    <t>six</t>
    <phoneticPr fontId="1"/>
  </si>
  <si>
    <t>seven</t>
    <phoneticPr fontId="1"/>
  </si>
  <si>
    <t>eight</t>
    <phoneticPr fontId="1"/>
  </si>
  <si>
    <t>nine</t>
    <phoneticPr fontId="1"/>
  </si>
  <si>
    <t>ten</t>
    <phoneticPr fontId="1"/>
  </si>
  <si>
    <t>取締役&amp;監査役の任期</t>
    <rPh sb="0" eb="3">
      <t>トリシマリヤク</t>
    </rPh>
    <rPh sb="8" eb="10">
      <t>ニンキ</t>
    </rPh>
    <phoneticPr fontId="1"/>
  </si>
  <si>
    <t>金融に関する事業</t>
  </si>
  <si>
    <t>洋上設備設置・運営に関する事業</t>
  </si>
  <si>
    <t>Automatic calculation by Starting month of business year.
事業年度の開始月により自動計算</t>
    <rPh sb="58" eb="60">
      <t>ジギョウ</t>
    </rPh>
    <rPh sb="60" eb="62">
      <t>ネンド</t>
    </rPh>
    <rPh sb="63" eb="65">
      <t>カイシ</t>
    </rPh>
    <rPh sb="65" eb="66">
      <t>ツキ</t>
    </rPh>
    <phoneticPr fontId="1"/>
  </si>
  <si>
    <t>SampleName</t>
    <phoneticPr fontId="1"/>
  </si>
  <si>
    <t>サンプルネーム</t>
    <phoneticPr fontId="1"/>
  </si>
  <si>
    <t>Mary Smith</t>
    <phoneticPr fontId="1"/>
  </si>
  <si>
    <t>Jennifer Williams</t>
    <phoneticPr fontId="1"/>
  </si>
  <si>
    <t>Japanese will not be automatically entered in this field when free input. If you can write in Japanese, please enter in Japanese.／自由入力の場合、この欄は日本語が自動併記されません。日本語の記入ができる方は入力してください。</t>
    <phoneticPr fontId="1"/>
  </si>
  <si>
    <t>Japanese will not be automatically entered in this field when free input. If you can write in Japanese, please enter in Japanese.／自由入力の場合、この欄は日本語が自動併記されません。日本語の記入ができる方は入力してください。</t>
  </si>
  <si>
    <t>Please enter the term of office of the company auditors, ranging from four years to ten years.
監査役の任期を、４年以上10年以内の範囲で入力してください。</t>
    <phoneticPr fontId="1"/>
  </si>
  <si>
    <t>Please enter the term of office of the directors, ranging from one year to ten years. 
取締役の任期を、1年以上10年以内の範囲で入力してください。</t>
    <phoneticPr fontId="1"/>
  </si>
  <si>
    <t>Term of office of the company auditors
監査役の任期</t>
    <phoneticPr fontId="1"/>
  </si>
  <si>
    <r>
      <t>英語による申請書等作成支援ツールにより作成</t>
    </r>
    <r>
      <rPr>
        <u/>
        <sz val="10"/>
        <color theme="1"/>
        <rFont val="游ゴシック"/>
        <family val="3"/>
        <charset val="128"/>
        <scheme val="minor"/>
      </rPr>
      <t>（取締役会を設置する株式会社）</t>
    </r>
    <phoneticPr fontId="1"/>
  </si>
  <si>
    <t>If it is unable to give public notices by way of electronic public notice due to an accident or other unavoidable circumstances, the public notices shall be publication on the Official Gazette.</t>
    <phoneticPr fontId="1"/>
  </si>
  <si>
    <t>事故その他やむを得ない事由によって電子公告による公告をすることができない場合は、官報に掲載する方法により行う。</t>
    <phoneticPr fontId="1"/>
  </si>
  <si>
    <t>A person submitting the seal (Note 2) ☑ The person submitting the seal □ The agency
届出人（注２）　　　　　　　　　　　  ☑ 印鑑提出者本人　　□ 代理人</t>
    <phoneticPr fontId="23"/>
  </si>
  <si>
    <t xml:space="preserve">☑ The registered seal certificate issued by the mayor of the municipality shall be made a reference of the attachment to the application form for registration. (Note 3) </t>
    <phoneticPr fontId="23"/>
  </si>
  <si>
    <t>☑　市区町村長作成の印鑑証明書は、登記申請書に添付のものを援用する。（注３）</t>
    <phoneticPr fontId="23"/>
  </si>
  <si>
    <t>Number of Incorporator
 (発起人の人数)</t>
    <rPh sb="29" eb="31">
      <t>ニンズウ</t>
    </rPh>
    <phoneticPr fontId="1"/>
  </si>
  <si>
    <t>Please enter the number of people in numbers (you can enter from 1 to 3).
人数を数字で入力してください（１から3まで入力可能）。</t>
    <phoneticPr fontId="1"/>
  </si>
  <si>
    <t>Amount for Incorporator 1
（発起人１の払い込む金銭の額)</t>
    <phoneticPr fontId="1"/>
  </si>
  <si>
    <t>Number of shares for Incorporator 1
（発起人１の引き受けた株式数)</t>
    <phoneticPr fontId="1"/>
  </si>
  <si>
    <t>Number of shares for Incorporator 2
（発起人２の引き受けた株式数)</t>
    <phoneticPr fontId="1"/>
  </si>
  <si>
    <t>Amount for Incorporator 2
（発起人２の払い込む金銭の額)</t>
    <phoneticPr fontId="1"/>
  </si>
  <si>
    <t>Number of shares for Incorporator 3 
（発起人３の引き受けた株式数)</t>
    <phoneticPr fontId="1"/>
  </si>
  <si>
    <t>Amount for Incorporator 3
（発起人３の払い込む金銭の額)</t>
    <phoneticPr fontId="1"/>
  </si>
  <si>
    <t>Number of Directors at Incorporation
 (設立時取締役の人数)</t>
    <rPh sb="46" eb="48">
      <t>ニンズウ</t>
    </rPh>
    <phoneticPr fontId="1"/>
  </si>
  <si>
    <t>Number of Purpose (目的数)</t>
    <rPh sb="19" eb="21">
      <t>モクテキ</t>
    </rPh>
    <rPh sb="21" eb="22">
      <t>スウ</t>
    </rPh>
    <phoneticPr fontId="1"/>
  </si>
  <si>
    <t>Please enter Representative Director's name in English.
設立時代表取締役の氏名を英語で入力してください。
Please select the "Living in Japan/Not Living in Japan" radio button.
「日本に住んでいる/日本に住んでいない」ラジオボタンを選択してください。</t>
  </si>
  <si>
    <t>Please enter Director at Incorporation 3's name in English.
設立時取締役 3 の氏名を英語で入力してください。
Please select the "Living in Japan/Not Living in Japan" radio button.
「日本に住んでいる/日本に住んでいない」ラジオボタンを選択してください。</t>
  </si>
  <si>
    <t>Please enter Director at Incorporation 4's name in English.
設立時取締役 4 の氏名を英語で入力してください。
Please select the "Living in Japan/Not Living in Japan" radio button.
「日本に住んでいる/日本に住んでいない」ラジオボタンを選択してください。</t>
  </si>
  <si>
    <t>Please enter Director at Incorporation 5's name in English.
設立時取締役 5 の氏名を英語で入力してください。
Please select the "Living in Japan/Not Living in Japan" radio button.
「日本に住んでいる/日本に住んでいない」ラジオボタンを選択してください。</t>
  </si>
  <si>
    <t>Please enter Director at Incorporation 6's name in English.
設立時取締役 6 の氏名を英語で入力してください。
Please select the "Living in Japan/Not Living in Japan" radio button.
「日本に住んでいる/日本に住んでいない」ラジオボタンを選択してください。</t>
  </si>
  <si>
    <t>Please enter Director at Incorporation 7's name in English.
設立時取締役 7 の氏名を英語で入力してください。
Please select the "Living in Japan/Not Living in Japan" radio button.
「日本に住んでいる/日本に住んでいない」ラジオボタンを選択してください。</t>
  </si>
  <si>
    <t>Please enter Director at Incorporation 8's name in English.
設立時取締役 8 の氏名を英語で入力してください。
Please select the "Living in Japan/Not Living in Japan" radio button.
「日本に住んでいる/日本に住んでいない」ラジオボタンを選択してください。</t>
  </si>
  <si>
    <t>Please enter Director at Incorporation 9's name in English.
設立時取締役 9 の氏名を英語で入力してください。
Please select the "Living in Japan/Not Living in Japan" radio button.
「日本に住んでいる/日本に住んでいない」ラジオボタンを選択してください。</t>
  </si>
  <si>
    <t>Please enter Director at Incorporation 10's name in English.
設立時取締役 10 の氏名を英語で入力してください。
Please select the "Living in Japan/Not Living in Japan" radio button.
「日本に住んでいる/日本に住んでいない」ラジオボタンを選択してください。</t>
  </si>
  <si>
    <t>Please enter Director at Incorporation 11's name in English.
設立時取締役 11 の氏名を英語で入力してください。
Please select the "Living in Japan/Not Living in Japan" radio button.
「日本に住んでいる/日本に住んでいない」ラジオボタンを選択してください。</t>
  </si>
  <si>
    <t>Please enter Director at Incorporation 12's name in English.
設立時取締役 12 の氏名を英語で入力してください。
Please select the "Living in Japan/Not Living in Japan" radio button.
「日本に住んでいる/日本に住んでいない」ラジオボタンを選択してください。</t>
  </si>
  <si>
    <t>Please enter Director at Incorporation 13's name in English.
設立時取締役 13 の氏名を英語で入力してください。
Please select the "Living in Japan/Not Living in Japan" radio button.
「日本に住んでいる/日本に住んでいない」ラジオボタンを選択してください。</t>
  </si>
  <si>
    <t>Please enter Director at Incorporation 14's name in English.
設立時取締役 14 の氏名を英語で入力してください。
Please select the "Living in Japan/Not Living in Japan" radio button.
「日本に住んでいる/日本に住んでいない」ラジオボタンを選択してください。</t>
  </si>
  <si>
    <t>Please enter Director at Incorporation 15's name in English.
設立時取締役 15 の氏名を英語で入力してください。
Please select the "Living in Japan/Not Living in Japan" radio button.
「日本に住んでいる/日本に住んでいない」ラジオボタンを選択してください。</t>
  </si>
  <si>
    <t>Please enter Director at Incorporation 16's name in English.
設立時取締役 16 の氏名を英語で入力してください。
Please select the "Living in Japan/Not Living in Japan" radio button.
「日本に住んでいる/日本に住んでいない」ラジオボタンを選択してください。</t>
  </si>
  <si>
    <t>Please enter Director at Incorporation 17's name in English.
設立時取締役 17 の氏名を英語で入力してください。
Please select the "Living in Japan/Not Living in Japan" radio button.
「日本に住んでいる/日本に住んでいない」ラジオボタンを選択してください。</t>
  </si>
  <si>
    <t>Please enter Director at Incorporation 18's name in English.
設立時取締役 18 の氏名を英語で入力してください。
Please select the "Living in Japan/Not Living in Japan" radio button.
「日本に住んでいる/日本に住んでいない」ラジオボタンを選択してください。</t>
  </si>
  <si>
    <t>Please enter Director at Incorporation 19's name in English.
設立時取締役 19 の氏名を英語で入力してください。
Please select the "Living in Japan/Not Living in Japan" radio button.
「日本に住んでいる/日本に住んでいない」ラジオボタンを選択してください。</t>
  </si>
  <si>
    <t>Please enter Director at Incorporation 20's name in English.
設立時取締役 20 の氏名を英語で入力してください。
Please select the "Living in Japan/Not Living in Japan" radio button.
「日本に住んでいる/日本に住んでいない」ラジオボタンを選択してください。</t>
  </si>
  <si>
    <t>Please enter Director at Incorporation 21's name in English.
設立時取締役 21 の氏名を英語で入力してください。
Please select the "Living in Japan/Not Living in Japan" radio button.
「日本に住んでいる/日本に住んでいない」ラジオボタンを選択してください。</t>
  </si>
  <si>
    <t>Please enter Director at Incorporation 22's name in English.
設立時取締役 22 の氏名を英語で入力してください。
Please select the "Living in Japan/Not Living in Japan" radio button.
「日本に住んでいる/日本に住んでいない」ラジオボタンを選択してください。</t>
  </si>
  <si>
    <t>Please enter Director at Incorporation 23's name in English.
設立時取締役 23 の氏名を英語で入力してください。
Please select the "Living in Japan/Not Living in Japan" radio button.
「日本に住んでいる/日本に住んでいない」ラジオボタンを選択してください。</t>
  </si>
  <si>
    <t>Please enter Director at Incorporation 24's name in English.
設立時取締役 24 の氏名を英語で入力してください。
Please select the "Living in Japan/Not Living in Japan" radio button.
「日本に住んでいる/日本に住んでいない」ラジオボタンを選択してください。</t>
  </si>
  <si>
    <t>Please enter Director at Incorporation 25's name in English.
設立時取締役 25 の氏名を英語で入力してください。
Please select the "Living in Japan/Not Living in Japan" radio button.
「日本に住んでいる/日本に住んでいない」ラジオボタンを選択してください。</t>
  </si>
  <si>
    <t>Please enter Director at Incorporation 26's name in English.
設立時取締役 26 の氏名を英語で入力してください。
Please select the "Living in Japan/Not Living in Japan" radio button.
「日本に住んでいる/日本に住んでいない」ラジオボタンを選択してください。</t>
  </si>
  <si>
    <t>Please enter Director at Incorporation 27's name in English.
設立時取締役 27 の氏名を英語で入力してください。
Please select the "Living in Japan/Not Living in Japan" radio button.
「日本に住んでいる/日本に住んでいない」ラジオボタンを選択してください。</t>
  </si>
  <si>
    <t>Please enter Director at Incorporation 28's name in English.
設立時取締役 28 の氏名を英語で入力してください。
Please select the "Living in Japan/Not Living in Japan" radio button.
「日本に住んでいる/日本に住んでいない」ラジオボタンを選択してください。</t>
  </si>
  <si>
    <t>Please enter Director at Incorporation 29's name in English.
設立時取締役 29 の氏名を英語で入力してください。
Please select the "Living in Japan/Not Living in Japan" radio button.
「日本に住んでいる/日本に住んでいない」ラジオボタンを選択してください。</t>
  </si>
  <si>
    <t>Please enter Director at Incorporation 30's name in English.
設立時取締役 30 の氏名を英語で入力してください。
Please select the "Living in Japan/Not Living in Japan" radio button.
「日本に住んでいる/日本に住んでいない」ラジオボタンを選択してください。</t>
  </si>
  <si>
    <t>Please enter Director at Incorporation 31's name in English.
設立時取締役 31 の氏名を英語で入力してください。
Please select the "Living in Japan/Not Living in Japan" radio button.
「日本に住んでいる/日本に住んでいない」ラジオボタンを選択してください。</t>
  </si>
  <si>
    <t>Please enter Director at Incorporation 32's name in English.
設立時取締役 32 の氏名を英語で入力してください。
Please select the "Living in Japan/Not Living in Japan" radio button.
「日本に住んでいる/日本に住んでいない」ラジオボタンを選択してください。</t>
  </si>
  <si>
    <t>Please enter Director at Incorporation 33's name in English.
設立時取締役 33 の氏名を英語で入力してください。
Please select the "Living in Japan/Not Living in Japan" radio button.
「日本に住んでいる/日本に住んでいない」ラジオボタンを選択してください。</t>
  </si>
  <si>
    <t>Please enter Director at Incorporation 34's name in English.
設立時取締役 34 の氏名を英語で入力してください。
Please select the "Living in Japan/Not Living in Japan" radio button.
「日本に住んでいる/日本に住んでいない」ラジオボタンを選択してください。</t>
  </si>
  <si>
    <t>Please enter Director at Incorporation 35's name in English.
設立時取締役 35 の氏名を英語で入力してください。
Please select the "Living in Japan/Not Living in Japan" radio button.
「日本に住んでいる/日本に住んでいない」ラジオボタンを選択してください。</t>
  </si>
  <si>
    <t>Please enter Director at Incorporation 36's name in English.
設立時取締役 36 の氏名を英語で入力してください。
Please select the "Living in Japan/Not Living in Japan" radio button.
「日本に住んでいる/日本に住んでいない」ラジオボタンを選択してください。</t>
  </si>
  <si>
    <t>Please enter Director at Incorporation 37's name in English.
設立時取締役 37 の氏名を英語で入力してください。
Please select the "Living in Japan/Not Living in Japan" radio button.
「日本に住んでいる/日本に住んでいない」ラジオボタンを選択してください。</t>
  </si>
  <si>
    <t>Please enter Director at Incorporation 38's name in English.
設立時取締役 38 の氏名を英語で入力してください。
Please select the "Living in Japan/Not Living in Japan" radio button.
「日本に住んでいる/日本に住んでいない」ラジオボタンを選択してください。</t>
  </si>
  <si>
    <t>Please enter Director at Incorporation 39's name in English.
設立時取締役 39 の氏名を英語で入力してください。
Please select the "Living in Japan/Not Living in Japan" radio button.
「日本に住んでいる/日本に住んでいない」ラジオボタンを選択してください。</t>
  </si>
  <si>
    <t>Please enter Director at Incorporation 40's name in English.
設立時取締役 40 の氏名を英語で入力してください。
Please select the "Living in Japan/Not Living in Japan" radio button.
「日本に住んでいる/日本に住んでいない」ラジオボタンを選択してください。</t>
  </si>
  <si>
    <t>Please enter Director at Incorporation 41's name in English.
設立時取締役 41 の氏名を英語で入力してください。
Please select the "Living in Japan/Not Living in Japan" radio button.
「日本に住んでいる/日本に住んでいない」ラジオボタンを選択してください。</t>
  </si>
  <si>
    <t>Please enter Director at Incorporation 42's name in English.
設立時取締役 42 の氏名を英語で入力してください。
Please select the "Living in Japan/Not Living in Japan" radio button.
「日本に住んでいる/日本に住んでいない」ラジオボタンを選択してください。</t>
  </si>
  <si>
    <t>Please enter Director at Incorporation 43's name in English.
設立時取締役 43 の氏名を英語で入力してください。
Please select the "Living in Japan/Not Living in Japan" radio button.
「日本に住んでいる/日本に住んでいない」ラジオボタンを選択してください。</t>
  </si>
  <si>
    <t>Please enter Director at Incorporation 44's name in English.
設立時取締役 44 の氏名を英語で入力してください。
Please select the "Living in Japan/Not Living in Japan" radio button.
「日本に住んでいる/日本に住んでいない」ラジオボタンを選択してください。</t>
  </si>
  <si>
    <t>Please enter Director at Incorporation 45's name in English.
設立時取締役 45 の氏名を英語で入力してください。
Please select the "Living in Japan/Not Living in Japan" radio button.
「日本に住んでいる/日本に住んでいない」ラジオボタンを選択してください。</t>
  </si>
  <si>
    <t>Please enter Director at Incorporation 46's name in English.
設立時取締役 46 の氏名を英語で入力してください。
Please select the "Living in Japan/Not Living in Japan" radio button.
「日本に住んでいる/日本に住んでいない」ラジオボタンを選択してください。</t>
  </si>
  <si>
    <t>Please enter Director at Incorporation 47's name in English.
設立時取締役 47 の氏名を英語で入力してください。
Please select the "Living in Japan/Not Living in Japan" radio button.
「日本に住んでいる/日本に住んでいない」ラジオボタンを選択してください。</t>
  </si>
  <si>
    <t>Please enter Director at Incorporation 48's name in English.
設立時取締役 48 の氏名を英語で入力してください。
Please select the "Living in Japan/Not Living in Japan" radio button.
「日本に住んでいる/日本に住んでいない」ラジオボタンを選択してください。</t>
  </si>
  <si>
    <t>Please enter Director at Incorporation 49's name in English.
設立時取締役 49 の氏名を英語で入力してください。
Please select the "Living in Japan/Not Living in Japan" radio button.
「日本に住んでいる/日本に住んでいない」ラジオボタンを選択してください。</t>
  </si>
  <si>
    <t>Please enter Director at Incorporation 50's name in English.
設立時取締役 50 の氏名を英語で入力してください。
Please select the "Living in Japan/Not Living in Japan" radio button.
「日本に住んでいる/日本に住んでいない」ラジオボタンを選択してください。</t>
  </si>
  <si>
    <t>Please enter Auditor at Incorporation's name in English.
設立時監査役の氏名を英語で入力してください。
Please select the "Living in Japan/Not Living in Japan" radio button.
「日本に住んでいる/日本に住んでいない」ラジオボタンを選択してください。</t>
  </si>
  <si>
    <t>Please enter Incorporator 1's name in English.
発起人 1 の氏名を英語で入力してください。
Please select the "Living in Japan/Not Living in Japan" radio button.
「日本に住んでいる/日本に住んでいない」ラジオボタンを選択してください。</t>
  </si>
  <si>
    <t>Please enter Incorporator 2's name in English.
発起人 2 の氏名を英語で入力してください。
Please select the "Living in Japan/Not Living in Japan" radio button.
「日本に住んでいる/日本に住んでいない」ラジオボタンを選択してください。</t>
  </si>
  <si>
    <t>Please enter Incorporator 3's name in English.
発起人 3 の氏名を英語で入力してください。
Please select the "Living in Japan/Not Living in Japan" radio button.
「日本に住んでいる/日本に住んでいない」ラジオボタンを選択してください。</t>
  </si>
  <si>
    <t>Example 1955/02/01(yyyy/mm/dd)
例 1955/02/01(yyyy/mm/dd)</t>
    <phoneticPr fontId="1"/>
  </si>
  <si>
    <t>Zip code of Representative Director's address
（設立時代表取締役の住所の郵便番号）</t>
    <rPh sb="50" eb="52">
      <t>ダイヒョウ</t>
    </rPh>
    <phoneticPr fontId="1"/>
  </si>
  <si>
    <t>Zip code of Director at Incorporation 11's address
（設立時取締役 11の住所の郵便番号）</t>
    <phoneticPr fontId="1"/>
  </si>
  <si>
    <t>Zip code of Director at Incorporation 12's address
（設立時取締役 12の住所の郵便番号）</t>
    <phoneticPr fontId="1"/>
  </si>
  <si>
    <t>Zip code of Director at Incorporation 13's address
（設立時取締役 13の住所の郵便番号）</t>
    <phoneticPr fontId="1"/>
  </si>
  <si>
    <t>Zip code of Director at Incorporation 14's address
（設立時取締役 14の住所の郵便番号）</t>
    <phoneticPr fontId="1"/>
  </si>
  <si>
    <t>Zip code of Director at Incorporation 15's address
（設立時取締役 15の住所の郵便番号）</t>
    <phoneticPr fontId="1"/>
  </si>
  <si>
    <t>Zip code of Director at Incorporation 16's address
（設立時取締役 16の住所の郵便番号）</t>
    <phoneticPr fontId="1"/>
  </si>
  <si>
    <t>Zip code of Director at Incorporation 17's address
（設立時取締役 17の住所の郵便番号）</t>
    <phoneticPr fontId="1"/>
  </si>
  <si>
    <t>Zip code of Director at Incorporation 18's address
（設立時取締役 18の住所の郵便番号）</t>
    <phoneticPr fontId="1"/>
  </si>
  <si>
    <t>Zip code of Director at Incorporation 19's address
（設立時取締役 19の住所の郵便番号）</t>
    <phoneticPr fontId="1"/>
  </si>
  <si>
    <t>Zip code of Director at Incorporation 20's address
（設立時取締役 20の住所の郵便番号）</t>
    <phoneticPr fontId="1"/>
  </si>
  <si>
    <t>Zip code of Director at Incorporation 21's address
（設立時取締役 21の住所の郵便番号）</t>
    <phoneticPr fontId="1"/>
  </si>
  <si>
    <t>Zip code of Director at Incorporation 22's address
（設立時取締役 22の住所の郵便番号）</t>
    <phoneticPr fontId="1"/>
  </si>
  <si>
    <t>Zip code of Director at Incorporation 23's address
（設立時取締役 23の住所の郵便番号）</t>
    <phoneticPr fontId="1"/>
  </si>
  <si>
    <t>Zip code of Director at Incorporation 24's address
（設立時取締役 24の住所の郵便番号）</t>
    <phoneticPr fontId="1"/>
  </si>
  <si>
    <t>Zip code of Director at Incorporation 25's address
（設立時取締役 25の住所の郵便番号）</t>
    <phoneticPr fontId="1"/>
  </si>
  <si>
    <t>Zip code of Director at Incorporation 26's address
（設立時取締役 26の住所の郵便番号）</t>
    <phoneticPr fontId="1"/>
  </si>
  <si>
    <t>Zip code of Director at Incorporation 27's address
（設立時取締役 27の住所の郵便番号）</t>
    <phoneticPr fontId="1"/>
  </si>
  <si>
    <t>Zip code of Director at Incorporation 28's address
（設立時取締役 28の住所の郵便番号）</t>
    <phoneticPr fontId="1"/>
  </si>
  <si>
    <t>Zip code of Director at Incorporation 29's address
（設立時取締役 29の住所の郵便番号）</t>
    <phoneticPr fontId="1"/>
  </si>
  <si>
    <t>Zip code of Director at Incorporation 30's address
（設立時取締役 30の住所の郵便番号）</t>
    <phoneticPr fontId="1"/>
  </si>
  <si>
    <t>Zip code of Director at Incorporation 31's address
（設立時取締役 31の住所の郵便番号）</t>
    <phoneticPr fontId="1"/>
  </si>
  <si>
    <t>Zip code of Director at Incorporation 32's address
（設立時取締役 32の住所の郵便番号）</t>
    <phoneticPr fontId="1"/>
  </si>
  <si>
    <t>Zip code of Director at Incorporation 33's address
（設立時取締役 33の住所の郵便番号）</t>
    <phoneticPr fontId="1"/>
  </si>
  <si>
    <t>Zip code of Director at Incorporation 34's address
（設立時取締役 34の住所の郵便番号）</t>
    <phoneticPr fontId="1"/>
  </si>
  <si>
    <t>Zip code of Director at Incorporation 35's address
（設立時取締役 35の住所の郵便番号）</t>
    <phoneticPr fontId="1"/>
  </si>
  <si>
    <t>Zip code of Director at Incorporation 36's address
（設立時取締役 36の住所の郵便番号）</t>
    <phoneticPr fontId="1"/>
  </si>
  <si>
    <t>Zip code of Director at Incorporation 37's address
（設立時取締役 37の住所の郵便番号）</t>
    <phoneticPr fontId="1"/>
  </si>
  <si>
    <t>Zip code of Director at Incorporation 38's address
（設立時取締役 38の住所の郵便番号）</t>
    <phoneticPr fontId="1"/>
  </si>
  <si>
    <t>Zip code of Director at Incorporation 39's address
（設立時取締役 39の住所の郵便番号）</t>
    <phoneticPr fontId="1"/>
  </si>
  <si>
    <t>Zip code of Director at Incorporation 40's address
（設立時取締役 40の住所の郵便番号）</t>
    <phoneticPr fontId="1"/>
  </si>
  <si>
    <t>Zip code of Director at Incorporation 41's address
（設立時取締役 41の住所の郵便番号）</t>
    <phoneticPr fontId="1"/>
  </si>
  <si>
    <t>Zip code of Director at Incorporation 42's address
（設立時取締役 42の住所の郵便番号）</t>
    <phoneticPr fontId="1"/>
  </si>
  <si>
    <t>Zip code of Director at Incorporation 43's address
（設立時取締役 43の住所の郵便番号）</t>
    <phoneticPr fontId="1"/>
  </si>
  <si>
    <t>Zip code of Director at Incorporation 44's address
（設立時取締役 44の住所の郵便番号）</t>
    <phoneticPr fontId="1"/>
  </si>
  <si>
    <t>Zip code of Director at Incorporation 45's address
（設立時取締役 45の住所の郵便番号）</t>
    <phoneticPr fontId="1"/>
  </si>
  <si>
    <t>Zip code of Director at Incorporation 46's address
（設立時取締役 46の住所の郵便番号）</t>
    <phoneticPr fontId="1"/>
  </si>
  <si>
    <t>Zip code of Director at Incorporation 47's address
（設立時取締役 47の住所の郵便番号）</t>
    <phoneticPr fontId="1"/>
  </si>
  <si>
    <t>Zip code of Director at Incorporation 48's address
（設立時取締役 48の住所の郵便番号）</t>
    <phoneticPr fontId="1"/>
  </si>
  <si>
    <t>Zip code of Director at Incorporation 49's address
（設立時取締役 49の住所の郵便番号）</t>
    <phoneticPr fontId="1"/>
  </si>
  <si>
    <t>Zip code of Director at Incorporation 50's address
（設立時取締役 50の住所の郵便番号）</t>
    <phoneticPr fontId="1"/>
  </si>
  <si>
    <t>Zip code of Auditor at Incorporation's address
（設立時監査役の住所の郵便番号）</t>
    <phoneticPr fontId="1"/>
  </si>
  <si>
    <t>Zip code of Head Office
（本店の所在地の郵便番号）</t>
    <phoneticPr fontId="1"/>
  </si>
  <si>
    <t>When enter zip code, address will be automatically filled in.
郵便番号を入力すると住所が自動入力されます。</t>
  </si>
  <si>
    <t>Please enter the building name and room number only if required.
建物名と部屋番号を入力する必要がある場合にのみ入力してください。</t>
  </si>
  <si>
    <t>Please enter the zip code of Representative Director's address.
設立時代表取締役の住所の郵便番号を入力してください。</t>
    <rPh sb="73" eb="75">
      <t>ジュウショ</t>
    </rPh>
    <rPh sb="76" eb="80">
      <t>ユウビンバンゴウ</t>
    </rPh>
    <rPh sb="81" eb="83">
      <t>ニュウリョク</t>
    </rPh>
    <phoneticPr fontId="1"/>
  </si>
  <si>
    <t>Please enter the street adress of Representative Director.
設立時代表取締役の住所の番地を入力してください。</t>
    <rPh sb="68" eb="70">
      <t>ジュウショ</t>
    </rPh>
    <rPh sb="71" eb="73">
      <t>バンチ</t>
    </rPh>
    <rPh sb="74" eb="76">
      <t>ニュウリョク</t>
    </rPh>
    <phoneticPr fontId="1"/>
  </si>
  <si>
    <t>Please enter Director at Incorporation 2's name in English.
設立時取締役 2 の氏名を英語で入力してください。
Please select the "Living in Japan/Not Living in Japan" radio button.
「日本に住んでいる/日本に住んでいない」ラジオボタンを選択してください。</t>
    <phoneticPr fontId="1"/>
  </si>
  <si>
    <t>Please enter the zip code of Director at Incorporation 2's address.
設立時取締役 2 の住所の郵便番号を入力してください。</t>
    <rPh sb="78" eb="80">
      <t>ジュウショ</t>
    </rPh>
    <rPh sb="81" eb="85">
      <t>ユウビンバンゴウ</t>
    </rPh>
    <rPh sb="86" eb="88">
      <t>ニュウリョク</t>
    </rPh>
    <phoneticPr fontId="1"/>
  </si>
  <si>
    <t>Please enter the street adress of Director at Incorporation 2.
設立時取締役 2 の住所の番地を入力してください。</t>
    <rPh sb="73" eb="75">
      <t>ジュウショ</t>
    </rPh>
    <rPh sb="76" eb="78">
      <t>バンチ</t>
    </rPh>
    <rPh sb="79" eb="81">
      <t>ニュウリョク</t>
    </rPh>
    <phoneticPr fontId="1"/>
  </si>
  <si>
    <t>Please enter the zip code of Auditor at Incorporation's address.
設立時監査役の住所の郵便番号を入力してください。</t>
    <rPh sb="72" eb="74">
      <t>ジュウショ</t>
    </rPh>
    <rPh sb="75" eb="79">
      <t>ユウビンバンゴウ</t>
    </rPh>
    <rPh sb="80" eb="82">
      <t>ニュウリョク</t>
    </rPh>
    <phoneticPr fontId="1"/>
  </si>
  <si>
    <t>Please enter the street adress of Auditor at Incorporation.
設立時監査役の住所の番地を入力してください。</t>
    <rPh sb="67" eb="69">
      <t>ジュウショ</t>
    </rPh>
    <rPh sb="70" eb="72">
      <t>バンチ</t>
    </rPh>
    <rPh sb="73" eb="75">
      <t>ニュウリョク</t>
    </rPh>
    <phoneticPr fontId="1"/>
  </si>
  <si>
    <t>Please enter the zip code of Director at Incorporation 3's address.
設立時取締役 3 の住所の郵便番号を入力してください。</t>
    <rPh sb="78" eb="80">
      <t>ジュウショ</t>
    </rPh>
    <rPh sb="81" eb="85">
      <t>ユウビンバンゴウ</t>
    </rPh>
    <rPh sb="86" eb="88">
      <t>ニュウリョク</t>
    </rPh>
    <phoneticPr fontId="1"/>
  </si>
  <si>
    <t>Please enter the street adress of Director at Incorporation 3.
設立時取締役 3 の住所の番地を入力してください。</t>
    <rPh sb="73" eb="75">
      <t>ジュウショ</t>
    </rPh>
    <rPh sb="76" eb="78">
      <t>バンチ</t>
    </rPh>
    <rPh sb="79" eb="81">
      <t>ニュウリョク</t>
    </rPh>
    <phoneticPr fontId="1"/>
  </si>
  <si>
    <t>Please enter the zip code of Director at Incorporation 4's address.
設立時取締役 4 の住所の郵便番号を入力してください。</t>
    <rPh sb="78" eb="80">
      <t>ジュウショ</t>
    </rPh>
    <rPh sb="81" eb="85">
      <t>ユウビンバンゴウ</t>
    </rPh>
    <rPh sb="86" eb="88">
      <t>ニュウリョク</t>
    </rPh>
    <phoneticPr fontId="1"/>
  </si>
  <si>
    <t>Please enter the street adress of Director at Incorporation 4.
設立時取締役 4 の住所の番地を入力してください。</t>
    <rPh sb="73" eb="75">
      <t>ジュウショ</t>
    </rPh>
    <rPh sb="76" eb="78">
      <t>バンチ</t>
    </rPh>
    <rPh sb="79" eb="81">
      <t>ニュウリョク</t>
    </rPh>
    <phoneticPr fontId="1"/>
  </si>
  <si>
    <t>Please enter the zip code of Director at Incorporation 5's address.
設立時取締役 5 の住所の郵便番号を入力してください。</t>
    <rPh sb="78" eb="80">
      <t>ジュウショ</t>
    </rPh>
    <rPh sb="81" eb="85">
      <t>ユウビンバンゴウ</t>
    </rPh>
    <rPh sb="86" eb="88">
      <t>ニュウリョク</t>
    </rPh>
    <phoneticPr fontId="1"/>
  </si>
  <si>
    <t>Please enter the street adress of Director at Incorporation 5.
設立時取締役 5 の住所の番地を入力してください。</t>
    <rPh sb="73" eb="75">
      <t>ジュウショ</t>
    </rPh>
    <rPh sb="76" eb="78">
      <t>バンチ</t>
    </rPh>
    <rPh sb="79" eb="81">
      <t>ニュウリョク</t>
    </rPh>
    <phoneticPr fontId="1"/>
  </si>
  <si>
    <t>Please enter home country address of Representative Director in English.
設立時代表取締役の本国の住所を英語で入力してください</t>
    <rPh sb="82" eb="84">
      <t>ホンゴク</t>
    </rPh>
    <rPh sb="85" eb="87">
      <t>ジュウショ</t>
    </rPh>
    <rPh sb="88" eb="90">
      <t>エイゴ</t>
    </rPh>
    <rPh sb="91" eb="93">
      <t>ニュウリョク</t>
    </rPh>
    <phoneticPr fontId="1"/>
  </si>
  <si>
    <t>Please enter home country address of Director at Incorporation 5 in English. 
設立時取締役 5 の本国の住所を英語で入力してください</t>
    <rPh sb="88" eb="90">
      <t>ホンゴク</t>
    </rPh>
    <rPh sb="91" eb="93">
      <t>ジュウショ</t>
    </rPh>
    <rPh sb="94" eb="96">
      <t>エイゴ</t>
    </rPh>
    <rPh sb="97" eb="99">
      <t>ニュウリョク</t>
    </rPh>
    <phoneticPr fontId="1"/>
  </si>
  <si>
    <t>Please enter home country address of Director at Incorporation 4 in English. 
設立時取締役 4 の本国の住所を英語で入力してください</t>
    <rPh sb="88" eb="90">
      <t>ホンゴク</t>
    </rPh>
    <rPh sb="91" eb="93">
      <t>ジュウショ</t>
    </rPh>
    <rPh sb="94" eb="96">
      <t>エイゴ</t>
    </rPh>
    <rPh sb="97" eb="99">
      <t>ニュウリョク</t>
    </rPh>
    <phoneticPr fontId="1"/>
  </si>
  <si>
    <t>Please enter home country address of Director at Incorporation 3 in English. 
設立時取締役 3 の本国の住所を英語で入力してください</t>
    <rPh sb="88" eb="90">
      <t>ホンゴク</t>
    </rPh>
    <rPh sb="91" eb="93">
      <t>ジュウショ</t>
    </rPh>
    <rPh sb="94" eb="96">
      <t>エイゴ</t>
    </rPh>
    <rPh sb="97" eb="99">
      <t>ニュウリョク</t>
    </rPh>
    <phoneticPr fontId="1"/>
  </si>
  <si>
    <t>Please enter home country address of Director at Incorporation 2 in English. 
設立時取締役 2 の本国の住所を英語で入力してください</t>
    <rPh sb="88" eb="90">
      <t>ホンゴク</t>
    </rPh>
    <rPh sb="91" eb="93">
      <t>ジュウショ</t>
    </rPh>
    <rPh sb="94" eb="96">
      <t>エイゴ</t>
    </rPh>
    <rPh sb="97" eb="99">
      <t>ニュウリョク</t>
    </rPh>
    <phoneticPr fontId="1"/>
  </si>
  <si>
    <t>Please enter the zip code of Director at Incorporation 6's address.
設立時取締役 6 の住所の郵便番号を入力してください。</t>
    <rPh sb="78" eb="80">
      <t>ジュウショ</t>
    </rPh>
    <rPh sb="81" eb="85">
      <t>ユウビンバンゴウ</t>
    </rPh>
    <rPh sb="86" eb="88">
      <t>ニュウリョク</t>
    </rPh>
    <phoneticPr fontId="1"/>
  </si>
  <si>
    <t>Please enter the street adress of Director at Incorporation 6.
設立時取締役 6 の住所の番地を入力してください。</t>
    <rPh sb="73" eb="75">
      <t>ジュウショ</t>
    </rPh>
    <rPh sb="76" eb="78">
      <t>バンチ</t>
    </rPh>
    <rPh sb="79" eb="81">
      <t>ニュウリョク</t>
    </rPh>
    <phoneticPr fontId="1"/>
  </si>
  <si>
    <t>Please enter home country address of Director at Incorporation 6 in English. 
設立時取締役 6 の本国の住所を英語で入力してください</t>
    <rPh sb="88" eb="90">
      <t>ホンゴク</t>
    </rPh>
    <rPh sb="91" eb="93">
      <t>ジュウショ</t>
    </rPh>
    <rPh sb="94" eb="96">
      <t>エイゴ</t>
    </rPh>
    <rPh sb="97" eb="99">
      <t>ニュウリョク</t>
    </rPh>
    <phoneticPr fontId="1"/>
  </si>
  <si>
    <t>Please enter the zip code of Director at Incorporation 7's address.
設立時取締役 7 の住所の郵便番号を入力してください。</t>
    <rPh sb="78" eb="80">
      <t>ジュウショ</t>
    </rPh>
    <rPh sb="81" eb="85">
      <t>ユウビンバンゴウ</t>
    </rPh>
    <rPh sb="86" eb="88">
      <t>ニュウリョク</t>
    </rPh>
    <phoneticPr fontId="1"/>
  </si>
  <si>
    <t>Please enter the street adress of Director at Incorporation 7.
設立時取締役 7 の住所の番地を入力してください。</t>
    <rPh sb="73" eb="75">
      <t>ジュウショ</t>
    </rPh>
    <rPh sb="76" eb="78">
      <t>バンチ</t>
    </rPh>
    <rPh sb="79" eb="81">
      <t>ニュウリョク</t>
    </rPh>
    <phoneticPr fontId="1"/>
  </si>
  <si>
    <t>Please enter home country address of Director at Incorporation 7 in English.
設立時取締役 7 の本国の住所を英語で入力してください</t>
    <rPh sb="87" eb="89">
      <t>ホンゴク</t>
    </rPh>
    <rPh sb="90" eb="92">
      <t>ジュウショ</t>
    </rPh>
    <rPh sb="93" eb="95">
      <t>エイゴ</t>
    </rPh>
    <rPh sb="96" eb="98">
      <t>ニュウリョク</t>
    </rPh>
    <phoneticPr fontId="1"/>
  </si>
  <si>
    <t>Please enter the zip code of Director at Incorporation 8's address.
設立時取締役 8 の住所の郵便番号を入力してください。</t>
    <rPh sb="78" eb="80">
      <t>ジュウショ</t>
    </rPh>
    <rPh sb="81" eb="85">
      <t>ユウビンバンゴウ</t>
    </rPh>
    <rPh sb="86" eb="88">
      <t>ニュウリョク</t>
    </rPh>
    <phoneticPr fontId="1"/>
  </si>
  <si>
    <t>Please enter the street adress of Director at Incorporation 8.
設立時取締役 8 の住所の番地を入力してください。</t>
    <rPh sb="73" eb="75">
      <t>ジュウショ</t>
    </rPh>
    <rPh sb="76" eb="78">
      <t>バンチ</t>
    </rPh>
    <rPh sb="79" eb="81">
      <t>ニュウリョク</t>
    </rPh>
    <phoneticPr fontId="1"/>
  </si>
  <si>
    <t>Please enter home country address of Director at Incorporation 8 in English.
設立時取締役 8 の本国の住所を英語で入力してください</t>
    <rPh sb="87" eb="89">
      <t>ホンゴク</t>
    </rPh>
    <rPh sb="90" eb="92">
      <t>ジュウショ</t>
    </rPh>
    <rPh sb="93" eb="95">
      <t>エイゴ</t>
    </rPh>
    <rPh sb="96" eb="98">
      <t>ニュウリョク</t>
    </rPh>
    <phoneticPr fontId="1"/>
  </si>
  <si>
    <t>Please enter the zip code of Director at Incorporation 9's address.
設立時取締役 9 の住所の郵便番号を入力してください。</t>
    <rPh sb="78" eb="80">
      <t>ジュウショ</t>
    </rPh>
    <rPh sb="81" eb="85">
      <t>ユウビンバンゴウ</t>
    </rPh>
    <rPh sb="86" eb="88">
      <t>ニュウリョク</t>
    </rPh>
    <phoneticPr fontId="1"/>
  </si>
  <si>
    <t>Please enter the street adress of Director at Incorporation 9.
設立時取締役 9 の住所の番地を入力してください。</t>
    <rPh sb="73" eb="75">
      <t>ジュウショ</t>
    </rPh>
    <rPh sb="76" eb="78">
      <t>バンチ</t>
    </rPh>
    <rPh sb="79" eb="81">
      <t>ニュウリョク</t>
    </rPh>
    <phoneticPr fontId="1"/>
  </si>
  <si>
    <t>Please enter home country address of Director at Incorporation 9 in English.
設立時取締役 9 の本国の住所を英語で入力してください</t>
    <rPh sb="87" eb="89">
      <t>ホンゴク</t>
    </rPh>
    <rPh sb="90" eb="92">
      <t>ジュウショ</t>
    </rPh>
    <rPh sb="93" eb="95">
      <t>エイゴ</t>
    </rPh>
    <rPh sb="96" eb="98">
      <t>ニュウリョク</t>
    </rPh>
    <phoneticPr fontId="1"/>
  </si>
  <si>
    <t>Please enter the zip code of Director at Incorporation 10's address.
設立時取締役 10 の住所の郵便番号を入力してください。</t>
    <rPh sb="80" eb="82">
      <t>ジュウショ</t>
    </rPh>
    <rPh sb="83" eb="87">
      <t>ユウビンバンゴウ</t>
    </rPh>
    <rPh sb="88" eb="90">
      <t>ニュウリョク</t>
    </rPh>
    <phoneticPr fontId="1"/>
  </si>
  <si>
    <t>Please enter the street adress of Director at Incorporation 10.
設立時取締役 10 の住所の番地を入力してください。</t>
    <rPh sb="75" eb="77">
      <t>ジュウショ</t>
    </rPh>
    <rPh sb="78" eb="80">
      <t>バンチ</t>
    </rPh>
    <rPh sb="81" eb="83">
      <t>ニュウリョク</t>
    </rPh>
    <phoneticPr fontId="1"/>
  </si>
  <si>
    <t>Please enter home country address of Director at Incorporation 10 in English.
設立時取締役 10 の本国の住所を英語で入力してください</t>
    <rPh sb="89" eb="91">
      <t>ホンゴク</t>
    </rPh>
    <rPh sb="92" eb="94">
      <t>ジュウショ</t>
    </rPh>
    <rPh sb="95" eb="97">
      <t>エイゴ</t>
    </rPh>
    <rPh sb="98" eb="100">
      <t>ニュウリョク</t>
    </rPh>
    <phoneticPr fontId="1"/>
  </si>
  <si>
    <t>Please enter the zip code of Director at Incorporation 11's address.
設立時取締役 11 の住所の郵便番号を入力してください。</t>
    <rPh sb="80" eb="82">
      <t>ジュウショ</t>
    </rPh>
    <rPh sb="83" eb="87">
      <t>ユウビンバンゴウ</t>
    </rPh>
    <rPh sb="88" eb="90">
      <t>ニュウリョク</t>
    </rPh>
    <phoneticPr fontId="1"/>
  </si>
  <si>
    <t>Please enter the street adress of Director at Incorporation 11.
設立時取締役 11 の住所の番地を入力してください。</t>
    <rPh sb="75" eb="77">
      <t>ジュウショ</t>
    </rPh>
    <rPh sb="78" eb="80">
      <t>バンチ</t>
    </rPh>
    <rPh sb="81" eb="83">
      <t>ニュウリョク</t>
    </rPh>
    <phoneticPr fontId="1"/>
  </si>
  <si>
    <t>Please enter home country address of Director at Incorporation 11 in English.
設立時取締役 11 の本国の住所を英語で入力してください</t>
    <rPh sb="89" eb="91">
      <t>ホンゴク</t>
    </rPh>
    <rPh sb="92" eb="94">
      <t>ジュウショ</t>
    </rPh>
    <rPh sb="95" eb="97">
      <t>エイゴ</t>
    </rPh>
    <rPh sb="98" eb="100">
      <t>ニュウリョク</t>
    </rPh>
    <phoneticPr fontId="1"/>
  </si>
  <si>
    <t>Please enter the zip code of Director at Incorporation 12's address.
設立時取締役 12 の住所の郵便番号を入力してください。</t>
    <rPh sb="80" eb="82">
      <t>ジュウショ</t>
    </rPh>
    <rPh sb="83" eb="87">
      <t>ユウビンバンゴウ</t>
    </rPh>
    <rPh sb="88" eb="90">
      <t>ニュウリョク</t>
    </rPh>
    <phoneticPr fontId="1"/>
  </si>
  <si>
    <t>Please enter the street adress of Director at Incorporation 12.
設立時取締役 12 の住所の番地を入力してください。</t>
    <rPh sb="75" eb="77">
      <t>ジュウショ</t>
    </rPh>
    <rPh sb="78" eb="80">
      <t>バンチ</t>
    </rPh>
    <rPh sb="81" eb="83">
      <t>ニュウリョク</t>
    </rPh>
    <phoneticPr fontId="1"/>
  </si>
  <si>
    <t>Please enter home country address of Director at Incorporation 12 in English.
設立時取締役 12 の本国の住所を英語で入力してください</t>
    <rPh sb="89" eb="91">
      <t>ホンゴク</t>
    </rPh>
    <rPh sb="92" eb="94">
      <t>ジュウショ</t>
    </rPh>
    <rPh sb="95" eb="97">
      <t>エイゴ</t>
    </rPh>
    <rPh sb="98" eb="100">
      <t>ニュウリョク</t>
    </rPh>
    <phoneticPr fontId="1"/>
  </si>
  <si>
    <t>Please enter the zip code of Director at Incorporation 13's address.
設立時取締役 13 の住所の郵便番号を入力してください。</t>
    <rPh sb="80" eb="82">
      <t>ジュウショ</t>
    </rPh>
    <rPh sb="83" eb="87">
      <t>ユウビンバンゴウ</t>
    </rPh>
    <rPh sb="88" eb="90">
      <t>ニュウリョク</t>
    </rPh>
    <phoneticPr fontId="1"/>
  </si>
  <si>
    <t>Please enter the street adress of Director at Incorporation 13.
設立時取締役 13 の住所の番地を入力してください。</t>
    <rPh sb="75" eb="77">
      <t>ジュウショ</t>
    </rPh>
    <rPh sb="78" eb="80">
      <t>バンチ</t>
    </rPh>
    <rPh sb="81" eb="83">
      <t>ニュウリョク</t>
    </rPh>
    <phoneticPr fontId="1"/>
  </si>
  <si>
    <t>Please enter home country address of Director at Incorporation 13 in English.
設立時取締役 13 の本国の住所を英語で入力してください</t>
    <rPh sb="89" eb="91">
      <t>ホンゴク</t>
    </rPh>
    <rPh sb="92" eb="94">
      <t>ジュウショ</t>
    </rPh>
    <rPh sb="95" eb="97">
      <t>エイゴ</t>
    </rPh>
    <rPh sb="98" eb="100">
      <t>ニュウリョク</t>
    </rPh>
    <phoneticPr fontId="1"/>
  </si>
  <si>
    <t>Please enter the zip code of Director at Incorporation 14's address.
設立時取締役 14 の住所の郵便番号を入力してください。</t>
    <rPh sb="80" eb="82">
      <t>ジュウショ</t>
    </rPh>
    <rPh sb="83" eb="87">
      <t>ユウビンバンゴウ</t>
    </rPh>
    <rPh sb="88" eb="90">
      <t>ニュウリョク</t>
    </rPh>
    <phoneticPr fontId="1"/>
  </si>
  <si>
    <t>Please enter the street adress of Director at Incorporation 14.
設立時取締役 14 の住所の番地を入力してください。</t>
    <rPh sb="75" eb="77">
      <t>ジュウショ</t>
    </rPh>
    <rPh sb="78" eb="80">
      <t>バンチ</t>
    </rPh>
    <rPh sb="81" eb="83">
      <t>ニュウリョク</t>
    </rPh>
    <phoneticPr fontId="1"/>
  </si>
  <si>
    <t>Please enter home country address of Director at Incorporation 14 in English.
設立時取締役 14 の本国の住所を英語で入力してください</t>
    <rPh sb="89" eb="91">
      <t>ホンゴク</t>
    </rPh>
    <rPh sb="92" eb="94">
      <t>ジュウショ</t>
    </rPh>
    <rPh sb="95" eb="97">
      <t>エイゴ</t>
    </rPh>
    <rPh sb="98" eb="100">
      <t>ニュウリョク</t>
    </rPh>
    <phoneticPr fontId="1"/>
  </si>
  <si>
    <t>Please enter the zip code of Director at Incorporation 15's address.
設立時取締役 15 の住所の郵便番号を入力してください。</t>
    <rPh sb="80" eb="82">
      <t>ジュウショ</t>
    </rPh>
    <rPh sb="83" eb="87">
      <t>ユウビンバンゴウ</t>
    </rPh>
    <rPh sb="88" eb="90">
      <t>ニュウリョク</t>
    </rPh>
    <phoneticPr fontId="1"/>
  </si>
  <si>
    <t>Please enter the street adress of Director at Incorporation 15.
設立時取締役 15 の住所の番地を入力してください。</t>
    <rPh sb="75" eb="77">
      <t>ジュウショ</t>
    </rPh>
    <rPh sb="78" eb="80">
      <t>バンチ</t>
    </rPh>
    <rPh sb="81" eb="83">
      <t>ニュウリョク</t>
    </rPh>
    <phoneticPr fontId="1"/>
  </si>
  <si>
    <t>Please enter home country address of Director at Incorporation 15 in English.
設立時取締役 15 の本国の住所を英語で入力してください</t>
    <rPh sb="89" eb="91">
      <t>ホンゴク</t>
    </rPh>
    <rPh sb="92" eb="94">
      <t>ジュウショ</t>
    </rPh>
    <rPh sb="95" eb="97">
      <t>エイゴ</t>
    </rPh>
    <rPh sb="98" eb="100">
      <t>ニュウリョク</t>
    </rPh>
    <phoneticPr fontId="1"/>
  </si>
  <si>
    <t>Please enter the zip code of Director at Incorporation 16's address.
設立時取締役 16 の住所の郵便番号を入力してください。</t>
    <rPh sb="80" eb="82">
      <t>ジュウショ</t>
    </rPh>
    <rPh sb="83" eb="87">
      <t>ユウビンバンゴウ</t>
    </rPh>
    <rPh sb="88" eb="90">
      <t>ニュウリョク</t>
    </rPh>
    <phoneticPr fontId="1"/>
  </si>
  <si>
    <t>Please enter the street adress of Director at Incorporation 16.
設立時取締役 16 の住所の番地を入力してください。</t>
    <rPh sb="75" eb="77">
      <t>ジュウショ</t>
    </rPh>
    <rPh sb="78" eb="80">
      <t>バンチ</t>
    </rPh>
    <rPh sb="81" eb="83">
      <t>ニュウリョク</t>
    </rPh>
    <phoneticPr fontId="1"/>
  </si>
  <si>
    <t>Please enter home country address of Director at Incorporation 16 in English.
設立時取締役 16 の本国の住所を英語で入力してください</t>
    <rPh sb="89" eb="91">
      <t>ホンゴク</t>
    </rPh>
    <rPh sb="92" eb="94">
      <t>ジュウショ</t>
    </rPh>
    <rPh sb="95" eb="97">
      <t>エイゴ</t>
    </rPh>
    <rPh sb="98" eb="100">
      <t>ニュウリョク</t>
    </rPh>
    <phoneticPr fontId="1"/>
  </si>
  <si>
    <t>Please enter the zip code of Director at Incorporation 17's address.
設立時取締役 17 の住所の郵便番号を入力してください。</t>
    <rPh sb="80" eb="82">
      <t>ジュウショ</t>
    </rPh>
    <rPh sb="83" eb="87">
      <t>ユウビンバンゴウ</t>
    </rPh>
    <rPh sb="88" eb="90">
      <t>ニュウリョク</t>
    </rPh>
    <phoneticPr fontId="1"/>
  </si>
  <si>
    <t>Please enter the street adress of Director at Incorporation 17.
設立時取締役 17 の住所の番地を入力してください。</t>
    <rPh sb="75" eb="77">
      <t>ジュウショ</t>
    </rPh>
    <rPh sb="78" eb="80">
      <t>バンチ</t>
    </rPh>
    <rPh sb="81" eb="83">
      <t>ニュウリョク</t>
    </rPh>
    <phoneticPr fontId="1"/>
  </si>
  <si>
    <t>Please enter home country address of Director at Incorporation 17 in English.
設立時取締役 17 の本国の住所を英語で入力してください</t>
    <rPh sb="89" eb="91">
      <t>ホンゴク</t>
    </rPh>
    <rPh sb="92" eb="94">
      <t>ジュウショ</t>
    </rPh>
    <rPh sb="95" eb="97">
      <t>エイゴ</t>
    </rPh>
    <rPh sb="98" eb="100">
      <t>ニュウリョク</t>
    </rPh>
    <phoneticPr fontId="1"/>
  </si>
  <si>
    <t>Please enter the zip code of Director at Incorporation 18's address.
設立時取締役 18 の住所の郵便番号を入力してください。</t>
    <rPh sb="80" eb="82">
      <t>ジュウショ</t>
    </rPh>
    <rPh sb="83" eb="87">
      <t>ユウビンバンゴウ</t>
    </rPh>
    <rPh sb="88" eb="90">
      <t>ニュウリョク</t>
    </rPh>
    <phoneticPr fontId="1"/>
  </si>
  <si>
    <t>Please enter the street adress of Director at Incorporation 18.
設立時取締役 18 の住所の番地を入力してください。</t>
    <rPh sb="75" eb="77">
      <t>ジュウショ</t>
    </rPh>
    <rPh sb="78" eb="80">
      <t>バンチ</t>
    </rPh>
    <rPh sb="81" eb="83">
      <t>ニュウリョク</t>
    </rPh>
    <phoneticPr fontId="1"/>
  </si>
  <si>
    <t>Please enter home country address of Director at Incorporation 18 in English.
設立時取締役 18 の本国の住所を英語で入力してください</t>
    <rPh sb="89" eb="91">
      <t>ホンゴク</t>
    </rPh>
    <rPh sb="92" eb="94">
      <t>ジュウショ</t>
    </rPh>
    <rPh sb="95" eb="97">
      <t>エイゴ</t>
    </rPh>
    <rPh sb="98" eb="100">
      <t>ニュウリョク</t>
    </rPh>
    <phoneticPr fontId="1"/>
  </si>
  <si>
    <t>Please enter the zip code of Director at Incorporation 19's address.
設立時取締役 19 の住所の郵便番号を入力してください。</t>
    <rPh sb="80" eb="82">
      <t>ジュウショ</t>
    </rPh>
    <rPh sb="83" eb="87">
      <t>ユウビンバンゴウ</t>
    </rPh>
    <rPh sb="88" eb="90">
      <t>ニュウリョク</t>
    </rPh>
    <phoneticPr fontId="1"/>
  </si>
  <si>
    <t>Please enter the street adress of Director at Incorporation 19.
設立時取締役 19 の住所の番地を入力してください。</t>
    <rPh sb="75" eb="77">
      <t>ジュウショ</t>
    </rPh>
    <rPh sb="78" eb="80">
      <t>バンチ</t>
    </rPh>
    <rPh sb="81" eb="83">
      <t>ニュウリョク</t>
    </rPh>
    <phoneticPr fontId="1"/>
  </si>
  <si>
    <t>Please enter home country address of Director at Incorporation 19 in English.
設立時取締役 19 の本国の住所を英語で入力してください</t>
    <rPh sb="89" eb="91">
      <t>ホンゴク</t>
    </rPh>
    <rPh sb="92" eb="94">
      <t>ジュウショ</t>
    </rPh>
    <rPh sb="95" eb="97">
      <t>エイゴ</t>
    </rPh>
    <rPh sb="98" eb="100">
      <t>ニュウリョク</t>
    </rPh>
    <phoneticPr fontId="1"/>
  </si>
  <si>
    <t>Please enter the zip code of Director at Incorporation 20's address.
設立時取締役 20 の住所の郵便番号を入力してください。</t>
    <rPh sb="80" eb="82">
      <t>ジュウショ</t>
    </rPh>
    <rPh sb="83" eb="87">
      <t>ユウビンバンゴウ</t>
    </rPh>
    <rPh sb="88" eb="90">
      <t>ニュウリョク</t>
    </rPh>
    <phoneticPr fontId="1"/>
  </si>
  <si>
    <t>Please enter the street adress of Director at Incorporation 20.
設立時取締役 20 の住所の番地を入力してください。</t>
    <rPh sb="75" eb="77">
      <t>ジュウショ</t>
    </rPh>
    <rPh sb="78" eb="80">
      <t>バンチ</t>
    </rPh>
    <rPh sb="81" eb="83">
      <t>ニュウリョク</t>
    </rPh>
    <phoneticPr fontId="1"/>
  </si>
  <si>
    <t>Please enter home country address of Director at Incorporation 20 in English.
設立時取締役 20 の本国の住所を英語で入力してください</t>
    <rPh sb="89" eb="91">
      <t>ホンゴク</t>
    </rPh>
    <rPh sb="92" eb="94">
      <t>ジュウショ</t>
    </rPh>
    <rPh sb="95" eb="97">
      <t>エイゴ</t>
    </rPh>
    <rPh sb="98" eb="100">
      <t>ニュウリョク</t>
    </rPh>
    <phoneticPr fontId="1"/>
  </si>
  <si>
    <t>Please enter the zip code of Director at Incorporation 21's address.
設立時取締役 21 の住所の郵便番号を入力してください。</t>
    <rPh sb="80" eb="82">
      <t>ジュウショ</t>
    </rPh>
    <rPh sb="83" eb="87">
      <t>ユウビンバンゴウ</t>
    </rPh>
    <rPh sb="88" eb="90">
      <t>ニュウリョク</t>
    </rPh>
    <phoneticPr fontId="1"/>
  </si>
  <si>
    <t>Please enter the street adress of Director at Incorporation 21.
設立時取締役 21 の住所の番地を入力してください。</t>
    <rPh sb="75" eb="77">
      <t>ジュウショ</t>
    </rPh>
    <rPh sb="78" eb="80">
      <t>バンチ</t>
    </rPh>
    <rPh sb="81" eb="83">
      <t>ニュウリョク</t>
    </rPh>
    <phoneticPr fontId="1"/>
  </si>
  <si>
    <t>Please enter home country address of Director at Incorporation 21 in English.
設立時取締役 21 の本国の住所を英語で入力してください</t>
    <rPh sb="89" eb="91">
      <t>ホンゴク</t>
    </rPh>
    <rPh sb="92" eb="94">
      <t>ジュウショ</t>
    </rPh>
    <rPh sb="95" eb="97">
      <t>エイゴ</t>
    </rPh>
    <rPh sb="98" eb="100">
      <t>ニュウリョク</t>
    </rPh>
    <phoneticPr fontId="1"/>
  </si>
  <si>
    <t>Please enter the zip code of Director at Incorporation 22's address.
設立時取締役 22 の住所の郵便番号を入力してください。</t>
    <rPh sb="80" eb="82">
      <t>ジュウショ</t>
    </rPh>
    <rPh sb="83" eb="87">
      <t>ユウビンバンゴウ</t>
    </rPh>
    <rPh sb="88" eb="90">
      <t>ニュウリョク</t>
    </rPh>
    <phoneticPr fontId="1"/>
  </si>
  <si>
    <t>Please enter the street adress of Director at Incorporation 22.
設立時取締役 22 の住所の番地を入力してください。</t>
    <rPh sb="75" eb="77">
      <t>ジュウショ</t>
    </rPh>
    <rPh sb="78" eb="80">
      <t>バンチ</t>
    </rPh>
    <rPh sb="81" eb="83">
      <t>ニュウリョク</t>
    </rPh>
    <phoneticPr fontId="1"/>
  </si>
  <si>
    <t>Please enter home country address of Director at Incorporation 22 in English.
設立時取締役 22 の本国の住所を英語で入力してください</t>
    <rPh sb="89" eb="91">
      <t>ホンゴク</t>
    </rPh>
    <rPh sb="92" eb="94">
      <t>ジュウショ</t>
    </rPh>
    <rPh sb="95" eb="97">
      <t>エイゴ</t>
    </rPh>
    <rPh sb="98" eb="100">
      <t>ニュウリョク</t>
    </rPh>
    <phoneticPr fontId="1"/>
  </si>
  <si>
    <t>Please enter the zip code of Director at Incorporation 23's address.
設立時取締役 23 の住所の郵便番号を入力してください。</t>
    <rPh sb="80" eb="82">
      <t>ジュウショ</t>
    </rPh>
    <rPh sb="83" eb="87">
      <t>ユウビンバンゴウ</t>
    </rPh>
    <rPh sb="88" eb="90">
      <t>ニュウリョク</t>
    </rPh>
    <phoneticPr fontId="1"/>
  </si>
  <si>
    <t>Please enter the street adress of Director at Incorporation 23.
設立時取締役 23 の住所の番地を入力してください。</t>
    <rPh sb="75" eb="77">
      <t>ジュウショ</t>
    </rPh>
    <rPh sb="78" eb="80">
      <t>バンチ</t>
    </rPh>
    <rPh sb="81" eb="83">
      <t>ニュウリョク</t>
    </rPh>
    <phoneticPr fontId="1"/>
  </si>
  <si>
    <t>Please enter home country address of Director at Incorporation 23 in English.
設立時取締役 23 の本国の住所を英語で入力してください</t>
    <rPh sb="89" eb="91">
      <t>ホンゴク</t>
    </rPh>
    <rPh sb="92" eb="94">
      <t>ジュウショ</t>
    </rPh>
    <rPh sb="95" eb="97">
      <t>エイゴ</t>
    </rPh>
    <rPh sb="98" eb="100">
      <t>ニュウリョク</t>
    </rPh>
    <phoneticPr fontId="1"/>
  </si>
  <si>
    <t>Please enter the zip code of Director at Incorporation 24's address.
設立時取締役 24 の住所の郵便番号を入力してください。</t>
    <rPh sb="80" eb="82">
      <t>ジュウショ</t>
    </rPh>
    <rPh sb="83" eb="87">
      <t>ユウビンバンゴウ</t>
    </rPh>
    <rPh sb="88" eb="90">
      <t>ニュウリョク</t>
    </rPh>
    <phoneticPr fontId="1"/>
  </si>
  <si>
    <t>Please enter the street adress of Director at Incorporation 24.
設立時取締役 24 の住所の番地を入力してください。</t>
    <rPh sb="75" eb="77">
      <t>ジュウショ</t>
    </rPh>
    <rPh sb="78" eb="80">
      <t>バンチ</t>
    </rPh>
    <rPh sb="81" eb="83">
      <t>ニュウリョク</t>
    </rPh>
    <phoneticPr fontId="1"/>
  </si>
  <si>
    <t>Please enter home country address of Director at Incorporation 24 in English.
設立時取締役 24 の本国の住所を英語で入力してください</t>
    <rPh sb="89" eb="91">
      <t>ホンゴク</t>
    </rPh>
    <rPh sb="92" eb="94">
      <t>ジュウショ</t>
    </rPh>
    <rPh sb="95" eb="97">
      <t>エイゴ</t>
    </rPh>
    <rPh sb="98" eb="100">
      <t>ニュウリョク</t>
    </rPh>
    <phoneticPr fontId="1"/>
  </si>
  <si>
    <t>Please enter the zip code of Director at Incorporation 25's address.
設立時取締役 25 の住所の郵便番号を入力してください。</t>
    <rPh sb="80" eb="82">
      <t>ジュウショ</t>
    </rPh>
    <rPh sb="83" eb="87">
      <t>ユウビンバンゴウ</t>
    </rPh>
    <rPh sb="88" eb="90">
      <t>ニュウリョク</t>
    </rPh>
    <phoneticPr fontId="1"/>
  </si>
  <si>
    <t>Please enter the street adress of Director at Incorporation 25.
設立時取締役 25 の住所の番地を入力してください。</t>
    <rPh sb="75" eb="77">
      <t>ジュウショ</t>
    </rPh>
    <rPh sb="78" eb="80">
      <t>バンチ</t>
    </rPh>
    <rPh sb="81" eb="83">
      <t>ニュウリョク</t>
    </rPh>
    <phoneticPr fontId="1"/>
  </si>
  <si>
    <t>Please enter home country address of Director at Incorporation 25 in English.
設立時取締役 25 の本国の住所を英語で入力してください</t>
    <rPh sb="89" eb="91">
      <t>ホンゴク</t>
    </rPh>
    <rPh sb="92" eb="94">
      <t>ジュウショ</t>
    </rPh>
    <rPh sb="95" eb="97">
      <t>エイゴ</t>
    </rPh>
    <rPh sb="98" eb="100">
      <t>ニュウリョク</t>
    </rPh>
    <phoneticPr fontId="1"/>
  </si>
  <si>
    <t>Please enter the zip code of Director at Incorporation 26's address.
設立時取締役 26 の住所の郵便番号を入力してください。</t>
    <rPh sb="80" eb="82">
      <t>ジュウショ</t>
    </rPh>
    <rPh sb="83" eb="87">
      <t>ユウビンバンゴウ</t>
    </rPh>
    <rPh sb="88" eb="90">
      <t>ニュウリョク</t>
    </rPh>
    <phoneticPr fontId="1"/>
  </si>
  <si>
    <t>Please enter the street adress of Director at Incorporation 26.
設立時取締役 26 の住所の番地を入力してください。</t>
    <rPh sb="75" eb="77">
      <t>ジュウショ</t>
    </rPh>
    <rPh sb="78" eb="80">
      <t>バンチ</t>
    </rPh>
    <rPh sb="81" eb="83">
      <t>ニュウリョク</t>
    </rPh>
    <phoneticPr fontId="1"/>
  </si>
  <si>
    <t>Please enter home country address of Director at Incorporation 26 in English.
設立時取締役 26 の本国の住所を英語で入力してください</t>
    <rPh sb="89" eb="91">
      <t>ホンゴク</t>
    </rPh>
    <rPh sb="92" eb="94">
      <t>ジュウショ</t>
    </rPh>
    <rPh sb="95" eb="97">
      <t>エイゴ</t>
    </rPh>
    <rPh sb="98" eb="100">
      <t>ニュウリョク</t>
    </rPh>
    <phoneticPr fontId="1"/>
  </si>
  <si>
    <t>Please enter the zip code of Director at Incorporation 27's address.
設立時取締役 27 の住所の郵便番号を入力してください。</t>
    <rPh sb="80" eb="82">
      <t>ジュウショ</t>
    </rPh>
    <rPh sb="83" eb="87">
      <t>ユウビンバンゴウ</t>
    </rPh>
    <rPh sb="88" eb="90">
      <t>ニュウリョク</t>
    </rPh>
    <phoneticPr fontId="1"/>
  </si>
  <si>
    <t>Please enter the street adress of Director at Incorporation 27.
設立時取締役 27 の住所の番地を入力してください。</t>
    <rPh sb="75" eb="77">
      <t>ジュウショ</t>
    </rPh>
    <rPh sb="78" eb="80">
      <t>バンチ</t>
    </rPh>
    <rPh sb="81" eb="83">
      <t>ニュウリョク</t>
    </rPh>
    <phoneticPr fontId="1"/>
  </si>
  <si>
    <t>Please enter home country address of Director at Incorporation 27 in English.
設立時取締役 27 の本国の住所を英語で入力してください</t>
    <rPh sb="89" eb="91">
      <t>ホンゴク</t>
    </rPh>
    <rPh sb="92" eb="94">
      <t>ジュウショ</t>
    </rPh>
    <rPh sb="95" eb="97">
      <t>エイゴ</t>
    </rPh>
    <rPh sb="98" eb="100">
      <t>ニュウリョク</t>
    </rPh>
    <phoneticPr fontId="1"/>
  </si>
  <si>
    <t>Please enter the zip code of Director at Incorporation 28's address.
設立時取締役 28 の住所の郵便番号を入力してください。</t>
    <rPh sb="80" eb="82">
      <t>ジュウショ</t>
    </rPh>
    <rPh sb="83" eb="87">
      <t>ユウビンバンゴウ</t>
    </rPh>
    <rPh sb="88" eb="90">
      <t>ニュウリョク</t>
    </rPh>
    <phoneticPr fontId="1"/>
  </si>
  <si>
    <t>Please enter the street adress of Director at Incorporation 28.
設立時取締役 28 の住所の番地を入力してください。</t>
    <rPh sb="75" eb="77">
      <t>ジュウショ</t>
    </rPh>
    <rPh sb="78" eb="80">
      <t>バンチ</t>
    </rPh>
    <rPh sb="81" eb="83">
      <t>ニュウリョク</t>
    </rPh>
    <phoneticPr fontId="1"/>
  </si>
  <si>
    <t>Please enter home country address of Director at Incorporation 28 in English.
設立時取締役 28 の本国の住所を英語で入力してください</t>
    <rPh sb="89" eb="91">
      <t>ホンゴク</t>
    </rPh>
    <rPh sb="92" eb="94">
      <t>ジュウショ</t>
    </rPh>
    <rPh sb="95" eb="97">
      <t>エイゴ</t>
    </rPh>
    <rPh sb="98" eb="100">
      <t>ニュウリョク</t>
    </rPh>
    <phoneticPr fontId="1"/>
  </si>
  <si>
    <t>Please enter the zip code of Director at Incorporation 29's address.
設立時取締役 29 の住所の郵便番号を入力してください。</t>
    <rPh sb="80" eb="82">
      <t>ジュウショ</t>
    </rPh>
    <rPh sb="83" eb="87">
      <t>ユウビンバンゴウ</t>
    </rPh>
    <rPh sb="88" eb="90">
      <t>ニュウリョク</t>
    </rPh>
    <phoneticPr fontId="1"/>
  </si>
  <si>
    <t>Please enter the street adress of Director at Incorporation 29.
設立時取締役 29 の住所の番地を入力してください。</t>
    <rPh sb="75" eb="77">
      <t>ジュウショ</t>
    </rPh>
    <rPh sb="78" eb="80">
      <t>バンチ</t>
    </rPh>
    <rPh sb="81" eb="83">
      <t>ニュウリョク</t>
    </rPh>
    <phoneticPr fontId="1"/>
  </si>
  <si>
    <t>Please enter home country address of Director at Incorporation 29 in English.
設立時取締役 29 の本国の住所を英語で入力してください</t>
    <rPh sb="89" eb="91">
      <t>ホンゴク</t>
    </rPh>
    <rPh sb="92" eb="94">
      <t>ジュウショ</t>
    </rPh>
    <rPh sb="95" eb="97">
      <t>エイゴ</t>
    </rPh>
    <rPh sb="98" eb="100">
      <t>ニュウリョク</t>
    </rPh>
    <phoneticPr fontId="1"/>
  </si>
  <si>
    <t>Please enter the zip code of Director at Incorporation 30's address.
設立時取締役 30 の住所の郵便番号を入力してください。</t>
    <rPh sb="80" eb="82">
      <t>ジュウショ</t>
    </rPh>
    <rPh sb="83" eb="87">
      <t>ユウビンバンゴウ</t>
    </rPh>
    <rPh sb="88" eb="90">
      <t>ニュウリョク</t>
    </rPh>
    <phoneticPr fontId="1"/>
  </si>
  <si>
    <t>Please enter the street adress of Director at Incorporation 30.
設立時取締役 30 の住所の番地を入力してください。</t>
    <rPh sb="75" eb="77">
      <t>ジュウショ</t>
    </rPh>
    <rPh sb="78" eb="80">
      <t>バンチ</t>
    </rPh>
    <rPh sb="81" eb="83">
      <t>ニュウリョク</t>
    </rPh>
    <phoneticPr fontId="1"/>
  </si>
  <si>
    <t>Please enter home country address of Director at Incorporation 30 in English.
設立時取締役 30 の本国の住所を英語で入力してください</t>
    <rPh sb="89" eb="91">
      <t>ホンゴク</t>
    </rPh>
    <rPh sb="92" eb="94">
      <t>ジュウショ</t>
    </rPh>
    <rPh sb="95" eb="97">
      <t>エイゴ</t>
    </rPh>
    <rPh sb="98" eb="100">
      <t>ニュウリョク</t>
    </rPh>
    <phoneticPr fontId="1"/>
  </si>
  <si>
    <t>Please enter the zip code of Director at Incorporation 31's address.
設立時取締役 31 の住所の郵便番号を入力してください。</t>
    <rPh sb="80" eb="82">
      <t>ジュウショ</t>
    </rPh>
    <rPh sb="83" eb="87">
      <t>ユウビンバンゴウ</t>
    </rPh>
    <rPh sb="88" eb="90">
      <t>ニュウリョク</t>
    </rPh>
    <phoneticPr fontId="1"/>
  </si>
  <si>
    <t>Please enter the street adress of Director at Incorporation 31.
設立時取締役 31 の住所の番地を入力してください。</t>
    <rPh sb="75" eb="77">
      <t>ジュウショ</t>
    </rPh>
    <rPh sb="78" eb="80">
      <t>バンチ</t>
    </rPh>
    <rPh sb="81" eb="83">
      <t>ニュウリョク</t>
    </rPh>
    <phoneticPr fontId="1"/>
  </si>
  <si>
    <t>Please enter home country address of Director at Incorporation 31 in English.
設立時取締役 31 の本国の住所を英語で入力してください</t>
    <rPh sb="89" eb="91">
      <t>ホンゴク</t>
    </rPh>
    <rPh sb="92" eb="94">
      <t>ジュウショ</t>
    </rPh>
    <rPh sb="95" eb="97">
      <t>エイゴ</t>
    </rPh>
    <rPh sb="98" eb="100">
      <t>ニュウリョク</t>
    </rPh>
    <phoneticPr fontId="1"/>
  </si>
  <si>
    <t>Please enter the zip code of Director at Incorporation 32's address.
設立時取締役 32 の住所の郵便番号を入力してください。</t>
    <rPh sb="80" eb="82">
      <t>ジュウショ</t>
    </rPh>
    <rPh sb="83" eb="87">
      <t>ユウビンバンゴウ</t>
    </rPh>
    <rPh sb="88" eb="90">
      <t>ニュウリョク</t>
    </rPh>
    <phoneticPr fontId="1"/>
  </si>
  <si>
    <t>Please enter the street adress of Director at Incorporation 32.
設立時取締役 32 の住所の番地を入力してください。</t>
    <rPh sb="75" eb="77">
      <t>ジュウショ</t>
    </rPh>
    <rPh sb="78" eb="80">
      <t>バンチ</t>
    </rPh>
    <rPh sb="81" eb="83">
      <t>ニュウリョク</t>
    </rPh>
    <phoneticPr fontId="1"/>
  </si>
  <si>
    <t>Please enter home country address of Director at Incorporation 32 in English.
設立時取締役 32 の本国の住所を英語で入力してください</t>
    <rPh sb="89" eb="91">
      <t>ホンゴク</t>
    </rPh>
    <rPh sb="92" eb="94">
      <t>ジュウショ</t>
    </rPh>
    <rPh sb="95" eb="97">
      <t>エイゴ</t>
    </rPh>
    <rPh sb="98" eb="100">
      <t>ニュウリョク</t>
    </rPh>
    <phoneticPr fontId="1"/>
  </si>
  <si>
    <t>Please enter the zip code of Director at Incorporation 33's address.
設立時取締役 33 の住所の郵便番号を入力してください。</t>
    <rPh sb="80" eb="82">
      <t>ジュウショ</t>
    </rPh>
    <rPh sb="83" eb="87">
      <t>ユウビンバンゴウ</t>
    </rPh>
    <rPh sb="88" eb="90">
      <t>ニュウリョク</t>
    </rPh>
    <phoneticPr fontId="1"/>
  </si>
  <si>
    <t>Please enter the street adress of Director at Incorporation 33.
設立時取締役 33 の住所の番地を入力してください。</t>
    <rPh sb="75" eb="77">
      <t>ジュウショ</t>
    </rPh>
    <rPh sb="78" eb="80">
      <t>バンチ</t>
    </rPh>
    <rPh sb="81" eb="83">
      <t>ニュウリョク</t>
    </rPh>
    <phoneticPr fontId="1"/>
  </si>
  <si>
    <t>Please enter home country address of Director at Incorporation 33 in English.
設立時取締役 33 の本国の住所を英語で入力してください</t>
    <rPh sb="89" eb="91">
      <t>ホンゴク</t>
    </rPh>
    <rPh sb="92" eb="94">
      <t>ジュウショ</t>
    </rPh>
    <rPh sb="95" eb="97">
      <t>エイゴ</t>
    </rPh>
    <rPh sb="98" eb="100">
      <t>ニュウリョク</t>
    </rPh>
    <phoneticPr fontId="1"/>
  </si>
  <si>
    <t>Please enter the zip code of Director at Incorporation 34's address.
設立時取締役 34 の住所の郵便番号を入力してください。</t>
    <rPh sb="80" eb="82">
      <t>ジュウショ</t>
    </rPh>
    <rPh sb="83" eb="87">
      <t>ユウビンバンゴウ</t>
    </rPh>
    <rPh sb="88" eb="90">
      <t>ニュウリョク</t>
    </rPh>
    <phoneticPr fontId="1"/>
  </si>
  <si>
    <t>Please enter the street adress of Director at Incorporation 34.
設立時取締役 34 の住所の番地を入力してください。</t>
    <rPh sb="75" eb="77">
      <t>ジュウショ</t>
    </rPh>
    <rPh sb="78" eb="80">
      <t>バンチ</t>
    </rPh>
    <rPh sb="81" eb="83">
      <t>ニュウリョク</t>
    </rPh>
    <phoneticPr fontId="1"/>
  </si>
  <si>
    <t>Please enter home country address of Director at Incorporation 34 in English.
設立時取締役 34 の本国の住所を英語で入力してください</t>
    <rPh sb="89" eb="91">
      <t>ホンゴク</t>
    </rPh>
    <rPh sb="92" eb="94">
      <t>ジュウショ</t>
    </rPh>
    <rPh sb="95" eb="97">
      <t>エイゴ</t>
    </rPh>
    <rPh sb="98" eb="100">
      <t>ニュウリョク</t>
    </rPh>
    <phoneticPr fontId="1"/>
  </si>
  <si>
    <t>Please enter the zip code of Director at Incorporation 35's address.
設立時取締役 35 の住所の郵便番号を入力してください。</t>
    <rPh sb="80" eb="82">
      <t>ジュウショ</t>
    </rPh>
    <rPh sb="83" eb="87">
      <t>ユウビンバンゴウ</t>
    </rPh>
    <rPh sb="88" eb="90">
      <t>ニュウリョク</t>
    </rPh>
    <phoneticPr fontId="1"/>
  </si>
  <si>
    <t>Please enter the street adress of Director at Incorporation 35.
設立時取締役 35 の住所の番地を入力してください。</t>
    <rPh sb="75" eb="77">
      <t>ジュウショ</t>
    </rPh>
    <rPh sb="78" eb="80">
      <t>バンチ</t>
    </rPh>
    <rPh sb="81" eb="83">
      <t>ニュウリョク</t>
    </rPh>
    <phoneticPr fontId="1"/>
  </si>
  <si>
    <t>Please enter home country address of Director at Incorporation 35 in English.
設立時取締役 35 の本国の住所を英語で入力してください</t>
    <rPh sb="89" eb="91">
      <t>ホンゴク</t>
    </rPh>
    <rPh sb="92" eb="94">
      <t>ジュウショ</t>
    </rPh>
    <rPh sb="95" eb="97">
      <t>エイゴ</t>
    </rPh>
    <rPh sb="98" eb="100">
      <t>ニュウリョク</t>
    </rPh>
    <phoneticPr fontId="1"/>
  </si>
  <si>
    <t>Please enter the zip code of Director at Incorporation 36's address.
設立時取締役 36 の住所の郵便番号を入力してください。</t>
    <rPh sb="80" eb="82">
      <t>ジュウショ</t>
    </rPh>
    <rPh sb="83" eb="87">
      <t>ユウビンバンゴウ</t>
    </rPh>
    <rPh sb="88" eb="90">
      <t>ニュウリョク</t>
    </rPh>
    <phoneticPr fontId="1"/>
  </si>
  <si>
    <t>Please enter the street adress of Director at Incorporation 36.
設立時取締役 36 の住所の番地を入力してください。</t>
    <rPh sb="75" eb="77">
      <t>ジュウショ</t>
    </rPh>
    <rPh sb="78" eb="80">
      <t>バンチ</t>
    </rPh>
    <rPh sb="81" eb="83">
      <t>ニュウリョク</t>
    </rPh>
    <phoneticPr fontId="1"/>
  </si>
  <si>
    <t>Please enter home country address of Director at Incorporation 36 in English.
設立時取締役 36 の本国の住所を英語で入力してください</t>
    <rPh sb="89" eb="91">
      <t>ホンゴク</t>
    </rPh>
    <rPh sb="92" eb="94">
      <t>ジュウショ</t>
    </rPh>
    <rPh sb="95" eb="97">
      <t>エイゴ</t>
    </rPh>
    <rPh sb="98" eb="100">
      <t>ニュウリョク</t>
    </rPh>
    <phoneticPr fontId="1"/>
  </si>
  <si>
    <t>Please enter the zip code of Director at Incorporation 37's address.
設立時取締役 37 の住所の郵便番号を入力してください。</t>
    <rPh sb="80" eb="82">
      <t>ジュウショ</t>
    </rPh>
    <rPh sb="83" eb="87">
      <t>ユウビンバンゴウ</t>
    </rPh>
    <rPh sb="88" eb="90">
      <t>ニュウリョク</t>
    </rPh>
    <phoneticPr fontId="1"/>
  </si>
  <si>
    <t>Please enter the street adress of Director at Incorporation 37.
設立時取締役 37 の住所の番地を入力してください。</t>
    <rPh sb="75" eb="77">
      <t>ジュウショ</t>
    </rPh>
    <rPh sb="78" eb="80">
      <t>バンチ</t>
    </rPh>
    <rPh sb="81" eb="83">
      <t>ニュウリョク</t>
    </rPh>
    <phoneticPr fontId="1"/>
  </si>
  <si>
    <t>Please enter home country address of Director at Incorporation 37 in English.
設立時取締役 37 の本国の住所を英語で入力してください</t>
    <rPh sb="89" eb="91">
      <t>ホンゴク</t>
    </rPh>
    <rPh sb="92" eb="94">
      <t>ジュウショ</t>
    </rPh>
    <rPh sb="95" eb="97">
      <t>エイゴ</t>
    </rPh>
    <rPh sb="98" eb="100">
      <t>ニュウリョク</t>
    </rPh>
    <phoneticPr fontId="1"/>
  </si>
  <si>
    <t>Please enter the zip code of Director at Incorporation 38's address.
設立時取締役 38 の住所の郵便番号を入力してください。</t>
    <rPh sb="80" eb="82">
      <t>ジュウショ</t>
    </rPh>
    <rPh sb="83" eb="87">
      <t>ユウビンバンゴウ</t>
    </rPh>
    <rPh sb="88" eb="90">
      <t>ニュウリョク</t>
    </rPh>
    <phoneticPr fontId="1"/>
  </si>
  <si>
    <t>Please enter the street adress of Director at Incorporation 38.
設立時取締役 38 の住所の番地を入力してください。</t>
    <rPh sb="75" eb="77">
      <t>ジュウショ</t>
    </rPh>
    <rPh sb="78" eb="80">
      <t>バンチ</t>
    </rPh>
    <rPh sb="81" eb="83">
      <t>ニュウリョク</t>
    </rPh>
    <phoneticPr fontId="1"/>
  </si>
  <si>
    <t>Please enter home country address of Director at Incorporation 38 in English.
設立時取締役 38 の本国の住所を英語で入力してください</t>
    <rPh sb="89" eb="91">
      <t>ホンゴク</t>
    </rPh>
    <rPh sb="92" eb="94">
      <t>ジュウショ</t>
    </rPh>
    <rPh sb="95" eb="97">
      <t>エイゴ</t>
    </rPh>
    <rPh sb="98" eb="100">
      <t>ニュウリョク</t>
    </rPh>
    <phoneticPr fontId="1"/>
  </si>
  <si>
    <t>Please enter the zip code of Director at Incorporation 39's address.
設立時取締役 39 の住所の郵便番号を入力してください。</t>
    <rPh sb="80" eb="82">
      <t>ジュウショ</t>
    </rPh>
    <rPh sb="83" eb="87">
      <t>ユウビンバンゴウ</t>
    </rPh>
    <rPh sb="88" eb="90">
      <t>ニュウリョク</t>
    </rPh>
    <phoneticPr fontId="1"/>
  </si>
  <si>
    <t>Please enter the street adress of Director at Incorporation 39.
設立時取締役 39 の住所の番地を入力してください。</t>
    <rPh sb="75" eb="77">
      <t>ジュウショ</t>
    </rPh>
    <rPh sb="78" eb="80">
      <t>バンチ</t>
    </rPh>
    <rPh sb="81" eb="83">
      <t>ニュウリョク</t>
    </rPh>
    <phoneticPr fontId="1"/>
  </si>
  <si>
    <t>Please enter home country address of Director at Incorporation 39 in English.
設立時取締役 39 の本国の住所を英語で入力してください</t>
    <rPh sb="89" eb="91">
      <t>ホンゴク</t>
    </rPh>
    <rPh sb="92" eb="94">
      <t>ジュウショ</t>
    </rPh>
    <rPh sb="95" eb="97">
      <t>エイゴ</t>
    </rPh>
    <rPh sb="98" eb="100">
      <t>ニュウリョク</t>
    </rPh>
    <phoneticPr fontId="1"/>
  </si>
  <si>
    <t>Please enter the zip code of Director at Incorporation 40's address.
設立時取締役 40 の住所の郵便番号を入力してください。</t>
    <rPh sb="80" eb="82">
      <t>ジュウショ</t>
    </rPh>
    <rPh sb="83" eb="87">
      <t>ユウビンバンゴウ</t>
    </rPh>
    <rPh sb="88" eb="90">
      <t>ニュウリョク</t>
    </rPh>
    <phoneticPr fontId="1"/>
  </si>
  <si>
    <t>Please enter the street adress of Director at Incorporation 40.
設立時取締役 40 の住所の番地を入力してください。</t>
    <rPh sb="75" eb="77">
      <t>ジュウショ</t>
    </rPh>
    <rPh sb="78" eb="80">
      <t>バンチ</t>
    </rPh>
    <rPh sb="81" eb="83">
      <t>ニュウリョク</t>
    </rPh>
    <phoneticPr fontId="1"/>
  </si>
  <si>
    <t>Please enter home country address of Director at Incorporation 40 in English.
設立時取締役 40 の本国の住所を英語で入力してください</t>
    <rPh sb="89" eb="91">
      <t>ホンゴク</t>
    </rPh>
    <rPh sb="92" eb="94">
      <t>ジュウショ</t>
    </rPh>
    <rPh sb="95" eb="97">
      <t>エイゴ</t>
    </rPh>
    <rPh sb="98" eb="100">
      <t>ニュウリョク</t>
    </rPh>
    <phoneticPr fontId="1"/>
  </si>
  <si>
    <t>Please enter the zip code of Director at Incorporation 41's address.
設立時取締役 41 の住所の郵便番号を入力してください。</t>
    <rPh sb="80" eb="82">
      <t>ジュウショ</t>
    </rPh>
    <rPh sb="83" eb="87">
      <t>ユウビンバンゴウ</t>
    </rPh>
    <rPh sb="88" eb="90">
      <t>ニュウリョク</t>
    </rPh>
    <phoneticPr fontId="1"/>
  </si>
  <si>
    <t>Please enter the street adress of Director at Incorporation 41.
設立時取締役 41 の住所の番地を入力してください。</t>
    <rPh sb="75" eb="77">
      <t>ジュウショ</t>
    </rPh>
    <rPh sb="78" eb="80">
      <t>バンチ</t>
    </rPh>
    <rPh sb="81" eb="83">
      <t>ニュウリョク</t>
    </rPh>
    <phoneticPr fontId="1"/>
  </si>
  <si>
    <t>Please enter home country address of Director at Incorporation 41 in English.
設立時取締役 41 の本国の住所を英語で入力してください</t>
    <rPh sb="89" eb="91">
      <t>ホンゴク</t>
    </rPh>
    <rPh sb="92" eb="94">
      <t>ジュウショ</t>
    </rPh>
    <rPh sb="95" eb="97">
      <t>エイゴ</t>
    </rPh>
    <rPh sb="98" eb="100">
      <t>ニュウリョク</t>
    </rPh>
    <phoneticPr fontId="1"/>
  </si>
  <si>
    <t>Please enter the zip code of Director at Incorporation 42's address.
設立時取締役 42 の住所の郵便番号を入力してください。</t>
    <rPh sb="80" eb="82">
      <t>ジュウショ</t>
    </rPh>
    <rPh sb="83" eb="87">
      <t>ユウビンバンゴウ</t>
    </rPh>
    <rPh sb="88" eb="90">
      <t>ニュウリョク</t>
    </rPh>
    <phoneticPr fontId="1"/>
  </si>
  <si>
    <t>Please enter the street adress of Director at Incorporation 42.
設立時取締役 42 の住所の番地を入力してください。</t>
    <rPh sb="75" eb="77">
      <t>ジュウショ</t>
    </rPh>
    <rPh sb="78" eb="80">
      <t>バンチ</t>
    </rPh>
    <rPh sb="81" eb="83">
      <t>ニュウリョク</t>
    </rPh>
    <phoneticPr fontId="1"/>
  </si>
  <si>
    <t>Please enter home country address of Director at Incorporation 42 in English.
設立時取締役 42 の本国の住所を英語で入力してください</t>
    <rPh sb="89" eb="91">
      <t>ホンゴク</t>
    </rPh>
    <rPh sb="92" eb="94">
      <t>ジュウショ</t>
    </rPh>
    <rPh sb="95" eb="97">
      <t>エイゴ</t>
    </rPh>
    <rPh sb="98" eb="100">
      <t>ニュウリョク</t>
    </rPh>
    <phoneticPr fontId="1"/>
  </si>
  <si>
    <t>Please enter the zip code of Director at Incorporation 43's address.
設立時取締役 43 の住所の郵便番号を入力してください。</t>
    <rPh sb="80" eb="82">
      <t>ジュウショ</t>
    </rPh>
    <rPh sb="83" eb="87">
      <t>ユウビンバンゴウ</t>
    </rPh>
    <rPh sb="88" eb="90">
      <t>ニュウリョク</t>
    </rPh>
    <phoneticPr fontId="1"/>
  </si>
  <si>
    <t>Please enter the street adress of Director at Incorporation 43.
設立時取締役 43 の住所の番地を入力してください。</t>
    <rPh sb="75" eb="77">
      <t>ジュウショ</t>
    </rPh>
    <rPh sb="78" eb="80">
      <t>バンチ</t>
    </rPh>
    <rPh sb="81" eb="83">
      <t>ニュウリョク</t>
    </rPh>
    <phoneticPr fontId="1"/>
  </si>
  <si>
    <t>Please enter home country address of Director at Incorporation 43 in English.
設立時取締役 43 の本国の住所を英語で入力してください</t>
    <rPh sb="89" eb="91">
      <t>ホンゴク</t>
    </rPh>
    <rPh sb="92" eb="94">
      <t>ジュウショ</t>
    </rPh>
    <rPh sb="95" eb="97">
      <t>エイゴ</t>
    </rPh>
    <rPh sb="98" eb="100">
      <t>ニュウリョク</t>
    </rPh>
    <phoneticPr fontId="1"/>
  </si>
  <si>
    <t>Please enter the zip code of Director at Incorporation 44's address.
設立時取締役 44 の住所の郵便番号を入力してください。</t>
    <rPh sb="80" eb="82">
      <t>ジュウショ</t>
    </rPh>
    <rPh sb="83" eb="87">
      <t>ユウビンバンゴウ</t>
    </rPh>
    <rPh sb="88" eb="90">
      <t>ニュウリョク</t>
    </rPh>
    <phoneticPr fontId="1"/>
  </si>
  <si>
    <t>Please enter the street adress of Director at Incorporation 44.
設立時取締役 44 の住所の番地を入力してください。</t>
    <rPh sb="75" eb="77">
      <t>ジュウショ</t>
    </rPh>
    <rPh sb="78" eb="80">
      <t>バンチ</t>
    </rPh>
    <rPh sb="81" eb="83">
      <t>ニュウリョク</t>
    </rPh>
    <phoneticPr fontId="1"/>
  </si>
  <si>
    <t>Please enter home country address of Director at Incorporation 44 in English.
設立時取締役 44 の本国の住所を英語で入力してください</t>
    <rPh sb="89" eb="91">
      <t>ホンゴク</t>
    </rPh>
    <rPh sb="92" eb="94">
      <t>ジュウショ</t>
    </rPh>
    <rPh sb="95" eb="97">
      <t>エイゴ</t>
    </rPh>
    <rPh sb="98" eb="100">
      <t>ニュウリョク</t>
    </rPh>
    <phoneticPr fontId="1"/>
  </si>
  <si>
    <t>Please enter the zip code of Director at Incorporation 45's address.
設立時取締役 45 の住所の郵便番号を入力してください。</t>
    <rPh sb="80" eb="82">
      <t>ジュウショ</t>
    </rPh>
    <rPh sb="83" eb="87">
      <t>ユウビンバンゴウ</t>
    </rPh>
    <rPh sb="88" eb="90">
      <t>ニュウリョク</t>
    </rPh>
    <phoneticPr fontId="1"/>
  </si>
  <si>
    <t>Please enter the street adress of Director at Incorporation 45.
設立時取締役 45 の住所の番地を入力してください。</t>
    <rPh sb="75" eb="77">
      <t>ジュウショ</t>
    </rPh>
    <rPh sb="78" eb="80">
      <t>バンチ</t>
    </rPh>
    <rPh sb="81" eb="83">
      <t>ニュウリョク</t>
    </rPh>
    <phoneticPr fontId="1"/>
  </si>
  <si>
    <t>Please enter home country address of Director at Incorporation 45 in English.
設立時取締役 45 の本国の住所を英語で入力してください</t>
    <rPh sb="89" eb="91">
      <t>ホンゴク</t>
    </rPh>
    <rPh sb="92" eb="94">
      <t>ジュウショ</t>
    </rPh>
    <rPh sb="95" eb="97">
      <t>エイゴ</t>
    </rPh>
    <rPh sb="98" eb="100">
      <t>ニュウリョク</t>
    </rPh>
    <phoneticPr fontId="1"/>
  </si>
  <si>
    <t>Please enter the zip code of Director at Incorporation 46's address.
設立時取締役 46 の住所の郵便番号を入力してください。</t>
    <rPh sb="80" eb="82">
      <t>ジュウショ</t>
    </rPh>
    <rPh sb="83" eb="87">
      <t>ユウビンバンゴウ</t>
    </rPh>
    <rPh sb="88" eb="90">
      <t>ニュウリョク</t>
    </rPh>
    <phoneticPr fontId="1"/>
  </si>
  <si>
    <t>Please enter the street adress of Director at Incorporation 46.
設立時取締役 46 の住所の番地を入力してください。</t>
    <rPh sb="75" eb="77">
      <t>ジュウショ</t>
    </rPh>
    <rPh sb="78" eb="80">
      <t>バンチ</t>
    </rPh>
    <rPh sb="81" eb="83">
      <t>ニュウリョク</t>
    </rPh>
    <phoneticPr fontId="1"/>
  </si>
  <si>
    <t>Please enter home country address of Director at Incorporation 46 in English.
設立時取締役 46 の本国の住所を英語で入力してください</t>
    <rPh sb="89" eb="91">
      <t>ホンゴク</t>
    </rPh>
    <rPh sb="92" eb="94">
      <t>ジュウショ</t>
    </rPh>
    <rPh sb="95" eb="97">
      <t>エイゴ</t>
    </rPh>
    <rPh sb="98" eb="100">
      <t>ニュウリョク</t>
    </rPh>
    <phoneticPr fontId="1"/>
  </si>
  <si>
    <t>Please enter the zip code of Director at Incorporation 47's address.
設立時取締役 47 の住所の郵便番号を入力してください。</t>
    <rPh sb="80" eb="82">
      <t>ジュウショ</t>
    </rPh>
    <rPh sb="83" eb="87">
      <t>ユウビンバンゴウ</t>
    </rPh>
    <rPh sb="88" eb="90">
      <t>ニュウリョク</t>
    </rPh>
    <phoneticPr fontId="1"/>
  </si>
  <si>
    <t>Please enter the street adress of Director at Incorporation 47.
設立時取締役 47 の住所の番地を入力してください。</t>
    <rPh sb="75" eb="77">
      <t>ジュウショ</t>
    </rPh>
    <rPh sb="78" eb="80">
      <t>バンチ</t>
    </rPh>
    <rPh sb="81" eb="83">
      <t>ニュウリョク</t>
    </rPh>
    <phoneticPr fontId="1"/>
  </si>
  <si>
    <t>Please enter home country address of Director at Incorporation 47 in English.
設立時取締役 47 の本国の住所を英語で入力してください</t>
    <rPh sb="89" eb="91">
      <t>ホンゴク</t>
    </rPh>
    <rPh sb="92" eb="94">
      <t>ジュウショ</t>
    </rPh>
    <rPh sb="95" eb="97">
      <t>エイゴ</t>
    </rPh>
    <rPh sb="98" eb="100">
      <t>ニュウリョク</t>
    </rPh>
    <phoneticPr fontId="1"/>
  </si>
  <si>
    <t>Please enter the zip code of Director at Incorporation 48's address.
設立時取締役 48 の住所の郵便番号を入力してください。</t>
    <rPh sb="80" eb="82">
      <t>ジュウショ</t>
    </rPh>
    <rPh sb="83" eb="87">
      <t>ユウビンバンゴウ</t>
    </rPh>
    <rPh sb="88" eb="90">
      <t>ニュウリョク</t>
    </rPh>
    <phoneticPr fontId="1"/>
  </si>
  <si>
    <t>Please enter the street adress of Director at Incorporation 48.
設立時取締役 48 の住所の番地を入力してください。</t>
    <rPh sb="75" eb="77">
      <t>ジュウショ</t>
    </rPh>
    <rPh sb="78" eb="80">
      <t>バンチ</t>
    </rPh>
    <rPh sb="81" eb="83">
      <t>ニュウリョク</t>
    </rPh>
    <phoneticPr fontId="1"/>
  </si>
  <si>
    <t>Please enter home country address of Director at Incorporation 48 in English.
設立時取締役 48 の本国の住所を英語で入力してください</t>
    <rPh sb="89" eb="91">
      <t>ホンゴク</t>
    </rPh>
    <rPh sb="92" eb="94">
      <t>ジュウショ</t>
    </rPh>
    <rPh sb="95" eb="97">
      <t>エイゴ</t>
    </rPh>
    <rPh sb="98" eb="100">
      <t>ニュウリョク</t>
    </rPh>
    <phoneticPr fontId="1"/>
  </si>
  <si>
    <t>Please enter the zip code of Director at Incorporation 49's address.
設立時取締役 49 の住所の郵便番号を入力してください。</t>
    <rPh sb="80" eb="82">
      <t>ジュウショ</t>
    </rPh>
    <rPh sb="83" eb="87">
      <t>ユウビンバンゴウ</t>
    </rPh>
    <rPh sb="88" eb="90">
      <t>ニュウリョク</t>
    </rPh>
    <phoneticPr fontId="1"/>
  </si>
  <si>
    <t>Please enter the street adress of Director at Incorporation 49.
設立時取締役 49 の住所の番地を入力してください。</t>
    <rPh sb="75" eb="77">
      <t>ジュウショ</t>
    </rPh>
    <rPh sb="78" eb="80">
      <t>バンチ</t>
    </rPh>
    <rPh sb="81" eb="83">
      <t>ニュウリョク</t>
    </rPh>
    <phoneticPr fontId="1"/>
  </si>
  <si>
    <t>Please enter home country address of Director at Incorporation 49 in English.
設立時取締役 49 の本国の住所を英語で入力してください</t>
    <rPh sb="89" eb="91">
      <t>ホンゴク</t>
    </rPh>
    <rPh sb="92" eb="94">
      <t>ジュウショ</t>
    </rPh>
    <rPh sb="95" eb="97">
      <t>エイゴ</t>
    </rPh>
    <rPh sb="98" eb="100">
      <t>ニュウリョク</t>
    </rPh>
    <phoneticPr fontId="1"/>
  </si>
  <si>
    <t>Please enter the zip code of Director at Incorporation 50's address.
設立時取締役 50 の住所の郵便番号を入力してください。</t>
    <rPh sb="80" eb="82">
      <t>ジュウショ</t>
    </rPh>
    <rPh sb="83" eb="87">
      <t>ユウビンバンゴウ</t>
    </rPh>
    <rPh sb="88" eb="90">
      <t>ニュウリョク</t>
    </rPh>
    <phoneticPr fontId="1"/>
  </si>
  <si>
    <t>Please enter the street adress of Director at Incorporation 50.
設立時取締役 50 の住所の番地を入力してください。</t>
    <rPh sb="75" eb="77">
      <t>ジュウショ</t>
    </rPh>
    <rPh sb="78" eb="80">
      <t>バンチ</t>
    </rPh>
    <rPh sb="81" eb="83">
      <t>ニュウリョク</t>
    </rPh>
    <phoneticPr fontId="1"/>
  </si>
  <si>
    <t>Please enter home country address of Director at Incorporation 50 in English.
設立時取締役 50 の本国の住所を英語で入力してください</t>
    <rPh sb="89" eb="91">
      <t>ホンゴク</t>
    </rPh>
    <rPh sb="92" eb="94">
      <t>ジュウショ</t>
    </rPh>
    <rPh sb="95" eb="97">
      <t>エイゴ</t>
    </rPh>
    <rPh sb="98" eb="100">
      <t>ニュウリョク</t>
    </rPh>
    <phoneticPr fontId="1"/>
  </si>
  <si>
    <t>Please enter home country address of Auditor at Incorporation in English.
設立設立時監査役の本国の住所を英語で入力してください</t>
    <rPh sb="83" eb="85">
      <t>ホンゴク</t>
    </rPh>
    <rPh sb="86" eb="88">
      <t>ジュウショ</t>
    </rPh>
    <rPh sb="89" eb="91">
      <t>エイゴ</t>
    </rPh>
    <rPh sb="92" eb="94">
      <t>ニュウリョク</t>
    </rPh>
    <phoneticPr fontId="1"/>
  </si>
  <si>
    <t>Please enter the zip code of Incorporator 1's address.
発起人 1 の住所の郵便番号を入力してください。</t>
    <rPh sb="62" eb="64">
      <t>ジュウショ</t>
    </rPh>
    <rPh sb="65" eb="69">
      <t>ユウビンバンゴウ</t>
    </rPh>
    <rPh sb="70" eb="72">
      <t>ニュウリョク</t>
    </rPh>
    <phoneticPr fontId="1"/>
  </si>
  <si>
    <t>Please enter the street adress of Incorporator 1.
発起人 1 の住所の番地を入力してください。</t>
    <rPh sb="57" eb="59">
      <t>ジュウショ</t>
    </rPh>
    <rPh sb="60" eb="62">
      <t>バンチ</t>
    </rPh>
    <rPh sb="63" eb="65">
      <t>ニュウリョク</t>
    </rPh>
    <phoneticPr fontId="1"/>
  </si>
  <si>
    <t>Please enter home country address of Incorporator 1 in English. 
発起人 1 の本国の住所を英語で入力してください</t>
    <rPh sb="72" eb="74">
      <t>ホンゴク</t>
    </rPh>
    <rPh sb="75" eb="77">
      <t>ジュウショ</t>
    </rPh>
    <rPh sb="78" eb="80">
      <t>エイゴ</t>
    </rPh>
    <rPh sb="81" eb="83">
      <t>ニュウリョク</t>
    </rPh>
    <phoneticPr fontId="1"/>
  </si>
  <si>
    <t>Please enter the zip code of Incorporator 2's address.
発起人 2 の住所の郵便番号を入力してください。</t>
    <rPh sb="62" eb="64">
      <t>ジュウショ</t>
    </rPh>
    <rPh sb="65" eb="69">
      <t>ユウビンバンゴウ</t>
    </rPh>
    <rPh sb="70" eb="72">
      <t>ニュウリョク</t>
    </rPh>
    <phoneticPr fontId="1"/>
  </si>
  <si>
    <t>Please enter the street adress of Incorporator 2.
発起人 2 の住所の番地を入力してください。</t>
    <rPh sb="57" eb="59">
      <t>ジュウショ</t>
    </rPh>
    <rPh sb="60" eb="62">
      <t>バンチ</t>
    </rPh>
    <rPh sb="63" eb="65">
      <t>ニュウリョク</t>
    </rPh>
    <phoneticPr fontId="1"/>
  </si>
  <si>
    <t>Please enter home country address of Incorporator 2 in English. 
発起人 2 の本国の住所を英語で入力してください</t>
    <rPh sb="72" eb="74">
      <t>ホンゴク</t>
    </rPh>
    <rPh sb="75" eb="77">
      <t>ジュウショ</t>
    </rPh>
    <rPh sb="78" eb="80">
      <t>エイゴ</t>
    </rPh>
    <rPh sb="81" eb="83">
      <t>ニュウリョク</t>
    </rPh>
    <phoneticPr fontId="1"/>
  </si>
  <si>
    <t>Please enter the zip code of Incorporator 3's address.
発起人 3 の住所の郵便番号を入力してください。</t>
    <rPh sb="62" eb="64">
      <t>ジュウショ</t>
    </rPh>
    <rPh sb="65" eb="69">
      <t>ユウビンバンゴウ</t>
    </rPh>
    <rPh sb="70" eb="72">
      <t>ニュウリョク</t>
    </rPh>
    <phoneticPr fontId="1"/>
  </si>
  <si>
    <t>Please enter the street adress of Incorporator 3.
発起人 3 の住所の番地を入力してください。</t>
    <rPh sb="57" eb="59">
      <t>ジュウショ</t>
    </rPh>
    <rPh sb="60" eb="62">
      <t>バンチ</t>
    </rPh>
    <rPh sb="63" eb="65">
      <t>ニュウリョク</t>
    </rPh>
    <phoneticPr fontId="1"/>
  </si>
  <si>
    <t>Please enter home country address of Incorporator 3 in English. 
発起人 3 の本国の住所を英語で入力してください</t>
    <rPh sb="72" eb="74">
      <t>ホンゴク</t>
    </rPh>
    <rPh sb="75" eb="77">
      <t>ジュウショ</t>
    </rPh>
    <rPh sb="78" eb="80">
      <t>エイゴ</t>
    </rPh>
    <rPh sb="81" eb="83">
      <t>ニュウリョク</t>
    </rPh>
    <phoneticPr fontId="1"/>
  </si>
  <si>
    <t>Street address of Representative Director
（設立時代表取締役の住所の番地）</t>
    <phoneticPr fontId="1"/>
  </si>
  <si>
    <t>Street address of Director at Incorporation 11
（設立時取締役 11の住所の番地）</t>
    <phoneticPr fontId="1"/>
  </si>
  <si>
    <t>Street address of Director at Incorporation 12
（設立時取締役 12の住所の番地）</t>
    <phoneticPr fontId="1"/>
  </si>
  <si>
    <t>Street address of Director at Incorporation 13
（設立時取締役 13の住所の番地）</t>
    <phoneticPr fontId="1"/>
  </si>
  <si>
    <t>Street address of Director at Incorporation 14
（設立時取締役 14の住所の番地）</t>
    <phoneticPr fontId="1"/>
  </si>
  <si>
    <t>Street address of Director at Incorporation 15
（設立時取締役 15の住所の番地）</t>
    <phoneticPr fontId="1"/>
  </si>
  <si>
    <t>Street address of Director at Incorporation 16
（設立時取締役 16の住所の番地）</t>
    <phoneticPr fontId="1"/>
  </si>
  <si>
    <t>Street address of Director at Incorporation 17
（設立時取締役 17の住所の番地）</t>
    <phoneticPr fontId="1"/>
  </si>
  <si>
    <t>Street address of Director at Incorporation 18
（設立時取締役 18の住所の番地）</t>
    <phoneticPr fontId="1"/>
  </si>
  <si>
    <t>Street address of Director at Incorporation 19
（設立時取締役 19の住所の番地）</t>
    <phoneticPr fontId="1"/>
  </si>
  <si>
    <t>Street address of Director at Incorporation 20
（設立時取締役 20の住所の番地）</t>
    <phoneticPr fontId="1"/>
  </si>
  <si>
    <t>Street address of Director at Incorporation 21
（設立時取締役 21の住所の番地）</t>
    <phoneticPr fontId="1"/>
  </si>
  <si>
    <t>Street address of Director at Incorporation 22
（設立時取締役 22の住所の番地）</t>
    <phoneticPr fontId="1"/>
  </si>
  <si>
    <t>Street address of Director at Incorporation 23
（設立時取締役 23の住所の番地）</t>
    <phoneticPr fontId="1"/>
  </si>
  <si>
    <t>Street address of Director at Incorporation 24
（設立時取締役 24の住所の番地）</t>
    <phoneticPr fontId="1"/>
  </si>
  <si>
    <t>Street address of Director at Incorporation 25
（設立時取締役 25の住所の番地）</t>
    <phoneticPr fontId="1"/>
  </si>
  <si>
    <t>Street address of Director at Incorporation 26
（設立時取締役 26の住所の番地）</t>
    <phoneticPr fontId="1"/>
  </si>
  <si>
    <t>Street address of Director at Incorporation 27
（設立時取締役 27の住所の番地）</t>
    <phoneticPr fontId="1"/>
  </si>
  <si>
    <t>Street address of Director at Incorporation 28
（設立時取締役 28の住所の番地）</t>
    <phoneticPr fontId="1"/>
  </si>
  <si>
    <t>Street address of Director at Incorporation 29
（設立時取締役 29の住所の番地）</t>
    <phoneticPr fontId="1"/>
  </si>
  <si>
    <t>Street address of Director at Incorporation 30
（設立時取締役 30の住所の番地）</t>
    <phoneticPr fontId="1"/>
  </si>
  <si>
    <t>Street address of Director at Incorporation 31
（設立時取締役 31の住所の番地）</t>
    <phoneticPr fontId="1"/>
  </si>
  <si>
    <t>Street address of Director at Incorporation 32
（設立時取締役 32の住所の番地）</t>
    <phoneticPr fontId="1"/>
  </si>
  <si>
    <t>Street address of Director at Incorporation 33
（設立時取締役 33の住所の番地）</t>
    <phoneticPr fontId="1"/>
  </si>
  <si>
    <t>Street address of Director at Incorporation 34
（設立時取締役 34の住所の番地）</t>
    <phoneticPr fontId="1"/>
  </si>
  <si>
    <t>Street address of Director at Incorporation 35
（設立時取締役 35の住所の番地）</t>
    <phoneticPr fontId="1"/>
  </si>
  <si>
    <t>Street address of Director at Incorporation 36
（設立時取締役 36の住所の番地）</t>
    <phoneticPr fontId="1"/>
  </si>
  <si>
    <t>Street address of Director at Incorporation 37
（設立時取締役 37の住所の番地）</t>
    <phoneticPr fontId="1"/>
  </si>
  <si>
    <t>Street address of Director at Incorporation 38
（設立時取締役 38の住所の番地）</t>
    <phoneticPr fontId="1"/>
  </si>
  <si>
    <t>Street address of Director at Incorporation 39
（設立時取締役 39の住所の番地）</t>
    <phoneticPr fontId="1"/>
  </si>
  <si>
    <t>Street address of Director at Incorporation 40
（設立時取締役 40の住所の番地）</t>
    <phoneticPr fontId="1"/>
  </si>
  <si>
    <t>Street address of Director at Incorporation 41
（設立時取締役 41の住所の番地）</t>
    <phoneticPr fontId="1"/>
  </si>
  <si>
    <t>Street address of Director at Incorporation 42
（設立時取締役 42の住所の番地）</t>
    <phoneticPr fontId="1"/>
  </si>
  <si>
    <t>Street address of Director at Incorporation 43
（設立時取締役 43の住所の番地）</t>
    <phoneticPr fontId="1"/>
  </si>
  <si>
    <t>Street address of Director at Incorporation 44
（設立時取締役 44の住所の番地）</t>
    <phoneticPr fontId="1"/>
  </si>
  <si>
    <t>Street address of Director at Incorporation 45
（設立時取締役 45の住所の番地）</t>
    <phoneticPr fontId="1"/>
  </si>
  <si>
    <t>Street address of Director at Incorporation 46
（設立時取締役 46の住所の番地）</t>
    <phoneticPr fontId="1"/>
  </si>
  <si>
    <t>Street address of Director at Incorporation 47
（設立時取締役 47の住所の番地）</t>
    <phoneticPr fontId="1"/>
  </si>
  <si>
    <t>Street address of Director at Incorporation 48
（設立時取締役 48の住所の番地）</t>
    <phoneticPr fontId="1"/>
  </si>
  <si>
    <t>Street address of Director at Incorporation 49
（設立時取締役 49の住所の番地）</t>
    <phoneticPr fontId="1"/>
  </si>
  <si>
    <t>Street address of Director at Incorporation 50
（設立時取締役 50の住所の番地）</t>
    <phoneticPr fontId="1"/>
  </si>
  <si>
    <t>Street address of Auditor at Incorporation
（設立時監査役の住所の番地）</t>
    <phoneticPr fontId="1"/>
  </si>
  <si>
    <t>Building name・Room number of Representative Director（設立時代表取締役の住所の建物名・部屋番号）</t>
  </si>
  <si>
    <t>Building name・Room number of Director at Incorporation 11（設立時取締役 11の住所の建物名・部屋番号）</t>
  </si>
  <si>
    <t>Building name・Room number of Director at Incorporation 12（設立時取締役 12の住所の建物名・部屋番号）</t>
  </si>
  <si>
    <t>Building name・Room number of Director at Incorporation 13（設立時取締役 13の住所の建物名・部屋番号）</t>
  </si>
  <si>
    <t>Building name・Room number of Director at Incorporation 14（設立時取締役 14の住所の建物名・部屋番号）</t>
  </si>
  <si>
    <t>Building name・Room number of Director at Incorporation 15（設立時取締役 15の住所の建物名・部屋番号）</t>
  </si>
  <si>
    <t>Building name・Room number of Director at Incorporation 16（設立時取締役 16の住所の建物名・部屋番号）</t>
  </si>
  <si>
    <t>Building name・Room number of Director at Incorporation 17（設立時取締役 17の住所の建物名・部屋番号）</t>
  </si>
  <si>
    <t>Building name・Room number of Director at Incorporation 18（設立時取締役 18の住所の建物名・部屋番号）</t>
  </si>
  <si>
    <t>Building name・Room number of Director at Incorporation 19（設立時取締役 19の住所の建物名・部屋番号）</t>
  </si>
  <si>
    <t>Building name・Room number of Director at Incorporation 20（設立時取締役 20の住所の建物名・部屋番号）</t>
  </si>
  <si>
    <t>Building name・Room number of Director at Incorporation 21（設立時取締役 21の住所の建物名・部屋番号）</t>
  </si>
  <si>
    <t>Building name・Room number of Director at Incorporation 22（設立時取締役 22の住所の建物名・部屋番号）</t>
  </si>
  <si>
    <t>Building name・Room number of Director at Incorporation 23（設立時取締役 23の住所の建物名・部屋番号）</t>
  </si>
  <si>
    <t>Building name・Room number of Director at Incorporation 24（設立時取締役 24の住所の建物名・部屋番号）</t>
  </si>
  <si>
    <t>Building name・Room number of Director at Incorporation 25（設立時取締役 25の住所の建物名・部屋番号）</t>
  </si>
  <si>
    <t>Building name・Room number of Director at Incorporation 26（設立時取締役 26の住所の建物名・部屋番号）</t>
  </si>
  <si>
    <t>Building name・Room number of Director at Incorporation 27（設立時取締役 27の住所の建物名・部屋番号）</t>
  </si>
  <si>
    <t>Building name・Room number of Director at Incorporation 28（設立時取締役 28の住所の建物名・部屋番号）</t>
  </si>
  <si>
    <t>Building name・Room number of Director at Incorporation 29（設立時取締役 29の住所の建物名・部屋番号）</t>
  </si>
  <si>
    <t>Building name・Room number of Director at Incorporation 30（設立時取締役 30の住所の建物名・部屋番号）</t>
  </si>
  <si>
    <t>Building name・Room number of Director at Incorporation 31（設立時取締役 31の住所の建物名・部屋番号）</t>
  </si>
  <si>
    <t>Building name・Room number of Director at Incorporation 32（設立時取締役 32の住所の建物名・部屋番号）</t>
  </si>
  <si>
    <t>Building name・Room number of Director at Incorporation 33（設立時取締役 33の住所の建物名・部屋番号）</t>
  </si>
  <si>
    <t>Building name・Room number of Director at Incorporation 34（設立時取締役 34の住所の建物名・部屋番号）</t>
  </si>
  <si>
    <t>Building name・Room number of Director at Incorporation 35（設立時取締役 35の住所の建物名・部屋番号）</t>
  </si>
  <si>
    <t>Building name・Room number of Director at Incorporation 36（設立時取締役 36の住所の建物名・部屋番号）</t>
  </si>
  <si>
    <t>Building name・Room number of Director at Incorporation 37（設立時取締役 37の住所の建物名・部屋番号）</t>
  </si>
  <si>
    <t>Building name・Room number of Director at Incorporation 38（設立時取締役 38の住所の建物名・部屋番号）</t>
  </si>
  <si>
    <t>Building name・Room number of Director at Incorporation 39（設立時取締役 39の住所の建物名・部屋番号）</t>
  </si>
  <si>
    <t>Building name・Room number of Director at Incorporation 40（設立時取締役 40の住所の建物名・部屋番号）</t>
  </si>
  <si>
    <t>Building name・Room number of Director at Incorporation 41（設立時取締役 41の住所の建物名・部屋番号）</t>
  </si>
  <si>
    <t>Building name・Room number of Director at Incorporation 42（設立時取締役 42の住所の建物名・部屋番号）</t>
  </si>
  <si>
    <t>Building name・Room number of Director at Incorporation 43（設立時取締役 43の住所の建物名・部屋番号）</t>
  </si>
  <si>
    <t>Building name・Room number of Director at Incorporation 44（設立時取締役 44の住所の建物名・部屋番号）</t>
  </si>
  <si>
    <t>Building name・Room number of Director at Incorporation 45（設立時取締役 45の住所の建物名・部屋番号）</t>
  </si>
  <si>
    <t>Building name・Room number of Director at Incorporation 46（設立時取締役 46の住所の建物名・部屋番号）</t>
  </si>
  <si>
    <t>Building name・Room number of Director at Incorporation 47（設立時取締役 47の住所の建物名・部屋番号）</t>
  </si>
  <si>
    <t>Building name・Room number of Director at Incorporation 48（設立時取締役 48の住所の建物名・部屋番号）</t>
  </si>
  <si>
    <t>Building name・Room number of Director at Incorporation 49（設立時取締役 49の住所の建物名・部屋番号）</t>
  </si>
  <si>
    <t>Building name・Room number of Director at Incorporation 50（設立時取締役 50の住所の建物名・部屋番号）</t>
  </si>
  <si>
    <t>Building name・Room number of Auditor at Incorporation （設立時監査役の住所の建物名・部屋番号）</t>
  </si>
  <si>
    <t>Please enter the number of people in numbers (you can enter from 1 to 50)
人数を数字で入力してください（１から50まで入力可能）</t>
  </si>
  <si>
    <t>Please enter the number of Purpose. (you can enter from 1 to 50) 
目的数を入力してください（１から50まで入力可能）</t>
    <rPh sb="66" eb="68">
      <t>モクテキ</t>
    </rPh>
    <rPh sb="68" eb="69">
      <t>カズ</t>
    </rPh>
    <phoneticPr fontId="1"/>
  </si>
  <si>
    <t>Home Country Address of Representative Director
（設立時代表者の本国の住所）</t>
    <rPh sb="52" eb="55">
      <t>ダイヒョウシャ</t>
    </rPh>
    <phoneticPr fontId="1"/>
  </si>
  <si>
    <t>Home Country Address of Director at Incorporation 11
（設立時取締役 11の本国の住所）</t>
    <phoneticPr fontId="1"/>
  </si>
  <si>
    <t>Home Country Address of Director at Incorporation 12
（設立時取締役 12の本国の住所）</t>
    <phoneticPr fontId="1"/>
  </si>
  <si>
    <t>Home Country Address of Director at Incorporation 13
（設立時取締役 13の本国の住所）</t>
    <phoneticPr fontId="1"/>
  </si>
  <si>
    <t>Home Country Address of Director at Incorporation 14
（設立時取締役 14の本国の住所）</t>
    <phoneticPr fontId="1"/>
  </si>
  <si>
    <t>Home Country Address of Director at Incorporation 15
（設立時取締役 15の本国の住所）</t>
    <phoneticPr fontId="1"/>
  </si>
  <si>
    <t>Home Country Address of Director at Incorporation 16
（設立時取締役 16の本国の住所）</t>
    <phoneticPr fontId="1"/>
  </si>
  <si>
    <t>Home Country Address of Director at Incorporation 17
（設立時取締役 17の本国の住所）</t>
    <phoneticPr fontId="1"/>
  </si>
  <si>
    <t>Home Country Address of Director at Incorporation 18
（設立時取締役 18の本国の住所）</t>
    <phoneticPr fontId="1"/>
  </si>
  <si>
    <t>Home Country Address of Director at Incorporation 19
（設立時取締役 19の本国の住所）</t>
    <phoneticPr fontId="1"/>
  </si>
  <si>
    <t>Home Country Address of Director at Incorporation 20
（設立時取締役 20の本国の住所）</t>
    <phoneticPr fontId="1"/>
  </si>
  <si>
    <t>Home Country Address of Director at Incorporation 21
（設立時取締役 21の本国の住所）</t>
    <phoneticPr fontId="1"/>
  </si>
  <si>
    <t>Home Country Address of Director at Incorporation 22
（設立時取締役 22の本国の住所）</t>
    <phoneticPr fontId="1"/>
  </si>
  <si>
    <t>Home Country Address of Director at Incorporation 23
（設立時取締役 23の本国の住所）</t>
    <phoneticPr fontId="1"/>
  </si>
  <si>
    <t>Home Country Address of Director at Incorporation 24
（設立時取締役 24の本国の住所）</t>
    <phoneticPr fontId="1"/>
  </si>
  <si>
    <t>Home Country Address of Director at Incorporation 25
（設立時取締役 25の本国の住所）</t>
    <phoneticPr fontId="1"/>
  </si>
  <si>
    <t>Home Country Address of Director at Incorporation 26
（設立時取締役 26の本国の住所）</t>
    <phoneticPr fontId="1"/>
  </si>
  <si>
    <t>Home Country Address of Director at Incorporation 27
（設立時取締役 27の本国の住所）</t>
    <phoneticPr fontId="1"/>
  </si>
  <si>
    <t>Home Country Address of Director at Incorporation 28
（設立時取締役 28の本国の住所）</t>
    <phoneticPr fontId="1"/>
  </si>
  <si>
    <t>Home Country Address of Director at Incorporation 29
（設立時取締役 29の本国の住所）</t>
    <phoneticPr fontId="1"/>
  </si>
  <si>
    <t>Home Country Address of Director at Incorporation 30
（設立時取締役 30の本国の住所）</t>
    <phoneticPr fontId="1"/>
  </si>
  <si>
    <t>Home Country Address of Director at Incorporation 31
（設立時取締役 31の本国の住所）</t>
    <phoneticPr fontId="1"/>
  </si>
  <si>
    <t>Home Country Address of Director at Incorporation 32
（設立時取締役 32の本国の住所）</t>
    <phoneticPr fontId="1"/>
  </si>
  <si>
    <t>Home Country Address of Director at Incorporation 33
（設立時取締役 33の本国の住所）</t>
    <phoneticPr fontId="1"/>
  </si>
  <si>
    <t>Home Country Address of Director at Incorporation 34
（設立時取締役 34の本国の住所）</t>
    <phoneticPr fontId="1"/>
  </si>
  <si>
    <t>Home Country Address of Director at Incorporation 35
（設立時取締役 35の本国の住所）</t>
    <phoneticPr fontId="1"/>
  </si>
  <si>
    <t>Home Country Address of Director at Incorporation 36
（設立時取締役 36の本国の住所）</t>
    <phoneticPr fontId="1"/>
  </si>
  <si>
    <t>Home Country Address of Director at Incorporation 37
（設立時取締役 37の本国の住所）</t>
    <phoneticPr fontId="1"/>
  </si>
  <si>
    <t>Home Country Address of Director at Incorporation 38
（設立時取締役 38の本国の住所）</t>
    <phoneticPr fontId="1"/>
  </si>
  <si>
    <t>Home Country Address of Director at Incorporation 39
（設立時取締役 39の本国の住所）</t>
    <phoneticPr fontId="1"/>
  </si>
  <si>
    <t>Home Country Address of Director at Incorporation 40
（設立時取締役 40の本国の住所）</t>
    <phoneticPr fontId="1"/>
  </si>
  <si>
    <t>Home Country Address of Director at Incorporation 41
（設立時取締役 41の本国の住所）</t>
    <phoneticPr fontId="1"/>
  </si>
  <si>
    <t>Home Country Address of Director at Incorporation 42
（設立時取締役 42の本国の住所）</t>
    <phoneticPr fontId="1"/>
  </si>
  <si>
    <t>Home Country Address of Director at Incorporation 43
（設立時取締役 43の本国の住所）</t>
    <phoneticPr fontId="1"/>
  </si>
  <si>
    <t>Home Country Address of Director at Incorporation 44
（設立時取締役 44の本国の住所）</t>
    <phoneticPr fontId="1"/>
  </si>
  <si>
    <t>Home Country Address of Director at Incorporation 45
（設立時取締役 45の本国の住所）</t>
    <phoneticPr fontId="1"/>
  </si>
  <si>
    <t>Home Country Address of Director at Incorporation 46
（設立時取締役 46の本国の住所）</t>
    <phoneticPr fontId="1"/>
  </si>
  <si>
    <t>Home Country Address of Director at Incorporation 47
（設立時取締役 47の本国の住所）</t>
    <phoneticPr fontId="1"/>
  </si>
  <si>
    <t>Home Country Address of Director at Incorporation 48
（設立時取締役 48の本国の住所）</t>
    <phoneticPr fontId="1"/>
  </si>
  <si>
    <t>Home Country Address of Director at Incorporation 49
（設立時取締役 49の本国の住所）</t>
    <phoneticPr fontId="1"/>
  </si>
  <si>
    <t>Home Country Address of Director at Incorporation 50
（設立時取締役 50の本国の住所）</t>
    <phoneticPr fontId="1"/>
  </si>
  <si>
    <t>Home Country Address of Auditor at Incorporation
（設立時監査役の本国の住所）</t>
    <phoneticPr fontId="1"/>
  </si>
  <si>
    <t>Name of Director at Incorporation 1
（設立時取締役 1 の氏名）</t>
    <phoneticPr fontId="1"/>
  </si>
  <si>
    <t>Zip code of Director at Incorporation 1's address
（設立時取締役 1 の住所の郵便番号）</t>
    <phoneticPr fontId="1"/>
  </si>
  <si>
    <t>Address(Prefectures,City,Ward,Town or Village) of Director at Incorporation 1 
（設立時取締役 1 の住所(都道府県市区町村)）</t>
    <rPh sb="90" eb="92">
      <t>ジュウショ</t>
    </rPh>
    <rPh sb="93" eb="97">
      <t>トドウフケン</t>
    </rPh>
    <rPh sb="97" eb="99">
      <t>シク</t>
    </rPh>
    <rPh sb="99" eb="101">
      <t>チョウソン</t>
    </rPh>
    <phoneticPr fontId="1"/>
  </si>
  <si>
    <t>Street address of Director at Incorporation 1
（設立時取締役 1 の住所の番地）</t>
    <phoneticPr fontId="1"/>
  </si>
  <si>
    <t>Building name・Room number of Director at Incorporation 1（設立時取締役 1 の住所の建物名・部屋番号）</t>
    <phoneticPr fontId="1"/>
  </si>
  <si>
    <t>Home Country Address of Director at Incorporation 1
（設立時取締役 1 の本国の住所）</t>
    <phoneticPr fontId="1"/>
  </si>
  <si>
    <t>Name of Director at Incorporation 2
（設立時取締役 2 の氏名）</t>
    <phoneticPr fontId="1"/>
  </si>
  <si>
    <t>Zip code of Director at Incorporation 2's address
（設立時取締役 2 の住所の郵便番号）</t>
    <phoneticPr fontId="1"/>
  </si>
  <si>
    <t>Address(Prefectures,City,Ward,Town or Village) of Director at Incorporation 2
（設立時取締役 2 の住所(都道府県市区町村)）</t>
    <rPh sb="89" eb="91">
      <t>ジュウショ</t>
    </rPh>
    <rPh sb="92" eb="96">
      <t>トドウフケン</t>
    </rPh>
    <rPh sb="96" eb="98">
      <t>シク</t>
    </rPh>
    <rPh sb="98" eb="100">
      <t>チョウソン</t>
    </rPh>
    <phoneticPr fontId="1"/>
  </si>
  <si>
    <t>Street address of Director at Incorporation 2
（設立時取締役 2 の住所の番地）</t>
    <phoneticPr fontId="1"/>
  </si>
  <si>
    <t>Building name・Room number of Director at Incorporation 2（設立時取締役 2 の住所の建物名・部屋番号）</t>
    <phoneticPr fontId="1"/>
  </si>
  <si>
    <t>Home Country Address of Director at Incorporation 2
（設立時取締役 2 の本国の住所）</t>
    <phoneticPr fontId="1"/>
  </si>
  <si>
    <t>Name of Director at Incorporation 3
（設立時取締役 3 の氏名）</t>
    <phoneticPr fontId="1"/>
  </si>
  <si>
    <t>Zip code of Director at Incorporation 3's address
（設立時取締役 3 の住所の郵便番号）</t>
    <phoneticPr fontId="1"/>
  </si>
  <si>
    <t>Address(Prefectures,City,Ward,Town or Village) of Director at Incorporation 3
（設立時取締役 3 の住所(都道府県市区町村)）</t>
    <rPh sb="89" eb="91">
      <t>ジュウショ</t>
    </rPh>
    <rPh sb="92" eb="96">
      <t>トドウフケン</t>
    </rPh>
    <rPh sb="96" eb="98">
      <t>シク</t>
    </rPh>
    <rPh sb="98" eb="100">
      <t>チョウソン</t>
    </rPh>
    <phoneticPr fontId="1"/>
  </si>
  <si>
    <t>Street address of Director at Incorporation 3
（設立時取締役 3 の住所の番地）</t>
    <phoneticPr fontId="1"/>
  </si>
  <si>
    <t>Building name・Room number of Director at Incorporation 3（設立時取締役 3 の住所の建物名・部屋番号）</t>
    <phoneticPr fontId="1"/>
  </si>
  <si>
    <t>Home Country Address of Director at Incorporation 3
（設立時取締役 3 の本国の住所）</t>
    <phoneticPr fontId="1"/>
  </si>
  <si>
    <t>Name of Director at Incorporation 4
（設立時取締役 4 の氏名）</t>
    <phoneticPr fontId="1"/>
  </si>
  <si>
    <t>Zip code of Director at Incorporation 4's address
（設立時取締役 4 の住所の郵便番号）</t>
    <phoneticPr fontId="1"/>
  </si>
  <si>
    <t>Address(Prefectures,City,Ward,Town or Village) of Director at Incorporation 4 
（設立時取締役 4 の住所(都道府県市区町村)）</t>
    <rPh sb="90" eb="92">
      <t>ジュウショ</t>
    </rPh>
    <rPh sb="93" eb="97">
      <t>トドウフケン</t>
    </rPh>
    <rPh sb="97" eb="99">
      <t>シク</t>
    </rPh>
    <rPh sb="99" eb="101">
      <t>チョウソン</t>
    </rPh>
    <phoneticPr fontId="1"/>
  </si>
  <si>
    <t>Street address of Director at Incorporation 4
（設立時取締役 4 の住所の番地）</t>
    <phoneticPr fontId="1"/>
  </si>
  <si>
    <t>Building name・Room number of Director at Incorporation 4（設立時取締役 4 の住所の建物名・部屋番号）</t>
    <phoneticPr fontId="1"/>
  </si>
  <si>
    <t>Home Country Address of Director at Incorporation 4
（設立時取締役 4 の本国の住所）</t>
    <phoneticPr fontId="1"/>
  </si>
  <si>
    <t>Name of Director at Incorporation 5
（設立時取締役 5 の氏名）</t>
    <phoneticPr fontId="1"/>
  </si>
  <si>
    <t>Zip code of Director at Incorporation 5's address
（設立時取締役 5 の住所の郵便番号）</t>
    <phoneticPr fontId="1"/>
  </si>
  <si>
    <t>Address(Prefectures,City,Ward,Town or Village) of Director at Incorporation 5 
（設立時取締役 5 の住所(都道府県市区町村)）</t>
    <rPh sb="90" eb="92">
      <t>ジュウショ</t>
    </rPh>
    <rPh sb="93" eb="97">
      <t>トドウフケン</t>
    </rPh>
    <rPh sb="97" eb="99">
      <t>シク</t>
    </rPh>
    <rPh sb="99" eb="101">
      <t>チョウソン</t>
    </rPh>
    <phoneticPr fontId="1"/>
  </si>
  <si>
    <t>Street address of Director at Incorporation 5
（設立時取締役 5 の住所の番地）</t>
    <phoneticPr fontId="1"/>
  </si>
  <si>
    <t>Building name・Room number of Director at Incorporation 5（設立時取締役 5 の住所の建物名・部屋番号）</t>
    <phoneticPr fontId="1"/>
  </si>
  <si>
    <t>Home Country Address of Director at Incorporation 5
（設立時取締役 5 の本国の住所）</t>
    <phoneticPr fontId="1"/>
  </si>
  <si>
    <t>Name of Director at Incorporation 6
（設立時取締役 6 の氏名）</t>
    <phoneticPr fontId="1"/>
  </si>
  <si>
    <t>Zip code of Director at Incorporation 6's address
（設立時取締役 6 の住所の郵便番号）</t>
    <phoneticPr fontId="1"/>
  </si>
  <si>
    <t>Address(Prefectures,City,Ward,Town or Village) of Director at Incorporation 6
（設立時取締役 6 の住所(都道府県市区町村)）</t>
    <rPh sb="89" eb="91">
      <t>ジュウショ</t>
    </rPh>
    <rPh sb="92" eb="96">
      <t>トドウフケン</t>
    </rPh>
    <rPh sb="96" eb="98">
      <t>シク</t>
    </rPh>
    <rPh sb="98" eb="100">
      <t>チョウソン</t>
    </rPh>
    <phoneticPr fontId="1"/>
  </si>
  <si>
    <t>Street address of Director at Incorporation 6
（設立時取締役 6 の住所の番地）</t>
    <phoneticPr fontId="1"/>
  </si>
  <si>
    <t>Building name・Room number of Director at Incorporation 6（設立時取締役 6 の住所の建物名・部屋番号）</t>
    <phoneticPr fontId="1"/>
  </si>
  <si>
    <t>Home Country Address of Director at Incorporation 6
（設立時取締役 6 の本国の住所）</t>
    <phoneticPr fontId="1"/>
  </si>
  <si>
    <t>Name of Director at Incorporation 7
（設立時取締役 7 の氏名）</t>
    <phoneticPr fontId="1"/>
  </si>
  <si>
    <t>Zip code of Director at Incorporation 7's address
（設立時取締役 7 の住所の郵便番号）</t>
    <phoneticPr fontId="1"/>
  </si>
  <si>
    <t>Address(Prefectures,City,Ward,Town or Village) of Director at Incorporation 7
（設立時取締役 7 の住所(都道府県市区町村)）</t>
    <rPh sb="89" eb="91">
      <t>ジュウショ</t>
    </rPh>
    <rPh sb="92" eb="96">
      <t>トドウフケン</t>
    </rPh>
    <rPh sb="96" eb="98">
      <t>シク</t>
    </rPh>
    <rPh sb="98" eb="100">
      <t>チョウソン</t>
    </rPh>
    <phoneticPr fontId="1"/>
  </si>
  <si>
    <t>Street address of Director at Incorporation 7
（設立時取締役 7 の住所の番地）</t>
    <phoneticPr fontId="1"/>
  </si>
  <si>
    <t>Building name・Room number of Director at Incorporation 7（設立時取締役 7 の住所の建物名・部屋番号）</t>
    <phoneticPr fontId="1"/>
  </si>
  <si>
    <t>Home Country Address of Director at Incorporation 7
（設立時取締役 7 の本国の住所）</t>
    <phoneticPr fontId="1"/>
  </si>
  <si>
    <t>Name of Director at Incorporation 8
（設立時取締役 8 の氏名）</t>
    <phoneticPr fontId="1"/>
  </si>
  <si>
    <t>Zip code of Director at Incorporation 8's address
（設立時取締役 8 の住所の郵便番号）</t>
    <phoneticPr fontId="1"/>
  </si>
  <si>
    <t>Address(Prefectures,City,Ward,Town or Village) of Director at Incorporation 8
（設立時取締役 8 の住所(都道府県市区町村)）</t>
    <rPh sb="89" eb="91">
      <t>ジュウショ</t>
    </rPh>
    <rPh sb="92" eb="96">
      <t>トドウフケン</t>
    </rPh>
    <rPh sb="96" eb="98">
      <t>シク</t>
    </rPh>
    <rPh sb="98" eb="100">
      <t>チョウソン</t>
    </rPh>
    <phoneticPr fontId="1"/>
  </si>
  <si>
    <t>Street address of Director at Incorporation 8
（設立時取締役 8 の住所の番地）</t>
    <phoneticPr fontId="1"/>
  </si>
  <si>
    <t>Building name・Room number of Director at Incorporation 8（設立時取締役 8 の住所の建物名・部屋番号）</t>
    <phoneticPr fontId="1"/>
  </si>
  <si>
    <t>Home Country Address of Director at Incorporation 8
（設立時取締役 8 の本国の住所）</t>
    <phoneticPr fontId="1"/>
  </si>
  <si>
    <t>Name of Director at Incorporation 9
（設立時取締役 9 の氏名）</t>
    <phoneticPr fontId="1"/>
  </si>
  <si>
    <t>Zip code of Director at Incorporation 9's address
（設立時取締役 9 の住所の郵便番号）</t>
    <phoneticPr fontId="1"/>
  </si>
  <si>
    <t>Address(Prefectures,City,Ward,Town or Village) of Director at Incorporation 9 
（設立時取締役 9 の住所(都道府県市区町村)）</t>
    <rPh sb="90" eb="92">
      <t>ジュウショ</t>
    </rPh>
    <rPh sb="93" eb="97">
      <t>トドウフケン</t>
    </rPh>
    <rPh sb="97" eb="99">
      <t>シク</t>
    </rPh>
    <rPh sb="99" eb="101">
      <t>チョウソン</t>
    </rPh>
    <phoneticPr fontId="1"/>
  </si>
  <si>
    <t>Street address of Director at Incorporation 9
（設立時取締役 9 の住所の番地）</t>
    <phoneticPr fontId="1"/>
  </si>
  <si>
    <t>Building name・Room number of Director at Incorporation 9（設立時取締役 9 の住所の建物名・部屋番号）</t>
    <phoneticPr fontId="1"/>
  </si>
  <si>
    <t>Home Country Address of Director at Incorporation 9
（設立時取締役 9 の本国の住所）</t>
    <phoneticPr fontId="1"/>
  </si>
  <si>
    <t>Name of Director at Incorporation 10
（設立時取締役 10 の氏名）</t>
    <phoneticPr fontId="1"/>
  </si>
  <si>
    <t>Zip code of Director at Incorporation 10's address
（設立時取締役 10 の住所の郵便番号）</t>
    <phoneticPr fontId="1"/>
  </si>
  <si>
    <t>Address(Prefectures,City,Ward,Town or Village) of Director at Incorporation 10
（設立時取締役 10 の住所(都道府県市区町村)）</t>
    <rPh sb="91" eb="93">
      <t>ジュウショ</t>
    </rPh>
    <rPh sb="94" eb="98">
      <t>トドウフケン</t>
    </rPh>
    <rPh sb="98" eb="100">
      <t>シク</t>
    </rPh>
    <rPh sb="100" eb="102">
      <t>チョウソン</t>
    </rPh>
    <phoneticPr fontId="1"/>
  </si>
  <si>
    <t>Street address of Director at Incorporation 10
（設立時取締役 10 の住所の番地）</t>
    <phoneticPr fontId="1"/>
  </si>
  <si>
    <t>Building name・Room number of Director at Incorporation 10（設立時取締役 10 の住所の建物名・部屋番号）</t>
    <phoneticPr fontId="1"/>
  </si>
  <si>
    <t>Home Country Address of Director at Incorporation 10
（設立時取締役 10 の本国の住所）</t>
    <phoneticPr fontId="1"/>
  </si>
  <si>
    <t>Name of Director at Incorporation 12
（設立時取締役 12の氏名）</t>
    <phoneticPr fontId="1"/>
  </si>
  <si>
    <t>Name of Director at Incorporation 11
（設立時取締役 11 の氏名）</t>
    <phoneticPr fontId="1"/>
  </si>
  <si>
    <t>Name of Incorporator 1
（発起人 1 の氏名)</t>
    <phoneticPr fontId="1"/>
  </si>
  <si>
    <t>Zip code of Incorporator 1's address
（発起人 1 の住所の郵便番号）</t>
    <phoneticPr fontId="1"/>
  </si>
  <si>
    <t>Address(Prefectures,City,Ward,Town or Village) of Incorporator 1
（発起人 1 の住所(都道府県市区町村)）</t>
    <phoneticPr fontId="1"/>
  </si>
  <si>
    <t>Building name・Room number of Incorporator 1
（発起人 1 の住所の建物名・部屋番号）</t>
    <phoneticPr fontId="1"/>
  </si>
  <si>
    <t>Home Country Address of Incorporator 1
（発起人 1 の本国の住所）</t>
    <phoneticPr fontId="1"/>
  </si>
  <si>
    <t>Street address of Incorporator 1（発起人 1 の住所の番地）</t>
    <phoneticPr fontId="1"/>
  </si>
  <si>
    <t>Nationality of Incorporator 1（発起人 1 の国籍)</t>
    <rPh sb="37" eb="39">
      <t>コクセキ</t>
    </rPh>
    <phoneticPr fontId="1"/>
  </si>
  <si>
    <t>Gender of Incorporator 1（発起人 1 の性別)</t>
    <rPh sb="32" eb="34">
      <t>セイベツ</t>
    </rPh>
    <phoneticPr fontId="1"/>
  </si>
  <si>
    <t>Date of birth of Incorporator 1（発起人 1 の生年月日)</t>
    <rPh sb="39" eb="43">
      <t>セイネンガッピ</t>
    </rPh>
    <phoneticPr fontId="1"/>
  </si>
  <si>
    <t>Existence or non-existence as a Member of an Organized Crime Group, etc.  of Incorporator 1
（発起人 1 の暴力団員等該当性)</t>
    <phoneticPr fontId="1"/>
  </si>
  <si>
    <t>Name of Incorporator 2
（発起人 2 の氏名)</t>
    <phoneticPr fontId="1"/>
  </si>
  <si>
    <t>Zip code of Incorporator 2's address
（発起人 2 の住所の郵便番号）</t>
    <phoneticPr fontId="1"/>
  </si>
  <si>
    <t>Address(Prefectures,City,Ward,Town or Village) of Incorporator 2
（発起人 2 の住所(都道府県市区町村)）</t>
    <phoneticPr fontId="1"/>
  </si>
  <si>
    <t>Street address of Incorporator 2（発起人 2 の住所の番地）</t>
    <phoneticPr fontId="1"/>
  </si>
  <si>
    <t>Building name・Room number of Incorporator 2
（発起人 2 の住所の建物名・部屋番号）</t>
    <phoneticPr fontId="1"/>
  </si>
  <si>
    <t>Home Country Address of Incorporator 2
（発起人 2 の本国の住所）</t>
    <phoneticPr fontId="1"/>
  </si>
  <si>
    <t>Nationality of Incorporator 2（発起人 2 の国籍)</t>
    <rPh sb="37" eb="39">
      <t>コクセキ</t>
    </rPh>
    <phoneticPr fontId="1"/>
  </si>
  <si>
    <t>Gender of Incorporator 2（発起人 2 の性別)</t>
    <rPh sb="32" eb="34">
      <t>セイベツ</t>
    </rPh>
    <phoneticPr fontId="1"/>
  </si>
  <si>
    <t>Date of birth of Incorporator 2（発起人 2 の生年月日)</t>
    <rPh sb="39" eb="43">
      <t>セイネンガッピ</t>
    </rPh>
    <phoneticPr fontId="1"/>
  </si>
  <si>
    <t>Evidence materials for the existence or non-existence of the person to be a substantial ontroller of Incorporator 2
（発起人 2 の実質的支配者該当性の根拠資料)</t>
    <phoneticPr fontId="1"/>
  </si>
  <si>
    <t>Name of Incorporator 3
（発起人 3 の氏名)</t>
    <phoneticPr fontId="1"/>
  </si>
  <si>
    <t>Zip code of Incorporator 3's address
（発起人 3 の住所の郵便番号）</t>
    <phoneticPr fontId="1"/>
  </si>
  <si>
    <t>Address(Prefectures,City,Ward,Town or Village) of Incorporator 3
（発起人 3 の住所(都道府県市区町村)）</t>
    <phoneticPr fontId="1"/>
  </si>
  <si>
    <t>Street address of Incorporator 3（発起人 3 の住所の番地）</t>
    <phoneticPr fontId="1"/>
  </si>
  <si>
    <t>Building name・Room number of Incorporator 3
（発起人 3 の住所の建物名・部屋番号）</t>
    <phoneticPr fontId="1"/>
  </si>
  <si>
    <t>Home Country Address of Incorporator 3
（発起人 3 の本国の住所）</t>
    <phoneticPr fontId="1"/>
  </si>
  <si>
    <t>Nationality of Incorporator 3（発起人 3 の国籍)</t>
    <rPh sb="37" eb="39">
      <t>コクセキ</t>
    </rPh>
    <phoneticPr fontId="1"/>
  </si>
  <si>
    <t>Gender of Incorporator 3（発起人 3 の性別)</t>
    <rPh sb="32" eb="34">
      <t>セイベツ</t>
    </rPh>
    <phoneticPr fontId="1"/>
  </si>
  <si>
    <t>Date of birth of Incorporator 3（発起人 3 の生年月日)</t>
    <rPh sb="39" eb="43">
      <t>セイネンガッピ</t>
    </rPh>
    <phoneticPr fontId="1"/>
  </si>
  <si>
    <t>Evidence materials for the existence or non-existence of the person to be a substantial ontroller of Incorporator 3
（発起人 3 の実質的支配者該当性の根拠資料)</t>
    <phoneticPr fontId="1"/>
  </si>
  <si>
    <t>Existence or non-existence as a Member of an Organized Crime Group, etc.  of Incorporator 3
（発起人 3 の暴力団員等該当性)</t>
    <phoneticPr fontId="1"/>
  </si>
  <si>
    <t>Nationality of Incorporator 1（発起人１の国籍）
 *If you select "Other" in the previous content
（※上記の欄で「その他」を選択した場合)</t>
    <phoneticPr fontId="1"/>
  </si>
  <si>
    <t>Nationality of Incorporator 2（発起人２の国籍）
 *If you select "Other" in the previous content
（※上記の欄で「その他」を選択した場合)</t>
    <phoneticPr fontId="1"/>
  </si>
  <si>
    <t>Nationality of Incorporator 3（発起人３の国籍）
 *If you select "Other" in the previous content
（※上記の欄で「その他」を選択した場合)</t>
    <phoneticPr fontId="1"/>
  </si>
  <si>
    <t>Please enter the nationality of Incorporator 1 in English.
発起人１の国籍を英語で記入してください。</t>
  </si>
  <si>
    <t>Japanese will be entered automatically.
日本語が自動で併記されます。</t>
  </si>
  <si>
    <t>Please enter the nationality of Incorporator 2 in English.
発起人２の国籍を英語で記入してください。</t>
    <phoneticPr fontId="1"/>
  </si>
  <si>
    <t>Please enter the nationality of Incorporator 3 in English.
発起人３の国籍を英語で記入してください。</t>
    <phoneticPr fontId="1"/>
  </si>
  <si>
    <t>Example 10
例 10</t>
  </si>
  <si>
    <t>Example 100000
例 100000</t>
  </si>
  <si>
    <t>Please enter the zip code of Head Office.
本店の住所の郵便番号を入力してください。</t>
    <rPh sb="42" eb="44">
      <t>ホンテン</t>
    </rPh>
    <rPh sb="45" eb="47">
      <t>ジュウショ</t>
    </rPh>
    <rPh sb="48" eb="52">
      <t>ユウビンバンゴウ</t>
    </rPh>
    <rPh sb="53" eb="55">
      <t>ニュウリョク</t>
    </rPh>
    <phoneticPr fontId="1"/>
  </si>
  <si>
    <t>Please enter the street adress of Head Office.
本店の所在地の番地を入力してください。</t>
    <rPh sb="47" eb="49">
      <t>ホンテン</t>
    </rPh>
    <rPh sb="50" eb="53">
      <t>ショザイチ</t>
    </rPh>
    <rPh sb="54" eb="56">
      <t>バンチ</t>
    </rPh>
    <rPh sb="57" eb="59">
      <t>ニュウリョク</t>
    </rPh>
    <phoneticPr fontId="1"/>
  </si>
  <si>
    <t>Address(Prefectures,City,Ward,Town or Village) of Head Office
（本店の所在地(都道府県市区町村)）</t>
    <rPh sb="66" eb="69">
      <t>ショザイチ</t>
    </rPh>
    <rPh sb="70" eb="74">
      <t>トドウフケン</t>
    </rPh>
    <rPh sb="74" eb="76">
      <t>シク</t>
    </rPh>
    <rPh sb="76" eb="78">
      <t>チョウソン</t>
    </rPh>
    <phoneticPr fontId="1"/>
  </si>
  <si>
    <t>Street address of Head Office
（本店の所在地の番地）</t>
    <phoneticPr fontId="1"/>
  </si>
  <si>
    <t>Building name・Room number of Head Office
（本店の所在地の建物名・部屋番号）</t>
    <phoneticPr fontId="1"/>
  </si>
  <si>
    <t>Example 100
例 100</t>
  </si>
  <si>
    <t>Example 1000000
例 1000000</t>
  </si>
  <si>
    <t>Year of creation of articles of incorporation (定款の作成年)</t>
    <rPh sb="50" eb="52">
      <t>サクセイ</t>
    </rPh>
    <rPh sb="52" eb="53">
      <t>ネン</t>
    </rPh>
    <phoneticPr fontId="1"/>
  </si>
  <si>
    <t>Month of creation of articles of incorporation (定款の作成月)</t>
    <rPh sb="51" eb="53">
      <t>サクセイ</t>
    </rPh>
    <rPh sb="53" eb="54">
      <t>ツキ</t>
    </rPh>
    <phoneticPr fontId="1"/>
  </si>
  <si>
    <t>Date of creation of articles of incorporation (定款の作成日)</t>
    <rPh sb="50" eb="52">
      <t>サクセイ</t>
    </rPh>
    <rPh sb="52" eb="53">
      <t>ヒ</t>
    </rPh>
    <phoneticPr fontId="1"/>
  </si>
  <si>
    <t>Please enter the year of  Creation of articles of incorporation in numbers.
定款の作成年を数字で入力してください。</t>
    <rPh sb="83" eb="85">
      <t>スウジ</t>
    </rPh>
    <rPh sb="86" eb="88">
      <t>ニュウリョク</t>
    </rPh>
    <phoneticPr fontId="1"/>
  </si>
  <si>
    <t>Please enter the month of Creation of articles of incorporation in numbers.
定款の作成月を数字で入力してください。</t>
    <rPh sb="81" eb="82">
      <t>ツキ</t>
    </rPh>
    <rPh sb="83" eb="85">
      <t>スウジ</t>
    </rPh>
    <rPh sb="86" eb="88">
      <t>ニュウリョク</t>
    </rPh>
    <phoneticPr fontId="1"/>
  </si>
  <si>
    <t>Please enter the day of Creation of articles of incorporation in numbers.
定款の作成日を数字で入力してください。</t>
    <rPh sb="79" eb="80">
      <t>ビ</t>
    </rPh>
    <rPh sb="81" eb="83">
      <t>スウジ</t>
    </rPh>
    <rPh sb="84" eb="86">
      <t>ニュウリョク</t>
    </rPh>
    <phoneticPr fontId="1"/>
  </si>
  <si>
    <t>Please enter the starting month of business year  in numbers.
事業年度の開始月を数字で入力してください。</t>
    <rPh sb="62" eb="64">
      <t>ジギョウ</t>
    </rPh>
    <rPh sb="64" eb="66">
      <t>ネンド</t>
    </rPh>
    <rPh sb="67" eb="69">
      <t>カイシ</t>
    </rPh>
    <rPh sb="69" eb="70">
      <t>ツキ</t>
    </rPh>
    <rPh sb="71" eb="73">
      <t>スウジ</t>
    </rPh>
    <rPh sb="74" eb="76">
      <t>ニュウリョク</t>
    </rPh>
    <phoneticPr fontId="1"/>
  </si>
  <si>
    <t>Year of declaration (申告年)</t>
  </si>
  <si>
    <t>Month of declaration (申告月)</t>
    <rPh sb="24" eb="25">
      <t>ツキ</t>
    </rPh>
    <phoneticPr fontId="1"/>
  </si>
  <si>
    <t>Date of declaration (申告日)</t>
    <rPh sb="23" eb="24">
      <t>ヒ</t>
    </rPh>
    <phoneticPr fontId="1"/>
  </si>
  <si>
    <t>Please enter the year of  Declaration in numbers.
申告年を数字で入力してください。</t>
    <rPh sb="54" eb="56">
      <t>スウジ</t>
    </rPh>
    <rPh sb="57" eb="59">
      <t>ニュウリョク</t>
    </rPh>
    <phoneticPr fontId="1"/>
  </si>
  <si>
    <t>Please enter the month of Declaration in numbers.
申告月を数字で入力してください。</t>
    <rPh sb="52" eb="53">
      <t>ツキ</t>
    </rPh>
    <rPh sb="54" eb="56">
      <t>スウジ</t>
    </rPh>
    <rPh sb="57" eb="59">
      <t>ニュウリョク</t>
    </rPh>
    <phoneticPr fontId="1"/>
  </si>
  <si>
    <t>Please enter the date of Declaration in numbers.
申告日を数字で入力してください。</t>
    <rPh sb="51" eb="52">
      <t>ビ</t>
    </rPh>
    <rPh sb="53" eb="55">
      <t>スウジ</t>
    </rPh>
    <rPh sb="56" eb="58">
      <t>ニュウリョク</t>
    </rPh>
    <phoneticPr fontId="1"/>
  </si>
  <si>
    <t>Year of delegation (委任年)</t>
    <rPh sb="20" eb="22">
      <t>イニン</t>
    </rPh>
    <rPh sb="22" eb="23">
      <t>ネン</t>
    </rPh>
    <phoneticPr fontId="1"/>
  </si>
  <si>
    <t>Month of delegation (委任月)</t>
    <rPh sb="21" eb="23">
      <t>イニン</t>
    </rPh>
    <rPh sb="23" eb="24">
      <t>ツキ</t>
    </rPh>
    <phoneticPr fontId="1"/>
  </si>
  <si>
    <t>Date of delegation  (委任日)</t>
    <rPh sb="21" eb="23">
      <t>イニン</t>
    </rPh>
    <rPh sb="23" eb="24">
      <t>ヒ</t>
    </rPh>
    <phoneticPr fontId="1"/>
  </si>
  <si>
    <t>Please enter the year of  delegation in numbers.
委任年を数字で入力してください。</t>
    <rPh sb="53" eb="55">
      <t>スウジ</t>
    </rPh>
    <rPh sb="56" eb="58">
      <t>ニュウリョク</t>
    </rPh>
    <phoneticPr fontId="1"/>
  </si>
  <si>
    <t>Please enter the month of delegation in numbers.
委任月を数字で入力してください。</t>
    <rPh sb="49" eb="51">
      <t>イニン</t>
    </rPh>
    <rPh sb="51" eb="52">
      <t>ツキ</t>
    </rPh>
    <rPh sb="53" eb="55">
      <t>スウジ</t>
    </rPh>
    <rPh sb="56" eb="58">
      <t>ニュウリョク</t>
    </rPh>
    <phoneticPr fontId="1"/>
  </si>
  <si>
    <t>Please enter the day of delegation in numbers.
委任日を数字で入力してください。</t>
    <rPh sb="47" eb="49">
      <t>イニン</t>
    </rPh>
    <rPh sb="49" eb="50">
      <t>ビ</t>
    </rPh>
    <rPh sb="51" eb="53">
      <t>スウジ</t>
    </rPh>
    <rPh sb="54" eb="56">
      <t>ニュウリョク</t>
    </rPh>
    <phoneticPr fontId="1"/>
  </si>
  <si>
    <t>Year of Completion of procedures for establishment
 (発起設立の手続終了年)</t>
    <rPh sb="53" eb="55">
      <t>ホッキ</t>
    </rPh>
    <rPh sb="55" eb="57">
      <t>セツリツ</t>
    </rPh>
    <rPh sb="58" eb="60">
      <t>テツヅキ</t>
    </rPh>
    <rPh sb="60" eb="62">
      <t>シュウリョウ</t>
    </rPh>
    <rPh sb="62" eb="63">
      <t>ネン</t>
    </rPh>
    <phoneticPr fontId="1"/>
  </si>
  <si>
    <t>Month of Completion of procedures for establishment
 (発起設立の手続終了月)</t>
    <rPh sb="54" eb="56">
      <t>ホッキ</t>
    </rPh>
    <rPh sb="56" eb="58">
      <t>セツリツ</t>
    </rPh>
    <rPh sb="59" eb="61">
      <t>テツヅキ</t>
    </rPh>
    <rPh sb="61" eb="63">
      <t>シュウリョウ</t>
    </rPh>
    <rPh sb="63" eb="64">
      <t>ツキ</t>
    </rPh>
    <phoneticPr fontId="1"/>
  </si>
  <si>
    <t>Date of Completion of procedures for establishment
 (発起設立の手続終了日)</t>
    <rPh sb="53" eb="55">
      <t>ホッキ</t>
    </rPh>
    <rPh sb="55" eb="57">
      <t>セツリツ</t>
    </rPh>
    <rPh sb="58" eb="60">
      <t>テツヅキ</t>
    </rPh>
    <rPh sb="60" eb="62">
      <t>シュウリョウ</t>
    </rPh>
    <rPh sb="62" eb="63">
      <t>ヒ</t>
    </rPh>
    <phoneticPr fontId="1"/>
  </si>
  <si>
    <t>Year of application for registration (登記申請の年)</t>
    <rPh sb="38" eb="40">
      <t>トウキ</t>
    </rPh>
    <rPh sb="40" eb="42">
      <t>シンセイ</t>
    </rPh>
    <rPh sb="43" eb="44">
      <t>ネン</t>
    </rPh>
    <phoneticPr fontId="1"/>
  </si>
  <si>
    <t>Month of application for registration (登記申請の月)</t>
    <rPh sb="39" eb="41">
      <t>トウキ</t>
    </rPh>
    <rPh sb="41" eb="43">
      <t>シンセイ</t>
    </rPh>
    <rPh sb="44" eb="45">
      <t>ツキ</t>
    </rPh>
    <phoneticPr fontId="1"/>
  </si>
  <si>
    <t>Date of application for registration (登記申請の日)</t>
    <rPh sb="38" eb="40">
      <t>トウキ</t>
    </rPh>
    <rPh sb="40" eb="42">
      <t>シンセイ</t>
    </rPh>
    <rPh sb="43" eb="44">
      <t>ヒ</t>
    </rPh>
    <phoneticPr fontId="1"/>
  </si>
  <si>
    <t>Example 090-4823-7894
例 090-4823-7894</t>
  </si>
  <si>
    <t>Example test01@hotmail.com
例 test01@hotmail.com</t>
  </si>
  <si>
    <t>Please enter the year of  Completion of procedures for establishment in numbers. / 発起設立の手続終了の年を数字で入力してください。</t>
    <rPh sb="95" eb="97">
      <t>スウジ</t>
    </rPh>
    <rPh sb="98" eb="100">
      <t>ニュウリョク</t>
    </rPh>
    <phoneticPr fontId="1"/>
  </si>
  <si>
    <t>Please enter the month of Completion of procedures for establishment in numbers. / 発起設立の手続終了の月を数字で入力してください。</t>
    <rPh sb="83" eb="85">
      <t>ホッキ</t>
    </rPh>
    <rPh sb="85" eb="87">
      <t>セツリツ</t>
    </rPh>
    <rPh sb="88" eb="90">
      <t>テツヅキ</t>
    </rPh>
    <rPh sb="90" eb="92">
      <t>シュウリョウ</t>
    </rPh>
    <rPh sb="93" eb="94">
      <t>ツキ</t>
    </rPh>
    <rPh sb="95" eb="97">
      <t>スウジ</t>
    </rPh>
    <rPh sb="98" eb="100">
      <t>ニュウリョク</t>
    </rPh>
    <phoneticPr fontId="1"/>
  </si>
  <si>
    <t>Please enter the day of Completion of procedures for establishment in numbers. / 発起設立の手続終了の日を数字で入力してください。</t>
    <rPh sb="81" eb="83">
      <t>ホッキ</t>
    </rPh>
    <rPh sb="83" eb="85">
      <t>セツリツ</t>
    </rPh>
    <rPh sb="86" eb="88">
      <t>テツヅキ</t>
    </rPh>
    <rPh sb="88" eb="90">
      <t>シュウリョウ</t>
    </rPh>
    <rPh sb="93" eb="95">
      <t>スウジ</t>
    </rPh>
    <rPh sb="96" eb="98">
      <t>ニュウリョク</t>
    </rPh>
    <phoneticPr fontId="1"/>
  </si>
  <si>
    <t>Please enter the year of application for registration in numbers.
登記申請の年を数字で入力してください。</t>
    <rPh sb="73" eb="75">
      <t>スウジ</t>
    </rPh>
    <rPh sb="76" eb="78">
      <t>ニュウリョク</t>
    </rPh>
    <phoneticPr fontId="1"/>
  </si>
  <si>
    <t>Please enter the month of application for registration in numbers.
登記申請の月を数字で入力してください。</t>
    <rPh sb="67" eb="69">
      <t>トウキ</t>
    </rPh>
    <rPh sb="69" eb="71">
      <t>シンセイ</t>
    </rPh>
    <rPh sb="72" eb="73">
      <t>ツキ</t>
    </rPh>
    <rPh sb="74" eb="76">
      <t>スウジ</t>
    </rPh>
    <rPh sb="77" eb="79">
      <t>ニュウリョク</t>
    </rPh>
    <phoneticPr fontId="1"/>
  </si>
  <si>
    <t>Please enter the day of application for registration in numbers.
登記申請の日を数字で入力してください。</t>
    <rPh sb="65" eb="67">
      <t>トウキ</t>
    </rPh>
    <rPh sb="67" eb="69">
      <t>シンセイ</t>
    </rPh>
    <rPh sb="72" eb="74">
      <t>スウジ</t>
    </rPh>
    <rPh sb="75" eb="77">
      <t>ニュウリョク</t>
    </rPh>
    <phoneticPr fontId="1"/>
  </si>
  <si>
    <t>Automatically displayed depending on the Address of Head Office.
本店の所在地に応じて自動表示されます。</t>
    <rPh sb="68" eb="71">
      <t>ショザイチ</t>
    </rPh>
    <rPh sb="72" eb="73">
      <t>オウ</t>
    </rPh>
    <rPh sb="75" eb="77">
      <t>ジドウ</t>
    </rPh>
    <rPh sb="77" eb="79">
      <t>ヒョウジ</t>
    </rPh>
    <phoneticPr fontId="1"/>
  </si>
  <si>
    <t>Year of certificate creation（証明書作成の年）</t>
    <rPh sb="29" eb="32">
      <t>ショウメイショ</t>
    </rPh>
    <rPh sb="32" eb="34">
      <t>サクセイ</t>
    </rPh>
    <rPh sb="35" eb="36">
      <t>ネン</t>
    </rPh>
    <phoneticPr fontId="1"/>
  </si>
  <si>
    <t>Month of certificate creation（証明書作成の月）</t>
    <rPh sb="30" eb="33">
      <t>ショウメイショ</t>
    </rPh>
    <rPh sb="33" eb="35">
      <t>サクセイ</t>
    </rPh>
    <rPh sb="36" eb="37">
      <t>ツキ</t>
    </rPh>
    <phoneticPr fontId="1"/>
  </si>
  <si>
    <t>Date of certificate creation（証明書作成の日）</t>
    <rPh sb="29" eb="32">
      <t>ショウメイショ</t>
    </rPh>
    <rPh sb="32" eb="34">
      <t>サクセイ</t>
    </rPh>
    <rPh sb="35" eb="36">
      <t>ヒ</t>
    </rPh>
    <phoneticPr fontId="1"/>
  </si>
  <si>
    <t>Please enter the year of certificate creation in numbers.
証明書作成の年を数字で入力してください。</t>
    <rPh sb="58" eb="61">
      <t>ショウメイショ</t>
    </rPh>
    <rPh sb="61" eb="63">
      <t>サクセイ</t>
    </rPh>
    <rPh sb="66" eb="68">
      <t>スウジ</t>
    </rPh>
    <rPh sb="69" eb="71">
      <t>ニュウリョク</t>
    </rPh>
    <phoneticPr fontId="1"/>
  </si>
  <si>
    <t>Please enter the month of certificate creation in numbers.
証明書作成の月を数字で入力してください。</t>
    <rPh sb="59" eb="62">
      <t>ショウメイショ</t>
    </rPh>
    <rPh sb="62" eb="64">
      <t>サクセイ</t>
    </rPh>
    <rPh sb="65" eb="66">
      <t>ツキ</t>
    </rPh>
    <rPh sb="67" eb="69">
      <t>スウジ</t>
    </rPh>
    <rPh sb="70" eb="72">
      <t>ニュウリョク</t>
    </rPh>
    <phoneticPr fontId="1"/>
  </si>
  <si>
    <t>Please enter the date of certificate creation in numbers.
証明書作成の日を数字で入力してください。</t>
    <rPh sb="58" eb="61">
      <t>ショウメイショ</t>
    </rPh>
    <rPh sb="61" eb="63">
      <t>サクセイ</t>
    </rPh>
    <rPh sb="64" eb="65">
      <t>ヒ</t>
    </rPh>
    <rPh sb="66" eb="68">
      <t>スウジ</t>
    </rPh>
    <rPh sb="69" eb="71">
      <t>ニュウリョク</t>
    </rPh>
    <phoneticPr fontId="1"/>
  </si>
  <si>
    <t>Please select from dropbox or free input using keyboard.
ドロップボックスから選択する、またはキーボードで入力してください。</t>
    <phoneticPr fontId="1"/>
  </si>
  <si>
    <t>うえろく</t>
    <phoneticPr fontId="1"/>
  </si>
  <si>
    <t>メアリー　スミス</t>
    <phoneticPr fontId="1"/>
  </si>
  <si>
    <t>Michael Smith</t>
    <phoneticPr fontId="1"/>
  </si>
  <si>
    <t>マイケル　スミス</t>
    <phoneticPr fontId="1"/>
  </si>
  <si>
    <t>3 Sunset St, San Francisco, CA USA</t>
    <phoneticPr fontId="1"/>
  </si>
  <si>
    <t>アメリカ合衆国カリフォルニア州サンフランシスコ市サンセット通３番地</t>
    <phoneticPr fontId="1"/>
  </si>
  <si>
    <t>ジェニファー　ウィリアムズ</t>
    <phoneticPr fontId="1"/>
  </si>
  <si>
    <t>The value of Property to Be Contributed in Establishment （設立に際して出資される財産の価額）</t>
    <rPh sb="72" eb="74">
      <t>カガク</t>
    </rPh>
    <phoneticPr fontId="1"/>
  </si>
  <si>
    <t>定款の種類</t>
    <phoneticPr fontId="1"/>
  </si>
  <si>
    <t>書面 / document</t>
    <phoneticPr fontId="1"/>
  </si>
  <si>
    <t>電磁的記録 / electronic or magnetic record</t>
    <phoneticPr fontId="1"/>
  </si>
  <si>
    <t>Types of articles of incorporation（定款の種類）</t>
    <phoneticPr fontId="1"/>
  </si>
  <si>
    <t>電磁的記録 / electronic or magnetic record</t>
  </si>
  <si>
    <t xml:space="preserve"> Please select “document” if you wish to request Articles of Incorporation certification in writing, or select“electronic or magnetic record” if you wish to do so online.／定款認証の嘱託を、書面で行う場合は「書面」を選択し、オンラインで行う場合は「電磁的記録」を選択してください。</t>
    <phoneticPr fontId="1"/>
  </si>
  <si>
    <t>Agent's address（代理人の住所）</t>
    <phoneticPr fontId="1"/>
  </si>
  <si>
    <t>111 Sunset St, San Francisco, CA USA</t>
    <phoneticPr fontId="1"/>
  </si>
  <si>
    <t>Please enter the agent's address in English.
代理人の住所を英語で入力してください。</t>
    <phoneticPr fontId="1"/>
  </si>
  <si>
    <t>This field can be left blank. If you can fill out the form in Japanese, please enter the agent's address in Japanese.／この欄は空欄でも構いません。日本語で記入できる場合は、代理人の住所を日本語で入力してください。</t>
    <phoneticPr fontId="1"/>
  </si>
  <si>
    <t>Agent's name（代理人の氏名）</t>
    <phoneticPr fontId="1"/>
  </si>
  <si>
    <t>Davey Francis</t>
    <phoneticPr fontId="1"/>
  </si>
  <si>
    <t>Please enter the agent's name in English.
代理人の氏名を英語で入力してください。</t>
    <phoneticPr fontId="1"/>
  </si>
  <si>
    <t>デイヴィー フランシス</t>
    <phoneticPr fontId="1"/>
  </si>
  <si>
    <t>This field can be left blank. If you can fill out the form in Japanese, please enter the agent's name in Japanese.／この欄は空欄でも構いません。日本語で記入できる場合は、代理人の氏名を日本語で入力してください。</t>
    <phoneticPr fontId="1"/>
  </si>
  <si>
    <t>アメリカ合衆国カリフォルニア州サンフランシスコ市サンセット通１１１番地</t>
    <phoneticPr fontId="1"/>
  </si>
  <si>
    <t>Evidence materials for the existence or non-existence of the person to be a substantial controller of Incorporator 1
（発起人 1 の実質的支配者該当性の根拠資料)</t>
    <phoneticPr fontId="1"/>
  </si>
  <si>
    <t>実質的支配者該当性の根拠資料
Evidence materials for the existence or non-existence of the person to be a substantial controller</t>
    <phoneticPr fontId="1"/>
  </si>
  <si>
    <t>Automatic calculation by The value of Property to Be Contributed in Establishment.
設立に際して出資される財産の価額により自動計算されます。</t>
    <rPh sb="102" eb="104">
      <t>ジドウ</t>
    </rPh>
    <rPh sb="104" eb="106">
      <t>ケイサン</t>
    </rPh>
    <phoneticPr fontId="1"/>
  </si>
  <si>
    <t>仙北市</t>
    <rPh sb="0" eb="3">
      <t>センボクシ</t>
    </rPh>
    <phoneticPr fontId="2"/>
  </si>
  <si>
    <t>Akita District Legal Affairs Bureau</t>
  </si>
  <si>
    <t>秋田地方法務局</t>
    <rPh sb="0" eb="7">
      <t>アキタチホウホウムキョク</t>
    </rPh>
    <phoneticPr fontId="2"/>
  </si>
  <si>
    <t>北九州市</t>
    <rPh sb="0" eb="4">
      <t>キタキュウシュウシ</t>
    </rPh>
    <phoneticPr fontId="2"/>
  </si>
  <si>
    <t>Fukuoka Legal Affairs Bureau Kitakyusyu Branch Bureau</t>
  </si>
  <si>
    <t>福岡法務局北九州支局</t>
    <rPh sb="0" eb="2">
      <t>フクオカ</t>
    </rPh>
    <rPh sb="2" eb="5">
      <t>ホウムキョク</t>
    </rPh>
    <rPh sb="5" eb="8">
      <t>キタキュウシュウ</t>
    </rPh>
    <rPh sb="8" eb="10">
      <t>シキョク</t>
    </rPh>
    <phoneticPr fontId="2"/>
  </si>
  <si>
    <t>秋田合同</t>
    <rPh sb="0" eb="2">
      <t>アキタ</t>
    </rPh>
    <rPh sb="2" eb="4">
      <t>ゴウドウ</t>
    </rPh>
    <phoneticPr fontId="1"/>
  </si>
  <si>
    <t>秋田公証人合同役場</t>
  </si>
  <si>
    <t>010-0921</t>
  </si>
  <si>
    <t>秋田市大町３－５－８ ウィング・グラン３階</t>
  </si>
  <si>
    <t>秋田公証人合同役場 / Akitagodo Notary Public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</si>
</sst>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0000000"/>
    <numFmt numFmtId="177" formatCode="000"/>
    <numFmt numFmtId="178" formatCode="0000"/>
    <numFmt numFmtId="179" formatCode="[$-409]d\-mmm\-yyyy;@"/>
    <numFmt numFmtId="180" formatCode="yyyy&quot;年&quot;m&quot;月&quot;d&quot;日&quot;;@"/>
    <numFmt numFmtId="181" formatCode="#,##0_ "/>
  </numFmts>
  <fonts count="6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sz val="12"/>
      <name val="游ゴシック"/>
      <family val="3"/>
      <charset val="128"/>
      <scheme val="minor"/>
    </font>
    <font>
      <b/>
      <sz val="12"/>
      <color theme="1"/>
      <name val="游ゴシック"/>
      <family val="3"/>
      <charset val="128"/>
      <scheme val="minor"/>
    </font>
    <font>
      <sz val="8"/>
      <color theme="1"/>
      <name val="游ゴシック"/>
      <family val="3"/>
      <charset val="128"/>
      <scheme val="minor"/>
    </font>
    <font>
      <b/>
      <sz val="8"/>
      <color theme="0"/>
      <name val="游ゴシック"/>
      <family val="3"/>
      <charset val="128"/>
      <scheme val="minor"/>
    </font>
    <font>
      <b/>
      <sz val="12"/>
      <color theme="0"/>
      <name val="游ゴシック"/>
      <family val="3"/>
      <charset val="128"/>
      <scheme val="minor"/>
    </font>
    <font>
      <b/>
      <sz val="8"/>
      <color theme="0"/>
      <name val="Segoe UI Symbol"/>
      <family val="3"/>
    </font>
    <font>
      <b/>
      <sz val="6"/>
      <color theme="0"/>
      <name val="游ゴシック"/>
      <family val="3"/>
      <charset val="128"/>
      <scheme val="minor"/>
    </font>
    <font>
      <sz val="8"/>
      <color theme="4"/>
      <name val="游ゴシック"/>
      <family val="3"/>
      <charset val="128"/>
      <scheme val="minor"/>
    </font>
    <font>
      <sz val="6"/>
      <color theme="1"/>
      <name val="游ゴシック"/>
      <family val="3"/>
      <charset val="128"/>
      <scheme val="minor"/>
    </font>
    <font>
      <sz val="6"/>
      <color theme="4"/>
      <name val="游ゴシック"/>
      <family val="3"/>
      <charset val="128"/>
      <scheme val="minor"/>
    </font>
    <font>
      <b/>
      <sz val="6"/>
      <color theme="1"/>
      <name val="游ゴシック"/>
      <family val="3"/>
      <charset val="128"/>
      <scheme val="minor"/>
    </font>
    <font>
      <sz val="10"/>
      <color theme="1"/>
      <name val="游ゴシック"/>
      <family val="3"/>
      <charset val="128"/>
      <scheme val="minor"/>
    </font>
    <font>
      <sz val="5"/>
      <name val="游ゴシック"/>
      <family val="3"/>
      <charset val="128"/>
      <scheme val="minor"/>
    </font>
    <font>
      <sz val="12"/>
      <color theme="1"/>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b/>
      <sz val="14"/>
      <name val="ＭＳ 明朝"/>
      <family val="1"/>
      <charset val="128"/>
    </font>
    <font>
      <sz val="11"/>
      <name val="ＭＳ ゴシック"/>
      <family val="3"/>
      <charset val="128"/>
    </font>
    <font>
      <b/>
      <sz val="12"/>
      <name val="ＭＳ 明朝"/>
      <family val="1"/>
      <charset val="128"/>
    </font>
    <font>
      <sz val="6"/>
      <name val="ＭＳ 明朝"/>
      <family val="1"/>
      <charset val="128"/>
    </font>
    <font>
      <sz val="5"/>
      <name val="ＭＳ 明朝"/>
      <family val="1"/>
      <charset val="128"/>
    </font>
    <font>
      <sz val="8"/>
      <name val="ＭＳ 明朝"/>
      <family val="1"/>
      <charset val="128"/>
    </font>
    <font>
      <sz val="72"/>
      <name val="ＭＳ 明朝"/>
      <family val="1"/>
      <charset val="128"/>
    </font>
    <font>
      <sz val="10"/>
      <name val="ＭＳ 明朝"/>
      <family val="1"/>
      <charset val="128"/>
    </font>
    <font>
      <sz val="5.5"/>
      <name val="ＭＳ 明朝"/>
      <family val="1"/>
      <charset val="128"/>
    </font>
    <font>
      <b/>
      <sz val="5.5"/>
      <name val="ＭＳ 明朝"/>
      <family val="1"/>
      <charset val="128"/>
    </font>
    <font>
      <sz val="9"/>
      <color rgb="FFFF0000"/>
      <name val="ＭＳ 明朝"/>
      <family val="1"/>
      <charset val="128"/>
    </font>
    <font>
      <sz val="7"/>
      <name val="ＭＳ 明朝"/>
      <family val="1"/>
      <charset val="128"/>
    </font>
    <font>
      <sz val="9"/>
      <name val="ＭＳ 明朝"/>
      <family val="1"/>
      <charset val="128"/>
    </font>
    <font>
      <sz val="9"/>
      <color rgb="FFFF0000"/>
      <name val="游ゴシック"/>
      <family val="3"/>
      <charset val="128"/>
      <scheme val="minor"/>
    </font>
    <font>
      <b/>
      <sz val="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2"/>
      <color rgb="FF000000"/>
      <name val="游ゴシック"/>
      <family val="3"/>
      <charset val="128"/>
      <scheme val="minor"/>
    </font>
    <font>
      <sz val="12"/>
      <color theme="0" tint="-0.499984740745262"/>
      <name val="游ゴシック"/>
      <family val="3"/>
      <charset val="128"/>
      <scheme val="minor"/>
    </font>
    <font>
      <sz val="11"/>
      <color rgb="FF0000FF"/>
      <name val="游ゴシック"/>
      <family val="3"/>
      <charset val="128"/>
      <scheme val="minor"/>
    </font>
    <font>
      <b/>
      <sz val="14"/>
      <color theme="1"/>
      <name val="Microsoft YaHei"/>
      <family val="3"/>
      <charset val="134"/>
    </font>
    <font>
      <sz val="11"/>
      <name val="游ゴシック"/>
      <family val="2"/>
      <charset val="128"/>
      <scheme val="minor"/>
    </font>
    <font>
      <sz val="15"/>
      <color theme="1"/>
      <name val="游ゴシック"/>
      <family val="3"/>
      <charset val="128"/>
      <scheme val="minor"/>
    </font>
    <font>
      <sz val="13"/>
      <color theme="1"/>
      <name val="游ゴシック"/>
      <family val="3"/>
      <charset val="128"/>
      <scheme val="minor"/>
    </font>
    <font>
      <sz val="12"/>
      <color rgb="FF0000FF"/>
      <name val="游ゴシック"/>
      <family val="3"/>
      <charset val="128"/>
      <scheme val="minor"/>
    </font>
    <font>
      <sz val="10.5"/>
      <color theme="1"/>
      <name val="游ゴシック"/>
      <family val="3"/>
      <charset val="128"/>
      <scheme val="minor"/>
    </font>
    <font>
      <sz val="12"/>
      <name val="ＭＳ 明朝"/>
      <family val="1"/>
      <charset val="128"/>
    </font>
    <font>
      <sz val="72"/>
      <name val="ＭＳ ゴシック"/>
      <family val="3"/>
      <charset val="128"/>
    </font>
    <font>
      <strike/>
      <sz val="11"/>
      <name val="ＭＳ 明朝"/>
      <family val="1"/>
      <charset val="128"/>
    </font>
    <font>
      <sz val="20"/>
      <name val="ＭＳ 明朝"/>
      <family val="1"/>
      <charset val="128"/>
    </font>
    <font>
      <sz val="20"/>
      <name val="ＭＳ Ｐゴシック"/>
      <family val="3"/>
      <charset val="128"/>
    </font>
    <font>
      <b/>
      <sz val="12"/>
      <color theme="1"/>
      <name val="游ゴシック"/>
      <family val="3"/>
      <charset val="128"/>
    </font>
    <font>
      <sz val="6"/>
      <name val="ＭＳ Ｐゴシック"/>
      <family val="2"/>
      <charset val="128"/>
    </font>
    <font>
      <b/>
      <sz val="12"/>
      <color indexed="22"/>
      <name val="游ゴシック"/>
      <family val="3"/>
      <charset val="128"/>
      <scheme val="minor"/>
    </font>
    <font>
      <b/>
      <sz val="12"/>
      <name val="游ゴシック"/>
      <family val="3"/>
      <charset val="128"/>
    </font>
    <font>
      <sz val="12"/>
      <color rgb="FF333333"/>
      <name val="Arial"/>
      <family val="2"/>
    </font>
    <font>
      <b/>
      <sz val="12"/>
      <name val="Microsoft YaHei"/>
      <family val="3"/>
      <charset val="134"/>
    </font>
    <font>
      <u/>
      <sz val="10"/>
      <color theme="1"/>
      <name val="游ゴシック"/>
      <family val="3"/>
      <charset val="128"/>
      <scheme val="minor"/>
    </font>
    <font>
      <sz val="12"/>
      <name val="游ゴシック"/>
      <family val="3"/>
      <charset val="128"/>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9.9978637043366805E-2"/>
        <bgColor indexed="64"/>
      </patternFill>
    </fill>
    <fill>
      <patternFill patternType="solid">
        <fgColor theme="4" tint="0.79998168889431442"/>
        <bgColor indexed="64"/>
      </patternFill>
    </fill>
    <fill>
      <patternFill patternType="solid">
        <fgColor indexed="8"/>
        <bgColor indexed="64"/>
      </patternFill>
    </fill>
    <fill>
      <patternFill patternType="solid">
        <fgColor theme="3" tint="0.749992370372631"/>
        <bgColor indexed="64"/>
      </patternFill>
    </fill>
    <fill>
      <patternFill patternType="solid">
        <fgColor theme="5" tint="0.79995117038483843"/>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5117038483843"/>
        <bgColor indexed="64"/>
      </patternFill>
    </fill>
    <fill>
      <patternFill patternType="solid">
        <fgColor indexed="22"/>
        <bgColor indexed="64"/>
      </patternFill>
    </fill>
  </fills>
  <borders count="11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hair">
        <color auto="1"/>
      </left>
      <right style="hair">
        <color auto="1"/>
      </right>
      <top style="hair">
        <color auto="1"/>
      </top>
      <bottom/>
      <diagonal/>
    </border>
    <border>
      <left style="thin">
        <color theme="0"/>
      </left>
      <right/>
      <top style="hair">
        <color auto="1"/>
      </top>
      <bottom/>
      <diagonal/>
    </border>
    <border>
      <left style="hair">
        <color auto="1"/>
      </left>
      <right/>
      <top/>
      <bottom style="thin">
        <color auto="1"/>
      </bottom>
      <diagonal/>
    </border>
    <border>
      <left/>
      <right style="hair">
        <color auto="1"/>
      </right>
      <top/>
      <bottom style="thin">
        <color auto="1"/>
      </bottom>
      <diagonal/>
    </border>
    <border>
      <left/>
      <right/>
      <top/>
      <bottom style="thin">
        <color auto="1"/>
      </bottom>
      <diagonal/>
    </border>
    <border>
      <left style="hair">
        <color auto="1"/>
      </left>
      <right/>
      <top style="thin">
        <color auto="1"/>
      </top>
      <bottom/>
      <diagonal/>
    </border>
    <border>
      <left/>
      <right style="hair">
        <color auto="1"/>
      </right>
      <top style="thin">
        <color auto="1"/>
      </top>
      <bottom/>
      <diagonal/>
    </border>
    <border>
      <left/>
      <right/>
      <top style="thin">
        <color auto="1"/>
      </top>
      <bottom/>
      <diagonal/>
    </border>
    <border>
      <left style="thin">
        <color theme="0"/>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hair">
        <color auto="1"/>
      </bottom>
      <diagonal/>
    </border>
    <border>
      <left style="thin">
        <color auto="1"/>
      </left>
      <right/>
      <top style="hair">
        <color auto="1"/>
      </top>
      <bottom/>
      <diagonal/>
    </border>
    <border>
      <left style="thin">
        <color auto="1"/>
      </left>
      <right/>
      <top/>
      <bottom style="thin">
        <color auto="1"/>
      </bottom>
      <diagonal/>
    </border>
    <border>
      <left/>
      <right style="thin">
        <color auto="1"/>
      </right>
      <top/>
      <bottom style="thin">
        <color auto="1"/>
      </bottom>
      <diagonal/>
    </border>
    <border>
      <left/>
      <right/>
      <top/>
      <bottom style="dotted">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right/>
      <top/>
      <bottom style="medium">
        <color indexed="64"/>
      </bottom>
      <diagonal style="thin">
        <color indexed="64"/>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right style="dotted">
        <color indexed="64"/>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style="thin">
        <color indexed="64"/>
      </left>
      <right style="double">
        <color indexed="64"/>
      </right>
      <top/>
      <bottom/>
      <diagonal/>
    </border>
    <border>
      <left style="thin">
        <color indexed="64"/>
      </left>
      <right style="thin">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auto="1"/>
      </top>
      <bottom style="thin">
        <color auto="1"/>
      </bottom>
      <diagonal/>
    </border>
    <border>
      <left style="hair">
        <color auto="1"/>
      </left>
      <right style="hair">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style="thin">
        <color auto="1"/>
      </right>
      <top style="double">
        <color auto="1"/>
      </top>
      <bottom/>
      <diagonal/>
    </border>
    <border>
      <left/>
      <right/>
      <top style="hair">
        <color auto="1"/>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medium">
        <color auto="1"/>
      </top>
      <bottom style="medium">
        <color auto="1"/>
      </bottom>
      <diagonal/>
    </border>
    <border>
      <left/>
      <right style="hair">
        <color auto="1"/>
      </right>
      <top style="medium">
        <color auto="1"/>
      </top>
      <bottom style="hair">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style="hair">
        <color auto="1"/>
      </top>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medium">
        <color auto="1"/>
      </left>
      <right style="hair">
        <color auto="1"/>
      </right>
      <top/>
      <bottom style="medium">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diagonal/>
    </border>
    <border>
      <left style="hair">
        <color auto="1"/>
      </left>
      <right style="medium">
        <color auto="1"/>
      </right>
      <top style="hair">
        <color auto="1"/>
      </top>
      <bottom/>
      <diagonal/>
    </border>
    <border>
      <left style="medium">
        <color auto="1"/>
      </left>
      <right/>
      <top/>
      <bottom style="hair">
        <color auto="1"/>
      </bottom>
      <diagonal/>
    </border>
    <border>
      <left style="hair">
        <color auto="1"/>
      </left>
      <right style="medium">
        <color auto="1"/>
      </right>
      <top/>
      <bottom style="hair">
        <color auto="1"/>
      </bottom>
      <diagonal/>
    </border>
    <border>
      <left style="medium">
        <color auto="1"/>
      </left>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top style="medium">
        <color auto="1"/>
      </top>
      <bottom/>
      <diagonal/>
    </border>
    <border>
      <left/>
      <right style="hair">
        <color auto="1"/>
      </right>
      <top style="medium">
        <color auto="1"/>
      </top>
      <bottom/>
      <diagonal/>
    </border>
  </borders>
  <cellStyleXfs count="2">
    <xf numFmtId="0" fontId="0" fillId="0" borderId="0">
      <alignment vertical="center"/>
    </xf>
    <xf numFmtId="0" fontId="19" fillId="0" borderId="0"/>
  </cellStyleXfs>
  <cellXfs count="701">
    <xf numFmtId="0" fontId="0" fillId="0" borderId="0" xfId="0">
      <alignment vertical="center"/>
    </xf>
    <xf numFmtId="0" fontId="0" fillId="0" borderId="0" xfId="0" applyAlignment="1">
      <alignment horizontal="center" vertical="center"/>
    </xf>
    <xf numFmtId="0" fontId="2" fillId="3" borderId="0" xfId="0" applyFont="1" applyFill="1">
      <alignment vertical="center"/>
    </xf>
    <xf numFmtId="176" fontId="0" fillId="0" borderId="0" xfId="0" applyNumberFormat="1">
      <alignment vertical="center"/>
    </xf>
    <xf numFmtId="0" fontId="3" fillId="2" borderId="4" xfId="0" applyFont="1" applyFill="1" applyBorder="1" applyAlignment="1">
      <alignment horizontal="center" vertical="center"/>
    </xf>
    <xf numFmtId="0" fontId="7" fillId="3" borderId="0" xfId="0" applyFont="1" applyFill="1">
      <alignment vertical="center"/>
    </xf>
    <xf numFmtId="0" fontId="9" fillId="5" borderId="0" xfId="0" applyFont="1" applyFill="1">
      <alignment vertical="center"/>
    </xf>
    <xf numFmtId="0" fontId="7" fillId="3" borderId="5" xfId="0" applyFont="1" applyFill="1" applyBorder="1">
      <alignment vertical="center"/>
    </xf>
    <xf numFmtId="0" fontId="7" fillId="3" borderId="9" xfId="0" applyFont="1" applyFill="1" applyBorder="1" applyAlignment="1">
      <alignment horizontal="right" vertical="top"/>
      <extLst>
        <ext xmlns:xfpb="http://schemas.microsoft.com/office/spreadsheetml/2022/featurepropertybag" uri="{C7286773-470A-42A8-94C5-96B5CB345126}">
          <xfpb:xfComplement i="0"/>
        </ext>
      </extLst>
    </xf>
    <xf numFmtId="0" fontId="7" fillId="3" borderId="11" xfId="0" applyFont="1" applyFill="1" applyBorder="1" applyAlignment="1">
      <alignment horizontal="right" vertical="top"/>
      <extLst>
        <ext xmlns:xfpb="http://schemas.microsoft.com/office/spreadsheetml/2022/featurepropertybag" uri="{C7286773-470A-42A8-94C5-96B5CB345126}">
          <xfpb:xfComplement i="0"/>
        </ext>
      </extLst>
    </xf>
    <xf numFmtId="0" fontId="7" fillId="3" borderId="5" xfId="0" applyFont="1" applyFill="1" applyBorder="1" applyAlignment="1">
      <alignment horizontal="center" vertical="top"/>
    </xf>
    <xf numFmtId="0" fontId="7" fillId="3" borderId="0" xfId="0" applyFont="1" applyFill="1" applyAlignment="1">
      <alignment vertical="top"/>
    </xf>
    <xf numFmtId="0" fontId="7" fillId="3" borderId="0" xfId="0" applyFont="1" applyFill="1" applyAlignment="1">
      <alignment horizontal="center" vertical="top"/>
    </xf>
    <xf numFmtId="0" fontId="20" fillId="0" borderId="0" xfId="1" applyFont="1"/>
    <xf numFmtId="0" fontId="19" fillId="0" borderId="0" xfId="1"/>
    <xf numFmtId="0" fontId="25" fillId="0" borderId="0" xfId="1" applyFont="1"/>
    <xf numFmtId="0" fontId="20" fillId="0" borderId="25" xfId="1" applyFont="1" applyBorder="1"/>
    <xf numFmtId="0" fontId="20" fillId="0" borderId="23" xfId="1" applyFont="1" applyBorder="1"/>
    <xf numFmtId="0" fontId="20" fillId="0" borderId="15" xfId="1" applyFont="1" applyBorder="1"/>
    <xf numFmtId="0" fontId="20" fillId="0" borderId="20" xfId="1" applyFont="1" applyBorder="1"/>
    <xf numFmtId="0" fontId="19" fillId="0" borderId="15" xfId="1" applyBorder="1"/>
    <xf numFmtId="0" fontId="28" fillId="0" borderId="0" xfId="1" applyFont="1" applyAlignment="1">
      <alignment vertical="center"/>
    </xf>
    <xf numFmtId="0" fontId="19" fillId="0" borderId="20" xfId="1" applyBorder="1"/>
    <xf numFmtId="0" fontId="26" fillId="0" borderId="0" xfId="1" applyFont="1" applyAlignment="1">
      <alignment vertical="center" wrapText="1"/>
    </xf>
    <xf numFmtId="0" fontId="19" fillId="0" borderId="42" xfId="1" applyBorder="1"/>
    <xf numFmtId="0" fontId="20" fillId="0" borderId="42" xfId="1" applyFont="1" applyBorder="1"/>
    <xf numFmtId="0" fontId="20" fillId="0" borderId="45" xfId="1" applyFont="1" applyBorder="1"/>
    <xf numFmtId="0" fontId="20" fillId="0" borderId="46" xfId="1" applyFont="1" applyBorder="1"/>
    <xf numFmtId="0" fontId="25" fillId="0" borderId="0" xfId="1" applyFont="1" applyAlignment="1">
      <alignment vertical="center" wrapText="1"/>
    </xf>
    <xf numFmtId="0" fontId="20" fillId="0" borderId="48" xfId="1" applyFont="1" applyBorder="1"/>
    <xf numFmtId="0" fontId="19" fillId="0" borderId="51" xfId="1" applyBorder="1"/>
    <xf numFmtId="0" fontId="19" fillId="0" borderId="27" xfId="1" applyBorder="1"/>
    <xf numFmtId="0" fontId="20" fillId="0" borderId="27" xfId="1" applyFont="1" applyBorder="1"/>
    <xf numFmtId="0" fontId="20" fillId="0" borderId="55" xfId="1" applyFont="1" applyBorder="1"/>
    <xf numFmtId="0" fontId="20" fillId="0" borderId="56" xfId="1" applyFont="1" applyBorder="1"/>
    <xf numFmtId="0" fontId="20" fillId="0" borderId="57" xfId="1" applyFont="1" applyBorder="1"/>
    <xf numFmtId="0" fontId="20" fillId="0" borderId="51" xfId="1" applyFont="1" applyBorder="1"/>
    <xf numFmtId="0" fontId="20" fillId="0" borderId="58" xfId="1" applyFont="1" applyBorder="1"/>
    <xf numFmtId="0" fontId="30" fillId="0" borderId="0" xfId="1" applyFont="1" applyAlignment="1">
      <alignment wrapText="1"/>
    </xf>
    <xf numFmtId="0" fontId="30" fillId="0" borderId="0" xfId="1" applyFont="1" applyAlignment="1">
      <alignment vertical="top" wrapText="1"/>
    </xf>
    <xf numFmtId="0" fontId="20" fillId="0" borderId="30" xfId="1" applyFont="1" applyBorder="1"/>
    <xf numFmtId="0" fontId="20" fillId="7" borderId="25" xfId="1" applyFont="1" applyFill="1" applyBorder="1"/>
    <xf numFmtId="0" fontId="20" fillId="7" borderId="23" xfId="1" applyFont="1" applyFill="1" applyBorder="1"/>
    <xf numFmtId="0" fontId="20" fillId="7" borderId="26" xfId="1" applyFont="1" applyFill="1" applyBorder="1"/>
    <xf numFmtId="0" fontId="20" fillId="7" borderId="15" xfId="1" applyFont="1" applyFill="1" applyBorder="1"/>
    <xf numFmtId="0" fontId="20" fillId="7" borderId="0" xfId="1" applyFont="1" applyFill="1"/>
    <xf numFmtId="0" fontId="20" fillId="7" borderId="27" xfId="1" applyFont="1" applyFill="1" applyBorder="1"/>
    <xf numFmtId="0" fontId="20" fillId="0" borderId="15" xfId="1" applyFont="1" applyBorder="1" applyAlignment="1">
      <alignment vertical="center"/>
    </xf>
    <xf numFmtId="0" fontId="20" fillId="0" borderId="0" xfId="1" applyFont="1" applyAlignment="1">
      <alignment vertical="center"/>
    </xf>
    <xf numFmtId="0" fontId="27" fillId="0" borderId="0" xfId="1" applyFont="1" applyAlignment="1">
      <alignment vertical="center"/>
    </xf>
    <xf numFmtId="0" fontId="29" fillId="0" borderId="0" xfId="1" applyFont="1" applyAlignment="1">
      <alignment vertical="center"/>
    </xf>
    <xf numFmtId="0" fontId="33" fillId="0" borderId="0" xfId="1" applyFont="1" applyAlignment="1">
      <alignment horizontal="left" vertical="center"/>
    </xf>
    <xf numFmtId="0" fontId="33" fillId="0" borderId="0" xfId="1" applyFont="1" applyAlignment="1">
      <alignment vertical="center"/>
    </xf>
    <xf numFmtId="0" fontId="29" fillId="0" borderId="27" xfId="1" applyFont="1" applyBorder="1" applyAlignment="1">
      <alignment vertical="center"/>
    </xf>
    <xf numFmtId="0" fontId="20" fillId="0" borderId="34" xfId="1" applyFont="1" applyBorder="1"/>
    <xf numFmtId="0" fontId="20" fillId="0" borderId="59" xfId="1" applyFont="1" applyBorder="1"/>
    <xf numFmtId="0" fontId="20" fillId="0" borderId="60" xfId="1" applyFont="1" applyBorder="1"/>
    <xf numFmtId="0" fontId="20" fillId="0" borderId="33" xfId="1" applyFont="1" applyBorder="1"/>
    <xf numFmtId="0" fontId="20" fillId="0" borderId="36" xfId="1" applyFont="1" applyBorder="1"/>
    <xf numFmtId="0" fontId="20" fillId="0" borderId="31" xfId="1" applyFont="1" applyBorder="1"/>
    <xf numFmtId="0" fontId="20" fillId="0" borderId="38" xfId="1" applyFont="1" applyBorder="1"/>
    <xf numFmtId="0" fontId="20" fillId="0" borderId="26" xfId="1" applyFont="1" applyBorder="1"/>
    <xf numFmtId="0" fontId="20" fillId="0" borderId="37" xfId="1" applyFont="1" applyBorder="1"/>
    <xf numFmtId="0" fontId="20" fillId="0" borderId="41" xfId="1" applyFont="1" applyBorder="1"/>
    <xf numFmtId="0" fontId="20" fillId="0" borderId="43" xfId="1" applyFont="1" applyBorder="1"/>
    <xf numFmtId="0" fontId="19" fillId="0" borderId="31" xfId="1" applyBorder="1"/>
    <xf numFmtId="0" fontId="20" fillId="0" borderId="65" xfId="1" applyFont="1" applyBorder="1"/>
    <xf numFmtId="0" fontId="20" fillId="0" borderId="53" xfId="1" applyFont="1" applyBorder="1"/>
    <xf numFmtId="0" fontId="20" fillId="0" borderId="54" xfId="1" applyFont="1" applyBorder="1"/>
    <xf numFmtId="0" fontId="29" fillId="0" borderId="0" xfId="1" applyFont="1"/>
    <xf numFmtId="0" fontId="20" fillId="0" borderId="52" xfId="1" applyFont="1" applyBorder="1"/>
    <xf numFmtId="0" fontId="20" fillId="0" borderId="66" xfId="1" applyFont="1" applyBorder="1"/>
    <xf numFmtId="0" fontId="20" fillId="0" borderId="67" xfId="1" applyFont="1" applyBorder="1"/>
    <xf numFmtId="0" fontId="20" fillId="0" borderId="68" xfId="1" applyFont="1" applyBorder="1"/>
    <xf numFmtId="0" fontId="0" fillId="3" borderId="0" xfId="0" applyFill="1">
      <alignment vertical="center"/>
    </xf>
    <xf numFmtId="0" fontId="16" fillId="3" borderId="18"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31" xfId="0" applyFont="1" applyFill="1" applyBorder="1" applyAlignment="1">
      <alignment horizontal="center" vertical="center"/>
    </xf>
    <xf numFmtId="0" fontId="3" fillId="2" borderId="13" xfId="0" applyFont="1" applyFill="1" applyBorder="1">
      <alignment vertical="center"/>
    </xf>
    <xf numFmtId="0" fontId="3" fillId="2" borderId="69" xfId="0" applyFont="1" applyFill="1" applyBorder="1">
      <alignment vertical="center"/>
    </xf>
    <xf numFmtId="0" fontId="3" fillId="2" borderId="14" xfId="0" applyFont="1" applyFill="1" applyBorder="1">
      <alignment vertical="center"/>
    </xf>
    <xf numFmtId="0" fontId="7" fillId="3" borderId="20" xfId="0" applyFont="1" applyFill="1" applyBorder="1">
      <alignment vertical="center"/>
    </xf>
    <xf numFmtId="0" fontId="7" fillId="3" borderId="0" xfId="0" applyFont="1" applyFill="1" applyAlignment="1">
      <alignment horizontal="center" vertical="center"/>
    </xf>
    <xf numFmtId="0" fontId="7" fillId="3" borderId="20" xfId="0" applyFont="1" applyFill="1" applyBorder="1" applyAlignment="1">
      <alignment vertical="top"/>
    </xf>
    <xf numFmtId="0" fontId="0" fillId="0" borderId="4" xfId="0" applyBorder="1">
      <alignment vertical="center"/>
    </xf>
    <xf numFmtId="0" fontId="3" fillId="2" borderId="71" xfId="0" applyFont="1" applyFill="1" applyBorder="1" applyAlignment="1">
      <alignment horizontal="center" vertical="center"/>
    </xf>
    <xf numFmtId="0" fontId="0" fillId="0" borderId="4" xfId="0" applyBorder="1" applyAlignment="1">
      <alignment horizontal="center" vertical="center"/>
    </xf>
    <xf numFmtId="177" fontId="0" fillId="0" borderId="4" xfId="0" applyNumberFormat="1" applyBorder="1">
      <alignment vertical="center"/>
    </xf>
    <xf numFmtId="176" fontId="0" fillId="0" borderId="4" xfId="0" applyNumberFormat="1" applyBorder="1">
      <alignment vertical="center"/>
    </xf>
    <xf numFmtId="0" fontId="37" fillId="3" borderId="0" xfId="0" applyFont="1" applyFill="1" applyAlignment="1">
      <alignment vertical="center" wrapText="1"/>
    </xf>
    <xf numFmtId="0" fontId="18" fillId="3" borderId="0" xfId="0" applyFont="1" applyFill="1">
      <alignment vertical="center"/>
    </xf>
    <xf numFmtId="0" fontId="18" fillId="3" borderId="0" xfId="0" applyFont="1" applyFill="1" applyAlignment="1">
      <alignment horizontal="left" vertical="center"/>
    </xf>
    <xf numFmtId="0" fontId="39" fillId="3" borderId="0" xfId="0" applyFont="1" applyFill="1">
      <alignment vertical="center"/>
    </xf>
    <xf numFmtId="0" fontId="0" fillId="2" borderId="23" xfId="0" applyFill="1" applyBorder="1" applyAlignment="1">
      <alignment horizontal="left" vertical="center"/>
    </xf>
    <xf numFmtId="0" fontId="0" fillId="2" borderId="20" xfId="0" applyFill="1" applyBorder="1" applyAlignment="1">
      <alignment horizontal="left" vertical="center"/>
    </xf>
    <xf numFmtId="0" fontId="18" fillId="3" borderId="0" xfId="0" applyFont="1" applyFill="1" applyAlignment="1">
      <alignment vertical="center" wrapText="1"/>
    </xf>
    <xf numFmtId="0" fontId="18" fillId="3" borderId="0" xfId="0" applyFont="1" applyFill="1" applyAlignment="1">
      <alignment vertical="top"/>
    </xf>
    <xf numFmtId="49" fontId="40" fillId="3" borderId="0" xfId="0" applyNumberFormat="1" applyFont="1" applyFill="1" applyAlignment="1">
      <alignment vertical="center" wrapText="1"/>
    </xf>
    <xf numFmtId="0" fontId="38" fillId="3" borderId="0" xfId="0" applyFont="1" applyFill="1" applyProtection="1">
      <alignment vertical="center"/>
      <protection locked="0"/>
    </xf>
    <xf numFmtId="0" fontId="18" fillId="3" borderId="0" xfId="0" applyFont="1" applyFill="1" applyProtection="1">
      <alignment vertical="center"/>
      <protection locked="0"/>
    </xf>
    <xf numFmtId="0" fontId="2" fillId="3" borderId="0" xfId="0" applyFont="1" applyFill="1" applyProtection="1">
      <alignment vertical="center"/>
      <protection locked="0"/>
    </xf>
    <xf numFmtId="0" fontId="18" fillId="0" borderId="0" xfId="0" applyFont="1" applyProtection="1">
      <alignment vertical="center"/>
      <protection locked="0"/>
    </xf>
    <xf numFmtId="0" fontId="2" fillId="0" borderId="0" xfId="0" applyFont="1" applyProtection="1">
      <alignment vertical="center"/>
      <protection locked="0"/>
    </xf>
    <xf numFmtId="0" fontId="4" fillId="4" borderId="3" xfId="0" applyFont="1" applyFill="1" applyBorder="1" applyAlignment="1" applyProtection="1">
      <alignment horizontal="left" vertical="center"/>
      <protection locked="0"/>
    </xf>
    <xf numFmtId="0" fontId="2" fillId="4" borderId="1" xfId="0" applyFont="1" applyFill="1" applyBorder="1" applyProtection="1">
      <alignment vertical="center"/>
      <protection locked="0"/>
    </xf>
    <xf numFmtId="177" fontId="5" fillId="4" borderId="1" xfId="0" applyNumberFormat="1" applyFont="1" applyFill="1" applyBorder="1" applyAlignment="1" applyProtection="1">
      <alignment horizontal="left" vertical="center" wrapText="1"/>
      <protection locked="0"/>
    </xf>
    <xf numFmtId="49" fontId="5" fillId="4" borderId="1" xfId="0" applyNumberFormat="1" applyFont="1" applyFill="1" applyBorder="1" applyAlignment="1" applyProtection="1">
      <alignment horizontal="left" vertical="center" wrapText="1"/>
      <protection locked="0"/>
    </xf>
    <xf numFmtId="178" fontId="4" fillId="4" borderId="1" xfId="0" applyNumberFormat="1" applyFont="1" applyFill="1" applyBorder="1" applyAlignment="1" applyProtection="1">
      <alignment horizontal="left" vertical="center"/>
      <protection locked="0"/>
    </xf>
    <xf numFmtId="0" fontId="2" fillId="4" borderId="3" xfId="0" applyFont="1" applyFill="1" applyBorder="1" applyProtection="1">
      <alignment vertical="center"/>
      <protection locked="0"/>
    </xf>
    <xf numFmtId="0" fontId="18" fillId="3" borderId="0" xfId="0" applyFont="1" applyFill="1" applyAlignment="1" applyProtection="1">
      <alignment vertical="center" wrapText="1"/>
      <protection locked="0"/>
    </xf>
    <xf numFmtId="0" fontId="43" fillId="0" borderId="4" xfId="0" applyFont="1" applyBorder="1">
      <alignment vertical="center"/>
    </xf>
    <xf numFmtId="177" fontId="5" fillId="9" borderId="1" xfId="0" applyNumberFormat="1" applyFont="1" applyFill="1" applyBorder="1" applyAlignment="1" applyProtection="1">
      <alignment horizontal="left" vertical="center" wrapText="1"/>
      <protection locked="0"/>
    </xf>
    <xf numFmtId="49" fontId="5" fillId="9" borderId="1" xfId="0" applyNumberFormat="1" applyFont="1" applyFill="1" applyBorder="1" applyAlignment="1" applyProtection="1">
      <alignment horizontal="left" vertical="center" wrapText="1"/>
      <protection locked="0"/>
    </xf>
    <xf numFmtId="49" fontId="37" fillId="3" borderId="0" xfId="0" applyNumberFormat="1" applyFont="1" applyFill="1">
      <alignment vertical="center"/>
    </xf>
    <xf numFmtId="0" fontId="37" fillId="3" borderId="0" xfId="0" applyFont="1" applyFill="1">
      <alignment vertical="center"/>
    </xf>
    <xf numFmtId="0" fontId="45" fillId="3" borderId="0" xfId="0" applyFont="1" applyFill="1">
      <alignment vertical="center"/>
    </xf>
    <xf numFmtId="0" fontId="18" fillId="3" borderId="0" xfId="0" applyFont="1" applyFill="1" applyAlignment="1">
      <alignment vertical="top" wrapText="1"/>
    </xf>
    <xf numFmtId="0" fontId="18" fillId="3" borderId="0" xfId="0" applyFont="1" applyFill="1" applyAlignment="1">
      <alignment horizontal="left" vertical="top"/>
    </xf>
    <xf numFmtId="0" fontId="4" fillId="0" borderId="0" xfId="0" applyFont="1" applyProtection="1">
      <alignment vertical="center"/>
      <protection locked="0"/>
    </xf>
    <xf numFmtId="49" fontId="18" fillId="3" borderId="0" xfId="0" quotePrefix="1" applyNumberFormat="1" applyFont="1" applyFill="1" applyAlignment="1">
      <alignment vertical="center" wrapText="1"/>
    </xf>
    <xf numFmtId="49" fontId="18" fillId="3" borderId="0" xfId="0" applyNumberFormat="1" applyFont="1" applyFill="1" applyAlignment="1">
      <alignment horizontal="left" vertical="top" wrapText="1"/>
    </xf>
    <xf numFmtId="49" fontId="18" fillId="3" borderId="0" xfId="0" applyNumberFormat="1" applyFont="1" applyFill="1" applyAlignment="1">
      <alignment horizontal="left" vertical="top"/>
    </xf>
    <xf numFmtId="0" fontId="3" fillId="2" borderId="4" xfId="0" applyFont="1" applyFill="1" applyBorder="1" applyAlignment="1">
      <alignment horizontal="center" vertical="center" wrapText="1"/>
    </xf>
    <xf numFmtId="0" fontId="0" fillId="0" borderId="13" xfId="0" applyBorder="1">
      <alignment vertical="center"/>
    </xf>
    <xf numFmtId="0" fontId="2" fillId="0" borderId="4" xfId="0" applyFont="1" applyBorder="1">
      <alignment vertical="center"/>
    </xf>
    <xf numFmtId="0" fontId="0" fillId="0" borderId="66" xfId="0" applyBorder="1">
      <alignment vertical="center"/>
    </xf>
    <xf numFmtId="0" fontId="2" fillId="0" borderId="72" xfId="0" applyFont="1"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2" fillId="0" borderId="71" xfId="0" applyFont="1" applyBorder="1">
      <alignment vertical="center"/>
    </xf>
    <xf numFmtId="0" fontId="0" fillId="0" borderId="71" xfId="0" applyBorder="1">
      <alignment vertical="center"/>
    </xf>
    <xf numFmtId="0" fontId="0" fillId="0" borderId="75" xfId="0" applyBorder="1">
      <alignment vertical="center"/>
    </xf>
    <xf numFmtId="0" fontId="2" fillId="0" borderId="73" xfId="0" applyFont="1" applyBorder="1">
      <alignment vertical="center"/>
    </xf>
    <xf numFmtId="0" fontId="0" fillId="10" borderId="0" xfId="0" applyFill="1" applyAlignment="1">
      <alignment horizontal="center" vertical="center" shrinkToFit="1"/>
    </xf>
    <xf numFmtId="0" fontId="7" fillId="3" borderId="0" xfId="0" applyFont="1" applyFill="1" applyAlignment="1">
      <alignment horizontal="left" vertical="center"/>
    </xf>
    <xf numFmtId="0" fontId="46" fillId="3" borderId="0" xfId="0" applyFont="1" applyFill="1" applyProtection="1">
      <alignment vertical="center"/>
      <protection locked="0"/>
    </xf>
    <xf numFmtId="0" fontId="46" fillId="0" borderId="0" xfId="0" applyFont="1" applyProtection="1">
      <alignment vertical="center"/>
      <protection locked="0"/>
    </xf>
    <xf numFmtId="0" fontId="41" fillId="3" borderId="0" xfId="0" applyFont="1" applyFill="1" applyProtection="1">
      <alignment vertical="center"/>
      <protection locked="0"/>
    </xf>
    <xf numFmtId="178" fontId="4" fillId="4" borderId="1" xfId="0" applyNumberFormat="1" applyFont="1" applyFill="1" applyBorder="1" applyAlignment="1">
      <alignment horizontal="left" vertical="center"/>
    </xf>
    <xf numFmtId="0" fontId="2" fillId="3" borderId="0" xfId="0" applyFont="1" applyFill="1" applyAlignment="1">
      <alignment vertical="top"/>
    </xf>
    <xf numFmtId="0" fontId="18" fillId="8" borderId="1" xfId="0" applyFont="1" applyFill="1" applyBorder="1" applyAlignment="1" applyProtection="1">
      <alignment horizontal="left" vertical="center" wrapText="1"/>
      <protection locked="0"/>
    </xf>
    <xf numFmtId="0" fontId="18" fillId="8" borderId="1" xfId="0" applyFont="1" applyFill="1" applyBorder="1" applyAlignment="1" applyProtection="1">
      <alignment vertical="center" wrapText="1"/>
      <protection locked="0"/>
    </xf>
    <xf numFmtId="0" fontId="18" fillId="8" borderId="3" xfId="0" applyFont="1" applyFill="1" applyBorder="1" applyAlignment="1" applyProtection="1">
      <alignment vertical="center" wrapText="1"/>
      <protection locked="0"/>
    </xf>
    <xf numFmtId="0" fontId="18" fillId="13" borderId="1" xfId="0" applyFont="1" applyFill="1" applyBorder="1" applyAlignment="1" applyProtection="1">
      <alignment horizontal="left" vertical="center" wrapText="1"/>
      <protection locked="0"/>
    </xf>
    <xf numFmtId="0" fontId="18" fillId="13" borderId="3" xfId="0" applyFont="1" applyFill="1" applyBorder="1" applyAlignment="1" applyProtection="1">
      <alignment vertical="center" wrapText="1"/>
      <protection locked="0"/>
    </xf>
    <xf numFmtId="0" fontId="18" fillId="13" borderId="76" xfId="0" applyFont="1" applyFill="1" applyBorder="1" applyAlignment="1" applyProtection="1">
      <alignment vertical="center" wrapText="1"/>
      <protection locked="0"/>
    </xf>
    <xf numFmtId="0" fontId="39" fillId="0" borderId="0" xfId="0" applyFont="1" applyAlignment="1">
      <alignment vertical="center" wrapText="1"/>
    </xf>
    <xf numFmtId="0" fontId="2" fillId="4" borderId="1" xfId="0" applyFont="1" applyFill="1" applyBorder="1" applyAlignment="1" applyProtection="1">
      <alignment horizontal="left" vertical="center"/>
      <protection locked="0"/>
    </xf>
    <xf numFmtId="0" fontId="19" fillId="0" borderId="23" xfId="1" applyBorder="1"/>
    <xf numFmtId="0" fontId="19" fillId="0" borderId="35" xfId="1" applyBorder="1"/>
    <xf numFmtId="0" fontId="19" fillId="0" borderId="33" xfId="1" applyBorder="1"/>
    <xf numFmtId="0" fontId="19" fillId="0" borderId="30" xfId="1" applyBorder="1"/>
    <xf numFmtId="0" fontId="19" fillId="0" borderId="38" xfId="1" applyBorder="1"/>
    <xf numFmtId="0" fontId="50" fillId="0" borderId="0" xfId="1" applyFont="1"/>
    <xf numFmtId="0" fontId="19" fillId="0" borderId="46" xfId="1" applyBorder="1"/>
    <xf numFmtId="0" fontId="19" fillId="0" borderId="48" xfId="1" applyBorder="1"/>
    <xf numFmtId="0" fontId="52" fillId="0" borderId="0" xfId="1" applyFont="1" applyAlignment="1">
      <alignment vertical="center"/>
    </xf>
    <xf numFmtId="0" fontId="19" fillId="0" borderId="61" xfId="1" applyBorder="1"/>
    <xf numFmtId="0" fontId="19" fillId="0" borderId="34" xfId="1" applyBorder="1"/>
    <xf numFmtId="0" fontId="19" fillId="0" borderId="25" xfId="1" applyBorder="1"/>
    <xf numFmtId="0" fontId="19" fillId="0" borderId="26" xfId="1" applyBorder="1"/>
    <xf numFmtId="0" fontId="19" fillId="0" borderId="36" xfId="1" applyBorder="1"/>
    <xf numFmtId="0" fontId="19" fillId="0" borderId="37" xfId="1" applyBorder="1"/>
    <xf numFmtId="0" fontId="18" fillId="6" borderId="1" xfId="0" applyFont="1" applyFill="1" applyBorder="1" applyAlignment="1" applyProtection="1">
      <alignment horizontal="left" vertical="center" wrapText="1"/>
      <protection locked="0"/>
    </xf>
    <xf numFmtId="0" fontId="2" fillId="12" borderId="3" xfId="0" applyFont="1" applyFill="1" applyBorder="1">
      <alignment vertical="center"/>
    </xf>
    <xf numFmtId="0" fontId="0" fillId="0" borderId="4" xfId="0" applyBorder="1" applyAlignment="1">
      <alignment vertical="center" wrapText="1" shrinkToFit="1"/>
    </xf>
    <xf numFmtId="0" fontId="43" fillId="0" borderId="4" xfId="0" applyFont="1" applyBorder="1" applyAlignment="1">
      <alignment vertical="center" wrapText="1" shrinkToFit="1"/>
    </xf>
    <xf numFmtId="0" fontId="2" fillId="0" borderId="4" xfId="0" applyFont="1" applyBorder="1" applyAlignment="1">
      <alignment vertical="center" wrapText="1"/>
    </xf>
    <xf numFmtId="0" fontId="0" fillId="2" borderId="13" xfId="0" applyFill="1" applyBorder="1">
      <alignment vertical="center"/>
    </xf>
    <xf numFmtId="0" fontId="0" fillId="2" borderId="69" xfId="0" applyFill="1" applyBorder="1">
      <alignment vertical="center"/>
    </xf>
    <xf numFmtId="0" fontId="0" fillId="2" borderId="14" xfId="0" applyFill="1" applyBorder="1">
      <alignment vertical="center"/>
    </xf>
    <xf numFmtId="0" fontId="0" fillId="0" borderId="4" xfId="0" applyBorder="1" applyAlignment="1">
      <alignment vertical="center" wrapText="1"/>
    </xf>
    <xf numFmtId="0" fontId="2" fillId="0" borderId="77" xfId="0" applyFont="1" applyBorder="1" applyAlignment="1">
      <alignment vertical="center" wrapText="1"/>
    </xf>
    <xf numFmtId="0" fontId="2" fillId="0" borderId="78" xfId="0" applyFont="1" applyBorder="1" applyAlignment="1">
      <alignment vertical="center" wrapText="1"/>
    </xf>
    <xf numFmtId="0" fontId="2" fillId="0" borderId="79" xfId="0" applyFont="1" applyBorder="1" applyAlignment="1">
      <alignment vertical="center" wrapText="1"/>
    </xf>
    <xf numFmtId="49" fontId="18" fillId="3" borderId="0" xfId="0" quotePrefix="1" applyNumberFormat="1" applyFont="1" applyFill="1" applyAlignment="1">
      <alignment vertical="top" wrapText="1"/>
    </xf>
    <xf numFmtId="0" fontId="3" fillId="0" borderId="4" xfId="0" applyFont="1" applyBorder="1" applyAlignment="1">
      <alignment horizontal="center" vertical="center"/>
    </xf>
    <xf numFmtId="0" fontId="3" fillId="0" borderId="78" xfId="0" applyFont="1" applyBorder="1" applyAlignment="1">
      <alignment horizontal="center" vertical="center"/>
    </xf>
    <xf numFmtId="0" fontId="3" fillId="0" borderId="80" xfId="0" applyFont="1" applyBorder="1" applyAlignment="1">
      <alignment horizontal="center" vertical="center"/>
    </xf>
    <xf numFmtId="0" fontId="3" fillId="0" borderId="80" xfId="0" applyFont="1" applyBorder="1" applyAlignment="1">
      <alignment horizontal="center" vertical="center" wrapText="1"/>
    </xf>
    <xf numFmtId="0" fontId="5" fillId="14" borderId="2"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wrapText="1"/>
      <protection locked="0"/>
    </xf>
    <xf numFmtId="0" fontId="5" fillId="9" borderId="1" xfId="0" applyFont="1" applyFill="1" applyBorder="1" applyAlignment="1" applyProtection="1">
      <alignment vertical="center" wrapText="1"/>
      <protection locked="0"/>
    </xf>
    <xf numFmtId="177" fontId="5" fillId="12" borderId="1" xfId="0" applyNumberFormat="1" applyFont="1" applyFill="1" applyBorder="1" applyAlignment="1">
      <alignment horizontal="left" vertical="center" wrapText="1"/>
    </xf>
    <xf numFmtId="0" fontId="5" fillId="12" borderId="1" xfId="0" applyFont="1" applyFill="1" applyBorder="1" applyAlignment="1">
      <alignment horizontal="left" vertical="center" wrapText="1"/>
    </xf>
    <xf numFmtId="0" fontId="18" fillId="13" borderId="12" xfId="0" applyFont="1" applyFill="1" applyBorder="1" applyAlignment="1" applyProtection="1">
      <alignment vertical="center" wrapText="1"/>
      <protection locked="0"/>
    </xf>
    <xf numFmtId="0" fontId="18" fillId="13" borderId="8" xfId="0" applyFont="1" applyFill="1" applyBorder="1" applyAlignment="1" applyProtection="1">
      <alignment vertical="center" wrapText="1"/>
      <protection locked="0"/>
    </xf>
    <xf numFmtId="0" fontId="2" fillId="4" borderId="8" xfId="0" applyFont="1" applyFill="1" applyBorder="1" applyAlignment="1" applyProtection="1">
      <alignment horizontal="left" vertical="center"/>
      <protection locked="0"/>
    </xf>
    <xf numFmtId="0" fontId="0" fillId="0" borderId="81" xfId="0" applyBorder="1">
      <alignment vertical="center"/>
    </xf>
    <xf numFmtId="0" fontId="6" fillId="3" borderId="0" xfId="0" applyFont="1" applyFill="1" applyProtection="1">
      <alignment vertical="center"/>
      <protection locked="0"/>
    </xf>
    <xf numFmtId="0" fontId="18" fillId="3" borderId="90" xfId="0" applyFont="1" applyFill="1" applyBorder="1" applyAlignment="1" applyProtection="1">
      <alignment vertical="center" wrapText="1"/>
      <protection locked="0"/>
    </xf>
    <xf numFmtId="0" fontId="2" fillId="3" borderId="90" xfId="0" applyFont="1" applyFill="1" applyBorder="1" applyProtection="1">
      <alignment vertical="center"/>
      <protection locked="0"/>
    </xf>
    <xf numFmtId="0" fontId="46" fillId="3" borderId="90" xfId="0" applyFont="1" applyFill="1" applyBorder="1" applyProtection="1">
      <alignment vertical="center"/>
      <protection locked="0"/>
    </xf>
    <xf numFmtId="0" fontId="18" fillId="3" borderId="59" xfId="0" applyFont="1" applyFill="1" applyBorder="1" applyAlignment="1" applyProtection="1">
      <alignment vertical="center" wrapText="1"/>
      <protection locked="0"/>
    </xf>
    <xf numFmtId="0" fontId="2" fillId="3" borderId="59" xfId="0" applyFont="1" applyFill="1" applyBorder="1" applyProtection="1">
      <alignment vertical="center"/>
      <protection locked="0"/>
    </xf>
    <xf numFmtId="0" fontId="46" fillId="3" borderId="59" xfId="0" applyFont="1" applyFill="1" applyBorder="1" applyProtection="1">
      <alignment vertical="center"/>
      <protection locked="0"/>
    </xf>
    <xf numFmtId="0" fontId="6" fillId="8" borderId="82" xfId="0" applyFont="1" applyFill="1" applyBorder="1" applyAlignment="1" applyProtection="1">
      <alignment horizontal="center" vertical="center"/>
      <protection locked="0"/>
    </xf>
    <xf numFmtId="0" fontId="6" fillId="8" borderId="91" xfId="0" applyFont="1" applyFill="1" applyBorder="1" applyAlignment="1" applyProtection="1">
      <alignment horizontal="center" vertical="center"/>
      <protection locked="0"/>
    </xf>
    <xf numFmtId="0" fontId="6" fillId="8" borderId="92" xfId="0" applyFont="1" applyFill="1" applyBorder="1" applyAlignment="1" applyProtection="1">
      <alignment horizontal="center" vertical="center"/>
      <protection locked="0"/>
    </xf>
    <xf numFmtId="0" fontId="6" fillId="8" borderId="93" xfId="0" applyFont="1" applyFill="1" applyBorder="1" applyAlignment="1" applyProtection="1">
      <alignment horizontal="center" vertical="center"/>
      <protection locked="0"/>
    </xf>
    <xf numFmtId="0" fontId="18" fillId="8" borderId="94" xfId="0" applyFont="1" applyFill="1" applyBorder="1" applyAlignment="1" applyProtection="1">
      <alignment horizontal="left" vertical="center" wrapText="1"/>
      <protection locked="0"/>
    </xf>
    <xf numFmtId="0" fontId="46" fillId="3" borderId="95" xfId="0" applyFont="1" applyFill="1" applyBorder="1" applyAlignment="1" applyProtection="1">
      <alignment vertical="center" wrapText="1"/>
      <protection locked="0"/>
    </xf>
    <xf numFmtId="0" fontId="18" fillId="8" borderId="96" xfId="0" applyFont="1" applyFill="1" applyBorder="1" applyAlignment="1" applyProtection="1">
      <alignment vertical="center" wrapText="1"/>
      <protection locked="0"/>
    </xf>
    <xf numFmtId="0" fontId="18" fillId="8" borderId="97" xfId="0" applyFont="1" applyFill="1" applyBorder="1" applyAlignment="1" applyProtection="1">
      <alignment horizontal="left" vertical="center" wrapText="1"/>
      <protection locked="0"/>
    </xf>
    <xf numFmtId="0" fontId="4" fillId="4" borderId="99" xfId="0" applyFont="1" applyFill="1" applyBorder="1" applyAlignment="1" applyProtection="1">
      <alignment horizontal="left" vertical="center"/>
      <protection locked="0"/>
    </xf>
    <xf numFmtId="0" fontId="46" fillId="3" borderId="100" xfId="0" applyFont="1" applyFill="1" applyBorder="1" applyAlignment="1" applyProtection="1">
      <alignment vertical="center" wrapText="1"/>
      <protection locked="0"/>
    </xf>
    <xf numFmtId="0" fontId="18" fillId="13" borderId="85" xfId="0" applyFont="1" applyFill="1" applyBorder="1" applyAlignment="1" applyProtection="1">
      <alignment vertical="center" wrapText="1"/>
      <protection locked="0"/>
    </xf>
    <xf numFmtId="0" fontId="18" fillId="13" borderId="97" xfId="0" applyFont="1" applyFill="1" applyBorder="1" applyAlignment="1" applyProtection="1">
      <alignment horizontal="left" vertical="center" wrapText="1"/>
      <protection locked="0"/>
    </xf>
    <xf numFmtId="0" fontId="2" fillId="4" borderId="99" xfId="0" applyFont="1" applyFill="1" applyBorder="1" applyProtection="1">
      <alignment vertical="center"/>
      <protection locked="0"/>
    </xf>
    <xf numFmtId="0" fontId="18" fillId="8" borderId="87" xfId="0" applyFont="1" applyFill="1" applyBorder="1" applyAlignment="1" applyProtection="1">
      <alignment vertical="center" wrapText="1"/>
      <protection locked="0"/>
    </xf>
    <xf numFmtId="0" fontId="18" fillId="8" borderId="99" xfId="0" applyFont="1" applyFill="1" applyBorder="1" applyAlignment="1" applyProtection="1">
      <alignment vertical="center" wrapText="1"/>
      <protection locked="0"/>
    </xf>
    <xf numFmtId="0" fontId="2" fillId="4" borderId="97" xfId="0" applyFont="1" applyFill="1" applyBorder="1" applyProtection="1">
      <alignment vertical="center"/>
      <protection locked="0"/>
    </xf>
    <xf numFmtId="0" fontId="18" fillId="13" borderId="104" xfId="0" applyFont="1" applyFill="1" applyBorder="1" applyAlignment="1" applyProtection="1">
      <alignment horizontal="left" vertical="center" wrapText="1"/>
      <protection locked="0"/>
    </xf>
    <xf numFmtId="0" fontId="2" fillId="4" borderId="104" xfId="0" applyFont="1" applyFill="1" applyBorder="1" applyProtection="1">
      <alignment vertical="center"/>
      <protection locked="0"/>
    </xf>
    <xf numFmtId="0" fontId="46" fillId="3" borderId="106" xfId="0" applyFont="1" applyFill="1" applyBorder="1" applyAlignment="1" applyProtection="1">
      <alignment vertical="center" wrapText="1"/>
      <protection locked="0"/>
    </xf>
    <xf numFmtId="0" fontId="18" fillId="8" borderId="104" xfId="0" applyFont="1" applyFill="1" applyBorder="1" applyAlignment="1" applyProtection="1">
      <alignment horizontal="left" vertical="center" wrapText="1"/>
      <protection locked="0"/>
    </xf>
    <xf numFmtId="0" fontId="18" fillId="8" borderId="85" xfId="0" applyFont="1" applyFill="1" applyBorder="1" applyAlignment="1" applyProtection="1">
      <alignment vertical="center" wrapText="1"/>
      <protection locked="0"/>
    </xf>
    <xf numFmtId="0" fontId="18" fillId="13" borderId="87" xfId="0" applyFont="1" applyFill="1" applyBorder="1" applyAlignment="1" applyProtection="1">
      <alignment vertical="center" wrapText="1"/>
      <protection locked="0"/>
    </xf>
    <xf numFmtId="0" fontId="18" fillId="13" borderId="99" xfId="0" applyFont="1" applyFill="1" applyBorder="1" applyAlignment="1" applyProtection="1">
      <alignment vertical="center" wrapText="1"/>
      <protection locked="0"/>
    </xf>
    <xf numFmtId="0" fontId="18" fillId="13" borderId="107" xfId="0" applyFont="1" applyFill="1" applyBorder="1" applyAlignment="1" applyProtection="1">
      <alignment vertical="center" wrapText="1"/>
      <protection locked="0"/>
    </xf>
    <xf numFmtId="0" fontId="46" fillId="3" borderId="108" xfId="0" applyFont="1" applyFill="1" applyBorder="1" applyAlignment="1" applyProtection="1">
      <alignment vertical="center" wrapText="1"/>
      <protection locked="0"/>
    </xf>
    <xf numFmtId="0" fontId="18" fillId="13" borderId="109" xfId="0" applyFont="1" applyFill="1" applyBorder="1" applyAlignment="1" applyProtection="1">
      <alignment vertical="center" wrapText="1"/>
      <protection locked="0"/>
    </xf>
    <xf numFmtId="0" fontId="18" fillId="13" borderId="88" xfId="0" applyFont="1" applyFill="1" applyBorder="1" applyAlignment="1" applyProtection="1">
      <alignment vertical="center" wrapText="1"/>
      <protection locked="0"/>
    </xf>
    <xf numFmtId="0" fontId="18" fillId="8" borderId="111" xfId="0" applyFont="1" applyFill="1" applyBorder="1" applyAlignment="1" applyProtection="1">
      <alignment vertical="center" wrapText="1"/>
      <protection locked="0"/>
    </xf>
    <xf numFmtId="0" fontId="18" fillId="8" borderId="90" xfId="0" applyFont="1" applyFill="1" applyBorder="1" applyAlignment="1" applyProtection="1">
      <alignment vertical="center" wrapText="1"/>
      <protection locked="0"/>
    </xf>
    <xf numFmtId="0" fontId="2" fillId="4" borderId="114" xfId="0" applyFont="1" applyFill="1" applyBorder="1" applyProtection="1">
      <alignment vertical="center"/>
      <protection locked="0"/>
    </xf>
    <xf numFmtId="0" fontId="46" fillId="3" borderId="115" xfId="0" applyFont="1" applyFill="1" applyBorder="1" applyAlignment="1" applyProtection="1">
      <alignment vertical="center" wrapText="1"/>
      <protection locked="0"/>
    </xf>
    <xf numFmtId="0" fontId="5" fillId="9" borderId="104" xfId="0" applyFont="1" applyFill="1" applyBorder="1" applyAlignment="1" applyProtection="1">
      <alignment vertical="center" wrapText="1"/>
      <protection locked="0"/>
    </xf>
    <xf numFmtId="0" fontId="2" fillId="4" borderId="104" xfId="0" applyFont="1" applyFill="1" applyBorder="1" applyAlignment="1" applyProtection="1">
      <alignment horizontal="left" vertical="center" wrapText="1"/>
      <protection locked="0"/>
    </xf>
    <xf numFmtId="0" fontId="18" fillId="8" borderId="97" xfId="0" applyFont="1" applyFill="1" applyBorder="1" applyAlignment="1" applyProtection="1">
      <alignment vertical="center" wrapText="1"/>
      <protection locked="0"/>
    </xf>
    <xf numFmtId="0" fontId="5" fillId="14" borderId="98" xfId="0" applyFont="1" applyFill="1" applyBorder="1" applyAlignment="1" applyProtection="1">
      <alignment vertical="center" wrapText="1"/>
      <protection locked="0"/>
    </xf>
    <xf numFmtId="0" fontId="2" fillId="4" borderId="97" xfId="0" applyFont="1" applyFill="1" applyBorder="1" applyAlignment="1" applyProtection="1">
      <alignment horizontal="left" vertical="center"/>
      <protection locked="0"/>
    </xf>
    <xf numFmtId="0" fontId="6" fillId="8" borderId="116" xfId="0" applyFont="1" applyFill="1" applyBorder="1" applyAlignment="1" applyProtection="1">
      <alignment horizontal="center" vertical="center"/>
      <protection locked="0"/>
    </xf>
    <xf numFmtId="0" fontId="6" fillId="8" borderId="117" xfId="0" applyFont="1" applyFill="1" applyBorder="1" applyAlignment="1" applyProtection="1">
      <alignment horizontal="center" vertical="center"/>
      <protection locked="0"/>
    </xf>
    <xf numFmtId="0" fontId="2" fillId="4" borderId="3" xfId="0" applyFont="1" applyFill="1" applyBorder="1" applyAlignment="1" applyProtection="1">
      <alignment horizontal="left" vertical="center"/>
      <protection locked="0"/>
    </xf>
    <xf numFmtId="0" fontId="46" fillId="3" borderId="110" xfId="0" applyFont="1" applyFill="1" applyBorder="1" applyAlignment="1" applyProtection="1">
      <alignment vertical="center" wrapText="1"/>
      <protection locked="0"/>
    </xf>
    <xf numFmtId="0" fontId="2" fillId="4" borderId="16" xfId="0" applyFont="1" applyFill="1" applyBorder="1" applyProtection="1">
      <alignment vertical="center"/>
      <protection locked="0"/>
    </xf>
    <xf numFmtId="0" fontId="5" fillId="9" borderId="92" xfId="0" applyFont="1" applyFill="1" applyBorder="1" applyAlignment="1" applyProtection="1">
      <alignment vertical="center" wrapText="1"/>
      <protection locked="0"/>
    </xf>
    <xf numFmtId="0" fontId="0" fillId="0" borderId="14" xfId="0" applyBorder="1" applyAlignment="1">
      <alignment vertical="center" wrapText="1"/>
    </xf>
    <xf numFmtId="0" fontId="57" fillId="0" borderId="4" xfId="0" applyFont="1" applyBorder="1" applyAlignment="1">
      <alignment horizontal="center" vertical="center"/>
    </xf>
    <xf numFmtId="0" fontId="57" fillId="0" borderId="4" xfId="0" applyFont="1" applyBorder="1">
      <alignment vertical="center"/>
    </xf>
    <xf numFmtId="0" fontId="18" fillId="8" borderId="85" xfId="0" applyFont="1" applyFill="1" applyBorder="1" applyProtection="1">
      <alignment vertical="center"/>
      <protection locked="0"/>
    </xf>
    <xf numFmtId="0" fontId="18" fillId="8" borderId="76" xfId="0" applyFont="1" applyFill="1" applyBorder="1" applyProtection="1">
      <alignment vertical="center"/>
      <protection locked="0"/>
    </xf>
    <xf numFmtId="0" fontId="18" fillId="8" borderId="82" xfId="0" applyFont="1" applyFill="1" applyBorder="1" applyProtection="1">
      <alignment vertical="center"/>
      <protection locked="0"/>
    </xf>
    <xf numFmtId="0" fontId="18" fillId="8" borderId="83" xfId="0" applyFont="1" applyFill="1" applyBorder="1" applyProtection="1">
      <alignment vertical="center"/>
      <protection locked="0"/>
    </xf>
    <xf numFmtId="0" fontId="46" fillId="8" borderId="84" xfId="0" applyFont="1" applyFill="1" applyBorder="1" applyProtection="1">
      <alignment vertical="center"/>
      <protection locked="0"/>
    </xf>
    <xf numFmtId="0" fontId="46" fillId="8" borderId="86" xfId="0" applyFont="1" applyFill="1" applyBorder="1" applyProtection="1">
      <alignment vertical="center"/>
      <protection locked="0"/>
    </xf>
    <xf numFmtId="0" fontId="18" fillId="8" borderId="87" xfId="0" applyFont="1" applyFill="1" applyBorder="1" applyProtection="1">
      <alignment vertical="center"/>
      <protection locked="0"/>
    </xf>
    <xf numFmtId="0" fontId="18" fillId="8" borderId="88" xfId="0" applyFont="1" applyFill="1" applyBorder="1" applyProtection="1">
      <alignment vertical="center"/>
      <protection locked="0"/>
    </xf>
    <xf numFmtId="0" fontId="46" fillId="8" borderId="89" xfId="0" applyFont="1" applyFill="1" applyBorder="1" applyProtection="1">
      <alignment vertical="center"/>
      <protection locked="0"/>
    </xf>
    <xf numFmtId="0" fontId="5" fillId="15" borderId="1" xfId="0" applyFont="1" applyFill="1" applyBorder="1" applyAlignment="1">
      <alignment vertical="center" wrapText="1"/>
    </xf>
    <xf numFmtId="0" fontId="55" fillId="15" borderId="1" xfId="0" applyFont="1" applyFill="1" applyBorder="1" applyAlignment="1">
      <alignment vertical="center" wrapText="1"/>
    </xf>
    <xf numFmtId="0" fontId="5" fillId="15" borderId="97" xfId="0" applyFont="1" applyFill="1" applyBorder="1" applyAlignment="1">
      <alignment vertical="center" wrapText="1"/>
    </xf>
    <xf numFmtId="0" fontId="55" fillId="15" borderId="2" xfId="0" applyFont="1" applyFill="1" applyBorder="1" applyAlignment="1">
      <alignment vertical="center" wrapText="1"/>
    </xf>
    <xf numFmtId="0" fontId="60" fillId="8" borderId="85" xfId="0" applyFont="1" applyFill="1" applyBorder="1" applyAlignment="1" applyProtection="1">
      <alignment vertical="center" wrapText="1"/>
      <protection locked="0"/>
    </xf>
    <xf numFmtId="0" fontId="60" fillId="8" borderId="3" xfId="0" applyFont="1" applyFill="1" applyBorder="1" applyAlignment="1" applyProtection="1">
      <alignment vertical="center" wrapText="1"/>
      <protection locked="0"/>
    </xf>
    <xf numFmtId="0" fontId="60" fillId="8" borderId="87" xfId="0" applyFont="1" applyFill="1" applyBorder="1" applyAlignment="1" applyProtection="1">
      <alignment vertical="center" wrapText="1"/>
      <protection locked="0"/>
    </xf>
    <xf numFmtId="0" fontId="60" fillId="8" borderId="99" xfId="0" applyFont="1" applyFill="1" applyBorder="1" applyAlignment="1" applyProtection="1">
      <alignment vertical="center" wrapText="1"/>
      <protection locked="0"/>
    </xf>
    <xf numFmtId="0" fontId="18" fillId="8" borderId="85" xfId="0" applyFont="1" applyFill="1" applyBorder="1" applyAlignment="1" applyProtection="1">
      <alignment vertical="center" wrapText="1"/>
      <protection locked="0"/>
    </xf>
    <xf numFmtId="0" fontId="18" fillId="8" borderId="3" xfId="0" applyFont="1" applyFill="1" applyBorder="1" applyAlignment="1" applyProtection="1">
      <alignment vertical="center" wrapText="1"/>
      <protection locked="0"/>
    </xf>
    <xf numFmtId="0" fontId="18" fillId="8" borderId="87" xfId="0" applyFont="1" applyFill="1" applyBorder="1" applyAlignment="1" applyProtection="1">
      <alignment vertical="center" wrapText="1"/>
      <protection locked="0"/>
    </xf>
    <xf numFmtId="0" fontId="18" fillId="8" borderId="99" xfId="0" applyFont="1" applyFill="1" applyBorder="1" applyAlignment="1" applyProtection="1">
      <alignment vertical="center" wrapText="1"/>
      <protection locked="0"/>
    </xf>
    <xf numFmtId="0" fontId="18" fillId="13" borderId="85" xfId="0" applyFont="1" applyFill="1" applyBorder="1" applyAlignment="1" applyProtection="1">
      <alignment vertical="center" wrapText="1"/>
      <protection locked="0"/>
    </xf>
    <xf numFmtId="0" fontId="18" fillId="13" borderId="3" xfId="0" applyFont="1" applyFill="1" applyBorder="1" applyAlignment="1" applyProtection="1">
      <alignment vertical="center" wrapText="1"/>
      <protection locked="0"/>
    </xf>
    <xf numFmtId="0" fontId="18" fillId="13" borderId="87" xfId="0" applyFont="1" applyFill="1" applyBorder="1" applyAlignment="1" applyProtection="1">
      <alignment vertical="center" wrapText="1"/>
      <protection locked="0"/>
    </xf>
    <xf numFmtId="0" fontId="18" fillId="13" borderId="99" xfId="0" applyFont="1" applyFill="1" applyBorder="1" applyAlignment="1" applyProtection="1">
      <alignment vertical="center" wrapText="1"/>
      <protection locked="0"/>
    </xf>
    <xf numFmtId="0" fontId="60" fillId="13" borderId="85" xfId="0" applyFont="1" applyFill="1" applyBorder="1" applyAlignment="1" applyProtection="1">
      <alignment vertical="center" wrapText="1"/>
      <protection locked="0"/>
    </xf>
    <xf numFmtId="0" fontId="60" fillId="13" borderId="3" xfId="0" applyFont="1" applyFill="1" applyBorder="1" applyAlignment="1" applyProtection="1">
      <alignment vertical="center" wrapText="1"/>
      <protection locked="0"/>
    </xf>
    <xf numFmtId="0" fontId="60" fillId="13" borderId="107" xfId="0" applyFont="1" applyFill="1" applyBorder="1" applyAlignment="1" applyProtection="1">
      <alignment vertical="center" wrapText="1"/>
      <protection locked="0"/>
    </xf>
    <xf numFmtId="0" fontId="60" fillId="13" borderId="8" xfId="0" applyFont="1" applyFill="1" applyBorder="1" applyAlignment="1" applyProtection="1">
      <alignment vertical="center" wrapText="1"/>
      <protection locked="0"/>
    </xf>
    <xf numFmtId="0" fontId="18" fillId="8" borderId="94" xfId="0" applyFont="1" applyFill="1" applyBorder="1" applyAlignment="1" applyProtection="1">
      <alignment horizontal="left" vertical="center" wrapText="1"/>
      <protection locked="0"/>
    </xf>
    <xf numFmtId="0" fontId="18" fillId="8" borderId="101" xfId="0" applyFont="1" applyFill="1" applyBorder="1" applyAlignment="1" applyProtection="1">
      <alignment horizontal="left" vertical="center" wrapText="1"/>
      <protection locked="0"/>
    </xf>
    <xf numFmtId="0" fontId="18" fillId="8" borderId="85" xfId="0" applyFont="1" applyFill="1" applyBorder="1" applyProtection="1">
      <alignment vertical="center"/>
      <protection locked="0"/>
    </xf>
    <xf numFmtId="0" fontId="18" fillId="8" borderId="3" xfId="0" applyFont="1" applyFill="1" applyBorder="1" applyProtection="1">
      <alignment vertical="center"/>
      <protection locked="0"/>
    </xf>
    <xf numFmtId="0" fontId="38" fillId="3" borderId="0" xfId="0" applyFont="1" applyFill="1" applyAlignment="1" applyProtection="1">
      <alignment horizontal="left" vertical="center" wrapText="1"/>
      <protection locked="0"/>
    </xf>
    <xf numFmtId="0" fontId="18" fillId="8" borderId="102" xfId="0" applyFont="1" applyFill="1" applyBorder="1" applyAlignment="1" applyProtection="1">
      <alignment horizontal="left" vertical="center" wrapText="1"/>
      <protection locked="0"/>
    </xf>
    <xf numFmtId="0" fontId="18" fillId="13" borderId="103" xfId="0" applyFont="1" applyFill="1" applyBorder="1" applyAlignment="1" applyProtection="1">
      <alignment horizontal="left" vertical="top" wrapText="1"/>
      <protection locked="0"/>
    </xf>
    <xf numFmtId="0" fontId="18" fillId="13" borderId="101" xfId="0" applyFont="1" applyFill="1" applyBorder="1" applyAlignment="1" applyProtection="1">
      <alignment horizontal="left" vertical="top" wrapText="1"/>
      <protection locked="0"/>
    </xf>
    <xf numFmtId="49" fontId="6" fillId="4" borderId="2" xfId="0" applyNumberFormat="1" applyFont="1" applyFill="1" applyBorder="1" applyAlignment="1" applyProtection="1">
      <alignment horizontal="left" vertical="center" wrapText="1"/>
      <protection locked="0"/>
    </xf>
    <xf numFmtId="49" fontId="6" fillId="4" borderId="3" xfId="0" applyNumberFormat="1" applyFont="1" applyFill="1" applyBorder="1" applyAlignment="1" applyProtection="1">
      <alignment horizontal="left" vertical="center" wrapText="1"/>
      <protection locked="0"/>
    </xf>
    <xf numFmtId="0" fontId="18" fillId="13" borderId="94" xfId="0" applyFont="1" applyFill="1" applyBorder="1" applyAlignment="1" applyProtection="1">
      <alignment horizontal="left" vertical="center" wrapText="1"/>
      <protection locked="0"/>
    </xf>
    <xf numFmtId="0" fontId="18" fillId="13" borderId="101" xfId="0" applyFont="1" applyFill="1" applyBorder="1" applyAlignment="1" applyProtection="1">
      <alignment horizontal="left" vertical="center" wrapText="1"/>
      <protection locked="0"/>
    </xf>
    <xf numFmtId="0" fontId="6" fillId="12" borderId="2" xfId="0" applyFont="1" applyFill="1" applyBorder="1" applyAlignment="1">
      <alignment horizontal="left" vertical="center" wrapText="1"/>
    </xf>
    <xf numFmtId="0" fontId="6" fillId="12" borderId="3" xfId="0" applyFont="1" applyFill="1" applyBorder="1" applyAlignment="1">
      <alignment horizontal="left" vertical="center" wrapText="1"/>
    </xf>
    <xf numFmtId="0" fontId="18" fillId="8" borderId="103" xfId="0" applyFont="1" applyFill="1" applyBorder="1" applyAlignment="1" applyProtection="1">
      <alignment horizontal="left" vertical="top" wrapText="1"/>
      <protection locked="0"/>
    </xf>
    <xf numFmtId="0" fontId="18" fillId="8" borderId="101" xfId="0" applyFont="1" applyFill="1" applyBorder="1" applyAlignment="1" applyProtection="1">
      <alignment horizontal="left" vertical="top" wrapText="1"/>
      <protection locked="0"/>
    </xf>
    <xf numFmtId="0" fontId="18" fillId="13" borderId="102" xfId="0" applyFont="1" applyFill="1" applyBorder="1" applyAlignment="1" applyProtection="1">
      <alignment horizontal="left" vertical="center" wrapText="1"/>
      <protection locked="0"/>
    </xf>
    <xf numFmtId="0" fontId="18" fillId="8" borderId="103" xfId="0" applyFont="1" applyFill="1" applyBorder="1" applyAlignment="1" applyProtection="1">
      <alignment horizontal="left" vertical="center" wrapText="1"/>
      <protection locked="0"/>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5" fillId="9" borderId="2" xfId="0" applyFont="1" applyFill="1" applyBorder="1" applyAlignment="1" applyProtection="1">
      <alignment horizontal="left" vertical="center" wrapText="1"/>
      <protection locked="0"/>
    </xf>
    <xf numFmtId="0" fontId="5" fillId="9" borderId="3" xfId="0" applyFont="1" applyFill="1" applyBorder="1" applyAlignment="1" applyProtection="1">
      <alignment horizontal="left" vertical="center" wrapText="1"/>
      <protection locked="0"/>
    </xf>
    <xf numFmtId="49" fontId="5" fillId="9" borderId="2" xfId="0" applyNumberFormat="1" applyFont="1" applyFill="1" applyBorder="1" applyAlignment="1" applyProtection="1">
      <alignment horizontal="left" vertical="center" wrapText="1"/>
      <protection locked="0"/>
    </xf>
    <xf numFmtId="49" fontId="5" fillId="9" borderId="3" xfId="0" applyNumberFormat="1" applyFont="1" applyFill="1" applyBorder="1" applyAlignment="1" applyProtection="1">
      <alignment horizontal="left" vertical="center" wrapText="1"/>
      <protection locked="0"/>
    </xf>
    <xf numFmtId="0" fontId="5" fillId="11" borderId="2" xfId="0" applyFont="1" applyFill="1" applyBorder="1" applyAlignment="1" applyProtection="1">
      <alignment horizontal="left" vertical="center" wrapText="1"/>
      <protection locked="0"/>
    </xf>
    <xf numFmtId="0" fontId="5" fillId="11" borderId="3" xfId="0" applyFont="1" applyFill="1" applyBorder="1" applyAlignment="1" applyProtection="1">
      <alignment horizontal="left" vertical="center" wrapText="1"/>
      <protection locked="0"/>
    </xf>
    <xf numFmtId="179" fontId="5" fillId="9" borderId="2" xfId="0" applyNumberFormat="1" applyFont="1" applyFill="1" applyBorder="1" applyAlignment="1" applyProtection="1">
      <alignment horizontal="left" vertical="center" wrapText="1"/>
      <protection locked="0"/>
    </xf>
    <xf numFmtId="179" fontId="5" fillId="9" borderId="3" xfId="0" applyNumberFormat="1" applyFont="1" applyFill="1" applyBorder="1" applyAlignment="1" applyProtection="1">
      <alignment horizontal="left" vertical="center" wrapText="1"/>
      <protection locked="0"/>
    </xf>
    <xf numFmtId="0" fontId="5" fillId="11" borderId="98" xfId="0" applyFont="1" applyFill="1" applyBorder="1" applyAlignment="1" applyProtection="1">
      <alignment horizontal="left" vertical="center" wrapText="1"/>
      <protection locked="0"/>
    </xf>
    <xf numFmtId="0" fontId="5" fillId="11" borderId="99"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105" xfId="0" applyFont="1" applyFill="1" applyBorder="1" applyAlignment="1" applyProtection="1">
      <alignment horizontal="left" vertical="center" wrapText="1"/>
      <protection locked="0"/>
    </xf>
    <xf numFmtId="0" fontId="6" fillId="4" borderId="91" xfId="0" applyFont="1" applyFill="1" applyBorder="1" applyAlignment="1" applyProtection="1">
      <alignment horizontal="left" vertical="center" wrapText="1"/>
      <protection locked="0"/>
    </xf>
    <xf numFmtId="0" fontId="56" fillId="12" borderId="98" xfId="0" applyFont="1" applyFill="1" applyBorder="1" applyAlignment="1">
      <alignment horizontal="left" vertical="center" wrapText="1"/>
    </xf>
    <xf numFmtId="0" fontId="5" fillId="12" borderId="99" xfId="0" applyFont="1" applyFill="1" applyBorder="1" applyAlignment="1">
      <alignment horizontal="left" vertical="center" wrapText="1"/>
    </xf>
    <xf numFmtId="0" fontId="53" fillId="12" borderId="2" xfId="0" applyFont="1" applyFill="1" applyBorder="1" applyAlignment="1">
      <alignment horizontal="left" vertical="center" wrapText="1"/>
    </xf>
    <xf numFmtId="0" fontId="56" fillId="12" borderId="2" xfId="0" applyFont="1" applyFill="1" applyBorder="1" applyAlignment="1">
      <alignment horizontal="left" vertical="center" wrapText="1"/>
    </xf>
    <xf numFmtId="0" fontId="18" fillId="13" borderId="94" xfId="0" applyFont="1" applyFill="1" applyBorder="1" applyAlignment="1" applyProtection="1">
      <alignment horizontal="left" vertical="top" wrapText="1"/>
      <protection locked="0"/>
    </xf>
    <xf numFmtId="0" fontId="6" fillId="4" borderId="98" xfId="0" applyFont="1" applyFill="1" applyBorder="1" applyAlignment="1" applyProtection="1">
      <alignment horizontal="center" vertical="center" wrapText="1"/>
      <protection locked="0"/>
    </xf>
    <xf numFmtId="0" fontId="6" fillId="4" borderId="99" xfId="0" applyFont="1" applyFill="1" applyBorder="1" applyAlignment="1" applyProtection="1">
      <alignment horizontal="center" vertical="center" wrapText="1"/>
      <protection locked="0"/>
    </xf>
    <xf numFmtId="0" fontId="6" fillId="2" borderId="98" xfId="0" applyFont="1" applyFill="1" applyBorder="1" applyAlignment="1" applyProtection="1">
      <alignment horizontal="left" vertical="center" wrapText="1"/>
      <protection locked="0"/>
    </xf>
    <xf numFmtId="0" fontId="6" fillId="2" borderId="99" xfId="0" applyFont="1" applyFill="1" applyBorder="1" applyAlignment="1" applyProtection="1">
      <alignment horizontal="left" vertical="center" wrapText="1"/>
      <protection locked="0"/>
    </xf>
    <xf numFmtId="42" fontId="5" fillId="9" borderId="98" xfId="0" applyNumberFormat="1" applyFont="1" applyFill="1" applyBorder="1" applyAlignment="1" applyProtection="1">
      <alignment horizontal="left" vertical="center" wrapText="1"/>
      <protection locked="0"/>
    </xf>
    <xf numFmtId="42" fontId="5" fillId="9" borderId="99" xfId="0" applyNumberFormat="1" applyFont="1" applyFill="1" applyBorder="1" applyAlignment="1" applyProtection="1">
      <alignment horizontal="left" vertical="center" wrapText="1"/>
      <protection locked="0"/>
    </xf>
    <xf numFmtId="0" fontId="5" fillId="9" borderId="2" xfId="0" applyFont="1" applyFill="1" applyBorder="1" applyAlignment="1" applyProtection="1">
      <alignment horizontal="center" vertical="center" wrapText="1"/>
      <protection locked="0"/>
    </xf>
    <xf numFmtId="0" fontId="5" fillId="9"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8" borderId="92" xfId="0" applyFont="1" applyFill="1" applyBorder="1" applyAlignment="1" applyProtection="1">
      <alignment horizontal="center" vertical="center"/>
      <protection locked="0"/>
    </xf>
    <xf numFmtId="0" fontId="38" fillId="3" borderId="0" xfId="0" applyFont="1" applyFill="1" applyAlignment="1" applyProtection="1">
      <alignment horizontal="left" wrapText="1"/>
      <protection locked="0"/>
    </xf>
    <xf numFmtId="42" fontId="5" fillId="9" borderId="2" xfId="0" applyNumberFormat="1" applyFont="1" applyFill="1" applyBorder="1" applyAlignment="1" applyProtection="1">
      <alignment horizontal="center" vertical="center" wrapText="1"/>
      <protection locked="0"/>
    </xf>
    <xf numFmtId="42" fontId="5" fillId="9" borderId="3" xfId="0" applyNumberFormat="1" applyFont="1" applyFill="1" applyBorder="1" applyAlignment="1" applyProtection="1">
      <alignment horizontal="center" vertical="center" wrapText="1"/>
      <protection locked="0"/>
    </xf>
    <xf numFmtId="0" fontId="5" fillId="9" borderId="112"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center" vertical="center" wrapText="1"/>
      <protection locked="0"/>
    </xf>
    <xf numFmtId="42" fontId="6" fillId="2" borderId="2" xfId="0" applyNumberFormat="1" applyFont="1" applyFill="1" applyBorder="1" applyAlignment="1" applyProtection="1">
      <alignment horizontal="left" vertical="center" wrapText="1"/>
      <protection locked="0"/>
    </xf>
    <xf numFmtId="42" fontId="6" fillId="2" borderId="3" xfId="0" applyNumberFormat="1" applyFont="1" applyFill="1" applyBorder="1" applyAlignment="1" applyProtection="1">
      <alignment horizontal="left" vertical="center" wrapText="1"/>
      <protection locked="0"/>
    </xf>
    <xf numFmtId="0" fontId="5" fillId="9" borderId="6" xfId="0" applyFont="1" applyFill="1" applyBorder="1" applyAlignment="1" applyProtection="1">
      <alignment horizontal="left" vertical="center" wrapText="1" shrinkToFit="1"/>
      <protection locked="0"/>
    </xf>
    <xf numFmtId="0" fontId="5" fillId="9" borderId="8" xfId="0" applyFont="1" applyFill="1" applyBorder="1" applyAlignment="1" applyProtection="1">
      <alignment horizontal="left" vertical="center" wrapText="1" shrinkToFit="1"/>
      <protection locked="0"/>
    </xf>
    <xf numFmtId="0" fontId="6" fillId="4" borderId="76"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179" fontId="6" fillId="4" borderId="2" xfId="0" applyNumberFormat="1" applyFont="1" applyFill="1" applyBorder="1" applyAlignment="1" applyProtection="1">
      <alignment horizontal="left" vertical="center" wrapText="1"/>
      <protection locked="0"/>
    </xf>
    <xf numFmtId="179" fontId="6" fillId="4" borderId="3" xfId="0" applyNumberFormat="1" applyFont="1" applyFill="1" applyBorder="1" applyAlignment="1" applyProtection="1">
      <alignment horizontal="left" vertical="center" wrapText="1"/>
      <protection locked="0"/>
    </xf>
    <xf numFmtId="0" fontId="6" fillId="12" borderId="105" xfId="0" applyFont="1" applyFill="1" applyBorder="1" applyAlignment="1">
      <alignment horizontal="left" vertical="center" wrapText="1"/>
    </xf>
    <xf numFmtId="0" fontId="6" fillId="12" borderId="91" xfId="0" applyFont="1" applyFill="1" applyBorder="1" applyAlignment="1">
      <alignment horizontal="left" vertical="center" wrapText="1"/>
    </xf>
    <xf numFmtId="0" fontId="5" fillId="12" borderId="2" xfId="0" applyFont="1" applyFill="1" applyBorder="1" applyAlignment="1">
      <alignment horizontal="left" vertical="center"/>
    </xf>
    <xf numFmtId="0" fontId="5" fillId="12" borderId="76" xfId="0" applyFont="1" applyFill="1" applyBorder="1" applyAlignment="1">
      <alignment horizontal="left" vertical="center"/>
    </xf>
    <xf numFmtId="0" fontId="5" fillId="9" borderId="2" xfId="0" quotePrefix="1" applyFont="1" applyFill="1" applyBorder="1" applyAlignment="1" applyProtection="1">
      <alignment horizontal="left" vertical="center" wrapText="1"/>
      <protection locked="0"/>
    </xf>
    <xf numFmtId="181" fontId="5" fillId="9" borderId="2" xfId="0" applyNumberFormat="1" applyFont="1" applyFill="1" applyBorder="1" applyAlignment="1" applyProtection="1">
      <alignment horizontal="center" vertical="center" wrapText="1"/>
      <protection locked="0"/>
    </xf>
    <xf numFmtId="181" fontId="5" fillId="9" borderId="3" xfId="0" applyNumberFormat="1" applyFont="1" applyFill="1" applyBorder="1" applyAlignment="1" applyProtection="1">
      <alignment horizontal="center" vertical="center" wrapText="1"/>
      <protection locked="0"/>
    </xf>
    <xf numFmtId="0" fontId="18" fillId="6" borderId="94" xfId="0" applyFont="1" applyFill="1" applyBorder="1" applyAlignment="1" applyProtection="1">
      <alignment horizontal="left" vertical="center" wrapText="1"/>
      <protection locked="0"/>
    </xf>
    <xf numFmtId="0" fontId="18" fillId="6" borderId="101" xfId="0" applyFont="1" applyFill="1" applyBorder="1" applyAlignment="1" applyProtection="1">
      <alignment horizontal="left" vertical="center" wrapText="1"/>
      <protection locked="0"/>
    </xf>
    <xf numFmtId="0" fontId="58" fillId="11" borderId="2" xfId="0" applyFont="1" applyFill="1" applyBorder="1" applyAlignment="1" applyProtection="1">
      <alignment horizontal="left" vertical="center" wrapText="1"/>
      <protection locked="0"/>
    </xf>
    <xf numFmtId="0" fontId="5" fillId="9" borderId="98" xfId="0" applyFont="1" applyFill="1" applyBorder="1" applyAlignment="1" applyProtection="1">
      <alignment horizontal="center" vertical="center" wrapText="1"/>
      <protection locked="0"/>
    </xf>
    <xf numFmtId="0" fontId="5" fillId="9" borderId="99" xfId="0" applyFont="1" applyFill="1" applyBorder="1" applyAlignment="1" applyProtection="1">
      <alignment horizontal="center" vertical="center" wrapText="1"/>
      <protection locked="0"/>
    </xf>
    <xf numFmtId="0" fontId="18" fillId="13" borderId="85" xfId="0" applyFont="1" applyFill="1" applyBorder="1" applyAlignment="1" applyProtection="1">
      <alignment horizontal="left" vertical="center" wrapText="1"/>
      <protection locked="0"/>
    </xf>
    <xf numFmtId="0" fontId="18" fillId="13" borderId="3" xfId="0" applyFont="1" applyFill="1" applyBorder="1" applyAlignment="1" applyProtection="1">
      <alignment horizontal="left" vertical="center" wrapText="1"/>
      <protection locked="0"/>
    </xf>
    <xf numFmtId="0" fontId="6" fillId="12" borderId="98" xfId="0" applyFont="1" applyFill="1" applyBorder="1" applyAlignment="1">
      <alignment horizontal="center" vertical="center" wrapText="1"/>
    </xf>
    <xf numFmtId="0" fontId="6" fillId="12" borderId="99"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30" xfId="0" applyFont="1" applyFill="1" applyBorder="1" applyAlignment="1">
      <alignment horizontal="left" vertical="center"/>
    </xf>
    <xf numFmtId="0" fontId="18" fillId="3" borderId="0" xfId="0" applyFont="1" applyFill="1" applyAlignment="1">
      <alignment vertical="center" wrapText="1"/>
    </xf>
    <xf numFmtId="0" fontId="18" fillId="3" borderId="0" xfId="0" applyFont="1" applyFill="1" applyAlignment="1">
      <alignment horizontal="left" vertical="center" wrapText="1"/>
    </xf>
    <xf numFmtId="0" fontId="18" fillId="3" borderId="0" xfId="0" applyFont="1" applyFill="1" applyAlignment="1">
      <alignment vertical="top" wrapText="1"/>
    </xf>
    <xf numFmtId="0" fontId="39" fillId="0" borderId="0" xfId="0" applyFont="1" applyAlignment="1">
      <alignment horizontal="left" vertical="center" wrapText="1"/>
    </xf>
    <xf numFmtId="0" fontId="39" fillId="0" borderId="0" xfId="0" applyFont="1" applyAlignment="1">
      <alignment vertical="center" wrapText="1"/>
    </xf>
    <xf numFmtId="49" fontId="18" fillId="3" borderId="0" xfId="0" applyNumberFormat="1" applyFont="1" applyFill="1" applyAlignment="1">
      <alignment horizontal="left" vertical="top" wrapText="1"/>
    </xf>
    <xf numFmtId="0" fontId="47" fillId="3" borderId="0" xfId="0" applyFont="1" applyFill="1" applyAlignment="1">
      <alignment horizontal="center" vertical="center" wrapText="1"/>
    </xf>
    <xf numFmtId="0" fontId="18" fillId="3" borderId="0" xfId="0" applyFont="1" applyFill="1" applyAlignment="1">
      <alignment horizontal="center" vertical="center" wrapText="1"/>
    </xf>
    <xf numFmtId="0" fontId="37" fillId="3" borderId="0" xfId="0" applyFont="1" applyFill="1" applyAlignment="1">
      <alignment vertical="center" wrapText="1"/>
    </xf>
    <xf numFmtId="0" fontId="39" fillId="0" borderId="0" xfId="0" applyFont="1" applyAlignment="1">
      <alignment horizontal="left" vertical="top" wrapText="1"/>
    </xf>
    <xf numFmtId="0" fontId="18" fillId="3" borderId="0" xfId="0" applyFont="1" applyFill="1" applyAlignment="1">
      <alignment horizontal="left" vertical="center"/>
    </xf>
    <xf numFmtId="0" fontId="18" fillId="3" borderId="0" xfId="0" applyFont="1" applyFill="1" applyAlignment="1">
      <alignment horizontal="center" vertical="center"/>
    </xf>
    <xf numFmtId="0" fontId="37" fillId="3" borderId="0" xfId="0" applyFont="1" applyFill="1" applyAlignment="1">
      <alignment horizontal="left" vertical="center"/>
    </xf>
    <xf numFmtId="0" fontId="18" fillId="3" borderId="0" xfId="0" applyFont="1" applyFill="1" applyAlignment="1">
      <alignment horizontal="left" vertical="center" shrinkToFit="1"/>
    </xf>
    <xf numFmtId="0" fontId="16" fillId="3" borderId="0" xfId="0" applyFont="1" applyFill="1" applyAlignment="1">
      <alignment horizontal="right"/>
    </xf>
    <xf numFmtId="0" fontId="18" fillId="3" borderId="0" xfId="0" applyFont="1" applyFill="1" applyAlignment="1">
      <alignment horizontal="left" vertical="top" wrapText="1"/>
    </xf>
    <xf numFmtId="0" fontId="7" fillId="3" borderId="20" xfId="0" applyFont="1" applyFill="1" applyBorder="1" applyAlignment="1">
      <alignment horizontal="left" vertical="center" wrapText="1"/>
    </xf>
    <xf numFmtId="0" fontId="7" fillId="3" borderId="0" xfId="0" applyFont="1" applyFill="1" applyAlignment="1">
      <alignment horizontal="left" vertical="center"/>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14" fillId="6" borderId="25" xfId="0" applyFont="1" applyFill="1" applyBorder="1" applyAlignment="1">
      <alignment horizontal="center" vertical="center" wrapText="1"/>
    </xf>
    <xf numFmtId="0" fontId="14" fillId="6" borderId="22" xfId="0" applyFont="1" applyFill="1" applyBorder="1" applyAlignment="1">
      <alignment horizontal="center" vertical="center"/>
    </xf>
    <xf numFmtId="0" fontId="14" fillId="6" borderId="15"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28" xfId="0" applyFont="1" applyFill="1" applyBorder="1" applyAlignment="1">
      <alignment horizontal="center" vertical="center"/>
    </xf>
    <xf numFmtId="0" fontId="14" fillId="6" borderId="12" xfId="0" applyFont="1" applyFill="1" applyBorder="1" applyAlignment="1">
      <alignment horizontal="center" vertical="center"/>
    </xf>
    <xf numFmtId="0" fontId="7" fillId="3" borderId="2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1" xfId="0" applyFont="1" applyFill="1" applyBorder="1" applyAlignment="1">
      <alignment horizontal="left" vertical="center"/>
    </xf>
    <xf numFmtId="0" fontId="7" fillId="3" borderId="5" xfId="0" applyFont="1" applyFill="1" applyBorder="1" applyAlignment="1">
      <alignment horizontal="left" vertical="center"/>
    </xf>
    <xf numFmtId="0" fontId="7" fillId="3" borderId="12" xfId="0" applyFont="1" applyFill="1" applyBorder="1" applyAlignment="1">
      <alignment horizontal="left" vertical="center"/>
    </xf>
    <xf numFmtId="0" fontId="16" fillId="3" borderId="2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27"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12" xfId="0" applyFont="1" applyFill="1" applyBorder="1" applyAlignment="1">
      <alignment horizontal="center" vertical="center" wrapText="1"/>
    </xf>
    <xf numFmtId="179" fontId="7" fillId="3" borderId="9" xfId="0" applyNumberFormat="1" applyFont="1" applyFill="1" applyBorder="1" applyAlignment="1">
      <alignment horizontal="center" vertical="center" shrinkToFit="1"/>
    </xf>
    <xf numFmtId="179" fontId="7" fillId="3" borderId="0" xfId="0" applyNumberFormat="1" applyFont="1" applyFill="1" applyAlignment="1">
      <alignment horizontal="center" vertical="center" shrinkToFit="1"/>
    </xf>
    <xf numFmtId="179" fontId="7" fillId="3" borderId="10" xfId="0" applyNumberFormat="1" applyFont="1" applyFill="1" applyBorder="1" applyAlignment="1">
      <alignment horizontal="center" vertical="center" shrinkToFit="1"/>
    </xf>
    <xf numFmtId="179" fontId="7" fillId="3" borderId="11" xfId="0" applyNumberFormat="1" applyFont="1" applyFill="1" applyBorder="1" applyAlignment="1">
      <alignment horizontal="center" vertical="center" shrinkToFit="1"/>
    </xf>
    <xf numFmtId="179" fontId="7" fillId="3" borderId="5" xfId="0" applyNumberFormat="1" applyFont="1" applyFill="1" applyBorder="1" applyAlignment="1">
      <alignment horizontal="center" vertical="center" shrinkToFit="1"/>
    </xf>
    <xf numFmtId="179" fontId="7" fillId="3" borderId="12" xfId="0" applyNumberFormat="1" applyFont="1" applyFill="1" applyBorder="1" applyAlignment="1">
      <alignment horizontal="center" vertical="center" shrinkToFi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7" fillId="3" borderId="11"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36" fillId="0" borderId="2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4" fillId="6" borderId="29"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30"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14" fillId="6" borderId="6"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0" xfId="0" applyFont="1" applyFill="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6" fillId="3" borderId="9" xfId="0" applyFont="1" applyFill="1" applyBorder="1" applyAlignment="1">
      <alignment horizontal="center" vertical="center"/>
    </xf>
    <xf numFmtId="0" fontId="16" fillId="3" borderId="0" xfId="0" applyFont="1" applyFill="1" applyAlignment="1">
      <alignment horizontal="center" vertical="center"/>
    </xf>
    <xf numFmtId="0" fontId="16" fillId="3" borderId="27"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31" xfId="0" applyFont="1" applyFill="1" applyBorder="1" applyAlignment="1">
      <alignment horizontal="center" vertical="center"/>
    </xf>
    <xf numFmtId="9" fontId="7" fillId="3" borderId="6" xfId="0" applyNumberFormat="1" applyFont="1" applyFill="1" applyBorder="1" applyAlignment="1">
      <alignment horizontal="right" vertical="center"/>
    </xf>
    <xf numFmtId="9" fontId="7" fillId="3" borderId="7" xfId="0" applyNumberFormat="1" applyFont="1" applyFill="1" applyBorder="1" applyAlignment="1">
      <alignment horizontal="right" vertical="center"/>
    </xf>
    <xf numFmtId="9" fontId="7" fillId="3" borderId="8" xfId="0" applyNumberFormat="1" applyFont="1" applyFill="1" applyBorder="1" applyAlignment="1">
      <alignment horizontal="right" vertical="center"/>
    </xf>
    <xf numFmtId="9" fontId="7" fillId="3" borderId="9" xfId="0" applyNumberFormat="1" applyFont="1" applyFill="1" applyBorder="1" applyAlignment="1">
      <alignment horizontal="right" vertical="center"/>
    </xf>
    <xf numFmtId="9" fontId="7" fillId="3" borderId="0" xfId="0" applyNumberFormat="1" applyFont="1" applyFill="1" applyAlignment="1">
      <alignment horizontal="right" vertical="center"/>
    </xf>
    <xf numFmtId="9" fontId="7" fillId="3" borderId="10" xfId="0" applyNumberFormat="1" applyFont="1" applyFill="1" applyBorder="1" applyAlignment="1">
      <alignment horizontal="right" vertical="center"/>
    </xf>
    <xf numFmtId="0" fontId="17" fillId="0" borderId="16" xfId="0" applyFont="1" applyBorder="1" applyAlignment="1">
      <alignment horizontal="left" vertical="center" wrapText="1"/>
    </xf>
    <xf numFmtId="0" fontId="17" fillId="0" borderId="70" xfId="0" applyFont="1" applyBorder="1" applyAlignment="1">
      <alignment horizontal="left" vertical="center" wrapText="1"/>
    </xf>
    <xf numFmtId="9" fontId="7" fillId="3" borderId="11" xfId="0" applyNumberFormat="1" applyFont="1" applyFill="1" applyBorder="1" applyAlignment="1">
      <alignment horizontal="center" vertical="center"/>
    </xf>
    <xf numFmtId="9" fontId="7" fillId="3" borderId="5" xfId="0" applyNumberFormat="1" applyFont="1" applyFill="1" applyBorder="1" applyAlignment="1">
      <alignment horizontal="center" vertical="center"/>
    </xf>
    <xf numFmtId="9" fontId="7" fillId="3" borderId="12" xfId="0" applyNumberFormat="1" applyFont="1" applyFill="1" applyBorder="1" applyAlignment="1">
      <alignment horizontal="center" vertical="center"/>
    </xf>
    <xf numFmtId="0" fontId="7" fillId="3" borderId="11"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9"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0" xfId="0" applyFont="1" applyFill="1" applyBorder="1" applyAlignment="1">
      <alignment horizontal="center" vertical="center" shrinkToFit="1"/>
    </xf>
    <xf numFmtId="0" fontId="7" fillId="3" borderId="6" xfId="0" applyFont="1" applyFill="1" applyBorder="1" applyAlignment="1">
      <alignment horizontal="left" vertical="center"/>
    </xf>
    <xf numFmtId="0" fontId="7" fillId="3" borderId="7" xfId="0" applyFont="1" applyFill="1" applyBorder="1" applyAlignment="1">
      <alignment horizontal="left" vertical="center"/>
    </xf>
    <xf numFmtId="0" fontId="7" fillId="3" borderId="8" xfId="0" applyFont="1" applyFill="1" applyBorder="1" applyAlignment="1">
      <alignment horizontal="left" vertical="center"/>
    </xf>
    <xf numFmtId="0" fontId="7" fillId="3" borderId="9" xfId="0" applyFont="1" applyFill="1" applyBorder="1" applyAlignment="1">
      <alignment horizontal="center" vertical="center"/>
    </xf>
    <xf numFmtId="0" fontId="7" fillId="3" borderId="0" xfId="0" applyFont="1" applyFill="1" applyAlignment="1">
      <alignment horizontal="center" vertical="center"/>
    </xf>
    <xf numFmtId="0" fontId="7" fillId="3" borderId="10" xfId="0" applyFont="1" applyFill="1" applyBorder="1" applyAlignment="1">
      <alignment horizontal="center" vertical="center"/>
    </xf>
    <xf numFmtId="0" fontId="13" fillId="3" borderId="0" xfId="0" applyFont="1" applyFill="1" applyAlignment="1">
      <alignment horizontal="left" vertical="top" wrapText="1"/>
    </xf>
    <xf numFmtId="0" fontId="9" fillId="5" borderId="0" xfId="0" applyFont="1" applyFill="1" applyAlignment="1">
      <alignment horizontal="center" vertical="center" wrapText="1"/>
    </xf>
    <xf numFmtId="0" fontId="9" fillId="5" borderId="0" xfId="0" applyFont="1" applyFill="1" applyAlignment="1">
      <alignment horizontal="center" vertical="center"/>
    </xf>
    <xf numFmtId="0" fontId="11" fillId="5" borderId="17"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24" xfId="0" applyFont="1" applyFill="1" applyBorder="1" applyAlignment="1">
      <alignment horizontal="left" vertical="center" wrapText="1"/>
    </xf>
    <xf numFmtId="0" fontId="11" fillId="5" borderId="0" xfId="0" applyFont="1" applyFill="1" applyAlignment="1">
      <alignment horizontal="left" vertical="center" wrapText="1"/>
    </xf>
    <xf numFmtId="0" fontId="8" fillId="5" borderId="0" xfId="0" applyFont="1" applyFill="1" applyAlignment="1">
      <alignment horizontal="left" vertical="center" wrapText="1"/>
    </xf>
    <xf numFmtId="0" fontId="8" fillId="5" borderId="0" xfId="0" applyFont="1" applyFill="1" applyAlignment="1">
      <alignment horizontal="left" vertical="center"/>
    </xf>
    <xf numFmtId="0" fontId="13" fillId="3" borderId="5" xfId="0" applyFont="1" applyFill="1" applyBorder="1" applyAlignment="1">
      <alignment horizontal="left" vertical="top" wrapText="1"/>
    </xf>
    <xf numFmtId="0" fontId="13" fillId="3" borderId="12" xfId="0" applyFont="1" applyFill="1" applyBorder="1" applyAlignment="1">
      <alignment horizontal="left" vertical="top" wrapText="1"/>
    </xf>
    <xf numFmtId="0" fontId="36" fillId="3" borderId="20" xfId="0" applyFont="1" applyFill="1" applyBorder="1" applyAlignment="1">
      <alignment horizontal="center" vertical="center"/>
    </xf>
    <xf numFmtId="0" fontId="7" fillId="3" borderId="20" xfId="0" applyFont="1" applyFill="1" applyBorder="1" applyAlignment="1">
      <alignment horizontal="center" vertical="center"/>
    </xf>
    <xf numFmtId="0" fontId="36" fillId="3" borderId="20" xfId="0" applyFont="1" applyFill="1" applyBorder="1" applyAlignment="1">
      <alignment horizontal="left" vertic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xf>
    <xf numFmtId="0" fontId="8" fillId="5" borderId="8" xfId="0" applyFont="1" applyFill="1" applyBorder="1" applyAlignment="1">
      <alignment horizontal="left" vertical="center"/>
    </xf>
    <xf numFmtId="0" fontId="13" fillId="3" borderId="10" xfId="0" applyFont="1" applyFill="1" applyBorder="1" applyAlignment="1">
      <alignment horizontal="left" vertical="top" wrapText="1"/>
    </xf>
    <xf numFmtId="0" fontId="7" fillId="3" borderId="32" xfId="0" applyFont="1" applyFill="1" applyBorder="1" applyAlignment="1">
      <alignment horizontal="left"/>
    </xf>
    <xf numFmtId="0" fontId="2" fillId="3" borderId="0" xfId="0" applyFont="1" applyFill="1" applyAlignment="1">
      <alignment horizontal="center" vertical="center" wrapText="1"/>
    </xf>
    <xf numFmtId="0" fontId="7" fillId="3" borderId="0" xfId="0" applyFont="1" applyFill="1" applyAlignment="1">
      <alignment horizontal="left" vertical="top" wrapText="1"/>
    </xf>
    <xf numFmtId="0" fontId="7" fillId="3" borderId="0" xfId="0" applyFont="1" applyFill="1" applyAlignment="1">
      <alignment horizontal="right" vertical="center"/>
    </xf>
    <xf numFmtId="0" fontId="7" fillId="3" borderId="32" xfId="0" applyFont="1" applyFill="1" applyBorder="1" applyAlignment="1">
      <alignment horizontal="left" vertical="center"/>
    </xf>
    <xf numFmtId="0" fontId="2" fillId="3" borderId="0" xfId="0" applyFont="1" applyFill="1" applyAlignment="1">
      <alignment horizontal="left" vertical="center" wrapText="1"/>
    </xf>
    <xf numFmtId="0" fontId="16" fillId="3" borderId="0" xfId="0" applyFont="1" applyFill="1" applyAlignment="1">
      <alignment horizontal="left" vertical="center" wrapText="1"/>
    </xf>
    <xf numFmtId="0" fontId="35" fillId="3" borderId="0" xfId="0" applyFont="1" applyFill="1" applyAlignment="1">
      <alignment horizontal="left" vertical="top" wrapText="1"/>
    </xf>
    <xf numFmtId="0" fontId="30" fillId="0" borderId="0" xfId="1" applyFont="1" applyAlignment="1">
      <alignment vertical="center" wrapText="1"/>
    </xf>
    <xf numFmtId="0" fontId="25" fillId="0" borderId="0" xfId="1" applyFont="1" applyAlignment="1">
      <alignment horizontal="right" vertical="center" wrapText="1"/>
    </xf>
    <xf numFmtId="0" fontId="25" fillId="0" borderId="0" xfId="1" applyFont="1" applyAlignment="1">
      <alignment vertical="center" wrapText="1"/>
    </xf>
    <xf numFmtId="0" fontId="25" fillId="0" borderId="56" xfId="1" applyFont="1" applyBorder="1" applyAlignment="1">
      <alignment vertical="center" wrapText="1"/>
    </xf>
    <xf numFmtId="0" fontId="25" fillId="0" borderId="0" xfId="1" applyFont="1" applyAlignment="1">
      <alignment horizontal="right" wrapText="1"/>
    </xf>
    <xf numFmtId="0" fontId="26" fillId="0" borderId="0" xfId="1" applyFont="1" applyAlignment="1">
      <alignment horizontal="center" vertical="center" wrapText="1"/>
    </xf>
    <xf numFmtId="0" fontId="26" fillId="0" borderId="51" xfId="1" applyFont="1" applyBorder="1" applyAlignment="1">
      <alignment horizontal="center" vertical="center" wrapText="1"/>
    </xf>
    <xf numFmtId="0" fontId="25" fillId="0" borderId="0" xfId="1" applyFont="1" applyAlignment="1">
      <alignment horizontal="center" vertical="center" wrapText="1"/>
    </xf>
    <xf numFmtId="0" fontId="30" fillId="0" borderId="0" xfId="1" applyFont="1" applyAlignment="1">
      <alignment wrapText="1"/>
    </xf>
    <xf numFmtId="0" fontId="30" fillId="0" borderId="0" xfId="1" applyFont="1" applyAlignment="1">
      <alignment horizontal="left" vertical="center" wrapText="1"/>
    </xf>
    <xf numFmtId="0" fontId="20" fillId="0" borderId="0" xfId="1" applyFont="1" applyAlignment="1">
      <alignment horizontal="center"/>
    </xf>
    <xf numFmtId="0" fontId="25" fillId="0" borderId="51" xfId="1" applyFont="1" applyBorder="1" applyAlignment="1">
      <alignment horizontal="center" vertical="center" wrapText="1"/>
    </xf>
    <xf numFmtId="0" fontId="20" fillId="0" borderId="51" xfId="1" applyFont="1" applyBorder="1" applyAlignment="1">
      <alignment horizontal="center"/>
    </xf>
    <xf numFmtId="0" fontId="32" fillId="0" borderId="23" xfId="1" applyFont="1" applyBorder="1" applyAlignment="1">
      <alignment horizontal="center" vertical="center"/>
    </xf>
    <xf numFmtId="0" fontId="32" fillId="0" borderId="0" xfId="1" applyFont="1" applyAlignment="1">
      <alignment horizontal="center" vertical="center"/>
    </xf>
    <xf numFmtId="0" fontId="31" fillId="0" borderId="0" xfId="1" applyFont="1" applyAlignment="1">
      <alignment horizontal="left" vertical="center" wrapText="1"/>
    </xf>
    <xf numFmtId="0" fontId="31" fillId="0" borderId="20" xfId="1" applyFont="1" applyBorder="1" applyAlignment="1">
      <alignment horizontal="left" vertical="center" wrapText="1"/>
    </xf>
    <xf numFmtId="0" fontId="25" fillId="0" borderId="4" xfId="1" applyFont="1" applyBorder="1" applyAlignment="1">
      <alignment horizontal="center" vertical="center" wrapText="1"/>
    </xf>
    <xf numFmtId="0" fontId="20" fillId="0" borderId="25" xfId="1" applyFont="1" applyBorder="1" applyAlignment="1">
      <alignment horizontal="center"/>
    </xf>
    <xf numFmtId="0" fontId="20" fillId="0" borderId="23" xfId="1" applyFont="1" applyBorder="1" applyAlignment="1">
      <alignment horizontal="center"/>
    </xf>
    <xf numFmtId="0" fontId="20" fillId="0" borderId="26" xfId="1" applyFont="1" applyBorder="1" applyAlignment="1">
      <alignment horizontal="center"/>
    </xf>
    <xf numFmtId="0" fontId="20" fillId="0" borderId="30" xfId="1" applyFont="1" applyBorder="1" applyAlignment="1">
      <alignment horizontal="center"/>
    </xf>
    <xf numFmtId="0" fontId="20" fillId="0" borderId="20" xfId="1" applyFont="1" applyBorder="1" applyAlignment="1">
      <alignment horizontal="center"/>
    </xf>
    <xf numFmtId="0" fontId="20" fillId="0" borderId="31" xfId="1" applyFont="1" applyBorder="1" applyAlignment="1">
      <alignment horizontal="center"/>
    </xf>
    <xf numFmtId="0" fontId="26" fillId="0" borderId="25" xfId="1" applyFont="1" applyBorder="1" applyAlignment="1">
      <alignment horizontal="center" vertical="center" wrapText="1"/>
    </xf>
    <xf numFmtId="0" fontId="26" fillId="0" borderId="23" xfId="1" applyFont="1" applyBorder="1" applyAlignment="1">
      <alignment horizontal="center" vertical="center"/>
    </xf>
    <xf numFmtId="0" fontId="26" fillId="0" borderId="26" xfId="1" applyFont="1" applyBorder="1" applyAlignment="1">
      <alignment horizontal="center" vertical="center"/>
    </xf>
    <xf numFmtId="0" fontId="26" fillId="0" borderId="30" xfId="1" applyFont="1" applyBorder="1" applyAlignment="1">
      <alignment horizontal="center" vertical="center"/>
    </xf>
    <xf numFmtId="0" fontId="26" fillId="0" borderId="20" xfId="1" applyFont="1" applyBorder="1" applyAlignment="1">
      <alignment horizontal="center" vertical="center"/>
    </xf>
    <xf numFmtId="0" fontId="26" fillId="0" borderId="31" xfId="1" applyFont="1" applyBorder="1" applyAlignment="1">
      <alignment horizontal="center" vertical="center"/>
    </xf>
    <xf numFmtId="0" fontId="25" fillId="0" borderId="25" xfId="1" applyFont="1" applyBorder="1" applyAlignment="1">
      <alignment horizontal="center" vertical="center" wrapText="1"/>
    </xf>
    <xf numFmtId="0" fontId="25" fillId="0" borderId="23" xfId="1" applyFont="1" applyBorder="1" applyAlignment="1">
      <alignment horizontal="center" vertical="center"/>
    </xf>
    <xf numFmtId="0" fontId="25" fillId="0" borderId="26" xfId="1" applyFont="1" applyBorder="1" applyAlignment="1">
      <alignment horizontal="center" vertical="center"/>
    </xf>
    <xf numFmtId="0" fontId="25" fillId="0" borderId="30" xfId="1" applyFont="1" applyBorder="1" applyAlignment="1">
      <alignment horizontal="center" vertical="center"/>
    </xf>
    <xf numFmtId="0" fontId="25" fillId="0" borderId="20" xfId="1" applyFont="1" applyBorder="1" applyAlignment="1">
      <alignment horizontal="center" vertical="center"/>
    </xf>
    <xf numFmtId="0" fontId="25" fillId="0" borderId="31" xfId="1" applyFont="1" applyBorder="1" applyAlignment="1">
      <alignment horizontal="center" vertical="center"/>
    </xf>
    <xf numFmtId="0" fontId="20" fillId="0" borderId="15" xfId="1" applyFont="1" applyBorder="1" applyAlignment="1">
      <alignment horizontal="center"/>
    </xf>
    <xf numFmtId="0" fontId="20" fillId="0" borderId="27" xfId="1" applyFont="1" applyBorder="1" applyAlignment="1">
      <alignment horizontal="center"/>
    </xf>
    <xf numFmtId="0" fontId="20" fillId="0" borderId="52" xfId="1" applyFont="1" applyBorder="1" applyAlignment="1">
      <alignment horizontal="center" vertical="center"/>
    </xf>
    <xf numFmtId="0" fontId="20" fillId="0" borderId="53" xfId="1" applyFont="1" applyBorder="1" applyAlignment="1">
      <alignment horizontal="center" vertical="center"/>
    </xf>
    <xf numFmtId="0" fontId="20" fillId="0" borderId="54" xfId="1" applyFont="1" applyBorder="1" applyAlignment="1">
      <alignment horizontal="center" vertical="center"/>
    </xf>
    <xf numFmtId="0" fontId="20" fillId="0" borderId="55" xfId="1" applyFont="1" applyBorder="1" applyAlignment="1">
      <alignment horizontal="center" vertical="center"/>
    </xf>
    <xf numFmtId="0" fontId="20" fillId="0" borderId="0" xfId="1" applyFont="1" applyAlignment="1">
      <alignment horizontal="center" vertical="center"/>
    </xf>
    <xf numFmtId="0" fontId="20" fillId="0" borderId="56" xfId="1" applyFont="1" applyBorder="1" applyAlignment="1">
      <alignment horizontal="center" vertical="center"/>
    </xf>
    <xf numFmtId="0" fontId="25" fillId="0" borderId="0" xfId="1" applyFont="1"/>
    <xf numFmtId="0" fontId="25" fillId="0" borderId="0" xfId="1" applyFont="1" applyAlignment="1">
      <alignment horizontal="center" vertical="center"/>
    </xf>
    <xf numFmtId="0" fontId="25" fillId="0" borderId="32" xfId="1" applyFont="1" applyBorder="1" applyAlignment="1">
      <alignment horizontal="center" vertical="center"/>
    </xf>
    <xf numFmtId="0" fontId="25" fillId="0" borderId="0" xfId="1" applyFont="1" applyAlignment="1">
      <alignment horizontal="left"/>
    </xf>
    <xf numFmtId="0" fontId="25" fillId="0" borderId="47" xfId="1" applyFont="1" applyBorder="1" applyAlignment="1">
      <alignment vertical="center" wrapText="1"/>
    </xf>
    <xf numFmtId="0" fontId="25" fillId="0" borderId="20" xfId="1" applyFont="1" applyBorder="1" applyAlignment="1">
      <alignment vertical="center" wrapText="1"/>
    </xf>
    <xf numFmtId="0" fontId="25" fillId="0" borderId="49" xfId="1" applyFont="1" applyBorder="1" applyAlignment="1">
      <alignment vertical="center" wrapText="1"/>
    </xf>
    <xf numFmtId="0" fontId="51" fillId="0" borderId="0" xfId="1" applyFont="1" applyAlignment="1">
      <alignment horizontal="center" vertical="center" wrapText="1"/>
    </xf>
    <xf numFmtId="0" fontId="51" fillId="0" borderId="0" xfId="1" applyFont="1" applyAlignment="1">
      <alignment horizontal="center" vertical="center"/>
    </xf>
    <xf numFmtId="0" fontId="27" fillId="0" borderId="23" xfId="1" applyFont="1" applyBorder="1" applyAlignment="1">
      <alignment horizontal="center" vertical="center" wrapText="1"/>
    </xf>
    <xf numFmtId="0" fontId="27" fillId="0" borderId="23" xfId="1" applyFont="1" applyBorder="1" applyAlignment="1">
      <alignment horizontal="center" vertical="center"/>
    </xf>
    <xf numFmtId="0" fontId="27" fillId="0" borderId="26" xfId="1" applyFont="1" applyBorder="1" applyAlignment="1">
      <alignment horizontal="center" vertical="center"/>
    </xf>
    <xf numFmtId="0" fontId="27" fillId="0" borderId="0" xfId="1" applyFont="1" applyAlignment="1">
      <alignment horizontal="center" vertical="center"/>
    </xf>
    <xf numFmtId="0" fontId="27" fillId="0" borderId="27" xfId="1" applyFont="1" applyBorder="1" applyAlignment="1">
      <alignment horizontal="center" vertical="center"/>
    </xf>
    <xf numFmtId="0" fontId="27" fillId="0" borderId="20" xfId="1" applyFont="1" applyBorder="1" applyAlignment="1">
      <alignment horizontal="center" vertical="center"/>
    </xf>
    <xf numFmtId="0" fontId="27" fillId="0" borderId="31" xfId="1" applyFont="1" applyBorder="1" applyAlignment="1">
      <alignment horizontal="center" vertical="center"/>
    </xf>
    <xf numFmtId="0" fontId="27" fillId="0" borderId="25" xfId="1" applyFont="1" applyBorder="1" applyAlignment="1">
      <alignment horizontal="left" vertical="center" shrinkToFit="1"/>
    </xf>
    <xf numFmtId="0" fontId="27" fillId="0" borderId="23" xfId="1" applyFont="1" applyBorder="1" applyAlignment="1">
      <alignment horizontal="left" vertical="center" shrinkToFit="1"/>
    </xf>
    <xf numFmtId="0" fontId="27" fillId="0" borderId="50" xfId="1" applyFont="1" applyBorder="1" applyAlignment="1">
      <alignment horizontal="left" vertical="center" shrinkToFit="1"/>
    </xf>
    <xf numFmtId="0" fontId="27" fillId="0" borderId="15" xfId="1" applyFont="1" applyBorder="1" applyAlignment="1">
      <alignment horizontal="left" vertical="center" shrinkToFit="1"/>
    </xf>
    <xf numFmtId="0" fontId="27" fillId="0" borderId="0" xfId="1" applyFont="1" applyAlignment="1">
      <alignment horizontal="left" vertical="center" shrinkToFit="1"/>
    </xf>
    <xf numFmtId="0" fontId="27" fillId="0" borderId="47" xfId="1" applyFont="1" applyBorder="1" applyAlignment="1">
      <alignment horizontal="left" vertical="center" shrinkToFit="1"/>
    </xf>
    <xf numFmtId="0" fontId="27" fillId="0" borderId="30" xfId="1" applyFont="1" applyBorder="1" applyAlignment="1">
      <alignment horizontal="left" vertical="center" shrinkToFit="1"/>
    </xf>
    <xf numFmtId="0" fontId="27" fillId="0" borderId="20" xfId="1" applyFont="1" applyBorder="1" applyAlignment="1">
      <alignment horizontal="left" vertical="center" shrinkToFit="1"/>
    </xf>
    <xf numFmtId="0" fontId="27" fillId="0" borderId="49" xfId="1" applyFont="1" applyBorder="1" applyAlignment="1">
      <alignment horizontal="left" vertical="center" shrinkToFit="1"/>
    </xf>
    <xf numFmtId="0" fontId="26" fillId="0" borderId="23" xfId="1" applyFont="1" applyBorder="1" applyAlignment="1">
      <alignment horizontal="center" vertical="center" wrapText="1"/>
    </xf>
    <xf numFmtId="0" fontId="26" fillId="0" borderId="50" xfId="1" applyFont="1" applyBorder="1" applyAlignment="1">
      <alignment horizontal="center" vertical="center" wrapText="1"/>
    </xf>
    <xf numFmtId="0" fontId="27" fillId="0" borderId="0" xfId="1" applyFont="1" applyAlignment="1">
      <alignment horizontal="center" vertical="center" wrapText="1"/>
    </xf>
    <xf numFmtId="0" fontId="29" fillId="0" borderId="0" xfId="1" applyFont="1" applyAlignment="1">
      <alignment horizontal="left" vertical="center" wrapText="1"/>
    </xf>
    <xf numFmtId="0" fontId="26" fillId="0" borderId="48" xfId="1" applyFont="1" applyBorder="1" applyAlignment="1">
      <alignment horizontal="center" vertical="center" wrapText="1"/>
    </xf>
    <xf numFmtId="0" fontId="27" fillId="0" borderId="25" xfId="1" applyFont="1" applyBorder="1" applyAlignment="1">
      <alignment horizontal="center" vertical="center" wrapText="1"/>
    </xf>
    <xf numFmtId="0" fontId="27" fillId="0" borderId="15" xfId="1" applyFont="1" applyBorder="1" applyAlignment="1">
      <alignment horizontal="center" vertical="center"/>
    </xf>
    <xf numFmtId="0" fontId="27" fillId="0" borderId="30" xfId="1" applyFont="1" applyBorder="1" applyAlignment="1">
      <alignment horizontal="center" vertical="center"/>
    </xf>
    <xf numFmtId="0" fontId="21" fillId="0" borderId="0" xfId="1" applyFont="1" applyAlignment="1">
      <alignment horizontal="left" vertical="center" wrapText="1"/>
    </xf>
    <xf numFmtId="0" fontId="21" fillId="0" borderId="0" xfId="1" applyFont="1" applyAlignment="1">
      <alignment horizontal="left" vertical="center"/>
    </xf>
    <xf numFmtId="0" fontId="21" fillId="0" borderId="20" xfId="1" applyFont="1" applyBorder="1" applyAlignment="1">
      <alignment horizontal="left" vertical="center"/>
    </xf>
    <xf numFmtId="0" fontId="25" fillId="0" borderId="15" xfId="1" applyFont="1" applyBorder="1" applyAlignment="1">
      <alignment horizontal="center" vertical="center"/>
    </xf>
    <xf numFmtId="0" fontId="25" fillId="0" borderId="27" xfId="1" applyFont="1" applyBorder="1" applyAlignment="1">
      <alignment horizontal="center" vertical="center"/>
    </xf>
    <xf numFmtId="180" fontId="27" fillId="0" borderId="23" xfId="1" applyNumberFormat="1" applyFont="1" applyBorder="1" applyAlignment="1">
      <alignment horizontal="left" vertical="center" wrapText="1"/>
    </xf>
    <xf numFmtId="180" fontId="27" fillId="0" borderId="0" xfId="1" applyNumberFormat="1" applyFont="1" applyAlignment="1">
      <alignment horizontal="left" vertical="center" wrapText="1"/>
    </xf>
    <xf numFmtId="180" fontId="27" fillId="0" borderId="20" xfId="1" applyNumberFormat="1" applyFont="1" applyBorder="1" applyAlignment="1">
      <alignment horizontal="left" vertical="center" wrapText="1"/>
    </xf>
    <xf numFmtId="0" fontId="26" fillId="0" borderId="23" xfId="1" applyFont="1" applyBorder="1" applyAlignment="1">
      <alignment vertical="center" wrapText="1"/>
    </xf>
    <xf numFmtId="0" fontId="26" fillId="0" borderId="35" xfId="1" applyFont="1" applyBorder="1" applyAlignment="1">
      <alignment vertical="center" wrapText="1"/>
    </xf>
    <xf numFmtId="0" fontId="26" fillId="0" borderId="0" xfId="1" applyFont="1" applyAlignment="1">
      <alignment vertical="center" wrapText="1"/>
    </xf>
    <xf numFmtId="0" fontId="26" fillId="0" borderId="33" xfId="1" applyFont="1" applyBorder="1" applyAlignment="1">
      <alignment vertical="center" wrapText="1"/>
    </xf>
    <xf numFmtId="0" fontId="29" fillId="0" borderId="37" xfId="1" applyFont="1" applyBorder="1" applyAlignment="1">
      <alignment horizontal="center" vertical="center" wrapText="1"/>
    </xf>
    <xf numFmtId="0" fontId="29" fillId="0" borderId="23" xfId="1" applyFont="1" applyBorder="1" applyAlignment="1">
      <alignment horizontal="center" vertical="center"/>
    </xf>
    <xf numFmtId="0" fontId="29" fillId="0" borderId="26" xfId="1" applyFont="1" applyBorder="1" applyAlignment="1">
      <alignment horizontal="center" vertical="center"/>
    </xf>
    <xf numFmtId="0" fontId="29" fillId="0" borderId="34" xfId="1" applyFont="1" applyBorder="1" applyAlignment="1">
      <alignment horizontal="center" vertical="center"/>
    </xf>
    <xf numFmtId="0" fontId="29" fillId="0" borderId="0" xfId="1" applyFont="1" applyAlignment="1">
      <alignment horizontal="center" vertical="center"/>
    </xf>
    <xf numFmtId="0" fontId="29" fillId="0" borderId="27" xfId="1" applyFont="1" applyBorder="1" applyAlignment="1">
      <alignment horizontal="center" vertical="center"/>
    </xf>
    <xf numFmtId="0" fontId="29" fillId="0" borderId="41" xfId="1" applyFont="1" applyBorder="1" applyAlignment="1">
      <alignment horizontal="center" vertical="center"/>
    </xf>
    <xf numFmtId="0" fontId="29" fillId="0" borderId="42" xfId="1" applyFont="1" applyBorder="1" applyAlignment="1">
      <alignment horizontal="center" vertical="center"/>
    </xf>
    <xf numFmtId="0" fontId="29" fillId="0" borderId="43" xfId="1" applyFont="1" applyBorder="1" applyAlignment="1">
      <alignment horizontal="center" vertical="center"/>
    </xf>
    <xf numFmtId="0" fontId="50" fillId="0" borderId="39" xfId="1" applyFont="1" applyBorder="1" applyAlignment="1">
      <alignment horizontal="center" vertical="center" wrapText="1"/>
    </xf>
    <xf numFmtId="0" fontId="50" fillId="0" borderId="39" xfId="1" applyFont="1" applyBorder="1" applyAlignment="1">
      <alignment horizontal="center" vertical="center"/>
    </xf>
    <xf numFmtId="0" fontId="50" fillId="0" borderId="40" xfId="1" applyFont="1" applyBorder="1" applyAlignment="1">
      <alignment horizontal="center" vertical="center"/>
    </xf>
    <xf numFmtId="0" fontId="50" fillId="0" borderId="44" xfId="1" applyFont="1" applyBorder="1" applyAlignment="1">
      <alignment horizontal="center" vertical="center"/>
    </xf>
    <xf numFmtId="0" fontId="34" fillId="0" borderId="0" xfId="1" applyFont="1" applyAlignment="1">
      <alignment horizontal="left" vertical="center" shrinkToFit="1"/>
    </xf>
    <xf numFmtId="0" fontId="34" fillId="0" borderId="20" xfId="1" applyFont="1" applyBorder="1" applyAlignment="1">
      <alignment horizontal="left" vertical="center" shrinkToFit="1"/>
    </xf>
    <xf numFmtId="0" fontId="34" fillId="0" borderId="23" xfId="1" applyFont="1" applyBorder="1" applyAlignment="1">
      <alignment horizontal="left" vertical="center" shrinkToFit="1"/>
    </xf>
    <xf numFmtId="0" fontId="22" fillId="0" borderId="0" xfId="1" applyFont="1" applyAlignment="1">
      <alignment horizontal="center" vertical="center"/>
    </xf>
    <xf numFmtId="0" fontId="24" fillId="0" borderId="0" xfId="1" applyFont="1" applyAlignment="1">
      <alignment horizontal="center" vertical="center"/>
    </xf>
    <xf numFmtId="0" fontId="26" fillId="0" borderId="0" xfId="1" applyFont="1" applyAlignment="1">
      <alignment horizontal="center" wrapText="1"/>
    </xf>
    <xf numFmtId="0" fontId="25" fillId="0" borderId="0" xfId="1" applyFont="1" applyAlignment="1">
      <alignment horizontal="center"/>
    </xf>
    <xf numFmtId="0" fontId="25" fillId="0" borderId="33" xfId="1" applyFont="1" applyBorder="1" applyAlignment="1">
      <alignment horizontal="center"/>
    </xf>
    <xf numFmtId="0" fontId="27" fillId="0" borderId="34" xfId="1" applyFont="1" applyBorder="1" applyAlignment="1">
      <alignment horizontal="center" vertical="center" wrapText="1"/>
    </xf>
    <xf numFmtId="0" fontId="27" fillId="0" borderId="34" xfId="1" applyFont="1" applyBorder="1" applyAlignment="1">
      <alignment horizontal="center" vertical="center"/>
    </xf>
    <xf numFmtId="0" fontId="27" fillId="0" borderId="36" xfId="1" applyFont="1" applyBorder="1" applyAlignment="1">
      <alignment horizontal="center" vertical="center"/>
    </xf>
    <xf numFmtId="0" fontId="49" fillId="0" borderId="0" xfId="1" applyFont="1" applyAlignment="1">
      <alignment horizontal="center" wrapText="1"/>
    </xf>
    <xf numFmtId="0" fontId="25" fillId="0" borderId="37" xfId="1" applyFont="1" applyBorder="1" applyAlignment="1">
      <alignment horizontal="center" vertical="center" wrapText="1" shrinkToFit="1"/>
    </xf>
    <xf numFmtId="0" fontId="25" fillId="0" borderId="23" xfId="1" applyFont="1" applyBorder="1" applyAlignment="1">
      <alignment horizontal="center" vertical="center" shrinkToFit="1"/>
    </xf>
    <xf numFmtId="0" fontId="25" fillId="0" borderId="26" xfId="1" applyFont="1" applyBorder="1" applyAlignment="1">
      <alignment horizontal="center" vertical="center" shrinkToFit="1"/>
    </xf>
    <xf numFmtId="0" fontId="25" fillId="0" borderId="34" xfId="1" applyFont="1" applyBorder="1" applyAlignment="1">
      <alignment horizontal="center" vertical="center" shrinkToFit="1"/>
    </xf>
    <xf numFmtId="0" fontId="25" fillId="0" borderId="0" xfId="1" applyFont="1" applyAlignment="1">
      <alignment horizontal="center" vertical="center" shrinkToFit="1"/>
    </xf>
    <xf numFmtId="0" fontId="25" fillId="0" borderId="27" xfId="1" applyFont="1" applyBorder="1" applyAlignment="1">
      <alignment horizontal="center" vertical="center" shrinkToFit="1"/>
    </xf>
    <xf numFmtId="0" fontId="25" fillId="0" borderId="36" xfId="1" applyFont="1" applyBorder="1" applyAlignment="1">
      <alignment horizontal="center" vertical="center" shrinkToFit="1"/>
    </xf>
    <xf numFmtId="0" fontId="25" fillId="0" borderId="20" xfId="1" applyFont="1" applyBorder="1" applyAlignment="1">
      <alignment horizontal="center" vertical="center" shrinkToFit="1"/>
    </xf>
    <xf numFmtId="0" fontId="25" fillId="0" borderId="31" xfId="1" applyFont="1" applyBorder="1" applyAlignment="1">
      <alignment horizontal="center" vertical="center" shrinkToFit="1"/>
    </xf>
    <xf numFmtId="0" fontId="21" fillId="0" borderId="37" xfId="1" applyFont="1" applyBorder="1" applyAlignment="1">
      <alignment horizontal="center" vertical="center" wrapText="1"/>
    </xf>
    <xf numFmtId="0" fontId="21" fillId="0" borderId="26" xfId="1" applyFont="1" applyBorder="1" applyAlignment="1">
      <alignment horizontal="center" vertical="center"/>
    </xf>
    <xf numFmtId="0" fontId="21" fillId="0" borderId="34" xfId="1" applyFont="1" applyBorder="1" applyAlignment="1">
      <alignment horizontal="center" vertical="center"/>
    </xf>
    <xf numFmtId="0" fontId="21" fillId="0" borderId="27" xfId="1" applyFont="1" applyBorder="1" applyAlignment="1">
      <alignment horizontal="center" vertical="center"/>
    </xf>
    <xf numFmtId="0" fontId="21" fillId="0" borderId="36" xfId="1" applyFont="1" applyBorder="1" applyAlignment="1">
      <alignment horizontal="center" vertical="center"/>
    </xf>
    <xf numFmtId="0" fontId="21" fillId="0" borderId="31" xfId="1" applyFont="1" applyBorder="1" applyAlignment="1">
      <alignment horizontal="center" vertical="center"/>
    </xf>
    <xf numFmtId="0" fontId="48" fillId="0" borderId="15" xfId="1" applyFont="1" applyBorder="1" applyAlignment="1">
      <alignment horizontal="left"/>
    </xf>
    <xf numFmtId="0" fontId="48" fillId="0" borderId="0" xfId="1" applyFont="1" applyAlignment="1">
      <alignment horizontal="left"/>
    </xf>
    <xf numFmtId="0" fontId="48" fillId="0" borderId="15" xfId="1" applyFont="1" applyBorder="1" applyAlignment="1">
      <alignment horizontal="left" vertical="top"/>
    </xf>
    <xf numFmtId="0" fontId="48" fillId="0" borderId="0" xfId="1" applyFont="1" applyAlignment="1">
      <alignment horizontal="left" vertical="top"/>
    </xf>
    <xf numFmtId="0" fontId="48" fillId="0" borderId="30" xfId="1" applyFont="1" applyBorder="1" applyAlignment="1">
      <alignment horizontal="left" vertical="top"/>
    </xf>
    <xf numFmtId="0" fontId="48" fillId="0" borderId="20" xfId="1" applyFont="1" applyBorder="1" applyAlignment="1">
      <alignment horizontal="left" vertical="top"/>
    </xf>
    <xf numFmtId="0" fontId="27" fillId="0" borderId="25" xfId="1" applyFont="1" applyBorder="1" applyAlignment="1">
      <alignment horizontal="left" vertical="center" wrapText="1" shrinkToFit="1"/>
    </xf>
    <xf numFmtId="0" fontId="27" fillId="0" borderId="23" xfId="1" applyFont="1" applyBorder="1" applyAlignment="1">
      <alignment horizontal="left" vertical="center" wrapText="1" shrinkToFit="1"/>
    </xf>
    <xf numFmtId="0" fontId="27" fillId="0" borderId="15" xfId="1" applyFont="1" applyBorder="1" applyAlignment="1">
      <alignment horizontal="left" vertical="center" wrapText="1" shrinkToFit="1"/>
    </xf>
    <xf numFmtId="0" fontId="27" fillId="0" borderId="0" xfId="1" applyFont="1" applyAlignment="1">
      <alignment horizontal="left" vertical="center" wrapText="1" shrinkToFit="1"/>
    </xf>
    <xf numFmtId="0" fontId="27" fillId="0" borderId="30" xfId="1" applyFont="1" applyBorder="1" applyAlignment="1">
      <alignment horizontal="left" vertical="center" wrapText="1" shrinkToFit="1"/>
    </xf>
    <xf numFmtId="0" fontId="27" fillId="0" borderId="20" xfId="1" applyFont="1" applyBorder="1" applyAlignment="1">
      <alignment horizontal="left" vertical="center" wrapText="1" shrinkToFit="1"/>
    </xf>
    <xf numFmtId="0" fontId="29" fillId="0" borderId="0" xfId="1" applyFont="1" applyAlignment="1">
      <alignment horizontal="left"/>
    </xf>
    <xf numFmtId="0" fontId="29" fillId="0" borderId="0" xfId="1" applyFont="1" applyAlignment="1">
      <alignment horizontal="left" vertical="center"/>
    </xf>
    <xf numFmtId="0" fontId="20" fillId="0" borderId="15" xfId="1" applyFont="1" applyBorder="1" applyAlignment="1">
      <alignment horizontal="left" vertical="center" wrapText="1"/>
    </xf>
    <xf numFmtId="0" fontId="20" fillId="0" borderId="0" xfId="1" applyFont="1" applyAlignment="1">
      <alignment horizontal="left" vertical="center" wrapText="1"/>
    </xf>
    <xf numFmtId="0" fontId="20" fillId="0" borderId="15" xfId="1" applyFont="1" applyBorder="1" applyAlignment="1">
      <alignment horizontal="left" vertical="center"/>
    </xf>
    <xf numFmtId="0" fontId="20" fillId="0" borderId="0" xfId="1" applyFont="1" applyAlignment="1">
      <alignment horizontal="left" vertical="center"/>
    </xf>
    <xf numFmtId="0" fontId="20" fillId="0" borderId="30" xfId="1" applyFont="1" applyBorder="1" applyAlignment="1">
      <alignment horizontal="left" vertical="center"/>
    </xf>
    <xf numFmtId="0" fontId="20" fillId="0" borderId="20" xfId="1" applyFont="1" applyBorder="1" applyAlignment="1">
      <alignment horizontal="left" vertical="center"/>
    </xf>
    <xf numFmtId="0" fontId="20" fillId="0" borderId="25" xfId="1" applyFont="1" applyBorder="1" applyAlignment="1">
      <alignment horizontal="left" vertical="center" wrapText="1" shrinkToFit="1"/>
    </xf>
    <xf numFmtId="0" fontId="20" fillId="0" borderId="23" xfId="1" applyFont="1" applyBorder="1" applyAlignment="1">
      <alignment horizontal="left" vertical="center" wrapText="1" shrinkToFit="1"/>
    </xf>
    <xf numFmtId="0" fontId="20" fillId="0" borderId="15" xfId="1" applyFont="1" applyBorder="1" applyAlignment="1">
      <alignment horizontal="left" vertical="center" wrapText="1" shrinkToFit="1"/>
    </xf>
    <xf numFmtId="0" fontId="20" fillId="0" borderId="0" xfId="1" applyFont="1" applyAlignment="1">
      <alignment horizontal="left" vertical="center" wrapText="1" shrinkToFit="1"/>
    </xf>
    <xf numFmtId="0" fontId="20" fillId="0" borderId="30" xfId="1" applyFont="1" applyBorder="1" applyAlignment="1">
      <alignment horizontal="left" vertical="center" wrapText="1" shrinkToFit="1"/>
    </xf>
    <xf numFmtId="0" fontId="20" fillId="0" borderId="20" xfId="1" applyFont="1" applyBorder="1" applyAlignment="1">
      <alignment horizontal="left" vertical="center" wrapText="1" shrinkToFit="1"/>
    </xf>
    <xf numFmtId="0" fontId="29" fillId="0" borderId="25" xfId="1" applyFont="1" applyBorder="1" applyAlignment="1">
      <alignment horizontal="left" vertical="center" shrinkToFit="1"/>
    </xf>
    <xf numFmtId="0" fontId="29" fillId="0" borderId="23" xfId="1" applyFont="1" applyBorder="1" applyAlignment="1">
      <alignment horizontal="left" vertical="center" shrinkToFit="1"/>
    </xf>
    <xf numFmtId="0" fontId="29" fillId="0" borderId="26" xfId="1" applyFont="1" applyBorder="1" applyAlignment="1">
      <alignment horizontal="left" vertical="center" shrinkToFit="1"/>
    </xf>
    <xf numFmtId="0" fontId="29" fillId="0" borderId="15" xfId="1" applyFont="1" applyBorder="1" applyAlignment="1">
      <alignment horizontal="left" vertical="center" shrinkToFit="1"/>
    </xf>
    <xf numFmtId="0" fontId="29" fillId="0" borderId="0" xfId="1" applyFont="1" applyAlignment="1">
      <alignment horizontal="left" vertical="center" shrinkToFit="1"/>
    </xf>
    <xf numFmtId="0" fontId="29" fillId="0" borderId="27" xfId="1" applyFont="1" applyBorder="1" applyAlignment="1">
      <alignment horizontal="left" vertical="center" shrinkToFit="1"/>
    </xf>
    <xf numFmtId="0" fontId="29" fillId="0" borderId="30" xfId="1" applyFont="1" applyBorder="1" applyAlignment="1">
      <alignment horizontal="left" vertical="center" shrinkToFit="1"/>
    </xf>
    <xf numFmtId="0" fontId="29" fillId="0" borderId="20" xfId="1" applyFont="1" applyBorder="1" applyAlignment="1">
      <alignment horizontal="left" vertical="center" shrinkToFit="1"/>
    </xf>
    <xf numFmtId="0" fontId="29" fillId="0" borderId="31" xfId="1" applyFont="1" applyBorder="1" applyAlignment="1">
      <alignment horizontal="left" vertical="center" shrinkToFit="1"/>
    </xf>
    <xf numFmtId="0" fontId="20" fillId="0" borderId="25" xfId="1" applyFont="1" applyBorder="1" applyAlignment="1">
      <alignment horizontal="center" vertical="center"/>
    </xf>
    <xf numFmtId="0" fontId="20" fillId="0" borderId="23" xfId="1" applyFont="1" applyBorder="1" applyAlignment="1">
      <alignment horizontal="center" vertical="center"/>
    </xf>
    <xf numFmtId="0" fontId="20" fillId="0" borderId="15" xfId="1" applyFont="1" applyBorder="1" applyAlignment="1">
      <alignment horizontal="center" vertical="center"/>
    </xf>
    <xf numFmtId="0" fontId="20" fillId="0" borderId="27" xfId="1" applyFont="1" applyBorder="1" applyAlignment="1">
      <alignment horizontal="left" vertical="center" wrapText="1"/>
    </xf>
    <xf numFmtId="0" fontId="20" fillId="0" borderId="4" xfId="1" applyFont="1" applyBorder="1" applyAlignment="1">
      <alignment horizontal="center"/>
    </xf>
    <xf numFmtId="0" fontId="34" fillId="0" borderId="25" xfId="1" applyFont="1" applyBorder="1" applyAlignment="1">
      <alignment horizontal="left" vertical="center"/>
    </xf>
    <xf numFmtId="0" fontId="34" fillId="0" borderId="23" xfId="1" applyFont="1" applyBorder="1" applyAlignment="1">
      <alignment horizontal="left" vertical="center"/>
    </xf>
    <xf numFmtId="0" fontId="34" fillId="0" borderId="15" xfId="1" applyFont="1" applyBorder="1" applyAlignment="1">
      <alignment horizontal="left" vertical="center"/>
    </xf>
    <xf numFmtId="0" fontId="34" fillId="0" borderId="0" xfId="1" applyFont="1" applyAlignment="1">
      <alignment horizontal="left" vertical="center"/>
    </xf>
    <xf numFmtId="0" fontId="29" fillId="0" borderId="15" xfId="1" applyFont="1" applyBorder="1" applyAlignment="1">
      <alignment horizontal="left" vertical="center"/>
    </xf>
    <xf numFmtId="0" fontId="29" fillId="0" borderId="30" xfId="1" applyFont="1" applyBorder="1" applyAlignment="1">
      <alignment horizontal="left" vertical="center"/>
    </xf>
    <xf numFmtId="0" fontId="29" fillId="0" borderId="20" xfId="1" applyFont="1" applyBorder="1" applyAlignment="1">
      <alignment horizontal="left" vertical="center"/>
    </xf>
    <xf numFmtId="0" fontId="20" fillId="0" borderId="25" xfId="1" applyFont="1" applyBorder="1" applyAlignment="1">
      <alignment horizontal="left" vertical="center" wrapText="1"/>
    </xf>
    <xf numFmtId="0" fontId="20" fillId="0" borderId="23" xfId="1" applyFont="1" applyBorder="1" applyAlignment="1">
      <alignment horizontal="left" vertical="center"/>
    </xf>
    <xf numFmtId="180" fontId="20" fillId="0" borderId="25" xfId="1" applyNumberFormat="1" applyFont="1" applyBorder="1" applyAlignment="1">
      <alignment horizontal="left" vertical="center" wrapText="1"/>
    </xf>
    <xf numFmtId="180" fontId="20" fillId="0" borderId="23" xfId="1" applyNumberFormat="1" applyFont="1" applyBorder="1" applyAlignment="1">
      <alignment horizontal="left" vertical="center"/>
    </xf>
    <xf numFmtId="180" fontId="20" fillId="0" borderId="15" xfId="1" applyNumberFormat="1" applyFont="1" applyBorder="1" applyAlignment="1">
      <alignment horizontal="left" vertical="center"/>
    </xf>
    <xf numFmtId="180" fontId="20" fillId="0" borderId="0" xfId="1" applyNumberFormat="1" applyFont="1" applyAlignment="1">
      <alignment horizontal="left" vertical="center"/>
    </xf>
    <xf numFmtId="180" fontId="20" fillId="0" borderId="30" xfId="1" applyNumberFormat="1" applyFont="1" applyBorder="1" applyAlignment="1">
      <alignment horizontal="left" vertical="center"/>
    </xf>
    <xf numFmtId="180" fontId="20" fillId="0" borderId="20" xfId="1" applyNumberFormat="1" applyFont="1" applyBorder="1" applyAlignment="1">
      <alignment horizontal="left" vertical="center"/>
    </xf>
    <xf numFmtId="0" fontId="19" fillId="0" borderId="62" xfId="1" applyBorder="1" applyAlignment="1">
      <alignment horizontal="center" vertical="center"/>
    </xf>
    <xf numFmtId="0" fontId="19" fillId="0" borderId="39" xfId="1" applyBorder="1" applyAlignment="1">
      <alignment horizontal="center" vertical="center"/>
    </xf>
    <xf numFmtId="0" fontId="19" fillId="0" borderId="63" xfId="1" applyBorder="1" applyAlignment="1">
      <alignment horizontal="center" vertical="center"/>
    </xf>
    <xf numFmtId="0" fontId="19" fillId="0" borderId="40" xfId="1" applyBorder="1" applyAlignment="1">
      <alignment horizontal="center" vertical="center"/>
    </xf>
    <xf numFmtId="0" fontId="19" fillId="0" borderId="64" xfId="1" applyBorder="1" applyAlignment="1">
      <alignment horizontal="center" vertical="center"/>
    </xf>
    <xf numFmtId="0" fontId="19" fillId="0" borderId="44" xfId="1" applyBorder="1" applyAlignment="1">
      <alignment horizontal="center" vertical="center"/>
    </xf>
    <xf numFmtId="0" fontId="25" fillId="0" borderId="25" xfId="1" applyFont="1" applyBorder="1" applyAlignment="1">
      <alignment horizontal="left" vertical="center"/>
    </xf>
    <xf numFmtId="0" fontId="25" fillId="0" borderId="23" xfId="1" applyFont="1" applyBorder="1" applyAlignment="1">
      <alignment horizontal="left" vertical="center"/>
    </xf>
    <xf numFmtId="0" fontId="25" fillId="0" borderId="26" xfId="1" applyFont="1" applyBorder="1" applyAlignment="1">
      <alignment horizontal="left" vertical="center"/>
    </xf>
  </cellXfs>
  <cellStyles count="2">
    <cellStyle name="標準" xfId="0" builtinId="0"/>
    <cellStyle name="標準 2" xfId="1" xr:uid="{00000000-0005-0000-0000-000001000000}"/>
  </cellStyles>
  <dxfs count="160">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
      <font>
        <color theme="0" tint="-0.24994659260841701"/>
      </font>
      <numFmt numFmtId="182" formatCode=";;;&quot;0000000&quo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50-EC42-11CE-9E0D-00AA006002F3}" r:id="rId1"/>
</file>

<file path=xl/activeX/activeX10.xml><?xml version="1.0" encoding="utf-8"?>
<ax:ocx xmlns:ax="http://schemas.microsoft.com/office/2006/activeX" xmlns:r="http://schemas.openxmlformats.org/officeDocument/2006/relationships" ax:classid="{8BD21D50-EC42-11CE-9E0D-00AA006002F3}" r:id="rId1"/>
</file>

<file path=xl/activeX/activeX100.xml><?xml version="1.0" encoding="utf-8"?>
<ax:ocx xmlns:ax="http://schemas.microsoft.com/office/2006/activeX" xmlns:r="http://schemas.openxmlformats.org/officeDocument/2006/relationships" ax:classid="{8BD21D50-EC42-11CE-9E0D-00AA006002F3}" r:id="rId1"/>
</file>

<file path=xl/activeX/activeX101.xml><?xml version="1.0" encoding="utf-8"?>
<ax:ocx xmlns:ax="http://schemas.microsoft.com/office/2006/activeX" xmlns:r="http://schemas.openxmlformats.org/officeDocument/2006/relationships" ax:classid="{8BD21D50-EC42-11CE-9E0D-00AA006002F3}" r:id="rId1"/>
</file>

<file path=xl/activeX/activeX102.xml><?xml version="1.0" encoding="utf-8"?>
<ax:ocx xmlns:ax="http://schemas.microsoft.com/office/2006/activeX" xmlns:r="http://schemas.openxmlformats.org/officeDocument/2006/relationships" ax:classid="{8BD21D50-EC42-11CE-9E0D-00AA006002F3}" r:id="rId1"/>
</file>

<file path=xl/activeX/activeX103.xml><?xml version="1.0" encoding="utf-8"?>
<ax:ocx xmlns:ax="http://schemas.microsoft.com/office/2006/activeX" xmlns:r="http://schemas.openxmlformats.org/officeDocument/2006/relationships" ax:classid="{8BD21D50-EC42-11CE-9E0D-00AA006002F3}" r:id="rId1"/>
</file>

<file path=xl/activeX/activeX104.xml><?xml version="1.0" encoding="utf-8"?>
<ax:ocx xmlns:ax="http://schemas.microsoft.com/office/2006/activeX" xmlns:r="http://schemas.openxmlformats.org/officeDocument/2006/relationships" ax:classid="{8BD21D50-EC42-11CE-9E0D-00AA006002F3}" r:id="rId1"/>
</file>

<file path=xl/activeX/activeX105.xml><?xml version="1.0" encoding="utf-8"?>
<ax:ocx xmlns:ax="http://schemas.microsoft.com/office/2006/activeX" xmlns:r="http://schemas.openxmlformats.org/officeDocument/2006/relationships" ax:classid="{8BD21D50-EC42-11CE-9E0D-00AA006002F3}" r:id="rId1"/>
</file>

<file path=xl/activeX/activeX106.xml><?xml version="1.0" encoding="utf-8"?>
<ax:ocx xmlns:ax="http://schemas.microsoft.com/office/2006/activeX" xmlns:r="http://schemas.openxmlformats.org/officeDocument/2006/relationships" ax:classid="{8BD21D50-EC42-11CE-9E0D-00AA006002F3}" r:id="rId1"/>
</file>

<file path=xl/activeX/activeX107.xml><?xml version="1.0" encoding="utf-8"?>
<ax:ocx xmlns:ax="http://schemas.microsoft.com/office/2006/activeX" xmlns:r="http://schemas.openxmlformats.org/officeDocument/2006/relationships" ax:classid="{8BD21D50-EC42-11CE-9E0D-00AA006002F3}" r:id="rId1"/>
</file>

<file path=xl/activeX/activeX108.xml><?xml version="1.0" encoding="utf-8"?>
<ax:ocx xmlns:ax="http://schemas.microsoft.com/office/2006/activeX" xmlns:r="http://schemas.openxmlformats.org/officeDocument/2006/relationships" ax:classid="{8BD21D50-EC42-11CE-9E0D-00AA006002F3}" r:id="rId1"/>
</file>

<file path=xl/activeX/activeX11.xml><?xml version="1.0" encoding="utf-8"?>
<ax:ocx xmlns:ax="http://schemas.microsoft.com/office/2006/activeX" xmlns:r="http://schemas.openxmlformats.org/officeDocument/2006/relationships" ax:classid="{8BD21D50-EC42-11CE-9E0D-00AA006002F3}" r:id="rId1"/>
</file>

<file path=xl/activeX/activeX12.xml><?xml version="1.0" encoding="utf-8"?>
<ax:ocx xmlns:ax="http://schemas.microsoft.com/office/2006/activeX" xmlns:r="http://schemas.openxmlformats.org/officeDocument/2006/relationships" ax:classid="{8BD21D50-EC42-11CE-9E0D-00AA006002F3}" r:id="rId1"/>
</file>

<file path=xl/activeX/activeX13.xml><?xml version="1.0" encoding="utf-8"?>
<ax:ocx xmlns:ax="http://schemas.microsoft.com/office/2006/activeX" xmlns:r="http://schemas.openxmlformats.org/officeDocument/2006/relationships" ax:classid="{8BD21D50-EC42-11CE-9E0D-00AA006002F3}" r:id="rId1"/>
</file>

<file path=xl/activeX/activeX14.xml><?xml version="1.0" encoding="utf-8"?>
<ax:ocx xmlns:ax="http://schemas.microsoft.com/office/2006/activeX" xmlns:r="http://schemas.openxmlformats.org/officeDocument/2006/relationships" ax:classid="{8BD21D50-EC42-11CE-9E0D-00AA006002F3}" r:id="rId1"/>
</file>

<file path=xl/activeX/activeX15.xml><?xml version="1.0" encoding="utf-8"?>
<ax:ocx xmlns:ax="http://schemas.microsoft.com/office/2006/activeX" xmlns:r="http://schemas.openxmlformats.org/officeDocument/2006/relationships" ax:classid="{8BD21D50-EC42-11CE-9E0D-00AA006002F3}" r:id="rId1"/>
</file>

<file path=xl/activeX/activeX16.xml><?xml version="1.0" encoding="utf-8"?>
<ax:ocx xmlns:ax="http://schemas.microsoft.com/office/2006/activeX" xmlns:r="http://schemas.openxmlformats.org/officeDocument/2006/relationships" ax:classid="{8BD21D50-EC42-11CE-9E0D-00AA006002F3}" r:id="rId1"/>
</file>

<file path=xl/activeX/activeX17.xml><?xml version="1.0" encoding="utf-8"?>
<ax:ocx xmlns:ax="http://schemas.microsoft.com/office/2006/activeX" xmlns:r="http://schemas.openxmlformats.org/officeDocument/2006/relationships" ax:classid="{8BD21D50-EC42-11CE-9E0D-00AA006002F3}" r:id="rId1"/>
</file>

<file path=xl/activeX/activeX18.xml><?xml version="1.0" encoding="utf-8"?>
<ax:ocx xmlns:ax="http://schemas.microsoft.com/office/2006/activeX" xmlns:r="http://schemas.openxmlformats.org/officeDocument/2006/relationships" ax:classid="{8BD21D50-EC42-11CE-9E0D-00AA006002F3}" r:id="rId1"/>
</file>

<file path=xl/activeX/activeX19.xml><?xml version="1.0" encoding="utf-8"?>
<ax:ocx xmlns:ax="http://schemas.microsoft.com/office/2006/activeX" xmlns:r="http://schemas.openxmlformats.org/officeDocument/2006/relationships" ax:classid="{8BD21D50-EC42-11CE-9E0D-00AA006002F3}" r:id="rId1"/>
</file>

<file path=xl/activeX/activeX2.xml><?xml version="1.0" encoding="utf-8"?>
<ax:ocx xmlns:ax="http://schemas.microsoft.com/office/2006/activeX" xmlns:r="http://schemas.openxmlformats.org/officeDocument/2006/relationships" ax:classid="{8BD21D50-EC42-11CE-9E0D-00AA006002F3}" r:id="rId1"/>
</file>

<file path=xl/activeX/activeX20.xml><?xml version="1.0" encoding="utf-8"?>
<ax:ocx xmlns:ax="http://schemas.microsoft.com/office/2006/activeX" xmlns:r="http://schemas.openxmlformats.org/officeDocument/2006/relationships" ax:classid="{8BD21D50-EC42-11CE-9E0D-00AA006002F3}" r:id="rId1"/>
</file>

<file path=xl/activeX/activeX21.xml><?xml version="1.0" encoding="utf-8"?>
<ax:ocx xmlns:ax="http://schemas.microsoft.com/office/2006/activeX" xmlns:r="http://schemas.openxmlformats.org/officeDocument/2006/relationships" ax:classid="{8BD21D50-EC42-11CE-9E0D-00AA006002F3}" r:id="rId1"/>
</file>

<file path=xl/activeX/activeX22.xml><?xml version="1.0" encoding="utf-8"?>
<ax:ocx xmlns:ax="http://schemas.microsoft.com/office/2006/activeX" xmlns:r="http://schemas.openxmlformats.org/officeDocument/2006/relationships" ax:classid="{8BD21D50-EC42-11CE-9E0D-00AA006002F3}" r:id="rId1"/>
</file>

<file path=xl/activeX/activeX23.xml><?xml version="1.0" encoding="utf-8"?>
<ax:ocx xmlns:ax="http://schemas.microsoft.com/office/2006/activeX" xmlns:r="http://schemas.openxmlformats.org/officeDocument/2006/relationships" ax:classid="{8BD21D50-EC42-11CE-9E0D-00AA006002F3}" r:id="rId1"/>
</file>

<file path=xl/activeX/activeX24.xml><?xml version="1.0" encoding="utf-8"?>
<ax:ocx xmlns:ax="http://schemas.microsoft.com/office/2006/activeX" xmlns:r="http://schemas.openxmlformats.org/officeDocument/2006/relationships" ax:classid="{8BD21D50-EC42-11CE-9E0D-00AA006002F3}" r:id="rId1"/>
</file>

<file path=xl/activeX/activeX25.xml><?xml version="1.0" encoding="utf-8"?>
<ax:ocx xmlns:ax="http://schemas.microsoft.com/office/2006/activeX" xmlns:r="http://schemas.openxmlformats.org/officeDocument/2006/relationships" ax:classid="{8BD21D50-EC42-11CE-9E0D-00AA006002F3}" r:id="rId1"/>
</file>

<file path=xl/activeX/activeX26.xml><?xml version="1.0" encoding="utf-8"?>
<ax:ocx xmlns:ax="http://schemas.microsoft.com/office/2006/activeX" xmlns:r="http://schemas.openxmlformats.org/officeDocument/2006/relationships" ax:classid="{8BD21D50-EC42-11CE-9E0D-00AA006002F3}" r:id="rId1"/>
</file>

<file path=xl/activeX/activeX27.xml><?xml version="1.0" encoding="utf-8"?>
<ax:ocx xmlns:ax="http://schemas.microsoft.com/office/2006/activeX" xmlns:r="http://schemas.openxmlformats.org/officeDocument/2006/relationships" ax:classid="{8BD21D50-EC42-11CE-9E0D-00AA006002F3}" r:id="rId1"/>
</file>

<file path=xl/activeX/activeX28.xml><?xml version="1.0" encoding="utf-8"?>
<ax:ocx xmlns:ax="http://schemas.microsoft.com/office/2006/activeX" xmlns:r="http://schemas.openxmlformats.org/officeDocument/2006/relationships" ax:classid="{8BD21D50-EC42-11CE-9E0D-00AA006002F3}" r:id="rId1"/>
</file>

<file path=xl/activeX/activeX29.xml><?xml version="1.0" encoding="utf-8"?>
<ax:ocx xmlns:ax="http://schemas.microsoft.com/office/2006/activeX" xmlns:r="http://schemas.openxmlformats.org/officeDocument/2006/relationships" ax:classid="{8BD21D50-EC42-11CE-9E0D-00AA006002F3}" r:id="rId1"/>
</file>

<file path=xl/activeX/activeX3.xml><?xml version="1.0" encoding="utf-8"?>
<ax:ocx xmlns:ax="http://schemas.microsoft.com/office/2006/activeX" xmlns:r="http://schemas.openxmlformats.org/officeDocument/2006/relationships" ax:classid="{8BD21D50-EC42-11CE-9E0D-00AA006002F3}" r:id="rId1"/>
</file>

<file path=xl/activeX/activeX30.xml><?xml version="1.0" encoding="utf-8"?>
<ax:ocx xmlns:ax="http://schemas.microsoft.com/office/2006/activeX" xmlns:r="http://schemas.openxmlformats.org/officeDocument/2006/relationships" ax:classid="{8BD21D50-EC42-11CE-9E0D-00AA006002F3}" r:id="rId1"/>
</file>

<file path=xl/activeX/activeX31.xml><?xml version="1.0" encoding="utf-8"?>
<ax:ocx xmlns:ax="http://schemas.microsoft.com/office/2006/activeX" xmlns:r="http://schemas.openxmlformats.org/officeDocument/2006/relationships" ax:classid="{8BD21D50-EC42-11CE-9E0D-00AA006002F3}" r:id="rId1"/>
</file>

<file path=xl/activeX/activeX32.xml><?xml version="1.0" encoding="utf-8"?>
<ax:ocx xmlns:ax="http://schemas.microsoft.com/office/2006/activeX" xmlns:r="http://schemas.openxmlformats.org/officeDocument/2006/relationships" ax:classid="{8BD21D50-EC42-11CE-9E0D-00AA006002F3}" r:id="rId1"/>
</file>

<file path=xl/activeX/activeX33.xml><?xml version="1.0" encoding="utf-8"?>
<ax:ocx xmlns:ax="http://schemas.microsoft.com/office/2006/activeX" xmlns:r="http://schemas.openxmlformats.org/officeDocument/2006/relationships" ax:classid="{8BD21D50-EC42-11CE-9E0D-00AA006002F3}" r:id="rId1"/>
</file>

<file path=xl/activeX/activeX34.xml><?xml version="1.0" encoding="utf-8"?>
<ax:ocx xmlns:ax="http://schemas.microsoft.com/office/2006/activeX" xmlns:r="http://schemas.openxmlformats.org/officeDocument/2006/relationships" ax:classid="{8BD21D50-EC42-11CE-9E0D-00AA006002F3}" r:id="rId1"/>
</file>

<file path=xl/activeX/activeX35.xml><?xml version="1.0" encoding="utf-8"?>
<ax:ocx xmlns:ax="http://schemas.microsoft.com/office/2006/activeX" xmlns:r="http://schemas.openxmlformats.org/officeDocument/2006/relationships" ax:classid="{8BD21D50-EC42-11CE-9E0D-00AA006002F3}" r:id="rId1"/>
</file>

<file path=xl/activeX/activeX36.xml><?xml version="1.0" encoding="utf-8"?>
<ax:ocx xmlns:ax="http://schemas.microsoft.com/office/2006/activeX" xmlns:r="http://schemas.openxmlformats.org/officeDocument/2006/relationships" ax:classid="{8BD21D50-EC42-11CE-9E0D-00AA006002F3}" r:id="rId1"/>
</file>

<file path=xl/activeX/activeX37.xml><?xml version="1.0" encoding="utf-8"?>
<ax:ocx xmlns:ax="http://schemas.microsoft.com/office/2006/activeX" xmlns:r="http://schemas.openxmlformats.org/officeDocument/2006/relationships" ax:classid="{8BD21D50-EC42-11CE-9E0D-00AA006002F3}" r:id="rId1"/>
</file>

<file path=xl/activeX/activeX38.xml><?xml version="1.0" encoding="utf-8"?>
<ax:ocx xmlns:ax="http://schemas.microsoft.com/office/2006/activeX" xmlns:r="http://schemas.openxmlformats.org/officeDocument/2006/relationships" ax:classid="{8BD21D50-EC42-11CE-9E0D-00AA006002F3}" r:id="rId1"/>
</file>

<file path=xl/activeX/activeX39.xml><?xml version="1.0" encoding="utf-8"?>
<ax:ocx xmlns:ax="http://schemas.microsoft.com/office/2006/activeX" xmlns:r="http://schemas.openxmlformats.org/officeDocument/2006/relationships" ax:classid="{8BD21D50-EC42-11CE-9E0D-00AA006002F3}" r:id="rId1"/>
</file>

<file path=xl/activeX/activeX4.xml><?xml version="1.0" encoding="utf-8"?>
<ax:ocx xmlns:ax="http://schemas.microsoft.com/office/2006/activeX" xmlns:r="http://schemas.openxmlformats.org/officeDocument/2006/relationships" ax:classid="{8BD21D50-EC42-11CE-9E0D-00AA006002F3}" r:id="rId1"/>
</file>

<file path=xl/activeX/activeX40.xml><?xml version="1.0" encoding="utf-8"?>
<ax:ocx xmlns:ax="http://schemas.microsoft.com/office/2006/activeX" xmlns:r="http://schemas.openxmlformats.org/officeDocument/2006/relationships" ax:classid="{8BD21D50-EC42-11CE-9E0D-00AA006002F3}" r:id="rId1"/>
</file>

<file path=xl/activeX/activeX41.xml><?xml version="1.0" encoding="utf-8"?>
<ax:ocx xmlns:ax="http://schemas.microsoft.com/office/2006/activeX" xmlns:r="http://schemas.openxmlformats.org/officeDocument/2006/relationships" ax:classid="{8BD21D50-EC42-11CE-9E0D-00AA006002F3}" r:id="rId1"/>
</file>

<file path=xl/activeX/activeX42.xml><?xml version="1.0" encoding="utf-8"?>
<ax:ocx xmlns:ax="http://schemas.microsoft.com/office/2006/activeX" xmlns:r="http://schemas.openxmlformats.org/officeDocument/2006/relationships" ax:classid="{8BD21D50-EC42-11CE-9E0D-00AA006002F3}" r:id="rId1"/>
</file>

<file path=xl/activeX/activeX43.xml><?xml version="1.0" encoding="utf-8"?>
<ax:ocx xmlns:ax="http://schemas.microsoft.com/office/2006/activeX" xmlns:r="http://schemas.openxmlformats.org/officeDocument/2006/relationships" ax:classid="{8BD21D50-EC42-11CE-9E0D-00AA006002F3}" r:id="rId1"/>
</file>

<file path=xl/activeX/activeX44.xml><?xml version="1.0" encoding="utf-8"?>
<ax:ocx xmlns:ax="http://schemas.microsoft.com/office/2006/activeX" xmlns:r="http://schemas.openxmlformats.org/officeDocument/2006/relationships" ax:classid="{8BD21D50-EC42-11CE-9E0D-00AA006002F3}" r:id="rId1"/>
</file>

<file path=xl/activeX/activeX45.xml><?xml version="1.0" encoding="utf-8"?>
<ax:ocx xmlns:ax="http://schemas.microsoft.com/office/2006/activeX" xmlns:r="http://schemas.openxmlformats.org/officeDocument/2006/relationships" ax:classid="{8BD21D50-EC42-11CE-9E0D-00AA006002F3}" r:id="rId1"/>
</file>

<file path=xl/activeX/activeX46.xml><?xml version="1.0" encoding="utf-8"?>
<ax:ocx xmlns:ax="http://schemas.microsoft.com/office/2006/activeX" xmlns:r="http://schemas.openxmlformats.org/officeDocument/2006/relationships" ax:classid="{8BD21D50-EC42-11CE-9E0D-00AA006002F3}" r:id="rId1"/>
</file>

<file path=xl/activeX/activeX47.xml><?xml version="1.0" encoding="utf-8"?>
<ax:ocx xmlns:ax="http://schemas.microsoft.com/office/2006/activeX" xmlns:r="http://schemas.openxmlformats.org/officeDocument/2006/relationships" ax:classid="{8BD21D50-EC42-11CE-9E0D-00AA006002F3}" r:id="rId1"/>
</file>

<file path=xl/activeX/activeX48.xml><?xml version="1.0" encoding="utf-8"?>
<ax:ocx xmlns:ax="http://schemas.microsoft.com/office/2006/activeX" xmlns:r="http://schemas.openxmlformats.org/officeDocument/2006/relationships" ax:classid="{8BD21D50-EC42-11CE-9E0D-00AA006002F3}" r:id="rId1"/>
</file>

<file path=xl/activeX/activeX49.xml><?xml version="1.0" encoding="utf-8"?>
<ax:ocx xmlns:ax="http://schemas.microsoft.com/office/2006/activeX" xmlns:r="http://schemas.openxmlformats.org/officeDocument/2006/relationships" ax:classid="{8BD21D50-EC42-11CE-9E0D-00AA006002F3}" r:id="rId1"/>
</file>

<file path=xl/activeX/activeX5.xml><?xml version="1.0" encoding="utf-8"?>
<ax:ocx xmlns:ax="http://schemas.microsoft.com/office/2006/activeX" xmlns:r="http://schemas.openxmlformats.org/officeDocument/2006/relationships" ax:classid="{8BD21D50-EC42-11CE-9E0D-00AA006002F3}" r:id="rId1"/>
</file>

<file path=xl/activeX/activeX50.xml><?xml version="1.0" encoding="utf-8"?>
<ax:ocx xmlns:ax="http://schemas.microsoft.com/office/2006/activeX" xmlns:r="http://schemas.openxmlformats.org/officeDocument/2006/relationships" ax:classid="{8BD21D50-EC42-11CE-9E0D-00AA006002F3}" r:id="rId1"/>
</file>

<file path=xl/activeX/activeX51.xml><?xml version="1.0" encoding="utf-8"?>
<ax:ocx xmlns:ax="http://schemas.microsoft.com/office/2006/activeX" xmlns:r="http://schemas.openxmlformats.org/officeDocument/2006/relationships" ax:classid="{8BD21D50-EC42-11CE-9E0D-00AA006002F3}" r:id="rId1"/>
</file>

<file path=xl/activeX/activeX52.xml><?xml version="1.0" encoding="utf-8"?>
<ax:ocx xmlns:ax="http://schemas.microsoft.com/office/2006/activeX" xmlns:r="http://schemas.openxmlformats.org/officeDocument/2006/relationships" ax:classid="{8BD21D50-EC42-11CE-9E0D-00AA006002F3}" r:id="rId1"/>
</file>

<file path=xl/activeX/activeX53.xml><?xml version="1.0" encoding="utf-8"?>
<ax:ocx xmlns:ax="http://schemas.microsoft.com/office/2006/activeX" xmlns:r="http://schemas.openxmlformats.org/officeDocument/2006/relationships" ax:classid="{8BD21D50-EC42-11CE-9E0D-00AA006002F3}" r:id="rId1"/>
</file>

<file path=xl/activeX/activeX54.xml><?xml version="1.0" encoding="utf-8"?>
<ax:ocx xmlns:ax="http://schemas.microsoft.com/office/2006/activeX" xmlns:r="http://schemas.openxmlformats.org/officeDocument/2006/relationships" ax:classid="{8BD21D50-EC42-11CE-9E0D-00AA006002F3}" r:id="rId1"/>
</file>

<file path=xl/activeX/activeX55.xml><?xml version="1.0" encoding="utf-8"?>
<ax:ocx xmlns:ax="http://schemas.microsoft.com/office/2006/activeX" xmlns:r="http://schemas.openxmlformats.org/officeDocument/2006/relationships" ax:classid="{8BD21D50-EC42-11CE-9E0D-00AA006002F3}" r:id="rId1"/>
</file>

<file path=xl/activeX/activeX56.xml><?xml version="1.0" encoding="utf-8"?>
<ax:ocx xmlns:ax="http://schemas.microsoft.com/office/2006/activeX" xmlns:r="http://schemas.openxmlformats.org/officeDocument/2006/relationships" ax:classid="{8BD21D50-EC42-11CE-9E0D-00AA006002F3}" r:id="rId1"/>
</file>

<file path=xl/activeX/activeX57.xml><?xml version="1.0" encoding="utf-8"?>
<ax:ocx xmlns:ax="http://schemas.microsoft.com/office/2006/activeX" xmlns:r="http://schemas.openxmlformats.org/officeDocument/2006/relationships" ax:classid="{8BD21D50-EC42-11CE-9E0D-00AA006002F3}" r:id="rId1"/>
</file>

<file path=xl/activeX/activeX58.xml><?xml version="1.0" encoding="utf-8"?>
<ax:ocx xmlns:ax="http://schemas.microsoft.com/office/2006/activeX" xmlns:r="http://schemas.openxmlformats.org/officeDocument/2006/relationships" ax:classid="{8BD21D50-EC42-11CE-9E0D-00AA006002F3}" r:id="rId1"/>
</file>

<file path=xl/activeX/activeX59.xml><?xml version="1.0" encoding="utf-8"?>
<ax:ocx xmlns:ax="http://schemas.microsoft.com/office/2006/activeX" xmlns:r="http://schemas.openxmlformats.org/officeDocument/2006/relationships" ax:classid="{8BD21D50-EC42-11CE-9E0D-00AA006002F3}" r:id="rId1"/>
</file>

<file path=xl/activeX/activeX6.xml><?xml version="1.0" encoding="utf-8"?>
<ax:ocx xmlns:ax="http://schemas.microsoft.com/office/2006/activeX" xmlns:r="http://schemas.openxmlformats.org/officeDocument/2006/relationships" ax:classid="{8BD21D50-EC42-11CE-9E0D-00AA006002F3}" r:id="rId1"/>
</file>

<file path=xl/activeX/activeX60.xml><?xml version="1.0" encoding="utf-8"?>
<ax:ocx xmlns:ax="http://schemas.microsoft.com/office/2006/activeX" xmlns:r="http://schemas.openxmlformats.org/officeDocument/2006/relationships" ax:classid="{8BD21D50-EC42-11CE-9E0D-00AA006002F3}" r:id="rId1"/>
</file>

<file path=xl/activeX/activeX61.xml><?xml version="1.0" encoding="utf-8"?>
<ax:ocx xmlns:ax="http://schemas.microsoft.com/office/2006/activeX" xmlns:r="http://schemas.openxmlformats.org/officeDocument/2006/relationships" ax:classid="{8BD21D50-EC42-11CE-9E0D-00AA006002F3}" r:id="rId1"/>
</file>

<file path=xl/activeX/activeX62.xml><?xml version="1.0" encoding="utf-8"?>
<ax:ocx xmlns:ax="http://schemas.microsoft.com/office/2006/activeX" xmlns:r="http://schemas.openxmlformats.org/officeDocument/2006/relationships" ax:classid="{8BD21D50-EC42-11CE-9E0D-00AA006002F3}" r:id="rId1"/>
</file>

<file path=xl/activeX/activeX63.xml><?xml version="1.0" encoding="utf-8"?>
<ax:ocx xmlns:ax="http://schemas.microsoft.com/office/2006/activeX" xmlns:r="http://schemas.openxmlformats.org/officeDocument/2006/relationships" ax:classid="{8BD21D50-EC42-11CE-9E0D-00AA006002F3}" r:id="rId1"/>
</file>

<file path=xl/activeX/activeX64.xml><?xml version="1.0" encoding="utf-8"?>
<ax:ocx xmlns:ax="http://schemas.microsoft.com/office/2006/activeX" xmlns:r="http://schemas.openxmlformats.org/officeDocument/2006/relationships" ax:classid="{8BD21D50-EC42-11CE-9E0D-00AA006002F3}" r:id="rId1"/>
</file>

<file path=xl/activeX/activeX65.xml><?xml version="1.0" encoding="utf-8"?>
<ax:ocx xmlns:ax="http://schemas.microsoft.com/office/2006/activeX" xmlns:r="http://schemas.openxmlformats.org/officeDocument/2006/relationships" ax:classid="{8BD21D50-EC42-11CE-9E0D-00AA006002F3}" r:id="rId1"/>
</file>

<file path=xl/activeX/activeX66.xml><?xml version="1.0" encoding="utf-8"?>
<ax:ocx xmlns:ax="http://schemas.microsoft.com/office/2006/activeX" xmlns:r="http://schemas.openxmlformats.org/officeDocument/2006/relationships" ax:classid="{8BD21D50-EC42-11CE-9E0D-00AA006002F3}" r:id="rId1"/>
</file>

<file path=xl/activeX/activeX67.xml><?xml version="1.0" encoding="utf-8"?>
<ax:ocx xmlns:ax="http://schemas.microsoft.com/office/2006/activeX" xmlns:r="http://schemas.openxmlformats.org/officeDocument/2006/relationships" ax:classid="{8BD21D50-EC42-11CE-9E0D-00AA006002F3}" r:id="rId1"/>
</file>

<file path=xl/activeX/activeX68.xml><?xml version="1.0" encoding="utf-8"?>
<ax:ocx xmlns:ax="http://schemas.microsoft.com/office/2006/activeX" xmlns:r="http://schemas.openxmlformats.org/officeDocument/2006/relationships" ax:classid="{8BD21D50-EC42-11CE-9E0D-00AA006002F3}" r:id="rId1"/>
</file>

<file path=xl/activeX/activeX69.xml><?xml version="1.0" encoding="utf-8"?>
<ax:ocx xmlns:ax="http://schemas.microsoft.com/office/2006/activeX" xmlns:r="http://schemas.openxmlformats.org/officeDocument/2006/relationships" ax:classid="{8BD21D50-EC42-11CE-9E0D-00AA006002F3}" r:id="rId1"/>
</file>

<file path=xl/activeX/activeX7.xml><?xml version="1.0" encoding="utf-8"?>
<ax:ocx xmlns:ax="http://schemas.microsoft.com/office/2006/activeX" xmlns:r="http://schemas.openxmlformats.org/officeDocument/2006/relationships" ax:classid="{8BD21D50-EC42-11CE-9E0D-00AA006002F3}" r:id="rId1"/>
</file>

<file path=xl/activeX/activeX70.xml><?xml version="1.0" encoding="utf-8"?>
<ax:ocx xmlns:ax="http://schemas.microsoft.com/office/2006/activeX" xmlns:r="http://schemas.openxmlformats.org/officeDocument/2006/relationships" ax:classid="{8BD21D50-EC42-11CE-9E0D-00AA006002F3}" r:id="rId1"/>
</file>

<file path=xl/activeX/activeX71.xml><?xml version="1.0" encoding="utf-8"?>
<ax:ocx xmlns:ax="http://schemas.microsoft.com/office/2006/activeX" xmlns:r="http://schemas.openxmlformats.org/officeDocument/2006/relationships" ax:classid="{8BD21D50-EC42-11CE-9E0D-00AA006002F3}" r:id="rId1"/>
</file>

<file path=xl/activeX/activeX72.xml><?xml version="1.0" encoding="utf-8"?>
<ax:ocx xmlns:ax="http://schemas.microsoft.com/office/2006/activeX" xmlns:r="http://schemas.openxmlformats.org/officeDocument/2006/relationships" ax:classid="{8BD21D50-EC42-11CE-9E0D-00AA006002F3}" r:id="rId1"/>
</file>

<file path=xl/activeX/activeX73.xml><?xml version="1.0" encoding="utf-8"?>
<ax:ocx xmlns:ax="http://schemas.microsoft.com/office/2006/activeX" xmlns:r="http://schemas.openxmlformats.org/officeDocument/2006/relationships" ax:classid="{8BD21D50-EC42-11CE-9E0D-00AA006002F3}" r:id="rId1"/>
</file>

<file path=xl/activeX/activeX74.xml><?xml version="1.0" encoding="utf-8"?>
<ax:ocx xmlns:ax="http://schemas.microsoft.com/office/2006/activeX" xmlns:r="http://schemas.openxmlformats.org/officeDocument/2006/relationships" ax:classid="{8BD21D50-EC42-11CE-9E0D-00AA006002F3}" r:id="rId1"/>
</file>

<file path=xl/activeX/activeX75.xml><?xml version="1.0" encoding="utf-8"?>
<ax:ocx xmlns:ax="http://schemas.microsoft.com/office/2006/activeX" xmlns:r="http://schemas.openxmlformats.org/officeDocument/2006/relationships" ax:classid="{8BD21D50-EC42-11CE-9E0D-00AA006002F3}" r:id="rId1"/>
</file>

<file path=xl/activeX/activeX76.xml><?xml version="1.0" encoding="utf-8"?>
<ax:ocx xmlns:ax="http://schemas.microsoft.com/office/2006/activeX" xmlns:r="http://schemas.openxmlformats.org/officeDocument/2006/relationships" ax:classid="{8BD21D50-EC42-11CE-9E0D-00AA006002F3}" r:id="rId1"/>
</file>

<file path=xl/activeX/activeX77.xml><?xml version="1.0" encoding="utf-8"?>
<ax:ocx xmlns:ax="http://schemas.microsoft.com/office/2006/activeX" xmlns:r="http://schemas.openxmlformats.org/officeDocument/2006/relationships" ax:classid="{8BD21D50-EC42-11CE-9E0D-00AA006002F3}" r:id="rId1"/>
</file>

<file path=xl/activeX/activeX78.xml><?xml version="1.0" encoding="utf-8"?>
<ax:ocx xmlns:ax="http://schemas.microsoft.com/office/2006/activeX" xmlns:r="http://schemas.openxmlformats.org/officeDocument/2006/relationships" ax:classid="{8BD21D50-EC42-11CE-9E0D-00AA006002F3}" r:id="rId1"/>
</file>

<file path=xl/activeX/activeX79.xml><?xml version="1.0" encoding="utf-8"?>
<ax:ocx xmlns:ax="http://schemas.microsoft.com/office/2006/activeX" xmlns:r="http://schemas.openxmlformats.org/officeDocument/2006/relationships" ax:classid="{8BD21D50-EC42-11CE-9E0D-00AA006002F3}" r:id="rId1"/>
</file>

<file path=xl/activeX/activeX8.xml><?xml version="1.0" encoding="utf-8"?>
<ax:ocx xmlns:ax="http://schemas.microsoft.com/office/2006/activeX" xmlns:r="http://schemas.openxmlformats.org/officeDocument/2006/relationships" ax:classid="{8BD21D50-EC42-11CE-9E0D-00AA006002F3}" r:id="rId1"/>
</file>

<file path=xl/activeX/activeX80.xml><?xml version="1.0" encoding="utf-8"?>
<ax:ocx xmlns:ax="http://schemas.microsoft.com/office/2006/activeX" xmlns:r="http://schemas.openxmlformats.org/officeDocument/2006/relationships" ax:classid="{8BD21D50-EC42-11CE-9E0D-00AA006002F3}" r:id="rId1"/>
</file>

<file path=xl/activeX/activeX81.xml><?xml version="1.0" encoding="utf-8"?>
<ax:ocx xmlns:ax="http://schemas.microsoft.com/office/2006/activeX" xmlns:r="http://schemas.openxmlformats.org/officeDocument/2006/relationships" ax:classid="{8BD21D50-EC42-11CE-9E0D-00AA006002F3}" r:id="rId1"/>
</file>

<file path=xl/activeX/activeX82.xml><?xml version="1.0" encoding="utf-8"?>
<ax:ocx xmlns:ax="http://schemas.microsoft.com/office/2006/activeX" xmlns:r="http://schemas.openxmlformats.org/officeDocument/2006/relationships" ax:classid="{8BD21D50-EC42-11CE-9E0D-00AA006002F3}" r:id="rId1"/>
</file>

<file path=xl/activeX/activeX83.xml><?xml version="1.0" encoding="utf-8"?>
<ax:ocx xmlns:ax="http://schemas.microsoft.com/office/2006/activeX" xmlns:r="http://schemas.openxmlformats.org/officeDocument/2006/relationships" ax:classid="{8BD21D50-EC42-11CE-9E0D-00AA006002F3}" r:id="rId1"/>
</file>

<file path=xl/activeX/activeX84.xml><?xml version="1.0" encoding="utf-8"?>
<ax:ocx xmlns:ax="http://schemas.microsoft.com/office/2006/activeX" xmlns:r="http://schemas.openxmlformats.org/officeDocument/2006/relationships" ax:classid="{8BD21D50-EC42-11CE-9E0D-00AA006002F3}" r:id="rId1"/>
</file>

<file path=xl/activeX/activeX85.xml><?xml version="1.0" encoding="utf-8"?>
<ax:ocx xmlns:ax="http://schemas.microsoft.com/office/2006/activeX" xmlns:r="http://schemas.openxmlformats.org/officeDocument/2006/relationships" ax:classid="{8BD21D50-EC42-11CE-9E0D-00AA006002F3}" r:id="rId1"/>
</file>

<file path=xl/activeX/activeX86.xml><?xml version="1.0" encoding="utf-8"?>
<ax:ocx xmlns:ax="http://schemas.microsoft.com/office/2006/activeX" xmlns:r="http://schemas.openxmlformats.org/officeDocument/2006/relationships" ax:classid="{8BD21D50-EC42-11CE-9E0D-00AA006002F3}" r:id="rId1"/>
</file>

<file path=xl/activeX/activeX87.xml><?xml version="1.0" encoding="utf-8"?>
<ax:ocx xmlns:ax="http://schemas.microsoft.com/office/2006/activeX" xmlns:r="http://schemas.openxmlformats.org/officeDocument/2006/relationships" ax:classid="{8BD21D50-EC42-11CE-9E0D-00AA006002F3}" r:id="rId1"/>
</file>

<file path=xl/activeX/activeX88.xml><?xml version="1.0" encoding="utf-8"?>
<ax:ocx xmlns:ax="http://schemas.microsoft.com/office/2006/activeX" xmlns:r="http://schemas.openxmlformats.org/officeDocument/2006/relationships" ax:classid="{8BD21D50-EC42-11CE-9E0D-00AA006002F3}" r:id="rId1"/>
</file>

<file path=xl/activeX/activeX89.xml><?xml version="1.0" encoding="utf-8"?>
<ax:ocx xmlns:ax="http://schemas.microsoft.com/office/2006/activeX" xmlns:r="http://schemas.openxmlformats.org/officeDocument/2006/relationships" ax:classid="{8BD21D50-EC42-11CE-9E0D-00AA006002F3}" r:id="rId1"/>
</file>

<file path=xl/activeX/activeX9.xml><?xml version="1.0" encoding="utf-8"?>
<ax:ocx xmlns:ax="http://schemas.microsoft.com/office/2006/activeX" xmlns:r="http://schemas.openxmlformats.org/officeDocument/2006/relationships" ax:classid="{8BD21D50-EC42-11CE-9E0D-00AA006002F3}" r:id="rId1"/>
</file>

<file path=xl/activeX/activeX90.xml><?xml version="1.0" encoding="utf-8"?>
<ax:ocx xmlns:ax="http://schemas.microsoft.com/office/2006/activeX" xmlns:r="http://schemas.openxmlformats.org/officeDocument/2006/relationships" ax:classid="{8BD21D50-EC42-11CE-9E0D-00AA006002F3}" r:id="rId1"/>
</file>

<file path=xl/activeX/activeX91.xml><?xml version="1.0" encoding="utf-8"?>
<ax:ocx xmlns:ax="http://schemas.microsoft.com/office/2006/activeX" xmlns:r="http://schemas.openxmlformats.org/officeDocument/2006/relationships" ax:classid="{8BD21D50-EC42-11CE-9E0D-00AA006002F3}" r:id="rId1"/>
</file>

<file path=xl/activeX/activeX92.xml><?xml version="1.0" encoding="utf-8"?>
<ax:ocx xmlns:ax="http://schemas.microsoft.com/office/2006/activeX" xmlns:r="http://schemas.openxmlformats.org/officeDocument/2006/relationships" ax:classid="{8BD21D50-EC42-11CE-9E0D-00AA006002F3}" r:id="rId1"/>
</file>

<file path=xl/activeX/activeX93.xml><?xml version="1.0" encoding="utf-8"?>
<ax:ocx xmlns:ax="http://schemas.microsoft.com/office/2006/activeX" xmlns:r="http://schemas.openxmlformats.org/officeDocument/2006/relationships" ax:classid="{8BD21D50-EC42-11CE-9E0D-00AA006002F3}" r:id="rId1"/>
</file>

<file path=xl/activeX/activeX94.xml><?xml version="1.0" encoding="utf-8"?>
<ax:ocx xmlns:ax="http://schemas.microsoft.com/office/2006/activeX" xmlns:r="http://schemas.openxmlformats.org/officeDocument/2006/relationships" ax:classid="{8BD21D50-EC42-11CE-9E0D-00AA006002F3}" r:id="rId1"/>
</file>

<file path=xl/activeX/activeX95.xml><?xml version="1.0" encoding="utf-8"?>
<ax:ocx xmlns:ax="http://schemas.microsoft.com/office/2006/activeX" xmlns:r="http://schemas.openxmlformats.org/officeDocument/2006/relationships" ax:classid="{8BD21D50-EC42-11CE-9E0D-00AA006002F3}" r:id="rId1"/>
</file>

<file path=xl/activeX/activeX96.xml><?xml version="1.0" encoding="utf-8"?>
<ax:ocx xmlns:ax="http://schemas.microsoft.com/office/2006/activeX" xmlns:r="http://schemas.openxmlformats.org/officeDocument/2006/relationships" ax:classid="{8BD21D50-EC42-11CE-9E0D-00AA006002F3}" r:id="rId1"/>
</file>

<file path=xl/activeX/activeX97.xml><?xml version="1.0" encoding="utf-8"?>
<ax:ocx xmlns:ax="http://schemas.microsoft.com/office/2006/activeX" xmlns:r="http://schemas.openxmlformats.org/officeDocument/2006/relationships" ax:classid="{8BD21D50-EC42-11CE-9E0D-00AA006002F3}" r:id="rId1"/>
</file>

<file path=xl/activeX/activeX98.xml><?xml version="1.0" encoding="utf-8"?>
<ax:ocx xmlns:ax="http://schemas.microsoft.com/office/2006/activeX" xmlns:r="http://schemas.openxmlformats.org/officeDocument/2006/relationships" ax:classid="{8BD21D50-EC42-11CE-9E0D-00AA006002F3}" r:id="rId1"/>
</file>

<file path=xl/activeX/activeX99.xml><?xml version="1.0" encoding="utf-8"?>
<ax:ocx xmlns:ax="http://schemas.microsoft.com/office/2006/activeX" xmlns:r="http://schemas.openxmlformats.org/officeDocument/2006/relationships" ax:classid="{8BD21D50-EC42-11CE-9E0D-00AA006002F3}" r:id="rId1"/>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4</xdr:col>
      <xdr:colOff>1876425</xdr:colOff>
      <xdr:row>1</xdr:row>
      <xdr:rowOff>171449</xdr:rowOff>
    </xdr:from>
    <xdr:to>
      <xdr:col>5</xdr:col>
      <xdr:colOff>1609725</xdr:colOff>
      <xdr:row>2</xdr:row>
      <xdr:rowOff>200024</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181850" y="476249"/>
          <a:ext cx="2009775" cy="333375"/>
        </a:xfrm>
        <a:prstGeom prst="rect">
          <a:avLst/>
        </a:prstGeom>
        <a:solidFill>
          <a:schemeClr val="accent2">
            <a:lumMod val="20000"/>
            <a:lumOff val="80000"/>
          </a:schemeClr>
        </a:solidFill>
        <a:ln w="127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1733551</xdr:colOff>
      <xdr:row>1</xdr:row>
      <xdr:rowOff>104775</xdr:rowOff>
    </xdr:from>
    <xdr:to>
      <xdr:col>7</xdr:col>
      <xdr:colOff>5114926</xdr:colOff>
      <xdr:row>2</xdr:row>
      <xdr:rowOff>409575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315451" y="409575"/>
          <a:ext cx="6877050" cy="609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200" kern="1200">
              <a:solidFill>
                <a:sysClr val="windowText" lastClr="000000"/>
              </a:solidFill>
              <a:latin typeface="+mn-lt"/>
              <a:ea typeface="+mn-ea"/>
              <a:cs typeface="+mn-cs"/>
            </a:rPr>
            <a:t>Please enter the required information in the orange cells</a:t>
          </a:r>
          <a:r>
            <a:rPr kumimoji="1" lang="ja-JP" altLang="en-US" sz="1200" kern="1200">
              <a:solidFill>
                <a:sysClr val="windowText" lastClr="000000"/>
              </a:solidFill>
              <a:latin typeface="+mn-lt"/>
              <a:ea typeface="+mn-ea"/>
              <a:cs typeface="+mn-cs"/>
            </a:rPr>
            <a:t> </a:t>
          </a:r>
          <a:r>
            <a:rPr kumimoji="1" lang="en-US" altLang="ja-JP" sz="1200" kern="1200">
              <a:solidFill>
                <a:sysClr val="windowText" lastClr="000000"/>
              </a:solidFill>
              <a:latin typeface="+mn-lt"/>
              <a:ea typeface="+mn-ea"/>
              <a:cs typeface="+mn-cs"/>
            </a:rPr>
            <a:t>in the </a:t>
          </a:r>
          <a:r>
            <a:rPr kumimoji="1" lang="ja-JP" altLang="en-US" sz="1200" kern="1200">
              <a:solidFill>
                <a:sysClr val="windowText" lastClr="000000"/>
              </a:solidFill>
              <a:latin typeface="+mn-lt"/>
              <a:ea typeface="+mn-ea"/>
              <a:cs typeface="+mn-cs"/>
            </a:rPr>
            <a:t>「</a:t>
          </a:r>
          <a:r>
            <a:rPr kumimoji="1" lang="en-US" altLang="ja-JP" sz="1200" kern="1200">
              <a:solidFill>
                <a:sysClr val="windowText" lastClr="000000"/>
              </a:solidFill>
              <a:latin typeface="+mn-lt"/>
              <a:ea typeface="+mn-ea"/>
              <a:cs typeface="+mn-cs"/>
            </a:rPr>
            <a:t>Value / </a:t>
          </a:r>
          <a:r>
            <a:rPr kumimoji="1" lang="ja-JP" altLang="en-US" sz="1200" kern="1200">
              <a:solidFill>
                <a:sysClr val="windowText" lastClr="000000"/>
              </a:solidFill>
              <a:latin typeface="+mn-lt"/>
              <a:ea typeface="+mn-ea"/>
              <a:cs typeface="+mn-cs"/>
            </a:rPr>
            <a:t>値」</a:t>
          </a:r>
          <a:r>
            <a:rPr kumimoji="1" lang="en-US" altLang="ja-JP" sz="1200" kern="1200">
              <a:solidFill>
                <a:sysClr val="windowText" lastClr="000000"/>
              </a:solidFill>
              <a:latin typeface="+mn-lt"/>
              <a:ea typeface="+mn-ea"/>
              <a:cs typeface="+mn-cs"/>
            </a:rPr>
            <a:t> column.</a:t>
          </a:r>
        </a:p>
        <a:p>
          <a:pPr algn="l"/>
          <a:r>
            <a:rPr kumimoji="1" lang="ja-JP" altLang="en-US" sz="1200" kern="1200">
              <a:solidFill>
                <a:sysClr val="windowText" lastClr="000000"/>
              </a:solidFill>
              <a:latin typeface="+mn-lt"/>
              <a:ea typeface="+mn-ea"/>
              <a:cs typeface="+mn-cs"/>
            </a:rPr>
            <a:t>「</a:t>
          </a:r>
          <a:r>
            <a:rPr kumimoji="1" lang="en-US" altLang="ja-JP" sz="1200" kern="1200">
              <a:solidFill>
                <a:sysClr val="windowText" lastClr="000000"/>
              </a:solidFill>
              <a:latin typeface="+mn-lt"/>
              <a:ea typeface="+mn-ea"/>
              <a:cs typeface="+mn-cs"/>
            </a:rPr>
            <a:t>Value</a:t>
          </a:r>
          <a:r>
            <a:rPr kumimoji="1" lang="ja-JP" altLang="en-US" sz="1200" kern="1200">
              <a:solidFill>
                <a:sysClr val="windowText" lastClr="000000"/>
              </a:solidFill>
              <a:latin typeface="+mn-lt"/>
              <a:ea typeface="+mn-ea"/>
              <a:cs typeface="+mn-cs"/>
            </a:rPr>
            <a:t>／値」の列のオレンジ色のセルに必要な事項を入力してください。</a:t>
          </a:r>
        </a:p>
      </xdr:txBody>
    </xdr:sp>
    <xdr:clientData/>
  </xdr:twoCellAnchor>
  <xdr:twoCellAnchor>
    <xdr:from>
      <xdr:col>4</xdr:col>
      <xdr:colOff>1876426</xdr:colOff>
      <xdr:row>2</xdr:row>
      <xdr:rowOff>342900</xdr:rowOff>
    </xdr:from>
    <xdr:to>
      <xdr:col>5</xdr:col>
      <xdr:colOff>1609726</xdr:colOff>
      <xdr:row>2</xdr:row>
      <xdr:rowOff>666749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81851" y="952500"/>
          <a:ext cx="2009775" cy="323849"/>
        </a:xfrm>
        <a:prstGeom prst="rect">
          <a:avLst/>
        </a:prstGeom>
        <a:solidFill>
          <a:schemeClr val="accent6">
            <a:lumMod val="20000"/>
            <a:lumOff val="80000"/>
          </a:schemeClr>
        </a:solidFill>
        <a:ln w="1270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1714502</xdr:colOff>
      <xdr:row>2</xdr:row>
      <xdr:rowOff>304799</xdr:rowOff>
    </xdr:from>
    <xdr:to>
      <xdr:col>7</xdr:col>
      <xdr:colOff>5095877</xdr:colOff>
      <xdr:row>3</xdr:row>
      <xdr:rowOff>114299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9296402" y="914399"/>
          <a:ext cx="6877050" cy="5429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1200" kern="1200">
              <a:solidFill>
                <a:sysClr val="windowText" lastClr="000000"/>
              </a:solidFill>
              <a:latin typeface="+mn-lt"/>
              <a:ea typeface="+mn-ea"/>
              <a:cs typeface="+mn-cs"/>
            </a:rPr>
            <a:t>Please enter the green cells if you can do so in Japanese, or leave them blank if it is difficult.</a:t>
          </a:r>
        </a:p>
        <a:p>
          <a:pPr algn="l"/>
          <a:r>
            <a:rPr kumimoji="1" lang="ja-JP" altLang="en-US" sz="1200" kern="1200">
              <a:solidFill>
                <a:sysClr val="windowText" lastClr="000000"/>
              </a:solidFill>
              <a:latin typeface="+mn-lt"/>
              <a:ea typeface="+mn-ea"/>
              <a:cs typeface="+mn-cs"/>
            </a:rPr>
            <a:t>緑色のセルは、日本語で入力ができる場合には入力し、難しい場合には空欄としてください。</a:t>
          </a:r>
        </a:p>
      </xdr:txBody>
    </xdr:sp>
    <xdr:clientData/>
  </xdr:twoCellAnchor>
  <xdr:twoCellAnchor>
    <xdr:from>
      <xdr:col>2</xdr:col>
      <xdr:colOff>1317625</xdr:colOff>
      <xdr:row>27</xdr:row>
      <xdr:rowOff>571500</xdr:rowOff>
    </xdr:from>
    <xdr:to>
      <xdr:col>2</xdr:col>
      <xdr:colOff>4108450</xdr:colOff>
      <xdr:row>28</xdr:row>
      <xdr:rowOff>485775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87625" y="13601700"/>
          <a:ext cx="2790825" cy="51117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rPr>
            <a:t>Same as representative director</a:t>
          </a:r>
        </a:p>
        <a:p>
          <a:pPr algn="l"/>
          <a:r>
            <a:rPr kumimoji="1" lang="ja-JP" altLang="en-US" sz="1100" kern="1200">
              <a:solidFill>
                <a:sysClr val="windowText" lastClr="000000"/>
              </a:solidFill>
            </a:rPr>
            <a:t>設立時代表取締役と同じ</a:t>
          </a:r>
        </a:p>
      </xdr:txBody>
    </xdr:sp>
    <xdr:clientData/>
  </xdr:twoCellAnchor>
  <mc:AlternateContent xmlns:mc="http://schemas.openxmlformats.org/markup-compatibility/2006">
    <mc:Choice xmlns:a14="http://schemas.microsoft.com/office/drawing/2010/main" Requires="a14">
      <xdr:twoCellAnchor>
        <xdr:from>
          <xdr:col>2</xdr:col>
          <xdr:colOff>1343025</xdr:colOff>
          <xdr:row>11</xdr:row>
          <xdr:rowOff>676275</xdr:rowOff>
        </xdr:from>
        <xdr:to>
          <xdr:col>2</xdr:col>
          <xdr:colOff>4105275</xdr:colOff>
          <xdr:row>12</xdr:row>
          <xdr:rowOff>19050</xdr:rowOff>
        </xdr:to>
        <xdr:sp macro="" textlink="">
          <xdr:nvSpPr>
            <xdr:cNvPr id="1025" name="OptionButton設立時代表取締役_Japa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12</xdr:row>
          <xdr:rowOff>19050</xdr:rowOff>
        </xdr:from>
        <xdr:to>
          <xdr:col>2</xdr:col>
          <xdr:colOff>4105275</xdr:colOff>
          <xdr:row>12</xdr:row>
          <xdr:rowOff>381000</xdr:rowOff>
        </xdr:to>
        <xdr:sp macro="" textlink="">
          <xdr:nvSpPr>
            <xdr:cNvPr id="1026" name="OptionButton設立時代表取締役_Oth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38</xdr:row>
          <xdr:rowOff>704850</xdr:rowOff>
        </xdr:from>
        <xdr:to>
          <xdr:col>2</xdr:col>
          <xdr:colOff>4095750</xdr:colOff>
          <xdr:row>39</xdr:row>
          <xdr:rowOff>9525</xdr:rowOff>
        </xdr:to>
        <xdr:sp macro="" textlink="">
          <xdr:nvSpPr>
            <xdr:cNvPr id="1027" name="OptionButton設立時取締役2_Japan"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38</xdr:row>
          <xdr:rowOff>1038225</xdr:rowOff>
        </xdr:from>
        <xdr:to>
          <xdr:col>2</xdr:col>
          <xdr:colOff>4095750</xdr:colOff>
          <xdr:row>39</xdr:row>
          <xdr:rowOff>352425</xdr:rowOff>
        </xdr:to>
        <xdr:sp macro="" textlink="">
          <xdr:nvSpPr>
            <xdr:cNvPr id="1028" name="OptionButton設立時取締役2_Other"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49</xdr:row>
          <xdr:rowOff>695325</xdr:rowOff>
        </xdr:from>
        <xdr:to>
          <xdr:col>2</xdr:col>
          <xdr:colOff>4105275</xdr:colOff>
          <xdr:row>50</xdr:row>
          <xdr:rowOff>0</xdr:rowOff>
        </xdr:to>
        <xdr:sp macro="" textlink="">
          <xdr:nvSpPr>
            <xdr:cNvPr id="1029" name="OptionButton設立時取締役3_Japan"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49</xdr:row>
          <xdr:rowOff>1038225</xdr:rowOff>
        </xdr:from>
        <xdr:to>
          <xdr:col>2</xdr:col>
          <xdr:colOff>4105275</xdr:colOff>
          <xdr:row>50</xdr:row>
          <xdr:rowOff>352425</xdr:rowOff>
        </xdr:to>
        <xdr:sp macro="" textlink="">
          <xdr:nvSpPr>
            <xdr:cNvPr id="1030" name="OptionButton設立時取締役3_Other"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60</xdr:row>
          <xdr:rowOff>704850</xdr:rowOff>
        </xdr:from>
        <xdr:to>
          <xdr:col>2</xdr:col>
          <xdr:colOff>4095750</xdr:colOff>
          <xdr:row>61</xdr:row>
          <xdr:rowOff>9525</xdr:rowOff>
        </xdr:to>
        <xdr:sp macro="" textlink="">
          <xdr:nvSpPr>
            <xdr:cNvPr id="1031" name="OptionButton設立時取締役4_Japan"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60</xdr:row>
          <xdr:rowOff>1038225</xdr:rowOff>
        </xdr:from>
        <xdr:to>
          <xdr:col>2</xdr:col>
          <xdr:colOff>4095750</xdr:colOff>
          <xdr:row>61</xdr:row>
          <xdr:rowOff>342900</xdr:rowOff>
        </xdr:to>
        <xdr:sp macro="" textlink="">
          <xdr:nvSpPr>
            <xdr:cNvPr id="1032" name="OptionButton設立時取締役4_Other"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71</xdr:row>
          <xdr:rowOff>704850</xdr:rowOff>
        </xdr:from>
        <xdr:to>
          <xdr:col>2</xdr:col>
          <xdr:colOff>4095750</xdr:colOff>
          <xdr:row>72</xdr:row>
          <xdr:rowOff>9525</xdr:rowOff>
        </xdr:to>
        <xdr:sp macro="" textlink="">
          <xdr:nvSpPr>
            <xdr:cNvPr id="1033" name="OptionButton設立時取締役5_Japan"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71</xdr:row>
          <xdr:rowOff>1047750</xdr:rowOff>
        </xdr:from>
        <xdr:to>
          <xdr:col>2</xdr:col>
          <xdr:colOff>4095750</xdr:colOff>
          <xdr:row>72</xdr:row>
          <xdr:rowOff>352425</xdr:rowOff>
        </xdr:to>
        <xdr:sp macro="" textlink="">
          <xdr:nvSpPr>
            <xdr:cNvPr id="1034" name="OptionButton設立時取締役5_Other"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82</xdr:row>
          <xdr:rowOff>685800</xdr:rowOff>
        </xdr:from>
        <xdr:to>
          <xdr:col>2</xdr:col>
          <xdr:colOff>4095750</xdr:colOff>
          <xdr:row>82</xdr:row>
          <xdr:rowOff>1038225</xdr:rowOff>
        </xdr:to>
        <xdr:sp macro="" textlink="">
          <xdr:nvSpPr>
            <xdr:cNvPr id="1035" name="OptionButton設立時取締役6_Japan"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82</xdr:row>
          <xdr:rowOff>1038225</xdr:rowOff>
        </xdr:from>
        <xdr:to>
          <xdr:col>2</xdr:col>
          <xdr:colOff>4095750</xdr:colOff>
          <xdr:row>83</xdr:row>
          <xdr:rowOff>342900</xdr:rowOff>
        </xdr:to>
        <xdr:sp macro="" textlink="">
          <xdr:nvSpPr>
            <xdr:cNvPr id="1036" name="OptionButton設立時取締役6_Other"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93</xdr:row>
          <xdr:rowOff>685800</xdr:rowOff>
        </xdr:from>
        <xdr:to>
          <xdr:col>2</xdr:col>
          <xdr:colOff>4095750</xdr:colOff>
          <xdr:row>93</xdr:row>
          <xdr:rowOff>1038225</xdr:rowOff>
        </xdr:to>
        <xdr:sp macro="" textlink="">
          <xdr:nvSpPr>
            <xdr:cNvPr id="1037" name="OptionButton設立時取締役7_Japan"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93</xdr:row>
          <xdr:rowOff>1038225</xdr:rowOff>
        </xdr:from>
        <xdr:to>
          <xdr:col>2</xdr:col>
          <xdr:colOff>4095750</xdr:colOff>
          <xdr:row>94</xdr:row>
          <xdr:rowOff>342900</xdr:rowOff>
        </xdr:to>
        <xdr:sp macro="" textlink="">
          <xdr:nvSpPr>
            <xdr:cNvPr id="1038" name="OptionButton設立時取締役7_Other"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104</xdr:row>
          <xdr:rowOff>695325</xdr:rowOff>
        </xdr:from>
        <xdr:to>
          <xdr:col>2</xdr:col>
          <xdr:colOff>4095750</xdr:colOff>
          <xdr:row>105</xdr:row>
          <xdr:rowOff>0</xdr:rowOff>
        </xdr:to>
        <xdr:sp macro="" textlink="">
          <xdr:nvSpPr>
            <xdr:cNvPr id="1039" name="OptionButton設立時取締役8_Japan"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104</xdr:row>
          <xdr:rowOff>1038225</xdr:rowOff>
        </xdr:from>
        <xdr:to>
          <xdr:col>2</xdr:col>
          <xdr:colOff>4095750</xdr:colOff>
          <xdr:row>105</xdr:row>
          <xdr:rowOff>342900</xdr:rowOff>
        </xdr:to>
        <xdr:sp macro="" textlink="">
          <xdr:nvSpPr>
            <xdr:cNvPr id="1040" name="OptionButton設立時取締役8_Other"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115</xdr:row>
          <xdr:rowOff>695325</xdr:rowOff>
        </xdr:from>
        <xdr:to>
          <xdr:col>2</xdr:col>
          <xdr:colOff>4086225</xdr:colOff>
          <xdr:row>116</xdr:row>
          <xdr:rowOff>0</xdr:rowOff>
        </xdr:to>
        <xdr:sp macro="" textlink="">
          <xdr:nvSpPr>
            <xdr:cNvPr id="1041" name="OptionButton設立時取締役9_Japan"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115</xdr:row>
          <xdr:rowOff>1047750</xdr:rowOff>
        </xdr:from>
        <xdr:to>
          <xdr:col>2</xdr:col>
          <xdr:colOff>4086225</xdr:colOff>
          <xdr:row>116</xdr:row>
          <xdr:rowOff>352425</xdr:rowOff>
        </xdr:to>
        <xdr:sp macro="" textlink="">
          <xdr:nvSpPr>
            <xdr:cNvPr id="1042" name="OptionButton設立時取締役9_Other"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126</xdr:row>
          <xdr:rowOff>695325</xdr:rowOff>
        </xdr:from>
        <xdr:to>
          <xdr:col>2</xdr:col>
          <xdr:colOff>4086225</xdr:colOff>
          <xdr:row>127</xdr:row>
          <xdr:rowOff>0</xdr:rowOff>
        </xdr:to>
        <xdr:sp macro="" textlink="">
          <xdr:nvSpPr>
            <xdr:cNvPr id="1043" name="OptionButton設立時取締役10_Japan"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126</xdr:row>
          <xdr:rowOff>1047750</xdr:rowOff>
        </xdr:from>
        <xdr:to>
          <xdr:col>2</xdr:col>
          <xdr:colOff>4086225</xdr:colOff>
          <xdr:row>127</xdr:row>
          <xdr:rowOff>352425</xdr:rowOff>
        </xdr:to>
        <xdr:sp macro="" textlink="">
          <xdr:nvSpPr>
            <xdr:cNvPr id="1044" name="OptionButton設立時取締役10_Other"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137</xdr:row>
          <xdr:rowOff>685800</xdr:rowOff>
        </xdr:from>
        <xdr:to>
          <xdr:col>2</xdr:col>
          <xdr:colOff>4095750</xdr:colOff>
          <xdr:row>137</xdr:row>
          <xdr:rowOff>1038225</xdr:rowOff>
        </xdr:to>
        <xdr:sp macro="" textlink="">
          <xdr:nvSpPr>
            <xdr:cNvPr id="1045" name="OptionButton設立時取締役11_Japan"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137</xdr:row>
          <xdr:rowOff>1038225</xdr:rowOff>
        </xdr:from>
        <xdr:to>
          <xdr:col>2</xdr:col>
          <xdr:colOff>4095750</xdr:colOff>
          <xdr:row>138</xdr:row>
          <xdr:rowOff>342900</xdr:rowOff>
        </xdr:to>
        <xdr:sp macro="" textlink="">
          <xdr:nvSpPr>
            <xdr:cNvPr id="1046" name="OptionButton設立時取締役11_Other"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148</xdr:row>
          <xdr:rowOff>695325</xdr:rowOff>
        </xdr:from>
        <xdr:to>
          <xdr:col>2</xdr:col>
          <xdr:colOff>4086225</xdr:colOff>
          <xdr:row>149</xdr:row>
          <xdr:rowOff>0</xdr:rowOff>
        </xdr:to>
        <xdr:sp macro="" textlink="">
          <xdr:nvSpPr>
            <xdr:cNvPr id="1047" name="OptionButton設立時取締役12_Japan"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148</xdr:row>
          <xdr:rowOff>1028700</xdr:rowOff>
        </xdr:from>
        <xdr:to>
          <xdr:col>2</xdr:col>
          <xdr:colOff>4086225</xdr:colOff>
          <xdr:row>149</xdr:row>
          <xdr:rowOff>333375</xdr:rowOff>
        </xdr:to>
        <xdr:sp macro="" textlink="">
          <xdr:nvSpPr>
            <xdr:cNvPr id="1048" name="OptionButton設立時取締役12_Other"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159</xdr:row>
          <xdr:rowOff>695325</xdr:rowOff>
        </xdr:from>
        <xdr:to>
          <xdr:col>2</xdr:col>
          <xdr:colOff>4095750</xdr:colOff>
          <xdr:row>160</xdr:row>
          <xdr:rowOff>0</xdr:rowOff>
        </xdr:to>
        <xdr:sp macro="" textlink="">
          <xdr:nvSpPr>
            <xdr:cNvPr id="1049" name="OptionButton設立時取締役13_Japan"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159</xdr:row>
          <xdr:rowOff>1028700</xdr:rowOff>
        </xdr:from>
        <xdr:to>
          <xdr:col>2</xdr:col>
          <xdr:colOff>4095750</xdr:colOff>
          <xdr:row>160</xdr:row>
          <xdr:rowOff>333375</xdr:rowOff>
        </xdr:to>
        <xdr:sp macro="" textlink="">
          <xdr:nvSpPr>
            <xdr:cNvPr id="1050" name="OptionButton設立時取締役13_Other"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170</xdr:row>
          <xdr:rowOff>695325</xdr:rowOff>
        </xdr:from>
        <xdr:to>
          <xdr:col>2</xdr:col>
          <xdr:colOff>4095750</xdr:colOff>
          <xdr:row>171</xdr:row>
          <xdr:rowOff>0</xdr:rowOff>
        </xdr:to>
        <xdr:sp macro="" textlink="">
          <xdr:nvSpPr>
            <xdr:cNvPr id="1051" name="OptionButton設立時取締役14_Japan"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170</xdr:row>
          <xdr:rowOff>1047750</xdr:rowOff>
        </xdr:from>
        <xdr:to>
          <xdr:col>2</xdr:col>
          <xdr:colOff>4095750</xdr:colOff>
          <xdr:row>171</xdr:row>
          <xdr:rowOff>352425</xdr:rowOff>
        </xdr:to>
        <xdr:sp macro="" textlink="">
          <xdr:nvSpPr>
            <xdr:cNvPr id="1052" name="OptionButton設立時取締役14_Other"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181</xdr:row>
          <xdr:rowOff>695325</xdr:rowOff>
        </xdr:from>
        <xdr:to>
          <xdr:col>2</xdr:col>
          <xdr:colOff>4086225</xdr:colOff>
          <xdr:row>182</xdr:row>
          <xdr:rowOff>0</xdr:rowOff>
        </xdr:to>
        <xdr:sp macro="" textlink="">
          <xdr:nvSpPr>
            <xdr:cNvPr id="1053" name="OptionButton設立時取締役15_Japan"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181</xdr:row>
          <xdr:rowOff>1047750</xdr:rowOff>
        </xdr:from>
        <xdr:to>
          <xdr:col>2</xdr:col>
          <xdr:colOff>4086225</xdr:colOff>
          <xdr:row>182</xdr:row>
          <xdr:rowOff>352425</xdr:rowOff>
        </xdr:to>
        <xdr:sp macro="" textlink="">
          <xdr:nvSpPr>
            <xdr:cNvPr id="1054" name="OptionButton設立時取締役15_Other"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192</xdr:row>
          <xdr:rowOff>695325</xdr:rowOff>
        </xdr:from>
        <xdr:to>
          <xdr:col>2</xdr:col>
          <xdr:colOff>4086225</xdr:colOff>
          <xdr:row>193</xdr:row>
          <xdr:rowOff>0</xdr:rowOff>
        </xdr:to>
        <xdr:sp macro="" textlink="">
          <xdr:nvSpPr>
            <xdr:cNvPr id="1055" name="OptionButton設立時取締役16_Japan"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192</xdr:row>
          <xdr:rowOff>1047750</xdr:rowOff>
        </xdr:from>
        <xdr:to>
          <xdr:col>2</xdr:col>
          <xdr:colOff>4086225</xdr:colOff>
          <xdr:row>193</xdr:row>
          <xdr:rowOff>352425</xdr:rowOff>
        </xdr:to>
        <xdr:sp macro="" textlink="">
          <xdr:nvSpPr>
            <xdr:cNvPr id="1056" name="OptionButton設立時取締役16_Other"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203</xdr:row>
          <xdr:rowOff>685800</xdr:rowOff>
        </xdr:from>
        <xdr:to>
          <xdr:col>2</xdr:col>
          <xdr:colOff>4086225</xdr:colOff>
          <xdr:row>203</xdr:row>
          <xdr:rowOff>1038225</xdr:rowOff>
        </xdr:to>
        <xdr:sp macro="" textlink="">
          <xdr:nvSpPr>
            <xdr:cNvPr id="1057" name="OptionButton設立時取締役17_Japan"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203</xdr:row>
          <xdr:rowOff>1038225</xdr:rowOff>
        </xdr:from>
        <xdr:to>
          <xdr:col>2</xdr:col>
          <xdr:colOff>4086225</xdr:colOff>
          <xdr:row>204</xdr:row>
          <xdr:rowOff>342900</xdr:rowOff>
        </xdr:to>
        <xdr:sp macro="" textlink="">
          <xdr:nvSpPr>
            <xdr:cNvPr id="1058" name="OptionButton設立時取締役17_Other"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214</xdr:row>
          <xdr:rowOff>695325</xdr:rowOff>
        </xdr:from>
        <xdr:to>
          <xdr:col>2</xdr:col>
          <xdr:colOff>4086225</xdr:colOff>
          <xdr:row>215</xdr:row>
          <xdr:rowOff>0</xdr:rowOff>
        </xdr:to>
        <xdr:sp macro="" textlink="">
          <xdr:nvSpPr>
            <xdr:cNvPr id="1059" name="OptionButton設立時取締役18_Japan"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214</xdr:row>
          <xdr:rowOff>1047750</xdr:rowOff>
        </xdr:from>
        <xdr:to>
          <xdr:col>2</xdr:col>
          <xdr:colOff>4086225</xdr:colOff>
          <xdr:row>215</xdr:row>
          <xdr:rowOff>352425</xdr:rowOff>
        </xdr:to>
        <xdr:sp macro="" textlink="">
          <xdr:nvSpPr>
            <xdr:cNvPr id="1060" name="OptionButton設立時取締役18_Other"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225</xdr:row>
          <xdr:rowOff>695325</xdr:rowOff>
        </xdr:from>
        <xdr:to>
          <xdr:col>2</xdr:col>
          <xdr:colOff>4095750</xdr:colOff>
          <xdr:row>226</xdr:row>
          <xdr:rowOff>0</xdr:rowOff>
        </xdr:to>
        <xdr:sp macro="" textlink="">
          <xdr:nvSpPr>
            <xdr:cNvPr id="1061" name="OptionButton設立時取締役19_Japan"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225</xdr:row>
          <xdr:rowOff>1047750</xdr:rowOff>
        </xdr:from>
        <xdr:to>
          <xdr:col>2</xdr:col>
          <xdr:colOff>4095750</xdr:colOff>
          <xdr:row>226</xdr:row>
          <xdr:rowOff>352425</xdr:rowOff>
        </xdr:to>
        <xdr:sp macro="" textlink="">
          <xdr:nvSpPr>
            <xdr:cNvPr id="1062" name="OptionButton設立時取締役19_Other"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236</xdr:row>
          <xdr:rowOff>695325</xdr:rowOff>
        </xdr:from>
        <xdr:to>
          <xdr:col>2</xdr:col>
          <xdr:colOff>4086225</xdr:colOff>
          <xdr:row>237</xdr:row>
          <xdr:rowOff>0</xdr:rowOff>
        </xdr:to>
        <xdr:sp macro="" textlink="">
          <xdr:nvSpPr>
            <xdr:cNvPr id="1063" name="OptionButton設立時取締役20_Japan"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236</xdr:row>
          <xdr:rowOff>1038225</xdr:rowOff>
        </xdr:from>
        <xdr:to>
          <xdr:col>2</xdr:col>
          <xdr:colOff>4086225</xdr:colOff>
          <xdr:row>237</xdr:row>
          <xdr:rowOff>342900</xdr:rowOff>
        </xdr:to>
        <xdr:sp macro="" textlink="">
          <xdr:nvSpPr>
            <xdr:cNvPr id="1064" name="OptionButton設立時取締役20_Other"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247</xdr:row>
          <xdr:rowOff>685800</xdr:rowOff>
        </xdr:from>
        <xdr:to>
          <xdr:col>2</xdr:col>
          <xdr:colOff>4086225</xdr:colOff>
          <xdr:row>247</xdr:row>
          <xdr:rowOff>1038225</xdr:rowOff>
        </xdr:to>
        <xdr:sp macro="" textlink="">
          <xdr:nvSpPr>
            <xdr:cNvPr id="1065" name="OptionButton設立時取締役21_Japan"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247</xdr:row>
          <xdr:rowOff>1038225</xdr:rowOff>
        </xdr:from>
        <xdr:to>
          <xdr:col>2</xdr:col>
          <xdr:colOff>4086225</xdr:colOff>
          <xdr:row>248</xdr:row>
          <xdr:rowOff>342900</xdr:rowOff>
        </xdr:to>
        <xdr:sp macro="" textlink="">
          <xdr:nvSpPr>
            <xdr:cNvPr id="1066" name="OptionButton設立時取締役21_Other"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258</xdr:row>
          <xdr:rowOff>704850</xdr:rowOff>
        </xdr:from>
        <xdr:to>
          <xdr:col>2</xdr:col>
          <xdr:colOff>4086225</xdr:colOff>
          <xdr:row>259</xdr:row>
          <xdr:rowOff>9525</xdr:rowOff>
        </xdr:to>
        <xdr:sp macro="" textlink="">
          <xdr:nvSpPr>
            <xdr:cNvPr id="1067" name="OptionButton設立時取締役22_Japan"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259</xdr:row>
          <xdr:rowOff>9525</xdr:rowOff>
        </xdr:from>
        <xdr:to>
          <xdr:col>2</xdr:col>
          <xdr:colOff>4086225</xdr:colOff>
          <xdr:row>259</xdr:row>
          <xdr:rowOff>371475</xdr:rowOff>
        </xdr:to>
        <xdr:sp macro="" textlink="">
          <xdr:nvSpPr>
            <xdr:cNvPr id="1068" name="OptionButton設立時取締役22_Other"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269</xdr:row>
          <xdr:rowOff>695325</xdr:rowOff>
        </xdr:from>
        <xdr:to>
          <xdr:col>2</xdr:col>
          <xdr:colOff>4086225</xdr:colOff>
          <xdr:row>270</xdr:row>
          <xdr:rowOff>0</xdr:rowOff>
        </xdr:to>
        <xdr:sp macro="" textlink="">
          <xdr:nvSpPr>
            <xdr:cNvPr id="1069" name="OptionButton設立時取締役23_Japan"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269</xdr:row>
          <xdr:rowOff>1047750</xdr:rowOff>
        </xdr:from>
        <xdr:to>
          <xdr:col>2</xdr:col>
          <xdr:colOff>4086225</xdr:colOff>
          <xdr:row>270</xdr:row>
          <xdr:rowOff>352425</xdr:rowOff>
        </xdr:to>
        <xdr:sp macro="" textlink="">
          <xdr:nvSpPr>
            <xdr:cNvPr id="1070" name="OptionButton設立時取締役23_Other"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280</xdr:row>
          <xdr:rowOff>695325</xdr:rowOff>
        </xdr:from>
        <xdr:to>
          <xdr:col>2</xdr:col>
          <xdr:colOff>4086225</xdr:colOff>
          <xdr:row>281</xdr:row>
          <xdr:rowOff>0</xdr:rowOff>
        </xdr:to>
        <xdr:sp macro="" textlink="">
          <xdr:nvSpPr>
            <xdr:cNvPr id="1071" name="OptionButton設立時取締役24_Japan"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280</xdr:row>
          <xdr:rowOff>1047750</xdr:rowOff>
        </xdr:from>
        <xdr:to>
          <xdr:col>2</xdr:col>
          <xdr:colOff>4086225</xdr:colOff>
          <xdr:row>281</xdr:row>
          <xdr:rowOff>352425</xdr:rowOff>
        </xdr:to>
        <xdr:sp macro="" textlink="">
          <xdr:nvSpPr>
            <xdr:cNvPr id="1072" name="OptionButton設立時取締役24_Other"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291</xdr:row>
          <xdr:rowOff>695325</xdr:rowOff>
        </xdr:from>
        <xdr:to>
          <xdr:col>2</xdr:col>
          <xdr:colOff>4086225</xdr:colOff>
          <xdr:row>292</xdr:row>
          <xdr:rowOff>0</xdr:rowOff>
        </xdr:to>
        <xdr:sp macro="" textlink="">
          <xdr:nvSpPr>
            <xdr:cNvPr id="1073" name="OptionButton設立時取締役25_Japan"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291</xdr:row>
          <xdr:rowOff>1047750</xdr:rowOff>
        </xdr:from>
        <xdr:to>
          <xdr:col>2</xdr:col>
          <xdr:colOff>4086225</xdr:colOff>
          <xdr:row>292</xdr:row>
          <xdr:rowOff>352425</xdr:rowOff>
        </xdr:to>
        <xdr:sp macro="" textlink="">
          <xdr:nvSpPr>
            <xdr:cNvPr id="1074" name="OptionButton設立時取締役25_Other"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302</xdr:row>
          <xdr:rowOff>704850</xdr:rowOff>
        </xdr:from>
        <xdr:to>
          <xdr:col>2</xdr:col>
          <xdr:colOff>4086225</xdr:colOff>
          <xdr:row>303</xdr:row>
          <xdr:rowOff>9525</xdr:rowOff>
        </xdr:to>
        <xdr:sp macro="" textlink="">
          <xdr:nvSpPr>
            <xdr:cNvPr id="1075" name="OptionButton設立時取締役26_Japan"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302</xdr:row>
          <xdr:rowOff>1047750</xdr:rowOff>
        </xdr:from>
        <xdr:to>
          <xdr:col>2</xdr:col>
          <xdr:colOff>4086225</xdr:colOff>
          <xdr:row>303</xdr:row>
          <xdr:rowOff>352425</xdr:rowOff>
        </xdr:to>
        <xdr:sp macro="" textlink="">
          <xdr:nvSpPr>
            <xdr:cNvPr id="1076" name="OptionButton設立時取締役26_Other"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313</xdr:row>
          <xdr:rowOff>695325</xdr:rowOff>
        </xdr:from>
        <xdr:to>
          <xdr:col>2</xdr:col>
          <xdr:colOff>4095750</xdr:colOff>
          <xdr:row>314</xdr:row>
          <xdr:rowOff>0</xdr:rowOff>
        </xdr:to>
        <xdr:sp macro="" textlink="">
          <xdr:nvSpPr>
            <xdr:cNvPr id="1077" name="OptionButton設立時取締役27_Japan"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313</xdr:row>
          <xdr:rowOff>1047750</xdr:rowOff>
        </xdr:from>
        <xdr:to>
          <xdr:col>2</xdr:col>
          <xdr:colOff>4095750</xdr:colOff>
          <xdr:row>314</xdr:row>
          <xdr:rowOff>352425</xdr:rowOff>
        </xdr:to>
        <xdr:sp macro="" textlink="">
          <xdr:nvSpPr>
            <xdr:cNvPr id="1078" name="OptionButton設立時取締役27_Other"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324</xdr:row>
          <xdr:rowOff>695325</xdr:rowOff>
        </xdr:from>
        <xdr:to>
          <xdr:col>2</xdr:col>
          <xdr:colOff>4086225</xdr:colOff>
          <xdr:row>325</xdr:row>
          <xdr:rowOff>0</xdr:rowOff>
        </xdr:to>
        <xdr:sp macro="" textlink="">
          <xdr:nvSpPr>
            <xdr:cNvPr id="1079" name="OptionButton設立時取締役28_Japan"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324</xdr:row>
          <xdr:rowOff>1047750</xdr:rowOff>
        </xdr:from>
        <xdr:to>
          <xdr:col>2</xdr:col>
          <xdr:colOff>4086225</xdr:colOff>
          <xdr:row>325</xdr:row>
          <xdr:rowOff>352425</xdr:rowOff>
        </xdr:to>
        <xdr:sp macro="" textlink="">
          <xdr:nvSpPr>
            <xdr:cNvPr id="1080" name="OptionButton設立時取締役28_Other"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335</xdr:row>
          <xdr:rowOff>695325</xdr:rowOff>
        </xdr:from>
        <xdr:to>
          <xdr:col>2</xdr:col>
          <xdr:colOff>4095750</xdr:colOff>
          <xdr:row>336</xdr:row>
          <xdr:rowOff>0</xdr:rowOff>
        </xdr:to>
        <xdr:sp macro="" textlink="">
          <xdr:nvSpPr>
            <xdr:cNvPr id="1081" name="OptionButton設立時取締役29_Japan"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335</xdr:row>
          <xdr:rowOff>1047750</xdr:rowOff>
        </xdr:from>
        <xdr:to>
          <xdr:col>2</xdr:col>
          <xdr:colOff>4095750</xdr:colOff>
          <xdr:row>336</xdr:row>
          <xdr:rowOff>352425</xdr:rowOff>
        </xdr:to>
        <xdr:sp macro="" textlink="">
          <xdr:nvSpPr>
            <xdr:cNvPr id="1082" name="OptionButton設立時取締役29_Other"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346</xdr:row>
          <xdr:rowOff>685800</xdr:rowOff>
        </xdr:from>
        <xdr:to>
          <xdr:col>2</xdr:col>
          <xdr:colOff>4105275</xdr:colOff>
          <xdr:row>346</xdr:row>
          <xdr:rowOff>1038225</xdr:rowOff>
        </xdr:to>
        <xdr:sp macro="" textlink="">
          <xdr:nvSpPr>
            <xdr:cNvPr id="1083" name="OptionButton設立時取締役30_Japan"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346</xdr:row>
          <xdr:rowOff>1038225</xdr:rowOff>
        </xdr:from>
        <xdr:to>
          <xdr:col>2</xdr:col>
          <xdr:colOff>4105275</xdr:colOff>
          <xdr:row>347</xdr:row>
          <xdr:rowOff>342900</xdr:rowOff>
        </xdr:to>
        <xdr:sp macro="" textlink="">
          <xdr:nvSpPr>
            <xdr:cNvPr id="1084" name="OptionButton設立時取締役30_Other"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357</xdr:row>
          <xdr:rowOff>685800</xdr:rowOff>
        </xdr:from>
        <xdr:to>
          <xdr:col>2</xdr:col>
          <xdr:colOff>4105275</xdr:colOff>
          <xdr:row>357</xdr:row>
          <xdr:rowOff>1038225</xdr:rowOff>
        </xdr:to>
        <xdr:sp macro="" textlink="">
          <xdr:nvSpPr>
            <xdr:cNvPr id="1085" name="OptionButton設立時取締役31_Japan"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357</xdr:row>
          <xdr:rowOff>1038225</xdr:rowOff>
        </xdr:from>
        <xdr:to>
          <xdr:col>2</xdr:col>
          <xdr:colOff>4105275</xdr:colOff>
          <xdr:row>358</xdr:row>
          <xdr:rowOff>342900</xdr:rowOff>
        </xdr:to>
        <xdr:sp macro="" textlink="">
          <xdr:nvSpPr>
            <xdr:cNvPr id="1086" name="OptionButton設立時取締役31_Other"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368</xdr:row>
          <xdr:rowOff>695325</xdr:rowOff>
        </xdr:from>
        <xdr:to>
          <xdr:col>2</xdr:col>
          <xdr:colOff>4095750</xdr:colOff>
          <xdr:row>369</xdr:row>
          <xdr:rowOff>0</xdr:rowOff>
        </xdr:to>
        <xdr:sp macro="" textlink="">
          <xdr:nvSpPr>
            <xdr:cNvPr id="1087" name="OptionButton設立時取締役32_Japan"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368</xdr:row>
          <xdr:rowOff>1047750</xdr:rowOff>
        </xdr:from>
        <xdr:to>
          <xdr:col>2</xdr:col>
          <xdr:colOff>4095750</xdr:colOff>
          <xdr:row>369</xdr:row>
          <xdr:rowOff>352425</xdr:rowOff>
        </xdr:to>
        <xdr:sp macro="" textlink="">
          <xdr:nvSpPr>
            <xdr:cNvPr id="1088" name="OptionButton設立時取締役32_Other"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379</xdr:row>
          <xdr:rowOff>695325</xdr:rowOff>
        </xdr:from>
        <xdr:to>
          <xdr:col>2</xdr:col>
          <xdr:colOff>4095750</xdr:colOff>
          <xdr:row>380</xdr:row>
          <xdr:rowOff>0</xdr:rowOff>
        </xdr:to>
        <xdr:sp macro="" textlink="">
          <xdr:nvSpPr>
            <xdr:cNvPr id="1089" name="OptionButton設立時取締役33_Japan"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379</xdr:row>
          <xdr:rowOff>1047750</xdr:rowOff>
        </xdr:from>
        <xdr:to>
          <xdr:col>2</xdr:col>
          <xdr:colOff>4095750</xdr:colOff>
          <xdr:row>380</xdr:row>
          <xdr:rowOff>352425</xdr:rowOff>
        </xdr:to>
        <xdr:sp macro="" textlink="">
          <xdr:nvSpPr>
            <xdr:cNvPr id="1090" name="OptionButton設立時取締役33_Other"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390</xdr:row>
          <xdr:rowOff>685800</xdr:rowOff>
        </xdr:from>
        <xdr:to>
          <xdr:col>2</xdr:col>
          <xdr:colOff>4105275</xdr:colOff>
          <xdr:row>390</xdr:row>
          <xdr:rowOff>1038225</xdr:rowOff>
        </xdr:to>
        <xdr:sp macro="" textlink="">
          <xdr:nvSpPr>
            <xdr:cNvPr id="1091" name="OptionButton設立時取締役34_Japan"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1371600</xdr:colOff>
          <xdr:row>390</xdr:row>
          <xdr:rowOff>1038225</xdr:rowOff>
        </xdr:from>
        <xdr:to>
          <xdr:col>2</xdr:col>
          <xdr:colOff>4105275</xdr:colOff>
          <xdr:row>391</xdr:row>
          <xdr:rowOff>342900</xdr:rowOff>
        </xdr:to>
        <xdr:sp macro="" textlink="">
          <xdr:nvSpPr>
            <xdr:cNvPr id="1092" name="OptionButton設立時取締役34_Other"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401</xdr:row>
          <xdr:rowOff>695325</xdr:rowOff>
        </xdr:from>
        <xdr:to>
          <xdr:col>2</xdr:col>
          <xdr:colOff>4095750</xdr:colOff>
          <xdr:row>402</xdr:row>
          <xdr:rowOff>0</xdr:rowOff>
        </xdr:to>
        <xdr:sp macro="" textlink="">
          <xdr:nvSpPr>
            <xdr:cNvPr id="1093" name="OptionButton設立時取締役35_Japan"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401</xdr:row>
          <xdr:rowOff>1047750</xdr:rowOff>
        </xdr:from>
        <xdr:to>
          <xdr:col>2</xdr:col>
          <xdr:colOff>4095750</xdr:colOff>
          <xdr:row>402</xdr:row>
          <xdr:rowOff>352425</xdr:rowOff>
        </xdr:to>
        <xdr:sp macro="" textlink="">
          <xdr:nvSpPr>
            <xdr:cNvPr id="1094" name="OptionButton設立時取締役35_Other"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412</xdr:row>
          <xdr:rowOff>695325</xdr:rowOff>
        </xdr:from>
        <xdr:to>
          <xdr:col>2</xdr:col>
          <xdr:colOff>4095750</xdr:colOff>
          <xdr:row>413</xdr:row>
          <xdr:rowOff>0</xdr:rowOff>
        </xdr:to>
        <xdr:sp macro="" textlink="">
          <xdr:nvSpPr>
            <xdr:cNvPr id="1095" name="OptionButton設立時取締役36_Japan"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412</xdr:row>
          <xdr:rowOff>1047750</xdr:rowOff>
        </xdr:from>
        <xdr:to>
          <xdr:col>2</xdr:col>
          <xdr:colOff>4095750</xdr:colOff>
          <xdr:row>413</xdr:row>
          <xdr:rowOff>352425</xdr:rowOff>
        </xdr:to>
        <xdr:sp macro="" textlink="">
          <xdr:nvSpPr>
            <xdr:cNvPr id="1096" name="OptionButton設立時取締役36_Other"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423</xdr:row>
          <xdr:rowOff>704850</xdr:rowOff>
        </xdr:from>
        <xdr:to>
          <xdr:col>2</xdr:col>
          <xdr:colOff>4086225</xdr:colOff>
          <xdr:row>424</xdr:row>
          <xdr:rowOff>9525</xdr:rowOff>
        </xdr:to>
        <xdr:sp macro="" textlink="">
          <xdr:nvSpPr>
            <xdr:cNvPr id="1097" name="OptionButton設立時取締役37_Japan"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424</xdr:row>
          <xdr:rowOff>9525</xdr:rowOff>
        </xdr:from>
        <xdr:to>
          <xdr:col>2</xdr:col>
          <xdr:colOff>4086225</xdr:colOff>
          <xdr:row>424</xdr:row>
          <xdr:rowOff>371475</xdr:rowOff>
        </xdr:to>
        <xdr:sp macro="" textlink="">
          <xdr:nvSpPr>
            <xdr:cNvPr id="1098" name="OptionButton設立時取締役37_Other"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434</xdr:row>
          <xdr:rowOff>685800</xdr:rowOff>
        </xdr:from>
        <xdr:to>
          <xdr:col>2</xdr:col>
          <xdr:colOff>4086225</xdr:colOff>
          <xdr:row>434</xdr:row>
          <xdr:rowOff>1038225</xdr:rowOff>
        </xdr:to>
        <xdr:sp macro="" textlink="">
          <xdr:nvSpPr>
            <xdr:cNvPr id="1099" name="OptionButton設立時取締役38_Japan"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434</xdr:row>
          <xdr:rowOff>1038225</xdr:rowOff>
        </xdr:from>
        <xdr:to>
          <xdr:col>2</xdr:col>
          <xdr:colOff>4086225</xdr:colOff>
          <xdr:row>435</xdr:row>
          <xdr:rowOff>342900</xdr:rowOff>
        </xdr:to>
        <xdr:sp macro="" textlink="">
          <xdr:nvSpPr>
            <xdr:cNvPr id="1100" name="OptionButton設立時取締役38_Other"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1352550</xdr:colOff>
          <xdr:row>445</xdr:row>
          <xdr:rowOff>704850</xdr:rowOff>
        </xdr:from>
        <xdr:to>
          <xdr:col>2</xdr:col>
          <xdr:colOff>4095750</xdr:colOff>
          <xdr:row>446</xdr:row>
          <xdr:rowOff>9525</xdr:rowOff>
        </xdr:to>
        <xdr:sp macro="" textlink="">
          <xdr:nvSpPr>
            <xdr:cNvPr id="1101" name="OptionButton設立時取締役39_Japan"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1362075</xdr:colOff>
          <xdr:row>445</xdr:row>
          <xdr:rowOff>1047750</xdr:rowOff>
        </xdr:from>
        <xdr:to>
          <xdr:col>2</xdr:col>
          <xdr:colOff>4095750</xdr:colOff>
          <xdr:row>446</xdr:row>
          <xdr:rowOff>352425</xdr:rowOff>
        </xdr:to>
        <xdr:sp macro="" textlink="">
          <xdr:nvSpPr>
            <xdr:cNvPr id="1102" name="OptionButton設立時取締役39_Other"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456</xdr:row>
          <xdr:rowOff>695325</xdr:rowOff>
        </xdr:from>
        <xdr:to>
          <xdr:col>2</xdr:col>
          <xdr:colOff>4086225</xdr:colOff>
          <xdr:row>457</xdr:row>
          <xdr:rowOff>0</xdr:rowOff>
        </xdr:to>
        <xdr:sp macro="" textlink="">
          <xdr:nvSpPr>
            <xdr:cNvPr id="1103" name="OptionButton設立時取締役40_Japan"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456</xdr:row>
          <xdr:rowOff>1047750</xdr:rowOff>
        </xdr:from>
        <xdr:to>
          <xdr:col>2</xdr:col>
          <xdr:colOff>4086225</xdr:colOff>
          <xdr:row>457</xdr:row>
          <xdr:rowOff>352425</xdr:rowOff>
        </xdr:to>
        <xdr:sp macro="" textlink="">
          <xdr:nvSpPr>
            <xdr:cNvPr id="1104" name="OptionButton設立時取締役40_Other"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467</xdr:row>
          <xdr:rowOff>685800</xdr:rowOff>
        </xdr:from>
        <xdr:to>
          <xdr:col>2</xdr:col>
          <xdr:colOff>4086225</xdr:colOff>
          <xdr:row>467</xdr:row>
          <xdr:rowOff>1038225</xdr:rowOff>
        </xdr:to>
        <xdr:sp macro="" textlink="">
          <xdr:nvSpPr>
            <xdr:cNvPr id="1105" name="OptionButton設立時取締役41_Japan"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467</xdr:row>
          <xdr:rowOff>1038225</xdr:rowOff>
        </xdr:from>
        <xdr:to>
          <xdr:col>2</xdr:col>
          <xdr:colOff>4086225</xdr:colOff>
          <xdr:row>468</xdr:row>
          <xdr:rowOff>342900</xdr:rowOff>
        </xdr:to>
        <xdr:sp macro="" textlink="">
          <xdr:nvSpPr>
            <xdr:cNvPr id="1106" name="OptionButton設立時取締役41_Other"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478</xdr:row>
          <xdr:rowOff>685800</xdr:rowOff>
        </xdr:from>
        <xdr:to>
          <xdr:col>2</xdr:col>
          <xdr:colOff>4086225</xdr:colOff>
          <xdr:row>478</xdr:row>
          <xdr:rowOff>1038225</xdr:rowOff>
        </xdr:to>
        <xdr:sp macro="" textlink="">
          <xdr:nvSpPr>
            <xdr:cNvPr id="1107" name="OptionButton設立時取締役42_Japan"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478</xdr:row>
          <xdr:rowOff>1038225</xdr:rowOff>
        </xdr:from>
        <xdr:to>
          <xdr:col>2</xdr:col>
          <xdr:colOff>4086225</xdr:colOff>
          <xdr:row>479</xdr:row>
          <xdr:rowOff>342900</xdr:rowOff>
        </xdr:to>
        <xdr:sp macro="" textlink="">
          <xdr:nvSpPr>
            <xdr:cNvPr id="1108" name="OptionButton設立時取締役42_Other"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489</xdr:row>
          <xdr:rowOff>685800</xdr:rowOff>
        </xdr:from>
        <xdr:to>
          <xdr:col>2</xdr:col>
          <xdr:colOff>4076700</xdr:colOff>
          <xdr:row>489</xdr:row>
          <xdr:rowOff>1038225</xdr:rowOff>
        </xdr:to>
        <xdr:sp macro="" textlink="">
          <xdr:nvSpPr>
            <xdr:cNvPr id="1109" name="OptionButton設立時取締役43_Japan"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489</xdr:row>
          <xdr:rowOff>1038225</xdr:rowOff>
        </xdr:from>
        <xdr:to>
          <xdr:col>2</xdr:col>
          <xdr:colOff>4076700</xdr:colOff>
          <xdr:row>490</xdr:row>
          <xdr:rowOff>342900</xdr:rowOff>
        </xdr:to>
        <xdr:sp macro="" textlink="">
          <xdr:nvSpPr>
            <xdr:cNvPr id="1110" name="OptionButton設立時取締役43_Other"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500</xdr:row>
          <xdr:rowOff>685800</xdr:rowOff>
        </xdr:from>
        <xdr:to>
          <xdr:col>2</xdr:col>
          <xdr:colOff>4076700</xdr:colOff>
          <xdr:row>500</xdr:row>
          <xdr:rowOff>1038225</xdr:rowOff>
        </xdr:to>
        <xdr:sp macro="" textlink="">
          <xdr:nvSpPr>
            <xdr:cNvPr id="1111" name="OptionButton設立時取締役44_Japan"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500</xdr:row>
          <xdr:rowOff>1038225</xdr:rowOff>
        </xdr:from>
        <xdr:to>
          <xdr:col>2</xdr:col>
          <xdr:colOff>4076700</xdr:colOff>
          <xdr:row>501</xdr:row>
          <xdr:rowOff>342900</xdr:rowOff>
        </xdr:to>
        <xdr:sp macro="" textlink="">
          <xdr:nvSpPr>
            <xdr:cNvPr id="1112" name="OptionButton設立時取締役44_Other"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511</xdr:row>
          <xdr:rowOff>695325</xdr:rowOff>
        </xdr:from>
        <xdr:to>
          <xdr:col>2</xdr:col>
          <xdr:colOff>4086225</xdr:colOff>
          <xdr:row>512</xdr:row>
          <xdr:rowOff>0</xdr:rowOff>
        </xdr:to>
        <xdr:sp macro="" textlink="">
          <xdr:nvSpPr>
            <xdr:cNvPr id="1113" name="OptionButton設立時取締役45_Japan"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511</xdr:row>
          <xdr:rowOff>1047750</xdr:rowOff>
        </xdr:from>
        <xdr:to>
          <xdr:col>2</xdr:col>
          <xdr:colOff>4086225</xdr:colOff>
          <xdr:row>512</xdr:row>
          <xdr:rowOff>352425</xdr:rowOff>
        </xdr:to>
        <xdr:sp macro="" textlink="">
          <xdr:nvSpPr>
            <xdr:cNvPr id="1114" name="OptionButton設立時取締役45_Other"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522</xdr:row>
          <xdr:rowOff>695325</xdr:rowOff>
        </xdr:from>
        <xdr:to>
          <xdr:col>2</xdr:col>
          <xdr:colOff>4086225</xdr:colOff>
          <xdr:row>523</xdr:row>
          <xdr:rowOff>0</xdr:rowOff>
        </xdr:to>
        <xdr:sp macro="" textlink="">
          <xdr:nvSpPr>
            <xdr:cNvPr id="1115" name="OptionButton設立時取締役46_Japan"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522</xdr:row>
          <xdr:rowOff>1047750</xdr:rowOff>
        </xdr:from>
        <xdr:to>
          <xdr:col>2</xdr:col>
          <xdr:colOff>4086225</xdr:colOff>
          <xdr:row>523</xdr:row>
          <xdr:rowOff>352425</xdr:rowOff>
        </xdr:to>
        <xdr:sp macro="" textlink="">
          <xdr:nvSpPr>
            <xdr:cNvPr id="1116" name="OptionButton設立時取締役46_Other"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533</xdr:row>
          <xdr:rowOff>704850</xdr:rowOff>
        </xdr:from>
        <xdr:to>
          <xdr:col>2</xdr:col>
          <xdr:colOff>4086225</xdr:colOff>
          <xdr:row>534</xdr:row>
          <xdr:rowOff>9525</xdr:rowOff>
        </xdr:to>
        <xdr:sp macro="" textlink="">
          <xdr:nvSpPr>
            <xdr:cNvPr id="1117" name="OptionButton設立時取締役47_Japan"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533</xdr:row>
          <xdr:rowOff>1047750</xdr:rowOff>
        </xdr:from>
        <xdr:to>
          <xdr:col>2</xdr:col>
          <xdr:colOff>4086225</xdr:colOff>
          <xdr:row>534</xdr:row>
          <xdr:rowOff>352425</xdr:rowOff>
        </xdr:to>
        <xdr:sp macro="" textlink="">
          <xdr:nvSpPr>
            <xdr:cNvPr id="1118" name="OptionButton設立時取締役47_Other"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544</xdr:row>
          <xdr:rowOff>695325</xdr:rowOff>
        </xdr:from>
        <xdr:to>
          <xdr:col>2</xdr:col>
          <xdr:colOff>4086225</xdr:colOff>
          <xdr:row>545</xdr:row>
          <xdr:rowOff>0</xdr:rowOff>
        </xdr:to>
        <xdr:sp macro="" textlink="">
          <xdr:nvSpPr>
            <xdr:cNvPr id="1119" name="OptionButton設立時取締役48_Japan"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544</xdr:row>
          <xdr:rowOff>1047750</xdr:rowOff>
        </xdr:from>
        <xdr:to>
          <xdr:col>2</xdr:col>
          <xdr:colOff>4086225</xdr:colOff>
          <xdr:row>545</xdr:row>
          <xdr:rowOff>352425</xdr:rowOff>
        </xdr:to>
        <xdr:sp macro="" textlink="">
          <xdr:nvSpPr>
            <xdr:cNvPr id="1120" name="OptionButton設立時取締役48_Other"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555</xdr:row>
          <xdr:rowOff>695325</xdr:rowOff>
        </xdr:from>
        <xdr:to>
          <xdr:col>2</xdr:col>
          <xdr:colOff>4086225</xdr:colOff>
          <xdr:row>556</xdr:row>
          <xdr:rowOff>0</xdr:rowOff>
        </xdr:to>
        <xdr:sp macro="" textlink="">
          <xdr:nvSpPr>
            <xdr:cNvPr id="1121" name="OptionButton設立時取締役49_Japan"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555</xdr:row>
          <xdr:rowOff>1047750</xdr:rowOff>
        </xdr:from>
        <xdr:to>
          <xdr:col>2</xdr:col>
          <xdr:colOff>4086225</xdr:colOff>
          <xdr:row>556</xdr:row>
          <xdr:rowOff>352425</xdr:rowOff>
        </xdr:to>
        <xdr:sp macro="" textlink="">
          <xdr:nvSpPr>
            <xdr:cNvPr id="1122" name="OptionButton設立時取締役49_Other"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566</xdr:row>
          <xdr:rowOff>695325</xdr:rowOff>
        </xdr:from>
        <xdr:to>
          <xdr:col>2</xdr:col>
          <xdr:colOff>4086225</xdr:colOff>
          <xdr:row>567</xdr:row>
          <xdr:rowOff>0</xdr:rowOff>
        </xdr:to>
        <xdr:sp macro="" textlink="">
          <xdr:nvSpPr>
            <xdr:cNvPr id="1124" name="OptionButton設立時取締役50_Japan"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1343025</xdr:colOff>
          <xdr:row>566</xdr:row>
          <xdr:rowOff>1047750</xdr:rowOff>
        </xdr:from>
        <xdr:to>
          <xdr:col>2</xdr:col>
          <xdr:colOff>4086225</xdr:colOff>
          <xdr:row>567</xdr:row>
          <xdr:rowOff>352425</xdr:rowOff>
        </xdr:to>
        <xdr:sp macro="" textlink="">
          <xdr:nvSpPr>
            <xdr:cNvPr id="1125" name="OptionButton設立時取締役50_Other"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594</xdr:row>
          <xdr:rowOff>685800</xdr:rowOff>
        </xdr:from>
        <xdr:to>
          <xdr:col>2</xdr:col>
          <xdr:colOff>4086225</xdr:colOff>
          <xdr:row>594</xdr:row>
          <xdr:rowOff>1038225</xdr:rowOff>
        </xdr:to>
        <xdr:sp macro="" textlink="">
          <xdr:nvSpPr>
            <xdr:cNvPr id="1127" name="OptionButton発起人1_Japan"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594</xdr:row>
          <xdr:rowOff>1028700</xdr:rowOff>
        </xdr:from>
        <xdr:to>
          <xdr:col>2</xdr:col>
          <xdr:colOff>4086225</xdr:colOff>
          <xdr:row>595</xdr:row>
          <xdr:rowOff>333375</xdr:rowOff>
        </xdr:to>
        <xdr:sp macro="" textlink="">
          <xdr:nvSpPr>
            <xdr:cNvPr id="1128" name="OptionButton発起人1_Other"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614</xdr:row>
          <xdr:rowOff>695325</xdr:rowOff>
        </xdr:from>
        <xdr:to>
          <xdr:col>2</xdr:col>
          <xdr:colOff>4086225</xdr:colOff>
          <xdr:row>615</xdr:row>
          <xdr:rowOff>0</xdr:rowOff>
        </xdr:to>
        <xdr:sp macro="" textlink="">
          <xdr:nvSpPr>
            <xdr:cNvPr id="1129" name="OptionButton発起人2_Japan"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614</xdr:row>
          <xdr:rowOff>1038225</xdr:rowOff>
        </xdr:from>
        <xdr:to>
          <xdr:col>2</xdr:col>
          <xdr:colOff>4086225</xdr:colOff>
          <xdr:row>615</xdr:row>
          <xdr:rowOff>352425</xdr:rowOff>
        </xdr:to>
        <xdr:sp macro="" textlink="">
          <xdr:nvSpPr>
            <xdr:cNvPr id="1130" name="OptionButton発起人2_Other"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1304925</xdr:colOff>
          <xdr:row>634</xdr:row>
          <xdr:rowOff>695325</xdr:rowOff>
        </xdr:from>
        <xdr:to>
          <xdr:col>2</xdr:col>
          <xdr:colOff>4067175</xdr:colOff>
          <xdr:row>635</xdr:row>
          <xdr:rowOff>0</xdr:rowOff>
        </xdr:to>
        <xdr:sp macro="" textlink="">
          <xdr:nvSpPr>
            <xdr:cNvPr id="1131" name="OptionButton発起人3_Japan"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1304925</xdr:colOff>
          <xdr:row>635</xdr:row>
          <xdr:rowOff>0</xdr:rowOff>
        </xdr:from>
        <xdr:to>
          <xdr:col>2</xdr:col>
          <xdr:colOff>4067175</xdr:colOff>
          <xdr:row>635</xdr:row>
          <xdr:rowOff>361950</xdr:rowOff>
        </xdr:to>
        <xdr:sp macro="" textlink="">
          <xdr:nvSpPr>
            <xdr:cNvPr id="1132" name="OptionButton発起人3_Other"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579</xdr:row>
          <xdr:rowOff>704850</xdr:rowOff>
        </xdr:from>
        <xdr:to>
          <xdr:col>2</xdr:col>
          <xdr:colOff>4095750</xdr:colOff>
          <xdr:row>580</xdr:row>
          <xdr:rowOff>9525</xdr:rowOff>
        </xdr:to>
        <xdr:sp macro="" textlink="">
          <xdr:nvSpPr>
            <xdr:cNvPr id="1146" name="OptionButton監査役_Japan"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1333500</xdr:colOff>
          <xdr:row>580</xdr:row>
          <xdr:rowOff>9525</xdr:rowOff>
        </xdr:from>
        <xdr:to>
          <xdr:col>2</xdr:col>
          <xdr:colOff>4095750</xdr:colOff>
          <xdr:row>580</xdr:row>
          <xdr:rowOff>371475</xdr:rowOff>
        </xdr:to>
        <xdr:sp macro="" textlink="">
          <xdr:nvSpPr>
            <xdr:cNvPr id="1147" name="OptionButton監査役_Other"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136073</xdr:colOff>
      <xdr:row>81</xdr:row>
      <xdr:rowOff>87086</xdr:rowOff>
    </xdr:from>
    <xdr:to>
      <xdr:col>21</xdr:col>
      <xdr:colOff>204109</xdr:colOff>
      <xdr:row>90</xdr:row>
      <xdr:rowOff>20411</xdr:rowOff>
    </xdr:to>
    <xdr:pic>
      <xdr:nvPicPr>
        <xdr:cNvPr id="73" name="図 72">
          <a:extLst>
            <a:ext uri="{FF2B5EF4-FFF2-40B4-BE49-F238E27FC236}">
              <a16:creationId xmlns:a16="http://schemas.microsoft.com/office/drawing/2014/main" id="{00000000-0008-0000-0400-00004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7" y="18354675"/>
          <a:ext cx="5592536" cy="1280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198779</xdr:colOff>
      <xdr:row>0</xdr:row>
      <xdr:rowOff>149086</xdr:rowOff>
    </xdr:from>
    <xdr:to>
      <xdr:col>20</xdr:col>
      <xdr:colOff>124236</xdr:colOff>
      <xdr:row>5</xdr:row>
      <xdr:rowOff>74542</xdr:rowOff>
    </xdr:to>
    <xdr:grpSp>
      <xdr:nvGrpSpPr>
        <xdr:cNvPr id="2" name="Group 3620">
          <a:extLst>
            <a:ext uri="{FF2B5EF4-FFF2-40B4-BE49-F238E27FC236}">
              <a16:creationId xmlns:a16="http://schemas.microsoft.com/office/drawing/2014/main" id="{00000000-0008-0000-0600-000002000000}"/>
            </a:ext>
          </a:extLst>
        </xdr:cNvPr>
        <xdr:cNvGrpSpPr/>
      </xdr:nvGrpSpPr>
      <xdr:grpSpPr>
        <a:xfrm>
          <a:off x="3355636" y="149086"/>
          <a:ext cx="714671" cy="673849"/>
          <a:chOff x="0" y="0"/>
          <a:chExt cx="971550" cy="962025"/>
        </a:xfrm>
      </xdr:grpSpPr>
      <xdr:sp macro="" textlink="">
        <xdr:nvSpPr>
          <xdr:cNvPr id="3" name="Shape 830">
            <a:extLst>
              <a:ext uri="{FF2B5EF4-FFF2-40B4-BE49-F238E27FC236}">
                <a16:creationId xmlns:a16="http://schemas.microsoft.com/office/drawing/2014/main" id="{00000000-0008-0000-0600-000003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4" name="Rectangle 831">
            <a:extLst>
              <a:ext uri="{FF2B5EF4-FFF2-40B4-BE49-F238E27FC236}">
                <a16:creationId xmlns:a16="http://schemas.microsoft.com/office/drawing/2014/main" id="{00000000-0008-0000-0600-000004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5" name="Rectangle 832">
            <a:extLst>
              <a:ext uri="{FF2B5EF4-FFF2-40B4-BE49-F238E27FC236}">
                <a16:creationId xmlns:a16="http://schemas.microsoft.com/office/drawing/2014/main" id="{00000000-0008-0000-0600-000005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21</xdr:col>
      <xdr:colOff>57975</xdr:colOff>
      <xdr:row>1</xdr:row>
      <xdr:rowOff>8281</xdr:rowOff>
    </xdr:from>
    <xdr:to>
      <xdr:col>24</xdr:col>
      <xdr:colOff>182214</xdr:colOff>
      <xdr:row>5</xdr:row>
      <xdr:rowOff>82824</xdr:rowOff>
    </xdr:to>
    <xdr:grpSp>
      <xdr:nvGrpSpPr>
        <xdr:cNvPr id="6" name="Group 3620">
          <a:extLst>
            <a:ext uri="{FF2B5EF4-FFF2-40B4-BE49-F238E27FC236}">
              <a16:creationId xmlns:a16="http://schemas.microsoft.com/office/drawing/2014/main" id="{00000000-0008-0000-0600-000006000000}"/>
            </a:ext>
          </a:extLst>
        </xdr:cNvPr>
        <xdr:cNvGrpSpPr/>
      </xdr:nvGrpSpPr>
      <xdr:grpSpPr>
        <a:xfrm>
          <a:off x="4201350" y="157960"/>
          <a:ext cx="716150" cy="673257"/>
          <a:chOff x="0" y="0"/>
          <a:chExt cx="971550" cy="962025"/>
        </a:xfrm>
      </xdr:grpSpPr>
      <xdr:sp macro="" textlink="">
        <xdr:nvSpPr>
          <xdr:cNvPr id="7" name="Shape 830">
            <a:extLst>
              <a:ext uri="{FF2B5EF4-FFF2-40B4-BE49-F238E27FC236}">
                <a16:creationId xmlns:a16="http://schemas.microsoft.com/office/drawing/2014/main" id="{00000000-0008-0000-0600-000007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8" name="Rectangle 831">
            <a:extLst>
              <a:ext uri="{FF2B5EF4-FFF2-40B4-BE49-F238E27FC236}">
                <a16:creationId xmlns:a16="http://schemas.microsoft.com/office/drawing/2014/main" id="{00000000-0008-0000-0600-000008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9" name="Rectangle 832">
            <a:extLst>
              <a:ext uri="{FF2B5EF4-FFF2-40B4-BE49-F238E27FC236}">
                <a16:creationId xmlns:a16="http://schemas.microsoft.com/office/drawing/2014/main" id="{00000000-0008-0000-0600-000009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25</xdr:col>
      <xdr:colOff>107674</xdr:colOff>
      <xdr:row>0</xdr:row>
      <xdr:rowOff>140804</xdr:rowOff>
    </xdr:from>
    <xdr:to>
      <xdr:col>29</xdr:col>
      <xdr:colOff>33130</xdr:colOff>
      <xdr:row>5</xdr:row>
      <xdr:rowOff>66260</xdr:rowOff>
    </xdr:to>
    <xdr:grpSp>
      <xdr:nvGrpSpPr>
        <xdr:cNvPr id="10" name="Group 3620">
          <a:extLst>
            <a:ext uri="{FF2B5EF4-FFF2-40B4-BE49-F238E27FC236}">
              <a16:creationId xmlns:a16="http://schemas.microsoft.com/office/drawing/2014/main" id="{00000000-0008-0000-0600-00000A000000}"/>
            </a:ext>
          </a:extLst>
        </xdr:cNvPr>
        <xdr:cNvGrpSpPr/>
      </xdr:nvGrpSpPr>
      <xdr:grpSpPr>
        <a:xfrm>
          <a:off x="5040263" y="140804"/>
          <a:ext cx="714671" cy="673849"/>
          <a:chOff x="0" y="0"/>
          <a:chExt cx="971550" cy="962025"/>
        </a:xfrm>
      </xdr:grpSpPr>
      <xdr:sp macro="" textlink="">
        <xdr:nvSpPr>
          <xdr:cNvPr id="11" name="Shape 830">
            <a:extLst>
              <a:ext uri="{FF2B5EF4-FFF2-40B4-BE49-F238E27FC236}">
                <a16:creationId xmlns:a16="http://schemas.microsoft.com/office/drawing/2014/main" id="{00000000-0008-0000-0600-00000B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12" name="Rectangle 831">
            <a:extLst>
              <a:ext uri="{FF2B5EF4-FFF2-40B4-BE49-F238E27FC236}">
                <a16:creationId xmlns:a16="http://schemas.microsoft.com/office/drawing/2014/main" id="{00000000-0008-0000-0600-00000C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13" name="Rectangle 832">
            <a:extLst>
              <a:ext uri="{FF2B5EF4-FFF2-40B4-BE49-F238E27FC236}">
                <a16:creationId xmlns:a16="http://schemas.microsoft.com/office/drawing/2014/main" id="{00000000-0008-0000-0600-00000D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25</xdr:col>
      <xdr:colOff>107672</xdr:colOff>
      <xdr:row>23</xdr:row>
      <xdr:rowOff>149081</xdr:rowOff>
    </xdr:from>
    <xdr:to>
      <xdr:col>29</xdr:col>
      <xdr:colOff>33128</xdr:colOff>
      <xdr:row>27</xdr:row>
      <xdr:rowOff>57972</xdr:rowOff>
    </xdr:to>
    <xdr:grpSp>
      <xdr:nvGrpSpPr>
        <xdr:cNvPr id="14" name="Group 3620">
          <a:extLst>
            <a:ext uri="{FF2B5EF4-FFF2-40B4-BE49-F238E27FC236}">
              <a16:creationId xmlns:a16="http://schemas.microsoft.com/office/drawing/2014/main" id="{00000000-0008-0000-0600-00000E000000}"/>
            </a:ext>
          </a:extLst>
        </xdr:cNvPr>
        <xdr:cNvGrpSpPr/>
      </xdr:nvGrpSpPr>
      <xdr:grpSpPr>
        <a:xfrm>
          <a:off x="5040261" y="5768831"/>
          <a:ext cx="714671" cy="670891"/>
          <a:chOff x="0" y="0"/>
          <a:chExt cx="971550" cy="962025"/>
        </a:xfrm>
      </xdr:grpSpPr>
      <xdr:sp macro="" textlink="">
        <xdr:nvSpPr>
          <xdr:cNvPr id="15" name="Shape 830">
            <a:extLst>
              <a:ext uri="{FF2B5EF4-FFF2-40B4-BE49-F238E27FC236}">
                <a16:creationId xmlns:a16="http://schemas.microsoft.com/office/drawing/2014/main" id="{00000000-0008-0000-0600-00000F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16" name="Rectangle 831">
            <a:extLst>
              <a:ext uri="{FF2B5EF4-FFF2-40B4-BE49-F238E27FC236}">
                <a16:creationId xmlns:a16="http://schemas.microsoft.com/office/drawing/2014/main" id="{00000000-0008-0000-0600-000010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17" name="Rectangle 832">
            <a:extLst>
              <a:ext uri="{FF2B5EF4-FFF2-40B4-BE49-F238E27FC236}">
                <a16:creationId xmlns:a16="http://schemas.microsoft.com/office/drawing/2014/main" id="{00000000-0008-0000-0600-000011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25</xdr:col>
      <xdr:colOff>107667</xdr:colOff>
      <xdr:row>33</xdr:row>
      <xdr:rowOff>107672</xdr:rowOff>
    </xdr:from>
    <xdr:to>
      <xdr:col>29</xdr:col>
      <xdr:colOff>33123</xdr:colOff>
      <xdr:row>37</xdr:row>
      <xdr:rowOff>16563</xdr:rowOff>
    </xdr:to>
    <xdr:grpSp>
      <xdr:nvGrpSpPr>
        <xdr:cNvPr id="22" name="Group 3620">
          <a:extLst>
            <a:ext uri="{FF2B5EF4-FFF2-40B4-BE49-F238E27FC236}">
              <a16:creationId xmlns:a16="http://schemas.microsoft.com/office/drawing/2014/main" id="{00000000-0008-0000-0600-000016000000}"/>
            </a:ext>
          </a:extLst>
        </xdr:cNvPr>
        <xdr:cNvGrpSpPr/>
      </xdr:nvGrpSpPr>
      <xdr:grpSpPr>
        <a:xfrm>
          <a:off x="5040256" y="6640286"/>
          <a:ext cx="714671" cy="0"/>
          <a:chOff x="0" y="0"/>
          <a:chExt cx="971550" cy="962025"/>
        </a:xfrm>
      </xdr:grpSpPr>
      <xdr:sp macro="" textlink="">
        <xdr:nvSpPr>
          <xdr:cNvPr id="23" name="Shape 830">
            <a:extLst>
              <a:ext uri="{FF2B5EF4-FFF2-40B4-BE49-F238E27FC236}">
                <a16:creationId xmlns:a16="http://schemas.microsoft.com/office/drawing/2014/main" id="{00000000-0008-0000-0600-000017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24" name="Rectangle 831">
            <a:extLst>
              <a:ext uri="{FF2B5EF4-FFF2-40B4-BE49-F238E27FC236}">
                <a16:creationId xmlns:a16="http://schemas.microsoft.com/office/drawing/2014/main" id="{00000000-0008-0000-0600-000018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25" name="Rectangle 832">
            <a:extLst>
              <a:ext uri="{FF2B5EF4-FFF2-40B4-BE49-F238E27FC236}">
                <a16:creationId xmlns:a16="http://schemas.microsoft.com/office/drawing/2014/main" id="{00000000-0008-0000-0600-000019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twoCellAnchor>
    <xdr:from>
      <xdr:col>25</xdr:col>
      <xdr:colOff>91104</xdr:colOff>
      <xdr:row>28</xdr:row>
      <xdr:rowOff>124236</xdr:rowOff>
    </xdr:from>
    <xdr:to>
      <xdr:col>29</xdr:col>
      <xdr:colOff>16560</xdr:colOff>
      <xdr:row>32</xdr:row>
      <xdr:rowOff>33127</xdr:rowOff>
    </xdr:to>
    <xdr:grpSp>
      <xdr:nvGrpSpPr>
        <xdr:cNvPr id="26" name="Group 3620">
          <a:extLst>
            <a:ext uri="{FF2B5EF4-FFF2-40B4-BE49-F238E27FC236}">
              <a16:creationId xmlns:a16="http://schemas.microsoft.com/office/drawing/2014/main" id="{00000000-0008-0000-0600-00001A000000}"/>
            </a:ext>
          </a:extLst>
        </xdr:cNvPr>
        <xdr:cNvGrpSpPr/>
      </xdr:nvGrpSpPr>
      <xdr:grpSpPr>
        <a:xfrm>
          <a:off x="5023693" y="6640286"/>
          <a:ext cx="714671" cy="0"/>
          <a:chOff x="0" y="0"/>
          <a:chExt cx="971550" cy="962025"/>
        </a:xfrm>
      </xdr:grpSpPr>
      <xdr:sp macro="" textlink="">
        <xdr:nvSpPr>
          <xdr:cNvPr id="27" name="Shape 830">
            <a:extLst>
              <a:ext uri="{FF2B5EF4-FFF2-40B4-BE49-F238E27FC236}">
                <a16:creationId xmlns:a16="http://schemas.microsoft.com/office/drawing/2014/main" id="{00000000-0008-0000-0600-00001B000000}"/>
              </a:ext>
            </a:extLst>
          </xdr:cNvPr>
          <xdr:cNvSpPr/>
        </xdr:nvSpPr>
        <xdr:spPr>
          <a:xfrm>
            <a:off x="0" y="0"/>
            <a:ext cx="971550" cy="962025"/>
          </a:xfrm>
          <a:custGeom>
            <a:avLst/>
            <a:gdLst/>
            <a:ahLst/>
            <a:cxnLst/>
            <a:rect l="0" t="0" r="0" b="0"/>
            <a:pathLst>
              <a:path w="971550" h="962025">
                <a:moveTo>
                  <a:pt x="485775" y="0"/>
                </a:moveTo>
                <a:cubicBezTo>
                  <a:pt x="217424" y="0"/>
                  <a:pt x="0" y="215392"/>
                  <a:pt x="0" y="481075"/>
                </a:cubicBezTo>
                <a:cubicBezTo>
                  <a:pt x="0" y="746633"/>
                  <a:pt x="217424" y="962025"/>
                  <a:pt x="485775" y="962025"/>
                </a:cubicBezTo>
                <a:cubicBezTo>
                  <a:pt x="754126" y="962025"/>
                  <a:pt x="971550" y="746633"/>
                  <a:pt x="971550" y="481075"/>
                </a:cubicBezTo>
                <a:cubicBezTo>
                  <a:pt x="971550" y="215392"/>
                  <a:pt x="754126" y="0"/>
                  <a:pt x="485775" y="0"/>
                </a:cubicBezTo>
                <a:close/>
              </a:path>
            </a:pathLst>
          </a:custGeom>
          <a:ln w="9525" cap="rnd">
            <a:custDash>
              <a:ds d="1" sp="150000"/>
            </a:custDash>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28" name="Rectangle 831">
            <a:extLst>
              <a:ext uri="{FF2B5EF4-FFF2-40B4-BE49-F238E27FC236}">
                <a16:creationId xmlns:a16="http://schemas.microsoft.com/office/drawing/2014/main" id="{00000000-0008-0000-0600-00001C000000}"/>
              </a:ext>
            </a:extLst>
          </xdr:cNvPr>
          <xdr:cNvSpPr/>
        </xdr:nvSpPr>
        <xdr:spPr>
          <a:xfrm>
            <a:off x="199390" y="223747"/>
            <a:ext cx="42262" cy="145338"/>
          </a:xfrm>
          <a:prstGeom prst="rect">
            <a:avLst/>
          </a:prstGeom>
          <a:ln>
            <a:noFill/>
          </a:ln>
        </xdr:spPr>
        <xdr:txBody>
          <a:bodyPr vert="horz" wrap="square" lIns="0" tIns="0" rIns="0" bIns="0" rtlCol="0">
            <a:noAutofit/>
          </a:bodyPr>
          <a:lstStyle/>
          <a:p>
            <a:pPr>
              <a:lnSpc>
                <a:spcPct val="107000"/>
              </a:lnSpc>
              <a:spcAft>
                <a:spcPts val="800"/>
              </a:spcAft>
            </a:pPr>
            <a:r>
              <a:rPr lang="ja-JP" sz="9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sp macro="" textlink="">
        <xdr:nvSpPr>
          <xdr:cNvPr id="29" name="Rectangle 832">
            <a:extLst>
              <a:ext uri="{FF2B5EF4-FFF2-40B4-BE49-F238E27FC236}">
                <a16:creationId xmlns:a16="http://schemas.microsoft.com/office/drawing/2014/main" id="{00000000-0008-0000-0600-00001D000000}"/>
              </a:ext>
            </a:extLst>
          </xdr:cNvPr>
          <xdr:cNvSpPr/>
        </xdr:nvSpPr>
        <xdr:spPr>
          <a:xfrm>
            <a:off x="324358" y="679304"/>
            <a:ext cx="37753" cy="129835"/>
          </a:xfrm>
          <a:prstGeom prst="rect">
            <a:avLst/>
          </a:prstGeom>
          <a:ln>
            <a:noFill/>
          </a:ln>
        </xdr:spPr>
        <xdr:txBody>
          <a:bodyPr vert="horz" wrap="square" lIns="0" tIns="0" rIns="0" bIns="0" rtlCol="0">
            <a:noAutofit/>
          </a:bodyPr>
          <a:lstStyle/>
          <a:p>
            <a:pPr>
              <a:lnSpc>
                <a:spcPct val="107000"/>
              </a:lnSpc>
              <a:spcAft>
                <a:spcPts val="800"/>
              </a:spcAft>
            </a:pPr>
            <a:r>
              <a:rPr lang="ja-JP" sz="800" kern="100">
                <a:solidFill>
                  <a:srgbClr val="000000"/>
                </a:solidFill>
                <a:effectLst/>
                <a:latin typeface="Calibri" panose="020F0502020204030204" pitchFamily="34" charset="0"/>
                <a:ea typeface="Century" panose="02040604050505020304" pitchFamily="18" charset="0"/>
                <a:cs typeface="Century" panose="02040604050505020304" pitchFamily="18" charset="0"/>
              </a:rPr>
              <a:t> </a:t>
            </a:r>
            <a:endParaRPr lang="ja-JP" sz="1100" kern="100">
              <a:solidFill>
                <a:srgbClr val="000000"/>
              </a:solidFill>
              <a:effectLst/>
              <a:latin typeface="Calibri" panose="020F0502020204030204" pitchFamily="34" charset="0"/>
              <a:ea typeface="Calibri" panose="020F050202020403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98425</xdr:colOff>
      <xdr:row>7</xdr:row>
      <xdr:rowOff>104775</xdr:rowOff>
    </xdr:from>
    <xdr:to>
      <xdr:col>55</xdr:col>
      <xdr:colOff>98425</xdr:colOff>
      <xdr:row>7</xdr:row>
      <xdr:rowOff>104775</xdr:rowOff>
    </xdr:to>
    <xdr:sp macro="" textlink="">
      <xdr:nvSpPr>
        <xdr:cNvPr id="2" name="Line 4">
          <a:extLst>
            <a:ext uri="{FF2B5EF4-FFF2-40B4-BE49-F238E27FC236}">
              <a16:creationId xmlns:a16="http://schemas.microsoft.com/office/drawing/2014/main" id="{00000000-0008-0000-0900-000002000000}"/>
            </a:ext>
          </a:extLst>
        </xdr:cNvPr>
        <xdr:cNvSpPr>
          <a:spLocks noChangeShapeType="1"/>
        </xdr:cNvSpPr>
      </xdr:nvSpPr>
      <xdr:spPr bwMode="auto">
        <a:xfrm>
          <a:off x="98425" y="876300"/>
          <a:ext cx="6200775" cy="0"/>
        </a:xfrm>
        <a:prstGeom prst="line">
          <a:avLst/>
        </a:prstGeom>
        <a:noFill/>
        <a:ln w="47625" cmpd="thickThin">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98425</xdr:colOff>
      <xdr:row>7</xdr:row>
      <xdr:rowOff>113631</xdr:rowOff>
    </xdr:from>
    <xdr:to>
      <xdr:col>1</xdr:col>
      <xdr:colOff>100263</xdr:colOff>
      <xdr:row>45</xdr:row>
      <xdr:rowOff>104775</xdr:rowOff>
    </xdr:to>
    <xdr:sp macro="" textlink="">
      <xdr:nvSpPr>
        <xdr:cNvPr id="3" name="Line 5">
          <a:extLst>
            <a:ext uri="{FF2B5EF4-FFF2-40B4-BE49-F238E27FC236}">
              <a16:creationId xmlns:a16="http://schemas.microsoft.com/office/drawing/2014/main" id="{00000000-0008-0000-0900-000003000000}"/>
            </a:ext>
          </a:extLst>
        </xdr:cNvPr>
        <xdr:cNvSpPr>
          <a:spLocks noChangeShapeType="1"/>
        </xdr:cNvSpPr>
      </xdr:nvSpPr>
      <xdr:spPr bwMode="auto">
        <a:xfrm flipH="1">
          <a:off x="98425" y="875631"/>
          <a:ext cx="1838" cy="3848769"/>
        </a:xfrm>
        <a:prstGeom prst="line">
          <a:avLst/>
        </a:prstGeom>
        <a:noFill/>
        <a:ln w="47625" cmpd="thickThin">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38100</xdr:colOff>
      <xdr:row>1</xdr:row>
      <xdr:rowOff>0</xdr:rowOff>
    </xdr:from>
    <xdr:to>
      <xdr:col>15</xdr:col>
      <xdr:colOff>871</xdr:colOff>
      <xdr:row>3</xdr:row>
      <xdr:rowOff>19050</xdr:rowOff>
    </xdr:to>
    <xdr:sp macro="" textlink="">
      <xdr:nvSpPr>
        <xdr:cNvPr id="4" name="Text Box 8">
          <a:extLst>
            <a:ext uri="{FF2B5EF4-FFF2-40B4-BE49-F238E27FC236}">
              <a16:creationId xmlns:a16="http://schemas.microsoft.com/office/drawing/2014/main" id="{00000000-0008-0000-0900-000004000000}"/>
            </a:ext>
          </a:extLst>
        </xdr:cNvPr>
        <xdr:cNvSpPr txBox="1">
          <a:spLocks noChangeArrowheads="1"/>
        </xdr:cNvSpPr>
      </xdr:nvSpPr>
      <xdr:spPr bwMode="auto">
        <a:xfrm>
          <a:off x="1524000" y="161925"/>
          <a:ext cx="77071"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104775</xdr:colOff>
      <xdr:row>8</xdr:row>
      <xdr:rowOff>9525</xdr:rowOff>
    </xdr:from>
    <xdr:to>
      <xdr:col>56</xdr:col>
      <xdr:colOff>0</xdr:colOff>
      <xdr:row>45</xdr:row>
      <xdr:rowOff>76200</xdr:rowOff>
    </xdr:to>
    <xdr:sp macro="" textlink="">
      <xdr:nvSpPr>
        <xdr:cNvPr id="5" name="Line 31">
          <a:extLst>
            <a:ext uri="{FF2B5EF4-FFF2-40B4-BE49-F238E27FC236}">
              <a16:creationId xmlns:a16="http://schemas.microsoft.com/office/drawing/2014/main" id="{00000000-0008-0000-0900-000005000000}"/>
            </a:ext>
          </a:extLst>
        </xdr:cNvPr>
        <xdr:cNvSpPr>
          <a:spLocks noChangeShapeType="1"/>
        </xdr:cNvSpPr>
      </xdr:nvSpPr>
      <xdr:spPr bwMode="auto">
        <a:xfrm>
          <a:off x="6305550" y="885825"/>
          <a:ext cx="9525" cy="3810000"/>
        </a:xfrm>
        <a:prstGeom prst="line">
          <a:avLst/>
        </a:prstGeom>
        <a:noFill/>
        <a:ln w="47625" cmpd="thinThick">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45</xdr:row>
      <xdr:rowOff>104775</xdr:rowOff>
    </xdr:from>
    <xdr:to>
      <xdr:col>56</xdr:col>
      <xdr:colOff>9525</xdr:colOff>
      <xdr:row>45</xdr:row>
      <xdr:rowOff>104775</xdr:rowOff>
    </xdr:to>
    <xdr:sp macro="" textlink="">
      <xdr:nvSpPr>
        <xdr:cNvPr id="6" name="Line 32">
          <a:extLst>
            <a:ext uri="{FF2B5EF4-FFF2-40B4-BE49-F238E27FC236}">
              <a16:creationId xmlns:a16="http://schemas.microsoft.com/office/drawing/2014/main" id="{00000000-0008-0000-0900-000006000000}"/>
            </a:ext>
          </a:extLst>
        </xdr:cNvPr>
        <xdr:cNvSpPr>
          <a:spLocks noChangeShapeType="1"/>
        </xdr:cNvSpPr>
      </xdr:nvSpPr>
      <xdr:spPr bwMode="auto">
        <a:xfrm>
          <a:off x="133350" y="4724400"/>
          <a:ext cx="6191250" cy="0"/>
        </a:xfrm>
        <a:prstGeom prst="line">
          <a:avLst/>
        </a:prstGeom>
        <a:noFill/>
        <a:ln w="47625" cmpd="thinThick">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94379</xdr:colOff>
      <xdr:row>55</xdr:row>
      <xdr:rowOff>6684</xdr:rowOff>
    </xdr:from>
    <xdr:to>
      <xdr:col>42</xdr:col>
      <xdr:colOff>95250</xdr:colOff>
      <xdr:row>60</xdr:row>
      <xdr:rowOff>103249</xdr:rowOff>
    </xdr:to>
    <xdr:sp macro="" textlink="">
      <xdr:nvSpPr>
        <xdr:cNvPr id="7" name="Text Box 45">
          <a:extLst>
            <a:ext uri="{FF2B5EF4-FFF2-40B4-BE49-F238E27FC236}">
              <a16:creationId xmlns:a16="http://schemas.microsoft.com/office/drawing/2014/main" id="{00000000-0008-0000-0900-000007000000}"/>
            </a:ext>
          </a:extLst>
        </xdr:cNvPr>
        <xdr:cNvSpPr txBox="1">
          <a:spLocks noChangeArrowheads="1"/>
        </xdr:cNvSpPr>
      </xdr:nvSpPr>
      <xdr:spPr bwMode="auto">
        <a:xfrm>
          <a:off x="4123454" y="5769309"/>
          <a:ext cx="686671" cy="668065"/>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印</a:t>
          </a:r>
          <a:endParaRPr lang="en-US" altLang="ja-JP" sz="1000" b="0" i="0" u="none" strike="noStrike" baseline="0">
            <a:solidFill>
              <a:srgbClr val="000000"/>
            </a:solidFill>
            <a:latin typeface="ＭＳ 明朝"/>
            <a:ea typeface="ＭＳ 明朝"/>
          </a:endParaRPr>
        </a:p>
        <a:p>
          <a:pPr algn="ctr" rtl="0">
            <a:defRPr sz="1000"/>
          </a:pPr>
          <a:r>
            <a:rPr lang="en-US" altLang="ja-JP" sz="1000" b="0" i="0" u="none" strike="noStrike" baseline="0">
              <a:solidFill>
                <a:srgbClr val="000000"/>
              </a:solidFill>
              <a:latin typeface="ＭＳ 明朝"/>
              <a:ea typeface="ＭＳ 明朝"/>
            </a:rPr>
            <a:t>(Seal)</a:t>
          </a:r>
          <a:endParaRPr lang="ja-JP" altLang="en-US" sz="1000" b="0" i="0" u="none" strike="noStrike" baseline="0">
            <a:solidFill>
              <a:srgbClr val="000000"/>
            </a:solidFill>
            <a:latin typeface="ＭＳ 明朝"/>
            <a:ea typeface="ＭＳ 明朝"/>
          </a:endParaRPr>
        </a:p>
      </xdr:txBody>
    </xdr:sp>
    <xdr:clientData/>
  </xdr:twoCellAnchor>
  <xdr:twoCellAnchor>
    <xdr:from>
      <xdr:col>44</xdr:col>
      <xdr:colOff>27063</xdr:colOff>
      <xdr:row>55</xdr:row>
      <xdr:rowOff>10810</xdr:rowOff>
    </xdr:from>
    <xdr:to>
      <xdr:col>45</xdr:col>
      <xdr:colOff>1836</xdr:colOff>
      <xdr:row>60</xdr:row>
      <xdr:rowOff>72958</xdr:rowOff>
    </xdr:to>
    <xdr:sp macro="" textlink="">
      <xdr:nvSpPr>
        <xdr:cNvPr id="8" name="AutoShape 47">
          <a:extLst>
            <a:ext uri="{FF2B5EF4-FFF2-40B4-BE49-F238E27FC236}">
              <a16:creationId xmlns:a16="http://schemas.microsoft.com/office/drawing/2014/main" id="{00000000-0008-0000-0900-000008000000}"/>
            </a:ext>
          </a:extLst>
        </xdr:cNvPr>
        <xdr:cNvSpPr>
          <a:spLocks/>
        </xdr:cNvSpPr>
      </xdr:nvSpPr>
      <xdr:spPr bwMode="auto">
        <a:xfrm>
          <a:off x="4970538" y="5773435"/>
          <a:ext cx="89073" cy="633648"/>
        </a:xfrm>
        <a:prstGeom prst="leftBracket">
          <a:avLst>
            <a:gd name="adj" fmla="val 59722"/>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52</xdr:col>
      <xdr:colOff>3462</xdr:colOff>
      <xdr:row>55</xdr:row>
      <xdr:rowOff>10810</xdr:rowOff>
    </xdr:from>
    <xdr:to>
      <xdr:col>52</xdr:col>
      <xdr:colOff>94824</xdr:colOff>
      <xdr:row>60</xdr:row>
      <xdr:rowOff>67554</xdr:rowOff>
    </xdr:to>
    <xdr:sp macro="" textlink="">
      <xdr:nvSpPr>
        <xdr:cNvPr id="9" name="AutoShape 48">
          <a:extLst>
            <a:ext uri="{FF2B5EF4-FFF2-40B4-BE49-F238E27FC236}">
              <a16:creationId xmlns:a16="http://schemas.microsoft.com/office/drawing/2014/main" id="{00000000-0008-0000-0900-000009000000}"/>
            </a:ext>
          </a:extLst>
        </xdr:cNvPr>
        <xdr:cNvSpPr>
          <a:spLocks/>
        </xdr:cNvSpPr>
      </xdr:nvSpPr>
      <xdr:spPr bwMode="auto">
        <a:xfrm>
          <a:off x="5861337" y="5773435"/>
          <a:ext cx="91362" cy="628244"/>
        </a:xfrm>
        <a:prstGeom prst="rightBracket">
          <a:avLst>
            <a:gd name="adj" fmla="val 46563"/>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14</xdr:col>
      <xdr:colOff>38100</xdr:colOff>
      <xdr:row>87</xdr:row>
      <xdr:rowOff>0</xdr:rowOff>
    </xdr:from>
    <xdr:to>
      <xdr:col>15</xdr:col>
      <xdr:colOff>871</xdr:colOff>
      <xdr:row>88</xdr:row>
      <xdr:rowOff>49145</xdr:rowOff>
    </xdr:to>
    <xdr:sp macro="" textlink="">
      <xdr:nvSpPr>
        <xdr:cNvPr id="10" name="Text Box 164">
          <a:extLst>
            <a:ext uri="{FF2B5EF4-FFF2-40B4-BE49-F238E27FC236}">
              <a16:creationId xmlns:a16="http://schemas.microsoft.com/office/drawing/2014/main" id="{00000000-0008-0000-0900-00000A000000}"/>
            </a:ext>
          </a:extLst>
        </xdr:cNvPr>
        <xdr:cNvSpPr txBox="1">
          <a:spLocks noChangeArrowheads="1"/>
        </xdr:cNvSpPr>
      </xdr:nvSpPr>
      <xdr:spPr bwMode="auto">
        <a:xfrm>
          <a:off x="1524000" y="9572625"/>
          <a:ext cx="77071" cy="20154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53974</xdr:colOff>
      <xdr:row>15</xdr:row>
      <xdr:rowOff>34924</xdr:rowOff>
    </xdr:from>
    <xdr:to>
      <xdr:col>7</xdr:col>
      <xdr:colOff>82549</xdr:colOff>
      <xdr:row>23</xdr:row>
      <xdr:rowOff>10729</xdr:rowOff>
    </xdr:to>
    <xdr:sp macro="" textlink="">
      <xdr:nvSpPr>
        <xdr:cNvPr id="11" name="AutoShape 211">
          <a:extLst>
            <a:ext uri="{FF2B5EF4-FFF2-40B4-BE49-F238E27FC236}">
              <a16:creationId xmlns:a16="http://schemas.microsoft.com/office/drawing/2014/main" id="{00000000-0008-0000-0900-00000B000000}"/>
            </a:ext>
          </a:extLst>
        </xdr:cNvPr>
        <xdr:cNvSpPr>
          <a:spLocks noChangeArrowheads="1"/>
        </xdr:cNvSpPr>
      </xdr:nvSpPr>
      <xdr:spPr bwMode="auto">
        <a:xfrm rot="10800000">
          <a:off x="396874" y="1597024"/>
          <a:ext cx="371475" cy="737805"/>
        </a:xfrm>
        <a:prstGeom prst="curvedLeftArrow">
          <a:avLst>
            <a:gd name="adj1" fmla="val 53846"/>
            <a:gd name="adj2" fmla="val 107692"/>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42</xdr:col>
      <xdr:colOff>107780</xdr:colOff>
      <xdr:row>35</xdr:row>
      <xdr:rowOff>76485</xdr:rowOff>
    </xdr:from>
    <xdr:to>
      <xdr:col>45</xdr:col>
      <xdr:colOff>38100</xdr:colOff>
      <xdr:row>41</xdr:row>
      <xdr:rowOff>28693</xdr:rowOff>
    </xdr:to>
    <xdr:sp macro="" textlink="">
      <xdr:nvSpPr>
        <xdr:cNvPr id="12" name="AutoShape 212">
          <a:extLst>
            <a:ext uri="{FF2B5EF4-FFF2-40B4-BE49-F238E27FC236}">
              <a16:creationId xmlns:a16="http://schemas.microsoft.com/office/drawing/2014/main" id="{00000000-0008-0000-0900-00000C000000}"/>
            </a:ext>
          </a:extLst>
        </xdr:cNvPr>
        <xdr:cNvSpPr>
          <a:spLocks noChangeArrowheads="1"/>
        </xdr:cNvSpPr>
      </xdr:nvSpPr>
      <xdr:spPr bwMode="auto">
        <a:xfrm rot="10800000">
          <a:off x="4822655" y="3734085"/>
          <a:ext cx="273220" cy="485608"/>
        </a:xfrm>
        <a:prstGeom prst="curvedLeftArrow">
          <a:avLst>
            <a:gd name="adj1" fmla="val 40476"/>
            <a:gd name="adj2" fmla="val 80952"/>
            <a:gd name="adj3" fmla="val 33333"/>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15</xdr:col>
          <xdr:colOff>104775</xdr:colOff>
          <xdr:row>34</xdr:row>
          <xdr:rowOff>47625</xdr:rowOff>
        </xdr:from>
        <xdr:to>
          <xdr:col>17</xdr:col>
          <xdr:colOff>95250</xdr:colOff>
          <xdr:row>36</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34</xdr:row>
          <xdr:rowOff>85725</xdr:rowOff>
        </xdr:from>
        <xdr:to>
          <xdr:col>29</xdr:col>
          <xdr:colOff>76200</xdr:colOff>
          <xdr:row>36</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35</xdr:row>
          <xdr:rowOff>57150</xdr:rowOff>
        </xdr:from>
        <xdr:to>
          <xdr:col>17</xdr:col>
          <xdr:colOff>95250</xdr:colOff>
          <xdr:row>37</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35</xdr:row>
          <xdr:rowOff>76200</xdr:rowOff>
        </xdr:from>
        <xdr:to>
          <xdr:col>25</xdr:col>
          <xdr:colOff>9525</xdr:colOff>
          <xdr:row>37</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62</xdr:row>
          <xdr:rowOff>9525</xdr:rowOff>
        </xdr:from>
        <xdr:to>
          <xdr:col>5</xdr:col>
          <xdr:colOff>38100</xdr:colOff>
          <xdr:row>63</xdr:row>
          <xdr:rowOff>95250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9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85725</xdr:rowOff>
        </xdr:from>
        <xdr:to>
          <xdr:col>5</xdr:col>
          <xdr:colOff>38100</xdr:colOff>
          <xdr:row>65</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9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15</xdr:col>
      <xdr:colOff>86073</xdr:colOff>
      <xdr:row>13</xdr:row>
      <xdr:rowOff>89867</xdr:rowOff>
    </xdr:from>
    <xdr:ext cx="742254" cy="220317"/>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1819623" y="1823417"/>
          <a:ext cx="742254"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商号・名称</a:t>
          </a:r>
        </a:p>
      </xdr:txBody>
    </xdr:sp>
    <xdr:clientData/>
  </xdr:oneCellAnchor>
  <xdr:oneCellAnchor>
    <xdr:from>
      <xdr:col>14</xdr:col>
      <xdr:colOff>35615</xdr:colOff>
      <xdr:row>18</xdr:row>
      <xdr:rowOff>74544</xdr:rowOff>
    </xdr:from>
    <xdr:ext cx="1085850" cy="152400"/>
    <xdr:sp macro="" textlink="">
      <xdr:nvSpPr>
        <xdr:cNvPr id="3" name="Text Box 4">
          <a:extLst>
            <a:ext uri="{FF2B5EF4-FFF2-40B4-BE49-F238E27FC236}">
              <a16:creationId xmlns:a16="http://schemas.microsoft.com/office/drawing/2014/main" id="{00000000-0008-0000-0A00-000003000000}"/>
            </a:ext>
          </a:extLst>
        </xdr:cNvPr>
        <xdr:cNvSpPr txBox="1">
          <a:spLocks noChangeArrowheads="1"/>
        </xdr:cNvSpPr>
      </xdr:nvSpPr>
      <xdr:spPr bwMode="auto">
        <a:xfrm>
          <a:off x="1626290" y="2446269"/>
          <a:ext cx="1085850" cy="152400"/>
        </a:xfrm>
        <a:prstGeom prst="rect">
          <a:avLst/>
        </a:prstGeom>
        <a:noFill/>
        <a:ln>
          <a:noFill/>
        </a:ln>
        <a:effectLst/>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明朝"/>
              <a:ea typeface="ＭＳ Ｐ明朝"/>
            </a:rPr>
            <a:t>本店・主たる事務所</a:t>
          </a:r>
        </a:p>
      </xdr:txBody>
    </xdr:sp>
    <xdr:clientData/>
  </xdr:oneCellAnchor>
  <xdr:twoCellAnchor>
    <xdr:from>
      <xdr:col>31</xdr:col>
      <xdr:colOff>31507</xdr:colOff>
      <xdr:row>72</xdr:row>
      <xdr:rowOff>73269</xdr:rowOff>
    </xdr:from>
    <xdr:to>
      <xdr:col>40</xdr:col>
      <xdr:colOff>43963</xdr:colOff>
      <xdr:row>73</xdr:row>
      <xdr:rowOff>73269</xdr:rowOff>
    </xdr:to>
    <xdr:sp macro="" textlink="">
      <xdr:nvSpPr>
        <xdr:cNvPr id="4" name="Text Box 12">
          <a:extLst>
            <a:ext uri="{FF2B5EF4-FFF2-40B4-BE49-F238E27FC236}">
              <a16:creationId xmlns:a16="http://schemas.microsoft.com/office/drawing/2014/main" id="{00000000-0008-0000-0A00-000004000000}"/>
            </a:ext>
          </a:extLst>
        </xdr:cNvPr>
        <xdr:cNvSpPr txBox="1">
          <a:spLocks noChangeArrowheads="1"/>
        </xdr:cNvSpPr>
      </xdr:nvSpPr>
      <xdr:spPr bwMode="auto">
        <a:xfrm>
          <a:off x="3479557" y="9255369"/>
          <a:ext cx="955431" cy="11430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900" b="0" i="0" u="none" strike="noStrike" baseline="0">
              <a:solidFill>
                <a:srgbClr val="000000"/>
              </a:solidFill>
              <a:latin typeface="ＭＳ 明朝"/>
              <a:ea typeface="ＭＳ 明朝"/>
            </a:rPr>
            <a:t>/ </a:t>
          </a:r>
          <a:r>
            <a:rPr lang="ja-JP" altLang="en-US" sz="900" b="0" i="0" u="none" strike="noStrike" baseline="0">
              <a:solidFill>
                <a:srgbClr val="000000"/>
              </a:solidFill>
              <a:latin typeface="ＭＳ 明朝"/>
              <a:ea typeface="ＭＳ 明朝"/>
            </a:rPr>
            <a:t>印鑑カード番号</a:t>
          </a:r>
        </a:p>
      </xdr:txBody>
    </xdr:sp>
    <xdr:clientData/>
  </xdr:twoCellAnchor>
  <xdr:twoCellAnchor>
    <xdr:from>
      <xdr:col>41</xdr:col>
      <xdr:colOff>112103</xdr:colOff>
      <xdr:row>72</xdr:row>
      <xdr:rowOff>102577</xdr:rowOff>
    </xdr:from>
    <xdr:to>
      <xdr:col>47</xdr:col>
      <xdr:colOff>45428</xdr:colOff>
      <xdr:row>73</xdr:row>
      <xdr:rowOff>112102</xdr:rowOff>
    </xdr:to>
    <xdr:sp macro="" textlink="">
      <xdr:nvSpPr>
        <xdr:cNvPr id="5" name="Text Box 13">
          <a:extLst>
            <a:ext uri="{FF2B5EF4-FFF2-40B4-BE49-F238E27FC236}">
              <a16:creationId xmlns:a16="http://schemas.microsoft.com/office/drawing/2014/main" id="{00000000-0008-0000-0A00-000005000000}"/>
            </a:ext>
          </a:extLst>
        </xdr:cNvPr>
        <xdr:cNvSpPr txBox="1">
          <a:spLocks noChangeArrowheads="1"/>
        </xdr:cNvSpPr>
      </xdr:nvSpPr>
      <xdr:spPr bwMode="auto">
        <a:xfrm>
          <a:off x="4598378" y="9284677"/>
          <a:ext cx="571500" cy="12382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dist" rtl="0">
            <a:defRPr sz="1000"/>
          </a:pPr>
          <a:r>
            <a:rPr lang="ja-JP" altLang="en-US" sz="600" b="0" i="0" u="none" strike="noStrike" baseline="0">
              <a:solidFill>
                <a:srgbClr val="000000"/>
              </a:solidFill>
              <a:latin typeface="ＭＳ 明朝"/>
              <a:ea typeface="ＭＳ 明朝"/>
            </a:rPr>
            <a:t>担当者印</a:t>
          </a:r>
        </a:p>
      </xdr:txBody>
    </xdr:sp>
    <xdr:clientData/>
  </xdr:twoCellAnchor>
  <xdr:twoCellAnchor editAs="oneCell">
    <xdr:from>
      <xdr:col>21</xdr:col>
      <xdr:colOff>57150</xdr:colOff>
      <xdr:row>118</xdr:row>
      <xdr:rowOff>76200</xdr:rowOff>
    </xdr:from>
    <xdr:to>
      <xdr:col>22</xdr:col>
      <xdr:colOff>19050</xdr:colOff>
      <xdr:row>119</xdr:row>
      <xdr:rowOff>114300</xdr:rowOff>
    </xdr:to>
    <xdr:sp macro="" textlink="">
      <xdr:nvSpPr>
        <xdr:cNvPr id="6" name="Text Box 14">
          <a:extLst>
            <a:ext uri="{FF2B5EF4-FFF2-40B4-BE49-F238E27FC236}">
              <a16:creationId xmlns:a16="http://schemas.microsoft.com/office/drawing/2014/main" id="{00000000-0008-0000-0A00-000006000000}"/>
            </a:ext>
          </a:extLst>
        </xdr:cNvPr>
        <xdr:cNvSpPr txBox="1">
          <a:spLocks noChangeArrowheads="1"/>
        </xdr:cNvSpPr>
      </xdr:nvSpPr>
      <xdr:spPr bwMode="auto">
        <a:xfrm>
          <a:off x="2457450" y="16259175"/>
          <a:ext cx="6667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16119</xdr:colOff>
      <xdr:row>72</xdr:row>
      <xdr:rowOff>43961</xdr:rowOff>
    </xdr:from>
    <xdr:to>
      <xdr:col>17</xdr:col>
      <xdr:colOff>36634</xdr:colOff>
      <xdr:row>73</xdr:row>
      <xdr:rowOff>87923</xdr:rowOff>
    </xdr:to>
    <xdr:sp macro="" textlink="">
      <xdr:nvSpPr>
        <xdr:cNvPr id="7" name="Text Box 15">
          <a:extLst>
            <a:ext uri="{FF2B5EF4-FFF2-40B4-BE49-F238E27FC236}">
              <a16:creationId xmlns:a16="http://schemas.microsoft.com/office/drawing/2014/main" id="{00000000-0008-0000-0A00-000007000000}"/>
            </a:ext>
          </a:extLst>
        </xdr:cNvPr>
        <xdr:cNvSpPr txBox="1">
          <a:spLocks noChangeArrowheads="1"/>
        </xdr:cNvSpPr>
      </xdr:nvSpPr>
      <xdr:spPr bwMode="auto">
        <a:xfrm>
          <a:off x="1397244" y="9226061"/>
          <a:ext cx="620590" cy="158262"/>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nchorCtr="0" upright="1"/>
        <a:lstStyle/>
        <a:p>
          <a:pPr algn="dist" rtl="0">
            <a:defRPr sz="1000"/>
          </a:pPr>
          <a:r>
            <a:rPr lang="en-US" altLang="ja-JP" sz="900" b="0" i="0" u="none" strike="noStrike" baseline="0">
              <a:solidFill>
                <a:srgbClr val="000000"/>
              </a:solidFill>
              <a:latin typeface="ＭＳ Ｐ明朝"/>
              <a:ea typeface="ＭＳ Ｐ明朝"/>
            </a:rPr>
            <a:t>/ </a:t>
          </a:r>
          <a:r>
            <a:rPr lang="ja-JP" altLang="en-US" sz="900" b="0" i="0" u="none" strike="noStrike" baseline="0">
              <a:solidFill>
                <a:srgbClr val="000000"/>
              </a:solidFill>
              <a:latin typeface="ＭＳ Ｐ明朝"/>
              <a:ea typeface="ＭＳ Ｐ明朝"/>
            </a:rPr>
            <a:t>交付年月日</a:t>
          </a:r>
          <a:endParaRPr lang="en-US" altLang="ja-JP" sz="900" b="0" i="0" u="none" strike="noStrike" baseline="0">
            <a:solidFill>
              <a:srgbClr val="000000"/>
            </a:solidFill>
            <a:latin typeface="ＭＳ Ｐ明朝"/>
            <a:ea typeface="ＭＳ Ｐ明朝"/>
          </a:endParaRPr>
        </a:p>
      </xdr:txBody>
    </xdr:sp>
    <xdr:clientData/>
  </xdr:twoCellAnchor>
  <xdr:twoCellAnchor editAs="oneCell">
    <xdr:from>
      <xdr:col>13</xdr:col>
      <xdr:colOff>38100</xdr:colOff>
      <xdr:row>1</xdr:row>
      <xdr:rowOff>85725</xdr:rowOff>
    </xdr:from>
    <xdr:to>
      <xdr:col>14</xdr:col>
      <xdr:colOff>0</xdr:colOff>
      <xdr:row>3</xdr:row>
      <xdr:rowOff>66675</xdr:rowOff>
    </xdr:to>
    <xdr:sp macro="" textlink="">
      <xdr:nvSpPr>
        <xdr:cNvPr id="8" name="Text Box 16">
          <a:extLst>
            <a:ext uri="{FF2B5EF4-FFF2-40B4-BE49-F238E27FC236}">
              <a16:creationId xmlns:a16="http://schemas.microsoft.com/office/drawing/2014/main" id="{00000000-0008-0000-0A00-000008000000}"/>
            </a:ext>
          </a:extLst>
        </xdr:cNvPr>
        <xdr:cNvSpPr txBox="1">
          <a:spLocks noChangeArrowheads="1"/>
        </xdr:cNvSpPr>
      </xdr:nvSpPr>
      <xdr:spPr bwMode="auto">
        <a:xfrm>
          <a:off x="1524000" y="200025"/>
          <a:ext cx="6667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76200</xdr:colOff>
      <xdr:row>79</xdr:row>
      <xdr:rowOff>19050</xdr:rowOff>
    </xdr:from>
    <xdr:to>
      <xdr:col>8</xdr:col>
      <xdr:colOff>0</xdr:colOff>
      <xdr:row>80</xdr:row>
      <xdr:rowOff>38100</xdr:rowOff>
    </xdr:to>
    <xdr:sp macro="" textlink="">
      <xdr:nvSpPr>
        <xdr:cNvPr id="9" name="Text Box 24">
          <a:extLst>
            <a:ext uri="{FF2B5EF4-FFF2-40B4-BE49-F238E27FC236}">
              <a16:creationId xmlns:a16="http://schemas.microsoft.com/office/drawing/2014/main" id="{00000000-0008-0000-0A00-000009000000}"/>
            </a:ext>
          </a:extLst>
        </xdr:cNvPr>
        <xdr:cNvSpPr txBox="1">
          <a:spLocks noChangeArrowheads="1"/>
        </xdr:cNvSpPr>
      </xdr:nvSpPr>
      <xdr:spPr bwMode="auto">
        <a:xfrm>
          <a:off x="180975" y="9953625"/>
          <a:ext cx="781050" cy="1333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ゴシック"/>
              <a:ea typeface="ＭＳ ゴシック"/>
            </a:rPr>
            <a:t>（乙号・９）</a:t>
          </a:r>
        </a:p>
      </xdr:txBody>
    </xdr:sp>
    <xdr:clientData/>
  </xdr:twoCellAnchor>
  <xdr:twoCellAnchor>
    <xdr:from>
      <xdr:col>18</xdr:col>
      <xdr:colOff>77789</xdr:colOff>
      <xdr:row>4</xdr:row>
      <xdr:rowOff>20638</xdr:rowOff>
    </xdr:from>
    <xdr:to>
      <xdr:col>40</xdr:col>
      <xdr:colOff>95251</xdr:colOff>
      <xdr:row>7</xdr:row>
      <xdr:rowOff>30163</xdr:rowOff>
    </xdr:to>
    <xdr:sp macro="" textlink="">
      <xdr:nvSpPr>
        <xdr:cNvPr id="10" name="Text Box 25">
          <a:extLst>
            <a:ext uri="{FF2B5EF4-FFF2-40B4-BE49-F238E27FC236}">
              <a16:creationId xmlns:a16="http://schemas.microsoft.com/office/drawing/2014/main" id="{00000000-0008-0000-0A00-00000A000000}"/>
            </a:ext>
          </a:extLst>
        </xdr:cNvPr>
        <xdr:cNvSpPr txBox="1">
          <a:spLocks noChangeArrowheads="1"/>
        </xdr:cNvSpPr>
      </xdr:nvSpPr>
      <xdr:spPr bwMode="auto">
        <a:xfrm>
          <a:off x="2163764" y="477838"/>
          <a:ext cx="2322512" cy="35242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1600" b="1" i="0" u="none" strike="noStrike" baseline="0">
              <a:solidFill>
                <a:srgbClr val="000000"/>
              </a:solidFill>
              <a:latin typeface="ＭＳ 明朝"/>
              <a:ea typeface="ＭＳ 明朝"/>
            </a:rPr>
            <a:t>印鑑カード交付申請書</a:t>
          </a:r>
        </a:p>
      </xdr:txBody>
    </xdr:sp>
    <xdr:clientData/>
  </xdr:twoCellAnchor>
  <xdr:twoCellAnchor>
    <xdr:from>
      <xdr:col>16</xdr:col>
      <xdr:colOff>44312</xdr:colOff>
      <xdr:row>22</xdr:row>
      <xdr:rowOff>110159</xdr:rowOff>
    </xdr:from>
    <xdr:to>
      <xdr:col>23</xdr:col>
      <xdr:colOff>25262</xdr:colOff>
      <xdr:row>24</xdr:row>
      <xdr:rowOff>91109</xdr:rowOff>
    </xdr:to>
    <xdr:sp macro="" textlink="">
      <xdr:nvSpPr>
        <xdr:cNvPr id="11" name="Text Box 27">
          <a:extLst>
            <a:ext uri="{FF2B5EF4-FFF2-40B4-BE49-F238E27FC236}">
              <a16:creationId xmlns:a16="http://schemas.microsoft.com/office/drawing/2014/main" id="{00000000-0008-0000-0A00-00000B000000}"/>
            </a:ext>
          </a:extLst>
        </xdr:cNvPr>
        <xdr:cNvSpPr txBox="1">
          <a:spLocks noChangeArrowheads="1"/>
        </xdr:cNvSpPr>
      </xdr:nvSpPr>
      <xdr:spPr bwMode="auto">
        <a:xfrm>
          <a:off x="1920737" y="2939084"/>
          <a:ext cx="714375" cy="20955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資　 格</a:t>
          </a:r>
        </a:p>
      </xdr:txBody>
    </xdr:sp>
    <xdr:clientData/>
  </xdr:twoCellAnchor>
  <xdr:twoCellAnchor>
    <xdr:from>
      <xdr:col>16</xdr:col>
      <xdr:colOff>13253</xdr:colOff>
      <xdr:row>28</xdr:row>
      <xdr:rowOff>414</xdr:rowOff>
    </xdr:from>
    <xdr:to>
      <xdr:col>23</xdr:col>
      <xdr:colOff>60878</xdr:colOff>
      <xdr:row>29</xdr:row>
      <xdr:rowOff>97321</xdr:rowOff>
    </xdr:to>
    <xdr:sp macro="" textlink="">
      <xdr:nvSpPr>
        <xdr:cNvPr id="12" name="Text Box 28">
          <a:extLst>
            <a:ext uri="{FF2B5EF4-FFF2-40B4-BE49-F238E27FC236}">
              <a16:creationId xmlns:a16="http://schemas.microsoft.com/office/drawing/2014/main" id="{00000000-0008-0000-0A00-00000C000000}"/>
            </a:ext>
          </a:extLst>
        </xdr:cNvPr>
        <xdr:cNvSpPr txBox="1">
          <a:spLocks noChangeArrowheads="1"/>
        </xdr:cNvSpPr>
      </xdr:nvSpPr>
      <xdr:spPr bwMode="auto">
        <a:xfrm>
          <a:off x="1889678" y="3467514"/>
          <a:ext cx="781050" cy="211207"/>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氏　 名</a:t>
          </a:r>
        </a:p>
      </xdr:txBody>
    </xdr:sp>
    <xdr:clientData/>
  </xdr:twoCellAnchor>
  <xdr:oneCellAnchor>
    <xdr:from>
      <xdr:col>16</xdr:col>
      <xdr:colOff>40584</xdr:colOff>
      <xdr:row>33</xdr:row>
      <xdr:rowOff>4142</xdr:rowOff>
    </xdr:from>
    <xdr:ext cx="819150" cy="152400"/>
    <xdr:sp macro="" textlink="">
      <xdr:nvSpPr>
        <xdr:cNvPr id="13" name="Text Box 29">
          <a:extLst>
            <a:ext uri="{FF2B5EF4-FFF2-40B4-BE49-F238E27FC236}">
              <a16:creationId xmlns:a16="http://schemas.microsoft.com/office/drawing/2014/main" id="{00000000-0008-0000-0A00-00000D000000}"/>
            </a:ext>
          </a:extLst>
        </xdr:cNvPr>
        <xdr:cNvSpPr txBox="1">
          <a:spLocks noChangeArrowheads="1"/>
        </xdr:cNvSpPr>
      </xdr:nvSpPr>
      <xdr:spPr bwMode="auto">
        <a:xfrm>
          <a:off x="1917009" y="3976067"/>
          <a:ext cx="819150" cy="152400"/>
        </a:xfrm>
        <a:prstGeom prst="rect">
          <a:avLst/>
        </a:prstGeom>
        <a:noFill/>
        <a:ln>
          <a:noFill/>
        </a:ln>
        <a:effec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明朝"/>
              <a:ea typeface="ＭＳ 明朝"/>
            </a:rPr>
            <a:t>生年月日</a:t>
          </a:r>
        </a:p>
      </xdr:txBody>
    </xdr:sp>
    <xdr:clientData/>
  </xdr:oneCellAnchor>
  <xdr:oneCellAnchor>
    <xdr:from>
      <xdr:col>14</xdr:col>
      <xdr:colOff>47625</xdr:colOff>
      <xdr:row>37</xdr:row>
      <xdr:rowOff>19050</xdr:rowOff>
    </xdr:from>
    <xdr:ext cx="1066800" cy="152400"/>
    <xdr:sp macro="" textlink="">
      <xdr:nvSpPr>
        <xdr:cNvPr id="14" name="Text Box 30">
          <a:extLst>
            <a:ext uri="{FF2B5EF4-FFF2-40B4-BE49-F238E27FC236}">
              <a16:creationId xmlns:a16="http://schemas.microsoft.com/office/drawing/2014/main" id="{00000000-0008-0000-0A00-00000E000000}"/>
            </a:ext>
          </a:extLst>
        </xdr:cNvPr>
        <xdr:cNvSpPr txBox="1">
          <a:spLocks noChangeArrowheads="1"/>
        </xdr:cNvSpPr>
      </xdr:nvSpPr>
      <xdr:spPr bwMode="auto">
        <a:xfrm>
          <a:off x="1638300" y="4448175"/>
          <a:ext cx="1066800" cy="152400"/>
        </a:xfrm>
        <a:prstGeom prst="rect">
          <a:avLst/>
        </a:prstGeom>
        <a:noFill/>
        <a:ln>
          <a:noFill/>
        </a:ln>
        <a:effec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会社法人等番号</a:t>
          </a:r>
        </a:p>
      </xdr:txBody>
    </xdr:sp>
    <xdr:clientData/>
  </xdr:oneCellAnchor>
  <xdr:twoCellAnchor>
    <xdr:from>
      <xdr:col>14</xdr:col>
      <xdr:colOff>28575</xdr:colOff>
      <xdr:row>29</xdr:row>
      <xdr:rowOff>19048</xdr:rowOff>
    </xdr:from>
    <xdr:to>
      <xdr:col>15</xdr:col>
      <xdr:colOff>123825</xdr:colOff>
      <xdr:row>34</xdr:row>
      <xdr:rowOff>28573</xdr:rowOff>
    </xdr:to>
    <xdr:sp macro="" textlink="">
      <xdr:nvSpPr>
        <xdr:cNvPr id="15" name="Text Box 36">
          <a:extLst>
            <a:ext uri="{FF2B5EF4-FFF2-40B4-BE49-F238E27FC236}">
              <a16:creationId xmlns:a16="http://schemas.microsoft.com/office/drawing/2014/main" id="{00000000-0008-0000-0A00-00000F000000}"/>
            </a:ext>
          </a:extLst>
        </xdr:cNvPr>
        <xdr:cNvSpPr txBox="1">
          <a:spLocks noChangeArrowheads="1"/>
        </xdr:cNvSpPr>
      </xdr:nvSpPr>
      <xdr:spPr bwMode="auto">
        <a:xfrm>
          <a:off x="1619250" y="3600448"/>
          <a:ext cx="238125" cy="5143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horz" wrap="square" lIns="0" tIns="0" rIns="0" bIns="0" anchor="ctr" upright="1"/>
        <a:lstStyle/>
        <a:p>
          <a:pPr algn="dist" rtl="0">
            <a:defRPr sz="1000"/>
          </a:pPr>
          <a:r>
            <a:rPr lang="ja-JP" altLang="en-US" sz="700" b="0" i="0" u="none" strike="noStrike" baseline="0">
              <a:solidFill>
                <a:srgbClr val="000000"/>
              </a:solidFill>
              <a:latin typeface="ＭＳ 明朝"/>
              <a:ea typeface="ＭＳ 明朝"/>
            </a:rPr>
            <a:t>印鑑提出者</a:t>
          </a:r>
        </a:p>
      </xdr:txBody>
    </xdr:sp>
    <xdr:clientData/>
  </xdr:twoCellAnchor>
  <xdr:oneCellAnchor>
    <xdr:from>
      <xdr:col>2</xdr:col>
      <xdr:colOff>11103</xdr:colOff>
      <xdr:row>41</xdr:row>
      <xdr:rowOff>28013</xdr:rowOff>
    </xdr:from>
    <xdr:ext cx="987450" cy="166712"/>
    <xdr:sp macro="" textlink="">
      <xdr:nvSpPr>
        <xdr:cNvPr id="16" name="Text Box 41">
          <a:extLst>
            <a:ext uri="{FF2B5EF4-FFF2-40B4-BE49-F238E27FC236}">
              <a16:creationId xmlns:a16="http://schemas.microsoft.com/office/drawing/2014/main" id="{00000000-0008-0000-0A00-000010000000}"/>
            </a:ext>
          </a:extLst>
        </xdr:cNvPr>
        <xdr:cNvSpPr txBox="1">
          <a:spLocks noChangeArrowheads="1"/>
        </xdr:cNvSpPr>
      </xdr:nvSpPr>
      <xdr:spPr bwMode="auto">
        <a:xfrm>
          <a:off x="325428" y="4819088"/>
          <a:ext cx="987450" cy="166712"/>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ctr" rtl="0">
            <a:defRPr sz="1000"/>
          </a:pPr>
          <a:r>
            <a:rPr lang="en-US" altLang="ja-JP" sz="1000" b="0" i="0" u="none" strike="noStrike" baseline="0">
              <a:solidFill>
                <a:srgbClr val="000000"/>
              </a:solidFill>
              <a:latin typeface="ＭＳ 明朝"/>
              <a:ea typeface="ＭＳ 明朝"/>
            </a:rPr>
            <a:t>Applicant/</a:t>
          </a:r>
          <a:r>
            <a:rPr lang="ja-JP" altLang="en-US" sz="900" b="0" i="0" u="none" strike="noStrike" baseline="0">
              <a:solidFill>
                <a:srgbClr val="000000"/>
              </a:solidFill>
              <a:latin typeface="ＭＳ 明朝"/>
              <a:ea typeface="ＭＳ 明朝"/>
            </a:rPr>
            <a:t>申請人</a:t>
          </a:r>
          <a:endParaRPr lang="ja-JP" altLang="en-US" sz="1000" b="0" i="0" u="none" strike="noStrike" baseline="0">
            <a:solidFill>
              <a:srgbClr val="000000"/>
            </a:solidFill>
            <a:latin typeface="ＭＳ 明朝"/>
            <a:ea typeface="ＭＳ 明朝"/>
          </a:endParaRPr>
        </a:p>
      </xdr:txBody>
    </xdr:sp>
    <xdr:clientData/>
  </xdr:oneCellAnchor>
  <xdr:twoCellAnchor>
    <xdr:from>
      <xdr:col>48</xdr:col>
      <xdr:colOff>113569</xdr:colOff>
      <xdr:row>7</xdr:row>
      <xdr:rowOff>29307</xdr:rowOff>
    </xdr:from>
    <xdr:to>
      <xdr:col>52</xdr:col>
      <xdr:colOff>29309</xdr:colOff>
      <xdr:row>7</xdr:row>
      <xdr:rowOff>168520</xdr:rowOff>
    </xdr:to>
    <xdr:sp macro="" textlink="">
      <xdr:nvSpPr>
        <xdr:cNvPr id="17" name="Text Box 50">
          <a:extLst>
            <a:ext uri="{FF2B5EF4-FFF2-40B4-BE49-F238E27FC236}">
              <a16:creationId xmlns:a16="http://schemas.microsoft.com/office/drawing/2014/main" id="{00000000-0008-0000-0A00-000011000000}"/>
            </a:ext>
          </a:extLst>
        </xdr:cNvPr>
        <xdr:cNvSpPr txBox="1">
          <a:spLocks noChangeArrowheads="1"/>
        </xdr:cNvSpPr>
      </xdr:nvSpPr>
      <xdr:spPr bwMode="auto">
        <a:xfrm>
          <a:off x="5333269" y="829407"/>
          <a:ext cx="344365" cy="120163"/>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horz" wrap="square" lIns="0" tIns="0" rIns="0" bIns="0" anchor="ctr" upright="1"/>
        <a:lstStyle/>
        <a:p>
          <a:pPr algn="ctr" rtl="0">
            <a:defRPr sz="1000"/>
          </a:pPr>
          <a:r>
            <a:rPr lang="ja-JP" altLang="en-US" sz="700" b="0" i="0" u="none" strike="noStrike" baseline="0">
              <a:solidFill>
                <a:srgbClr val="000000"/>
              </a:solidFill>
              <a:latin typeface="ＭＳ 明朝"/>
              <a:ea typeface="ＭＳ 明朝"/>
            </a:rPr>
            <a:t>照合印</a:t>
          </a:r>
        </a:p>
      </xdr:txBody>
    </xdr:sp>
    <xdr:clientData/>
  </xdr:twoCellAnchor>
  <xdr:oneCellAnchor>
    <xdr:from>
      <xdr:col>1</xdr:col>
      <xdr:colOff>38597</xdr:colOff>
      <xdr:row>12</xdr:row>
      <xdr:rowOff>52016</xdr:rowOff>
    </xdr:from>
    <xdr:ext cx="1272922" cy="150041"/>
    <xdr:sp macro="" textlink="">
      <xdr:nvSpPr>
        <xdr:cNvPr id="18" name="Text Box 53">
          <a:extLst>
            <a:ext uri="{FF2B5EF4-FFF2-40B4-BE49-F238E27FC236}">
              <a16:creationId xmlns:a16="http://schemas.microsoft.com/office/drawing/2014/main" id="{00000000-0008-0000-0A00-000012000000}"/>
            </a:ext>
          </a:extLst>
        </xdr:cNvPr>
        <xdr:cNvSpPr txBox="1">
          <a:spLocks noChangeArrowheads="1"/>
        </xdr:cNvSpPr>
      </xdr:nvSpPr>
      <xdr:spPr bwMode="auto">
        <a:xfrm>
          <a:off x="248147" y="1671266"/>
          <a:ext cx="1272922" cy="150041"/>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0" bIns="0" anchor="ctr" upright="1">
          <a:spAutoFit/>
        </a:bodyPr>
        <a:lstStyle/>
        <a:p>
          <a:pPr algn="ctr" rtl="0">
            <a:defRPr sz="1000"/>
          </a:pPr>
          <a:r>
            <a:rPr lang="en-US" altLang="ja-JP" sz="900" b="0" i="0" u="none" strike="noStrike" baseline="0">
              <a:solidFill>
                <a:srgbClr val="000000"/>
              </a:solidFill>
              <a:latin typeface="ＭＳ 明朝"/>
              <a:ea typeface="ＭＳ 明朝"/>
            </a:rPr>
            <a:t>(Note 1)</a:t>
          </a:r>
          <a:r>
            <a:rPr lang="ja-JP" altLang="en-US" sz="900" b="0" i="0" u="none" strike="noStrike" baseline="0">
              <a:solidFill>
                <a:srgbClr val="000000"/>
              </a:solidFill>
              <a:latin typeface="ＭＳ 明朝"/>
              <a:ea typeface="ＭＳ 明朝"/>
            </a:rPr>
            <a:t>（注１）</a:t>
          </a:r>
        </a:p>
      </xdr:txBody>
    </xdr:sp>
    <xdr:clientData/>
  </xdr:oneCellAnchor>
  <xdr:oneCellAnchor>
    <xdr:from>
      <xdr:col>1</xdr:col>
      <xdr:colOff>90338</xdr:colOff>
      <xdr:row>15</xdr:row>
      <xdr:rowOff>59836</xdr:rowOff>
    </xdr:from>
    <xdr:ext cx="1257057" cy="218588"/>
    <xdr:sp macro="" textlink="">
      <xdr:nvSpPr>
        <xdr:cNvPr id="19" name="Text Box 54">
          <a:extLst>
            <a:ext uri="{FF2B5EF4-FFF2-40B4-BE49-F238E27FC236}">
              <a16:creationId xmlns:a16="http://schemas.microsoft.com/office/drawing/2014/main" id="{00000000-0008-0000-0A00-000013000000}"/>
            </a:ext>
          </a:extLst>
        </xdr:cNvPr>
        <xdr:cNvSpPr txBox="1">
          <a:spLocks noChangeArrowheads="1"/>
        </xdr:cNvSpPr>
      </xdr:nvSpPr>
      <xdr:spPr bwMode="auto">
        <a:xfrm>
          <a:off x="299888" y="2069611"/>
          <a:ext cx="1257057" cy="218588"/>
        </a:xfrm>
        <a:prstGeom prst="rect">
          <a:avLst/>
        </a:prstGeom>
        <a:noFill/>
        <a:ln>
          <a:noFill/>
        </a:ln>
        <a:effectLst/>
      </xdr:spPr>
      <xdr:txBody>
        <a:bodyPr vertOverflow="clip" wrap="square" lIns="0" tIns="0" rIns="0" bIns="0" anchor="ctr" upright="1"/>
        <a:lstStyle/>
        <a:p>
          <a:pPr algn="dist" rtl="0">
            <a:lnSpc>
              <a:spcPts val="1100"/>
            </a:lnSpc>
            <a:defRPr sz="1000"/>
          </a:pPr>
          <a:r>
            <a:rPr lang="ja-JP" altLang="en-US" sz="600" b="0" i="0" u="none" strike="noStrike" baseline="0">
              <a:solidFill>
                <a:srgbClr val="000000"/>
              </a:solidFill>
              <a:latin typeface="ＭＳ Ｐ明朝"/>
              <a:ea typeface="ＭＳ Ｐ明朝"/>
            </a:rPr>
            <a:t>登記所に提出した印鑑の押印欄</a:t>
          </a:r>
        </a:p>
      </xdr:txBody>
    </xdr:sp>
    <xdr:clientData/>
  </xdr:oneCellAnchor>
  <xdr:oneCellAnchor>
    <xdr:from>
      <xdr:col>2</xdr:col>
      <xdr:colOff>92765</xdr:colOff>
      <xdr:row>32</xdr:row>
      <xdr:rowOff>48867</xdr:rowOff>
    </xdr:from>
    <xdr:ext cx="1123950" cy="421217"/>
    <xdr:sp macro="" textlink="">
      <xdr:nvSpPr>
        <xdr:cNvPr id="20" name="Text Box 55">
          <a:extLst>
            <a:ext uri="{FF2B5EF4-FFF2-40B4-BE49-F238E27FC236}">
              <a16:creationId xmlns:a16="http://schemas.microsoft.com/office/drawing/2014/main" id="{00000000-0008-0000-0A00-000014000000}"/>
            </a:ext>
          </a:extLst>
        </xdr:cNvPr>
        <xdr:cNvSpPr txBox="1">
          <a:spLocks noChangeArrowheads="1"/>
        </xdr:cNvSpPr>
      </xdr:nvSpPr>
      <xdr:spPr bwMode="auto">
        <a:xfrm>
          <a:off x="407090" y="3935067"/>
          <a:ext cx="1123950" cy="42121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dist" rtl="0">
            <a:lnSpc>
              <a:spcPts val="1100"/>
            </a:lnSpc>
            <a:defRPr sz="1000"/>
          </a:pPr>
          <a:r>
            <a:rPr lang="ja-JP" altLang="en-US" sz="900" b="0" i="0" u="none" strike="noStrike" baseline="0">
              <a:solidFill>
                <a:srgbClr val="000000"/>
              </a:solidFill>
              <a:latin typeface="ＭＳ Ｐ明朝"/>
              <a:ea typeface="ＭＳ Ｐ明朝"/>
            </a:rPr>
            <a:t>（印鑑は鮮明に押</a:t>
          </a:r>
        </a:p>
        <a:p>
          <a:pPr algn="dist" rtl="0">
            <a:defRPr sz="1000"/>
          </a:pPr>
          <a:r>
            <a:rPr lang="ja-JP" altLang="en-US" sz="900" b="0" i="0" u="none" strike="noStrike" baseline="0">
              <a:solidFill>
                <a:srgbClr val="000000"/>
              </a:solidFill>
              <a:latin typeface="ＭＳ Ｐ明朝"/>
              <a:ea typeface="ＭＳ Ｐ明朝"/>
            </a:rPr>
            <a:t>印してください。）</a:t>
          </a:r>
        </a:p>
      </xdr:txBody>
    </xdr:sp>
    <xdr:clientData/>
  </xdr:oneCellAnchor>
  <xdr:oneCellAnchor>
    <xdr:from>
      <xdr:col>39</xdr:col>
      <xdr:colOff>6240</xdr:colOff>
      <xdr:row>43</xdr:row>
      <xdr:rowOff>15434</xdr:rowOff>
    </xdr:from>
    <xdr:ext cx="1809751" cy="333377"/>
    <xdr:sp macro="" textlink="">
      <xdr:nvSpPr>
        <xdr:cNvPr id="21" name="Text Box 58">
          <a:extLst>
            <a:ext uri="{FF2B5EF4-FFF2-40B4-BE49-F238E27FC236}">
              <a16:creationId xmlns:a16="http://schemas.microsoft.com/office/drawing/2014/main" id="{00000000-0008-0000-0A00-000015000000}"/>
            </a:ext>
          </a:extLst>
        </xdr:cNvPr>
        <xdr:cNvSpPr txBox="1">
          <a:spLocks noChangeArrowheads="1"/>
        </xdr:cNvSpPr>
      </xdr:nvSpPr>
      <xdr:spPr bwMode="auto">
        <a:xfrm flipV="1">
          <a:off x="4292490" y="5035109"/>
          <a:ext cx="1809751" cy="333377"/>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en-US" altLang="ja-JP" sz="900" b="0" i="0" u="none" strike="noStrike" baseline="0">
              <a:solidFill>
                <a:srgbClr val="000000"/>
              </a:solidFill>
              <a:latin typeface="ＭＳ 明朝"/>
              <a:ea typeface="ＭＳ 明朝"/>
            </a:rPr>
            <a:t>Telephone number/</a:t>
          </a:r>
          <a:r>
            <a:rPr lang="ja-JP" altLang="en-US" sz="900" b="0" i="0" u="none" strike="noStrike" baseline="0">
              <a:solidFill>
                <a:srgbClr val="000000"/>
              </a:solidFill>
              <a:latin typeface="ＭＳ 明朝"/>
              <a:ea typeface="ＭＳ 明朝"/>
            </a:rPr>
            <a:t>電話番号</a:t>
          </a:r>
        </a:p>
      </xdr:txBody>
    </xdr:sp>
    <xdr:clientData/>
  </xdr:oneCellAnchor>
  <xdr:oneCellAnchor>
    <xdr:from>
      <xdr:col>27</xdr:col>
      <xdr:colOff>100633</xdr:colOff>
      <xdr:row>53</xdr:row>
      <xdr:rowOff>79514</xdr:rowOff>
    </xdr:from>
    <xdr:ext cx="951258" cy="160682"/>
    <xdr:sp macro="" textlink="">
      <xdr:nvSpPr>
        <xdr:cNvPr id="22" name="Text Box 60">
          <a:extLst>
            <a:ext uri="{FF2B5EF4-FFF2-40B4-BE49-F238E27FC236}">
              <a16:creationId xmlns:a16="http://schemas.microsoft.com/office/drawing/2014/main" id="{00000000-0008-0000-0A00-000016000000}"/>
            </a:ext>
          </a:extLst>
        </xdr:cNvPr>
        <xdr:cNvSpPr txBox="1">
          <a:spLocks noChangeArrowheads="1"/>
        </xdr:cNvSpPr>
      </xdr:nvSpPr>
      <xdr:spPr bwMode="auto">
        <a:xfrm>
          <a:off x="3129583" y="6242189"/>
          <a:ext cx="951258" cy="160682"/>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1000" b="0" i="0" u="none" strike="noStrike" baseline="0">
              <a:solidFill>
                <a:srgbClr val="000000"/>
              </a:solidFill>
              <a:latin typeface="ＭＳ 明朝"/>
              <a:ea typeface="ＭＳ 明朝"/>
            </a:rPr>
            <a:t>／委　任　状</a:t>
          </a:r>
        </a:p>
      </xdr:txBody>
    </xdr:sp>
    <xdr:clientData/>
  </xdr:oneCellAnchor>
  <xdr:oneCellAnchor>
    <xdr:from>
      <xdr:col>8</xdr:col>
      <xdr:colOff>414</xdr:colOff>
      <xdr:row>57</xdr:row>
      <xdr:rowOff>77855</xdr:rowOff>
    </xdr:from>
    <xdr:ext cx="914400" cy="190500"/>
    <xdr:sp macro="" textlink="">
      <xdr:nvSpPr>
        <xdr:cNvPr id="23" name="Text Box 62">
          <a:extLst>
            <a:ext uri="{FF2B5EF4-FFF2-40B4-BE49-F238E27FC236}">
              <a16:creationId xmlns:a16="http://schemas.microsoft.com/office/drawing/2014/main" id="{00000000-0008-0000-0A00-000017000000}"/>
            </a:ext>
          </a:extLst>
        </xdr:cNvPr>
        <xdr:cNvSpPr txBox="1">
          <a:spLocks noChangeArrowheads="1"/>
        </xdr:cNvSpPr>
      </xdr:nvSpPr>
      <xdr:spPr bwMode="auto">
        <a:xfrm>
          <a:off x="962439" y="6888230"/>
          <a:ext cx="914400" cy="19050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明朝"/>
              <a:ea typeface="ＭＳ Ｐ明朝"/>
            </a:rPr>
            <a:t>私は、（住所）</a:t>
          </a:r>
        </a:p>
      </xdr:txBody>
    </xdr:sp>
    <xdr:clientData/>
  </xdr:oneCellAnchor>
  <xdr:oneCellAnchor>
    <xdr:from>
      <xdr:col>10</xdr:col>
      <xdr:colOff>78269</xdr:colOff>
      <xdr:row>59</xdr:row>
      <xdr:rowOff>44312</xdr:rowOff>
    </xdr:from>
    <xdr:ext cx="600075" cy="161925"/>
    <xdr:sp macro="" textlink="">
      <xdr:nvSpPr>
        <xdr:cNvPr id="24" name="Text Box 64">
          <a:extLst>
            <a:ext uri="{FF2B5EF4-FFF2-40B4-BE49-F238E27FC236}">
              <a16:creationId xmlns:a16="http://schemas.microsoft.com/office/drawing/2014/main" id="{00000000-0008-0000-0A00-000018000000}"/>
            </a:ext>
          </a:extLst>
        </xdr:cNvPr>
        <xdr:cNvSpPr txBox="1">
          <a:spLocks noChangeArrowheads="1"/>
        </xdr:cNvSpPr>
      </xdr:nvSpPr>
      <xdr:spPr bwMode="auto">
        <a:xfrm>
          <a:off x="1249844" y="7083287"/>
          <a:ext cx="600075" cy="161925"/>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明朝"/>
              <a:ea typeface="ＭＳ 明朝"/>
            </a:rPr>
            <a:t>（氏名）</a:t>
          </a:r>
        </a:p>
      </xdr:txBody>
    </xdr:sp>
    <xdr:clientData/>
  </xdr:oneCellAnchor>
  <xdr:oneCellAnchor>
    <xdr:from>
      <xdr:col>10</xdr:col>
      <xdr:colOff>101049</xdr:colOff>
      <xdr:row>61</xdr:row>
      <xdr:rowOff>246347</xdr:rowOff>
    </xdr:from>
    <xdr:ext cx="3693319" cy="150041"/>
    <xdr:sp macro="" textlink="">
      <xdr:nvSpPr>
        <xdr:cNvPr id="25" name="Text Box 66">
          <a:extLst>
            <a:ext uri="{FF2B5EF4-FFF2-40B4-BE49-F238E27FC236}">
              <a16:creationId xmlns:a16="http://schemas.microsoft.com/office/drawing/2014/main" id="{00000000-0008-0000-0A00-000019000000}"/>
            </a:ext>
          </a:extLst>
        </xdr:cNvPr>
        <xdr:cNvSpPr txBox="1">
          <a:spLocks noChangeArrowheads="1"/>
        </xdr:cNvSpPr>
      </xdr:nvSpPr>
      <xdr:spPr bwMode="auto">
        <a:xfrm>
          <a:off x="1272624" y="7552022"/>
          <a:ext cx="3693319" cy="150041"/>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l" rtl="0">
            <a:defRPr sz="1000"/>
          </a:pPr>
          <a:r>
            <a:rPr lang="ja-JP" altLang="en-US" sz="900" b="0" i="0" u="none" strike="noStrike" baseline="0">
              <a:solidFill>
                <a:srgbClr val="000000"/>
              </a:solidFill>
              <a:latin typeface="ＭＳ 明朝"/>
              <a:ea typeface="ＭＳ 明朝"/>
            </a:rPr>
            <a:t>を代理人と定め、印鑑カードの交付申請及び受領の権限を委任します。</a:t>
          </a:r>
        </a:p>
      </xdr:txBody>
    </xdr:sp>
    <xdr:clientData/>
  </xdr:oneCellAnchor>
  <xdr:twoCellAnchor>
    <xdr:from>
      <xdr:col>39</xdr:col>
      <xdr:colOff>16119</xdr:colOff>
      <xdr:row>65</xdr:row>
      <xdr:rowOff>43961</xdr:rowOff>
    </xdr:from>
    <xdr:to>
      <xdr:col>41</xdr:col>
      <xdr:colOff>80596</xdr:colOff>
      <xdr:row>67</xdr:row>
      <xdr:rowOff>29308</xdr:rowOff>
    </xdr:to>
    <xdr:sp macro="" textlink="">
      <xdr:nvSpPr>
        <xdr:cNvPr id="26" name="Text Box 72">
          <a:extLst>
            <a:ext uri="{FF2B5EF4-FFF2-40B4-BE49-F238E27FC236}">
              <a16:creationId xmlns:a16="http://schemas.microsoft.com/office/drawing/2014/main" id="{00000000-0008-0000-0A00-00001A000000}"/>
            </a:ext>
          </a:extLst>
        </xdr:cNvPr>
        <xdr:cNvSpPr txBox="1">
          <a:spLocks noChangeArrowheads="1"/>
        </xdr:cNvSpPr>
      </xdr:nvSpPr>
      <xdr:spPr bwMode="auto">
        <a:xfrm>
          <a:off x="4302369" y="8121161"/>
          <a:ext cx="274027" cy="213947"/>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en-US" altLang="ja-JP" sz="1000" b="0" i="0" u="none" strike="noStrike" baseline="0">
              <a:solidFill>
                <a:srgbClr val="000000"/>
              </a:solidFill>
              <a:latin typeface="ＭＳ 明朝"/>
              <a:ea typeface="ＭＳ 明朝"/>
            </a:rPr>
            <a:t>Seal</a:t>
          </a:r>
        </a:p>
      </xdr:txBody>
    </xdr:sp>
    <xdr:clientData/>
  </xdr:twoCellAnchor>
  <xdr:oneCellAnchor>
    <xdr:from>
      <xdr:col>43</xdr:col>
      <xdr:colOff>89971</xdr:colOff>
      <xdr:row>67</xdr:row>
      <xdr:rowOff>55842</xdr:rowOff>
    </xdr:from>
    <xdr:ext cx="1011848" cy="246836"/>
    <xdr:sp macro="" textlink="">
      <xdr:nvSpPr>
        <xdr:cNvPr id="27" name="Text Box 73">
          <a:extLst>
            <a:ext uri="{FF2B5EF4-FFF2-40B4-BE49-F238E27FC236}">
              <a16:creationId xmlns:a16="http://schemas.microsoft.com/office/drawing/2014/main" id="{00000000-0008-0000-0A00-00001B000000}"/>
            </a:ext>
          </a:extLst>
        </xdr:cNvPr>
        <xdr:cNvSpPr txBox="1">
          <a:spLocks noChangeArrowheads="1"/>
        </xdr:cNvSpPr>
      </xdr:nvSpPr>
      <xdr:spPr bwMode="auto">
        <a:xfrm>
          <a:off x="4795321" y="8361642"/>
          <a:ext cx="1011848" cy="246836"/>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dist" rtl="0">
            <a:lnSpc>
              <a:spcPts val="1100"/>
            </a:lnSpc>
            <a:defRPr sz="1000"/>
          </a:pPr>
          <a:r>
            <a:rPr lang="ja-JP" altLang="en-US" sz="600" b="0" i="0" u="none" strike="noStrike" baseline="0">
              <a:solidFill>
                <a:srgbClr val="000000"/>
              </a:solidFill>
              <a:latin typeface="ＭＳ Ｐ明朝"/>
              <a:ea typeface="ＭＳ Ｐ明朝"/>
            </a:rPr>
            <a:t>登記所に提出した印鑑</a:t>
          </a:r>
        </a:p>
      </xdr:txBody>
    </xdr:sp>
    <xdr:clientData/>
  </xdr:oneCellAnchor>
  <xdr:twoCellAnchor>
    <xdr:from>
      <xdr:col>43</xdr:col>
      <xdr:colOff>36786</xdr:colOff>
      <xdr:row>64</xdr:row>
      <xdr:rowOff>42446</xdr:rowOff>
    </xdr:from>
    <xdr:to>
      <xdr:col>43</xdr:col>
      <xdr:colOff>85397</xdr:colOff>
      <xdr:row>69</xdr:row>
      <xdr:rowOff>45984</xdr:rowOff>
    </xdr:to>
    <xdr:sp macro="" textlink="">
      <xdr:nvSpPr>
        <xdr:cNvPr id="28" name="AutoShape 74">
          <a:extLst>
            <a:ext uri="{FF2B5EF4-FFF2-40B4-BE49-F238E27FC236}">
              <a16:creationId xmlns:a16="http://schemas.microsoft.com/office/drawing/2014/main" id="{00000000-0008-0000-0A00-00001C000000}"/>
            </a:ext>
          </a:extLst>
        </xdr:cNvPr>
        <xdr:cNvSpPr>
          <a:spLocks/>
        </xdr:cNvSpPr>
      </xdr:nvSpPr>
      <xdr:spPr bwMode="auto">
        <a:xfrm>
          <a:off x="4742136" y="8005346"/>
          <a:ext cx="48611" cy="575038"/>
        </a:xfrm>
        <a:prstGeom prst="leftBracket">
          <a:avLst>
            <a:gd name="adj" fmla="val 421606"/>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53</xdr:col>
      <xdr:colOff>31404</xdr:colOff>
      <xdr:row>64</xdr:row>
      <xdr:rowOff>37392</xdr:rowOff>
    </xdr:from>
    <xdr:to>
      <xdr:col>53</xdr:col>
      <xdr:colOff>99545</xdr:colOff>
      <xdr:row>69</xdr:row>
      <xdr:rowOff>33729</xdr:rowOff>
    </xdr:to>
    <xdr:sp macro="" textlink="">
      <xdr:nvSpPr>
        <xdr:cNvPr id="29" name="AutoShape 75">
          <a:extLst>
            <a:ext uri="{FF2B5EF4-FFF2-40B4-BE49-F238E27FC236}">
              <a16:creationId xmlns:a16="http://schemas.microsoft.com/office/drawing/2014/main" id="{00000000-0008-0000-0A00-00001D000000}"/>
            </a:ext>
          </a:extLst>
        </xdr:cNvPr>
        <xdr:cNvSpPr>
          <a:spLocks/>
        </xdr:cNvSpPr>
      </xdr:nvSpPr>
      <xdr:spPr bwMode="auto">
        <a:xfrm>
          <a:off x="5784504" y="8000292"/>
          <a:ext cx="68141" cy="567837"/>
        </a:xfrm>
        <a:prstGeom prst="rightBracket">
          <a:avLst>
            <a:gd name="adj" fmla="val 259844"/>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xdr:col>
      <xdr:colOff>49486</xdr:colOff>
      <xdr:row>70</xdr:row>
      <xdr:rowOff>244483</xdr:rowOff>
    </xdr:from>
    <xdr:ext cx="3975447" cy="166712"/>
    <xdr:sp macro="" textlink="">
      <xdr:nvSpPr>
        <xdr:cNvPr id="30" name="Text Box 76">
          <a:extLst>
            <a:ext uri="{FF2B5EF4-FFF2-40B4-BE49-F238E27FC236}">
              <a16:creationId xmlns:a16="http://schemas.microsoft.com/office/drawing/2014/main" id="{00000000-0008-0000-0A00-00001E000000}"/>
            </a:ext>
          </a:extLst>
        </xdr:cNvPr>
        <xdr:cNvSpPr txBox="1">
          <a:spLocks noChangeArrowheads="1"/>
        </xdr:cNvSpPr>
      </xdr:nvSpPr>
      <xdr:spPr bwMode="auto">
        <a:xfrm>
          <a:off x="259036" y="8893183"/>
          <a:ext cx="3975447" cy="166712"/>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ctr" rtl="0">
            <a:defRPr sz="1000"/>
          </a:pPr>
          <a:r>
            <a:rPr lang="ja-JP" altLang="en-US" sz="1000" b="0" i="0" u="none" strike="noStrike" baseline="0">
              <a:solidFill>
                <a:srgbClr val="000000"/>
              </a:solidFill>
              <a:latin typeface="ＭＳ 明朝"/>
              <a:ea typeface="ＭＳ 明朝"/>
            </a:rPr>
            <a:t>（注１）　押印欄には、登記所に提出した印鑑を押印してください。</a:t>
          </a:r>
        </a:p>
      </xdr:txBody>
    </xdr:sp>
    <xdr:clientData/>
  </xdr:oneCellAnchor>
  <xdr:twoCellAnchor>
    <xdr:from>
      <xdr:col>48</xdr:col>
      <xdr:colOff>100379</xdr:colOff>
      <xdr:row>72</xdr:row>
      <xdr:rowOff>102577</xdr:rowOff>
    </xdr:from>
    <xdr:to>
      <xdr:col>54</xdr:col>
      <xdr:colOff>33704</xdr:colOff>
      <xdr:row>73</xdr:row>
      <xdr:rowOff>109904</xdr:rowOff>
    </xdr:to>
    <xdr:sp macro="" textlink="">
      <xdr:nvSpPr>
        <xdr:cNvPr id="31" name="Text Box 77">
          <a:extLst>
            <a:ext uri="{FF2B5EF4-FFF2-40B4-BE49-F238E27FC236}">
              <a16:creationId xmlns:a16="http://schemas.microsoft.com/office/drawing/2014/main" id="{00000000-0008-0000-0A00-00001F000000}"/>
            </a:ext>
          </a:extLst>
        </xdr:cNvPr>
        <xdr:cNvSpPr txBox="1">
          <a:spLocks noChangeArrowheads="1"/>
        </xdr:cNvSpPr>
      </xdr:nvSpPr>
      <xdr:spPr bwMode="auto">
        <a:xfrm>
          <a:off x="5329604" y="9284677"/>
          <a:ext cx="561975" cy="12162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dist" rtl="0">
            <a:defRPr sz="1000"/>
          </a:pPr>
          <a:r>
            <a:rPr lang="ja-JP" altLang="en-US" sz="600" b="0" i="0" u="none" strike="noStrike" baseline="0">
              <a:solidFill>
                <a:srgbClr val="000000"/>
              </a:solidFill>
              <a:latin typeface="ＭＳ 明朝"/>
              <a:ea typeface="ＭＳ 明朝"/>
            </a:rPr>
            <a:t>受領印又は署名</a:t>
          </a:r>
        </a:p>
      </xdr:txBody>
    </xdr:sp>
    <xdr:clientData/>
  </xdr:twoCellAnchor>
  <xdr:oneCellAnchor>
    <xdr:from>
      <xdr:col>15</xdr:col>
      <xdr:colOff>95218</xdr:colOff>
      <xdr:row>39</xdr:row>
      <xdr:rowOff>7466</xdr:rowOff>
    </xdr:from>
    <xdr:ext cx="65" cy="156518"/>
    <xdr:sp macro="" textlink="">
      <xdr:nvSpPr>
        <xdr:cNvPr id="32" name="Text Box 80">
          <a:extLst>
            <a:ext uri="{FF2B5EF4-FFF2-40B4-BE49-F238E27FC236}">
              <a16:creationId xmlns:a16="http://schemas.microsoft.com/office/drawing/2014/main" id="{00000000-0008-0000-0A00-000020000000}"/>
            </a:ext>
          </a:extLst>
        </xdr:cNvPr>
        <xdr:cNvSpPr txBox="1">
          <a:spLocks noChangeArrowheads="1"/>
        </xdr:cNvSpPr>
      </xdr:nvSpPr>
      <xdr:spPr bwMode="auto">
        <a:xfrm>
          <a:off x="1828768" y="4627091"/>
          <a:ext cx="65" cy="156518"/>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ctr" rtl="0">
            <a:defRPr sz="1000"/>
          </a:pPr>
          <a:endParaRPr lang="ja-JP" altLang="en-US"/>
        </a:p>
      </xdr:txBody>
    </xdr:sp>
    <xdr:clientData/>
  </xdr:oneCellAnchor>
  <xdr:oneCellAnchor>
    <xdr:from>
      <xdr:col>13</xdr:col>
      <xdr:colOff>107682</xdr:colOff>
      <xdr:row>41</xdr:row>
      <xdr:rowOff>33142</xdr:rowOff>
    </xdr:from>
    <xdr:ext cx="2885405" cy="166712"/>
    <xdr:sp macro="" textlink="">
      <xdr:nvSpPr>
        <xdr:cNvPr id="33" name="Text Box 81">
          <a:extLst>
            <a:ext uri="{FF2B5EF4-FFF2-40B4-BE49-F238E27FC236}">
              <a16:creationId xmlns:a16="http://schemas.microsoft.com/office/drawing/2014/main" id="{00000000-0008-0000-0A00-000021000000}"/>
            </a:ext>
          </a:extLst>
        </xdr:cNvPr>
        <xdr:cNvSpPr txBox="1">
          <a:spLocks noChangeArrowheads="1"/>
        </xdr:cNvSpPr>
      </xdr:nvSpPr>
      <xdr:spPr bwMode="auto">
        <a:xfrm>
          <a:off x="1593582" y="4824217"/>
          <a:ext cx="2885405" cy="166712"/>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ctr" rtl="0">
            <a:defRPr sz="1000"/>
          </a:pPr>
          <a:r>
            <a:rPr lang="en-US" altLang="ja-JP" sz="1000" b="0" i="0" u="none" strike="noStrike" baseline="0">
              <a:solidFill>
                <a:srgbClr val="000000"/>
              </a:solidFill>
              <a:latin typeface="ＭＳ 明朝"/>
              <a:ea typeface="ＭＳ 明朝"/>
            </a:rPr>
            <a:t>The preson submitting the seal/</a:t>
          </a:r>
          <a:r>
            <a:rPr lang="ja-JP" altLang="en-US" sz="900" b="0" i="0" u="none" strike="noStrike" baseline="0">
              <a:solidFill>
                <a:srgbClr val="000000"/>
              </a:solidFill>
              <a:latin typeface="ＭＳ 明朝"/>
              <a:ea typeface="ＭＳ 明朝"/>
            </a:rPr>
            <a:t>印鑑提出者本人</a:t>
          </a:r>
        </a:p>
      </xdr:txBody>
    </xdr:sp>
    <xdr:clientData/>
  </xdr:oneCellAnchor>
  <xdr:oneCellAnchor>
    <xdr:from>
      <xdr:col>40</xdr:col>
      <xdr:colOff>49823</xdr:colOff>
      <xdr:row>41</xdr:row>
      <xdr:rowOff>43623</xdr:rowOff>
    </xdr:from>
    <xdr:ext cx="1733550" cy="150041"/>
    <xdr:sp macro="" textlink="">
      <xdr:nvSpPr>
        <xdr:cNvPr id="34" name="Text Box 82">
          <a:extLst>
            <a:ext uri="{FF2B5EF4-FFF2-40B4-BE49-F238E27FC236}">
              <a16:creationId xmlns:a16="http://schemas.microsoft.com/office/drawing/2014/main" id="{00000000-0008-0000-0A00-000022000000}"/>
            </a:ext>
          </a:extLst>
        </xdr:cNvPr>
        <xdr:cNvSpPr txBox="1">
          <a:spLocks noChangeArrowheads="1"/>
        </xdr:cNvSpPr>
      </xdr:nvSpPr>
      <xdr:spPr bwMode="auto">
        <a:xfrm>
          <a:off x="4440848" y="4834698"/>
          <a:ext cx="1733550" cy="150041"/>
        </a:xfrm>
        <a:prstGeom prst="rect">
          <a:avLst/>
        </a:prstGeom>
        <a:noFill/>
        <a:ln>
          <a:noFill/>
        </a:ln>
        <a:effectLst/>
      </xdr:spPr>
      <xdr:txBody>
        <a:bodyPr wrap="square" lIns="0" tIns="0" rIns="0" bIns="0" anchor="ctr" upright="1">
          <a:spAutoFit/>
        </a:bodyPr>
        <a:lstStyle/>
        <a:p>
          <a:pPr algn="ctr" rtl="0">
            <a:defRPr sz="1000"/>
          </a:pPr>
          <a:r>
            <a:rPr lang="en-US" altLang="ja-JP" sz="900" b="0" i="0" u="none" strike="noStrike" baseline="0">
              <a:solidFill>
                <a:srgbClr val="000000"/>
              </a:solidFill>
              <a:latin typeface="ＭＳ 明朝"/>
              <a:ea typeface="ＭＳ 明朝"/>
            </a:rPr>
            <a:t>The agency/</a:t>
          </a:r>
          <a:r>
            <a:rPr lang="ja-JP" altLang="en-US" sz="900" b="0" i="0" u="none" strike="noStrike" baseline="0">
              <a:solidFill>
                <a:srgbClr val="000000"/>
              </a:solidFill>
              <a:latin typeface="ＭＳ 明朝"/>
              <a:ea typeface="ＭＳ 明朝"/>
            </a:rPr>
            <a:t>代理人</a:t>
          </a:r>
        </a:p>
      </xdr:txBody>
    </xdr:sp>
    <xdr:clientData/>
  </xdr:oneCellAnchor>
  <xdr:oneCellAnchor>
    <xdr:from>
      <xdr:col>2</xdr:col>
      <xdr:colOff>74923</xdr:colOff>
      <xdr:row>64</xdr:row>
      <xdr:rowOff>40315</xdr:rowOff>
    </xdr:from>
    <xdr:ext cx="1391928" cy="203645"/>
    <xdr:sp macro="" textlink="">
      <xdr:nvSpPr>
        <xdr:cNvPr id="35" name="Text Box 83">
          <a:extLst>
            <a:ext uri="{FF2B5EF4-FFF2-40B4-BE49-F238E27FC236}">
              <a16:creationId xmlns:a16="http://schemas.microsoft.com/office/drawing/2014/main" id="{00000000-0008-0000-0A00-000023000000}"/>
            </a:ext>
          </a:extLst>
        </xdr:cNvPr>
        <xdr:cNvSpPr txBox="1">
          <a:spLocks noChangeArrowheads="1"/>
        </xdr:cNvSpPr>
      </xdr:nvSpPr>
      <xdr:spPr bwMode="auto">
        <a:xfrm>
          <a:off x="389248" y="8003215"/>
          <a:ext cx="1391928" cy="20364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18288" bIns="18288" anchor="ctr" upright="1">
          <a:spAutoFit/>
        </a:bodyPr>
        <a:lstStyle/>
        <a:p>
          <a:pPr algn="ctr" rtl="0">
            <a:defRPr sz="1000"/>
          </a:pPr>
          <a:r>
            <a:rPr lang="en-US" altLang="ja-JP" sz="1000" b="0" i="0" u="none" strike="noStrike" baseline="0">
              <a:solidFill>
                <a:srgbClr val="000000"/>
              </a:solidFill>
              <a:latin typeface="ＭＳ 明朝"/>
              <a:ea typeface="ＭＳ 明朝"/>
            </a:rPr>
            <a:t>Address/</a:t>
          </a:r>
          <a:r>
            <a:rPr lang="ja-JP" altLang="en-US" sz="1000" b="0" i="0" u="none" strike="noStrike" baseline="0">
              <a:solidFill>
                <a:srgbClr val="000000"/>
              </a:solidFill>
              <a:latin typeface="ＭＳ 明朝"/>
              <a:ea typeface="ＭＳ 明朝"/>
            </a:rPr>
            <a:t>住所</a:t>
          </a:r>
          <a:endParaRPr lang="en-US" altLang="ja-JP" sz="1000" b="0" i="0" u="none" strike="noStrike" baseline="0">
            <a:solidFill>
              <a:srgbClr val="000000"/>
            </a:solidFill>
            <a:latin typeface="ＭＳ 明朝"/>
            <a:ea typeface="ＭＳ 明朝"/>
          </a:endParaRPr>
        </a:p>
      </xdr:txBody>
    </xdr:sp>
    <xdr:clientData/>
  </xdr:oneCellAnchor>
  <xdr:twoCellAnchor>
    <xdr:from>
      <xdr:col>5</xdr:col>
      <xdr:colOff>38101</xdr:colOff>
      <xdr:row>66</xdr:row>
      <xdr:rowOff>47625</xdr:rowOff>
    </xdr:from>
    <xdr:to>
      <xdr:col>12</xdr:col>
      <xdr:colOff>57150</xdr:colOff>
      <xdr:row>68</xdr:row>
      <xdr:rowOff>28575</xdr:rowOff>
    </xdr:to>
    <xdr:sp macro="" textlink="">
      <xdr:nvSpPr>
        <xdr:cNvPr id="36" name="Text Box 84">
          <a:extLst>
            <a:ext uri="{FF2B5EF4-FFF2-40B4-BE49-F238E27FC236}">
              <a16:creationId xmlns:a16="http://schemas.microsoft.com/office/drawing/2014/main" id="{00000000-0008-0000-0A00-000024000000}"/>
            </a:ext>
          </a:extLst>
        </xdr:cNvPr>
        <xdr:cNvSpPr txBox="1">
          <a:spLocks noChangeArrowheads="1"/>
        </xdr:cNvSpPr>
      </xdr:nvSpPr>
      <xdr:spPr bwMode="auto">
        <a:xfrm>
          <a:off x="685801" y="8239125"/>
          <a:ext cx="752474" cy="20955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en-US" altLang="ja-JP" sz="1000" b="0" i="0" u="none" strike="noStrike" baseline="0">
              <a:solidFill>
                <a:srgbClr val="000000"/>
              </a:solidFill>
              <a:latin typeface="ＭＳ 明朝"/>
              <a:ea typeface="ＭＳ 明朝"/>
            </a:rPr>
            <a:t>Name/</a:t>
          </a:r>
          <a:r>
            <a:rPr lang="ja-JP" altLang="en-US" sz="1000" b="0" i="0" u="none" strike="noStrike" baseline="0">
              <a:solidFill>
                <a:srgbClr val="000000"/>
              </a:solidFill>
              <a:latin typeface="ＭＳ 明朝"/>
              <a:ea typeface="ＭＳ 明朝"/>
            </a:rPr>
            <a:t>氏名</a:t>
          </a:r>
        </a:p>
      </xdr:txBody>
    </xdr:sp>
    <xdr:clientData/>
  </xdr:twoCellAnchor>
  <xdr:twoCellAnchor>
    <xdr:from>
      <xdr:col>2</xdr:col>
      <xdr:colOff>52180</xdr:colOff>
      <xdr:row>44</xdr:row>
      <xdr:rowOff>112643</xdr:rowOff>
    </xdr:from>
    <xdr:to>
      <xdr:col>6</xdr:col>
      <xdr:colOff>99805</xdr:colOff>
      <xdr:row>46</xdr:row>
      <xdr:rowOff>93593</xdr:rowOff>
    </xdr:to>
    <xdr:sp macro="" textlink="">
      <xdr:nvSpPr>
        <xdr:cNvPr id="37" name="Text Box 85">
          <a:extLst>
            <a:ext uri="{FF2B5EF4-FFF2-40B4-BE49-F238E27FC236}">
              <a16:creationId xmlns:a16="http://schemas.microsoft.com/office/drawing/2014/main" id="{00000000-0008-0000-0A00-000025000000}"/>
            </a:ext>
          </a:extLst>
        </xdr:cNvPr>
        <xdr:cNvSpPr txBox="1">
          <a:spLocks noChangeArrowheads="1"/>
        </xdr:cNvSpPr>
      </xdr:nvSpPr>
      <xdr:spPr bwMode="auto">
        <a:xfrm>
          <a:off x="366505" y="5246618"/>
          <a:ext cx="485775" cy="20955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住　所</a:t>
          </a:r>
        </a:p>
      </xdr:txBody>
    </xdr:sp>
    <xdr:clientData/>
  </xdr:twoCellAnchor>
  <xdr:twoCellAnchor>
    <xdr:from>
      <xdr:col>2</xdr:col>
      <xdr:colOff>45140</xdr:colOff>
      <xdr:row>49</xdr:row>
      <xdr:rowOff>69159</xdr:rowOff>
    </xdr:from>
    <xdr:to>
      <xdr:col>6</xdr:col>
      <xdr:colOff>92765</xdr:colOff>
      <xdr:row>51</xdr:row>
      <xdr:rowOff>50109</xdr:rowOff>
    </xdr:to>
    <xdr:sp macro="" textlink="">
      <xdr:nvSpPr>
        <xdr:cNvPr id="38" name="Text Box 86">
          <a:extLst>
            <a:ext uri="{FF2B5EF4-FFF2-40B4-BE49-F238E27FC236}">
              <a16:creationId xmlns:a16="http://schemas.microsoft.com/office/drawing/2014/main" id="{00000000-0008-0000-0A00-000026000000}"/>
            </a:ext>
          </a:extLst>
        </xdr:cNvPr>
        <xdr:cNvSpPr txBox="1">
          <a:spLocks noChangeArrowheads="1"/>
        </xdr:cNvSpPr>
      </xdr:nvSpPr>
      <xdr:spPr bwMode="auto">
        <a:xfrm>
          <a:off x="359465" y="5774634"/>
          <a:ext cx="485775" cy="20955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ja-JP" altLang="en-US" sz="1000" b="0" i="0" u="none" strike="noStrike" baseline="0">
              <a:solidFill>
                <a:srgbClr val="000000"/>
              </a:solidFill>
              <a:latin typeface="ＭＳ 明朝"/>
              <a:ea typeface="ＭＳ 明朝"/>
            </a:rPr>
            <a:t>氏　名</a:t>
          </a:r>
        </a:p>
      </xdr:txBody>
    </xdr:sp>
    <xdr:clientData/>
  </xdr:twoCellAnchor>
  <xdr:twoCellAnchor>
    <xdr:from>
      <xdr:col>2</xdr:col>
      <xdr:colOff>104775</xdr:colOff>
      <xdr:row>47</xdr:row>
      <xdr:rowOff>19050</xdr:rowOff>
    </xdr:from>
    <xdr:to>
      <xdr:col>6</xdr:col>
      <xdr:colOff>85725</xdr:colOff>
      <xdr:row>48</xdr:row>
      <xdr:rowOff>38100</xdr:rowOff>
    </xdr:to>
    <xdr:sp macro="" textlink="">
      <xdr:nvSpPr>
        <xdr:cNvPr id="39" name="Text Box 87">
          <a:extLst>
            <a:ext uri="{FF2B5EF4-FFF2-40B4-BE49-F238E27FC236}">
              <a16:creationId xmlns:a16="http://schemas.microsoft.com/office/drawing/2014/main" id="{00000000-0008-0000-0A00-000027000000}"/>
            </a:ext>
          </a:extLst>
        </xdr:cNvPr>
        <xdr:cNvSpPr txBox="1">
          <a:spLocks noChangeArrowheads="1"/>
        </xdr:cNvSpPr>
      </xdr:nvSpPr>
      <xdr:spPr bwMode="auto">
        <a:xfrm>
          <a:off x="419100" y="5495925"/>
          <a:ext cx="419100" cy="1333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明朝"/>
              <a:ea typeface="ＭＳ 明朝"/>
            </a:rPr>
            <a:t>フリガナ</a:t>
          </a:r>
        </a:p>
      </xdr:txBody>
    </xdr:sp>
    <xdr:clientData/>
  </xdr:twoCellAnchor>
  <xdr:twoCellAnchor>
    <xdr:from>
      <xdr:col>1</xdr:col>
      <xdr:colOff>28575</xdr:colOff>
      <xdr:row>48</xdr:row>
      <xdr:rowOff>28575</xdr:rowOff>
    </xdr:from>
    <xdr:to>
      <xdr:col>40</xdr:col>
      <xdr:colOff>0</xdr:colOff>
      <xdr:row>48</xdr:row>
      <xdr:rowOff>28575</xdr:rowOff>
    </xdr:to>
    <xdr:sp macro="" textlink="">
      <xdr:nvSpPr>
        <xdr:cNvPr id="40" name="Line 88">
          <a:extLst>
            <a:ext uri="{FF2B5EF4-FFF2-40B4-BE49-F238E27FC236}">
              <a16:creationId xmlns:a16="http://schemas.microsoft.com/office/drawing/2014/main" id="{00000000-0008-0000-0A00-000028000000}"/>
            </a:ext>
          </a:extLst>
        </xdr:cNvPr>
        <xdr:cNvSpPr>
          <a:spLocks noChangeShapeType="1"/>
        </xdr:cNvSpPr>
      </xdr:nvSpPr>
      <xdr:spPr bwMode="auto">
        <a:xfrm>
          <a:off x="238125" y="5619750"/>
          <a:ext cx="41529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66675</xdr:colOff>
      <xdr:row>8</xdr:row>
      <xdr:rowOff>76200</xdr:rowOff>
    </xdr:from>
    <xdr:to>
      <xdr:col>19</xdr:col>
      <xdr:colOff>19050</xdr:colOff>
      <xdr:row>8</xdr:row>
      <xdr:rowOff>247650</xdr:rowOff>
    </xdr:to>
    <xdr:sp macro="" textlink="">
      <xdr:nvSpPr>
        <xdr:cNvPr id="41" name="Text Box 89">
          <a:extLst>
            <a:ext uri="{FF2B5EF4-FFF2-40B4-BE49-F238E27FC236}">
              <a16:creationId xmlns:a16="http://schemas.microsoft.com/office/drawing/2014/main" id="{00000000-0008-0000-0A00-000029000000}"/>
            </a:ext>
          </a:extLst>
        </xdr:cNvPr>
        <xdr:cNvSpPr txBox="1">
          <a:spLocks noChangeArrowheads="1"/>
        </xdr:cNvSpPr>
      </xdr:nvSpPr>
      <xdr:spPr bwMode="auto">
        <a:xfrm>
          <a:off x="171450" y="1028700"/>
          <a:ext cx="2038350" cy="171450"/>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900" b="1" i="0" u="none" strike="noStrike" baseline="0">
              <a:solidFill>
                <a:srgbClr val="000000"/>
              </a:solidFill>
              <a:latin typeface="ＭＳ ゴシック"/>
              <a:ea typeface="ＭＳ ゴシック"/>
            </a:rPr>
            <a:t>※ 太枠の中に書いてください。</a:t>
          </a:r>
        </a:p>
      </xdr:txBody>
    </xdr:sp>
    <xdr:clientData/>
  </xdr:twoCellAnchor>
  <xdr:twoCellAnchor>
    <xdr:from>
      <xdr:col>1</xdr:col>
      <xdr:colOff>0</xdr:colOff>
      <xdr:row>11</xdr:row>
      <xdr:rowOff>8659</xdr:rowOff>
    </xdr:from>
    <xdr:to>
      <xdr:col>55</xdr:col>
      <xdr:colOff>0</xdr:colOff>
      <xdr:row>52</xdr:row>
      <xdr:rowOff>0</xdr:rowOff>
    </xdr:to>
    <xdr:sp macro="" textlink="">
      <xdr:nvSpPr>
        <xdr:cNvPr id="42" name="フレーム 41">
          <a:extLst>
            <a:ext uri="{FF2B5EF4-FFF2-40B4-BE49-F238E27FC236}">
              <a16:creationId xmlns:a16="http://schemas.microsoft.com/office/drawing/2014/main" id="{00000000-0008-0000-0A00-00002A000000}"/>
            </a:ext>
          </a:extLst>
        </xdr:cNvPr>
        <xdr:cNvSpPr/>
      </xdr:nvSpPr>
      <xdr:spPr bwMode="auto">
        <a:xfrm>
          <a:off x="209550" y="1513609"/>
          <a:ext cx="5753100" cy="4534766"/>
        </a:xfrm>
        <a:prstGeom prst="frame">
          <a:avLst>
            <a:gd name="adj1" fmla="val 1598"/>
          </a:avLst>
        </a:prstGeom>
        <a:solidFill>
          <a:srgbClr xmlns:mc="http://schemas.openxmlformats.org/markup-compatibility/2006" xmlns:a14="http://schemas.microsoft.com/office/drawing/2010/main" val="FFFFFF" mc:Ignorable="a14" a14:legacySpreadsheetColorIndex="9"/>
        </a:solidFill>
        <a:ln w="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clientData/>
  </xdr:twoCellAnchor>
  <xdr:twoCellAnchor>
    <xdr:from>
      <xdr:col>1</xdr:col>
      <xdr:colOff>19050</xdr:colOff>
      <xdr:row>11</xdr:row>
      <xdr:rowOff>28575</xdr:rowOff>
    </xdr:from>
    <xdr:to>
      <xdr:col>54</xdr:col>
      <xdr:colOff>95250</xdr:colOff>
      <xdr:row>51</xdr:row>
      <xdr:rowOff>104775</xdr:rowOff>
    </xdr:to>
    <xdr:sp macro="" textlink="">
      <xdr:nvSpPr>
        <xdr:cNvPr id="43" name="正方形/長方形 2">
          <a:extLst>
            <a:ext uri="{FF2B5EF4-FFF2-40B4-BE49-F238E27FC236}">
              <a16:creationId xmlns:a16="http://schemas.microsoft.com/office/drawing/2014/main" id="{00000000-0008-0000-0A00-00002B000000}"/>
            </a:ext>
          </a:extLst>
        </xdr:cNvPr>
        <xdr:cNvSpPr>
          <a:spLocks noChangeArrowheads="1"/>
        </xdr:cNvSpPr>
      </xdr:nvSpPr>
      <xdr:spPr bwMode="auto">
        <a:xfrm>
          <a:off x="228600" y="1533525"/>
          <a:ext cx="5724525" cy="4505325"/>
        </a:xfrm>
        <a:prstGeom prst="rect">
          <a:avLst/>
        </a:prstGeom>
        <a:noFill/>
        <a:ln w="44450" cap="sq" algn="ctr">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41</xdr:col>
          <xdr:colOff>28575</xdr:colOff>
          <xdr:row>40</xdr:row>
          <xdr:rowOff>104775</xdr:rowOff>
        </xdr:from>
        <xdr:to>
          <xdr:col>44</xdr:col>
          <xdr:colOff>0</xdr:colOff>
          <xdr:row>43</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40</xdr:row>
          <xdr:rowOff>95250</xdr:rowOff>
        </xdr:from>
        <xdr:to>
          <xdr:col>14</xdr:col>
          <xdr:colOff>57150</xdr:colOff>
          <xdr:row>43</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A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14174</xdr:colOff>
      <xdr:row>12</xdr:row>
      <xdr:rowOff>9525</xdr:rowOff>
    </xdr:from>
    <xdr:ext cx="1094915" cy="220317"/>
    <xdr:sp macro="" textlink="">
      <xdr:nvSpPr>
        <xdr:cNvPr id="44" name="Text Box 2">
          <a:extLst>
            <a:ext uri="{FF2B5EF4-FFF2-40B4-BE49-F238E27FC236}">
              <a16:creationId xmlns:a16="http://schemas.microsoft.com/office/drawing/2014/main" id="{00000000-0008-0000-0A00-00002C000000}"/>
            </a:ext>
          </a:extLst>
        </xdr:cNvPr>
        <xdr:cNvSpPr txBox="1">
          <a:spLocks noChangeArrowheads="1"/>
        </xdr:cNvSpPr>
      </xdr:nvSpPr>
      <xdr:spPr bwMode="auto">
        <a:xfrm>
          <a:off x="1604849" y="1628775"/>
          <a:ext cx="1094915"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Trade Name/Name</a:t>
          </a:r>
          <a:endParaRPr lang="ja-JP" altLang="en-US" sz="1100" b="0" i="0" u="none" strike="noStrike" baseline="0">
            <a:solidFill>
              <a:srgbClr val="000000"/>
            </a:solidFill>
            <a:latin typeface="ＭＳ 明朝"/>
            <a:ea typeface="ＭＳ 明朝"/>
          </a:endParaRPr>
        </a:p>
      </xdr:txBody>
    </xdr:sp>
    <xdr:clientData/>
  </xdr:oneCellAnchor>
  <xdr:oneCellAnchor>
    <xdr:from>
      <xdr:col>14</xdr:col>
      <xdr:colOff>41739</xdr:colOff>
      <xdr:row>16</xdr:row>
      <xdr:rowOff>114046</xdr:rowOff>
    </xdr:from>
    <xdr:ext cx="1114151" cy="170303"/>
    <xdr:sp macro="" textlink="">
      <xdr:nvSpPr>
        <xdr:cNvPr id="45" name="Text Box 2">
          <a:extLst>
            <a:ext uri="{FF2B5EF4-FFF2-40B4-BE49-F238E27FC236}">
              <a16:creationId xmlns:a16="http://schemas.microsoft.com/office/drawing/2014/main" id="{00000000-0008-0000-0A00-00002D000000}"/>
            </a:ext>
          </a:extLst>
        </xdr:cNvPr>
        <xdr:cNvSpPr txBox="1">
          <a:spLocks noChangeArrowheads="1"/>
        </xdr:cNvSpPr>
      </xdr:nvSpPr>
      <xdr:spPr bwMode="auto">
        <a:xfrm>
          <a:off x="1632414" y="2238121"/>
          <a:ext cx="1114151" cy="170303"/>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800" b="0" i="0" u="none" strike="noStrike" baseline="0">
              <a:solidFill>
                <a:srgbClr val="000000"/>
              </a:solidFill>
              <a:latin typeface="ＭＳ 明朝"/>
              <a:ea typeface="ＭＳ 明朝"/>
            </a:rPr>
            <a:t>Head/Principal Office</a:t>
          </a:r>
          <a:endParaRPr lang="ja-JP" altLang="en-US" sz="800" b="0" i="0" u="none" strike="noStrike" baseline="0">
            <a:solidFill>
              <a:srgbClr val="000000"/>
            </a:solidFill>
            <a:latin typeface="ＭＳ 明朝"/>
            <a:ea typeface="ＭＳ 明朝"/>
          </a:endParaRPr>
        </a:p>
      </xdr:txBody>
    </xdr:sp>
    <xdr:clientData/>
  </xdr:oneCellAnchor>
  <xdr:oneCellAnchor>
    <xdr:from>
      <xdr:col>17</xdr:col>
      <xdr:colOff>37407</xdr:colOff>
      <xdr:row>21</xdr:row>
      <xdr:rowOff>34372</xdr:rowOff>
    </xdr:from>
    <xdr:ext cx="601191" cy="220317"/>
    <xdr:sp macro="" textlink="">
      <xdr:nvSpPr>
        <xdr:cNvPr id="46" name="Text Box 2">
          <a:extLst>
            <a:ext uri="{FF2B5EF4-FFF2-40B4-BE49-F238E27FC236}">
              <a16:creationId xmlns:a16="http://schemas.microsoft.com/office/drawing/2014/main" id="{00000000-0008-0000-0A00-00002E000000}"/>
            </a:ext>
          </a:extLst>
        </xdr:cNvPr>
        <xdr:cNvSpPr txBox="1">
          <a:spLocks noChangeArrowheads="1"/>
        </xdr:cNvSpPr>
      </xdr:nvSpPr>
      <xdr:spPr bwMode="auto">
        <a:xfrm>
          <a:off x="2018607" y="2748997"/>
          <a:ext cx="601191"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Position</a:t>
          </a:r>
          <a:endParaRPr lang="ja-JP" altLang="en-US" sz="1100" b="0" i="0" u="none" strike="noStrike" baseline="0">
            <a:solidFill>
              <a:srgbClr val="000000"/>
            </a:solidFill>
            <a:latin typeface="ＭＳ 明朝"/>
            <a:ea typeface="ＭＳ 明朝"/>
          </a:endParaRPr>
        </a:p>
      </xdr:txBody>
    </xdr:sp>
    <xdr:clientData/>
  </xdr:oneCellAnchor>
  <xdr:oneCellAnchor>
    <xdr:from>
      <xdr:col>16</xdr:col>
      <xdr:colOff>11425</xdr:colOff>
      <xdr:row>25</xdr:row>
      <xdr:rowOff>55917</xdr:rowOff>
    </xdr:from>
    <xdr:ext cx="799963" cy="270330"/>
    <xdr:sp macro="" textlink="">
      <xdr:nvSpPr>
        <xdr:cNvPr id="47" name="Text Box 2">
          <a:extLst>
            <a:ext uri="{FF2B5EF4-FFF2-40B4-BE49-F238E27FC236}">
              <a16:creationId xmlns:a16="http://schemas.microsoft.com/office/drawing/2014/main" id="{00000000-0008-0000-0A00-00002F000000}"/>
            </a:ext>
          </a:extLst>
        </xdr:cNvPr>
        <xdr:cNvSpPr txBox="1">
          <a:spLocks noChangeArrowheads="1"/>
        </xdr:cNvSpPr>
      </xdr:nvSpPr>
      <xdr:spPr bwMode="auto">
        <a:xfrm>
          <a:off x="1887850" y="3227742"/>
          <a:ext cx="799963" cy="270330"/>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700" b="0" i="0" u="none" strike="noStrike" baseline="0">
              <a:solidFill>
                <a:srgbClr val="000000"/>
              </a:solidFill>
              <a:latin typeface="ＭＳ 明朝"/>
              <a:ea typeface="ＭＳ 明朝"/>
            </a:rPr>
            <a:t>Name (Family name</a:t>
          </a:r>
        </a:p>
        <a:p>
          <a:pPr algn="ctr" rtl="0">
            <a:defRPr sz="1000"/>
          </a:pPr>
          <a:r>
            <a:rPr lang="en-US" altLang="ja-JP" sz="700" b="0" i="0" u="none" strike="noStrike" baseline="0">
              <a:solidFill>
                <a:srgbClr val="000000"/>
              </a:solidFill>
              <a:latin typeface="ＭＳ 明朝"/>
              <a:ea typeface="ＭＳ 明朝"/>
            </a:rPr>
            <a:t>/First name)</a:t>
          </a:r>
          <a:endParaRPr lang="ja-JP" altLang="en-US" sz="700" b="0" i="0" u="none" strike="noStrike" baseline="0">
            <a:solidFill>
              <a:srgbClr val="000000"/>
            </a:solidFill>
            <a:latin typeface="ＭＳ 明朝"/>
            <a:ea typeface="ＭＳ 明朝"/>
          </a:endParaRPr>
        </a:p>
      </xdr:txBody>
    </xdr:sp>
    <xdr:clientData/>
  </xdr:oneCellAnchor>
  <xdr:oneCellAnchor>
    <xdr:from>
      <xdr:col>17</xdr:col>
      <xdr:colOff>2140</xdr:colOff>
      <xdr:row>30</xdr:row>
      <xdr:rowOff>92349</xdr:rowOff>
    </xdr:from>
    <xdr:ext cx="671722" cy="220317"/>
    <xdr:sp macro="" textlink="">
      <xdr:nvSpPr>
        <xdr:cNvPr id="48" name="Text Box 2">
          <a:extLst>
            <a:ext uri="{FF2B5EF4-FFF2-40B4-BE49-F238E27FC236}">
              <a16:creationId xmlns:a16="http://schemas.microsoft.com/office/drawing/2014/main" id="{00000000-0008-0000-0A00-000030000000}"/>
            </a:ext>
          </a:extLst>
        </xdr:cNvPr>
        <xdr:cNvSpPr txBox="1">
          <a:spLocks noChangeArrowheads="1"/>
        </xdr:cNvSpPr>
      </xdr:nvSpPr>
      <xdr:spPr bwMode="auto">
        <a:xfrm>
          <a:off x="1983340" y="3788049"/>
          <a:ext cx="671722"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Birthdate</a:t>
          </a:r>
          <a:endParaRPr lang="ja-JP" altLang="en-US" sz="1100" b="0" i="0" u="none" strike="noStrike" baseline="0">
            <a:solidFill>
              <a:srgbClr val="000000"/>
            </a:solidFill>
            <a:latin typeface="ＭＳ 明朝"/>
            <a:ea typeface="ＭＳ 明朝"/>
          </a:endParaRPr>
        </a:p>
      </xdr:txBody>
    </xdr:sp>
    <xdr:clientData/>
  </xdr:oneCellAnchor>
  <xdr:oneCellAnchor>
    <xdr:from>
      <xdr:col>2</xdr:col>
      <xdr:colOff>83091</xdr:colOff>
      <xdr:row>43</xdr:row>
      <xdr:rowOff>34371</xdr:rowOff>
    </xdr:from>
    <xdr:ext cx="460126" cy="220317"/>
    <xdr:sp macro="" textlink="">
      <xdr:nvSpPr>
        <xdr:cNvPr id="49" name="Text Box 2">
          <a:extLst>
            <a:ext uri="{FF2B5EF4-FFF2-40B4-BE49-F238E27FC236}">
              <a16:creationId xmlns:a16="http://schemas.microsoft.com/office/drawing/2014/main" id="{00000000-0008-0000-0A00-000031000000}"/>
            </a:ext>
          </a:extLst>
        </xdr:cNvPr>
        <xdr:cNvSpPr txBox="1">
          <a:spLocks noChangeArrowheads="1"/>
        </xdr:cNvSpPr>
      </xdr:nvSpPr>
      <xdr:spPr bwMode="auto">
        <a:xfrm>
          <a:off x="397416" y="5054046"/>
          <a:ext cx="460126"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Adress</a:t>
          </a:r>
          <a:endParaRPr lang="ja-JP" altLang="en-US" sz="1100" b="0" i="0" u="none" strike="noStrike" baseline="0">
            <a:solidFill>
              <a:srgbClr val="000000"/>
            </a:solidFill>
            <a:latin typeface="ＭＳ 明朝"/>
            <a:ea typeface="ＭＳ 明朝"/>
          </a:endParaRPr>
        </a:p>
      </xdr:txBody>
    </xdr:sp>
    <xdr:clientData/>
  </xdr:oneCellAnchor>
  <xdr:oneCellAnchor>
    <xdr:from>
      <xdr:col>3</xdr:col>
      <xdr:colOff>37667</xdr:colOff>
      <xdr:row>48</xdr:row>
      <xdr:rowOff>34371</xdr:rowOff>
    </xdr:from>
    <xdr:ext cx="319063" cy="220317"/>
    <xdr:sp macro="" textlink="">
      <xdr:nvSpPr>
        <xdr:cNvPr id="50" name="Text Box 2">
          <a:extLst>
            <a:ext uri="{FF2B5EF4-FFF2-40B4-BE49-F238E27FC236}">
              <a16:creationId xmlns:a16="http://schemas.microsoft.com/office/drawing/2014/main" id="{00000000-0008-0000-0A00-000032000000}"/>
            </a:ext>
          </a:extLst>
        </xdr:cNvPr>
        <xdr:cNvSpPr txBox="1">
          <a:spLocks noChangeArrowheads="1"/>
        </xdr:cNvSpPr>
      </xdr:nvSpPr>
      <xdr:spPr bwMode="auto">
        <a:xfrm>
          <a:off x="456767" y="5625546"/>
          <a:ext cx="319063"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Name</a:t>
          </a:r>
          <a:endParaRPr lang="ja-JP" altLang="en-US" sz="1100" b="0" i="0" u="none" strike="noStrike" baseline="0">
            <a:solidFill>
              <a:srgbClr val="000000"/>
            </a:solidFill>
            <a:latin typeface="ＭＳ 明朝"/>
            <a:ea typeface="ＭＳ 明朝"/>
          </a:endParaRPr>
        </a:p>
      </xdr:txBody>
    </xdr:sp>
    <xdr:clientData/>
  </xdr:oneCellAnchor>
  <xdr:oneCellAnchor>
    <xdr:from>
      <xdr:col>2</xdr:col>
      <xdr:colOff>41413</xdr:colOff>
      <xdr:row>29</xdr:row>
      <xdr:rowOff>55546</xdr:rowOff>
    </xdr:from>
    <xdr:ext cx="1225826" cy="330009"/>
    <xdr:sp macro="" textlink="">
      <xdr:nvSpPr>
        <xdr:cNvPr id="51" name="Text Box 2">
          <a:extLst>
            <a:ext uri="{FF2B5EF4-FFF2-40B4-BE49-F238E27FC236}">
              <a16:creationId xmlns:a16="http://schemas.microsoft.com/office/drawing/2014/main" id="{00000000-0008-0000-0A00-000033000000}"/>
            </a:ext>
          </a:extLst>
        </xdr:cNvPr>
        <xdr:cNvSpPr txBox="1">
          <a:spLocks noChangeArrowheads="1"/>
        </xdr:cNvSpPr>
      </xdr:nvSpPr>
      <xdr:spPr bwMode="auto">
        <a:xfrm>
          <a:off x="355738" y="3636946"/>
          <a:ext cx="1225826" cy="330009"/>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noAutofit/>
        </a:bodyPr>
        <a:lstStyle/>
        <a:p>
          <a:pPr algn="ctr" rtl="0">
            <a:defRPr sz="1000"/>
          </a:pPr>
          <a:r>
            <a:rPr lang="en-US" altLang="ja-JP" sz="1000" b="0" i="0" u="none" strike="noStrike" baseline="0">
              <a:solidFill>
                <a:srgbClr val="000000"/>
              </a:solidFill>
              <a:latin typeface="ＭＳ 明朝"/>
              <a:ea typeface="ＭＳ 明朝"/>
            </a:rPr>
            <a:t>(Please affix your</a:t>
          </a:r>
        </a:p>
        <a:p>
          <a:pPr algn="ctr" rtl="0">
            <a:defRPr sz="1000"/>
          </a:pPr>
          <a:r>
            <a:rPr lang="en-US" altLang="ja-JP" sz="1000" b="0" i="0" u="none" strike="noStrike" baseline="0">
              <a:solidFill>
                <a:srgbClr val="000000"/>
              </a:solidFill>
              <a:latin typeface="ＭＳ 明朝"/>
              <a:ea typeface="ＭＳ 明朝"/>
            </a:rPr>
            <a:t> seal clearly.)</a:t>
          </a:r>
        </a:p>
      </xdr:txBody>
    </xdr:sp>
    <xdr:clientData/>
  </xdr:oneCellAnchor>
  <xdr:oneCellAnchor>
    <xdr:from>
      <xdr:col>17</xdr:col>
      <xdr:colOff>26089</xdr:colOff>
      <xdr:row>53</xdr:row>
      <xdr:rowOff>62948</xdr:rowOff>
    </xdr:from>
    <xdr:ext cx="1100345" cy="177248"/>
    <xdr:sp macro="" textlink="">
      <xdr:nvSpPr>
        <xdr:cNvPr id="52" name="Text Box 60">
          <a:extLst>
            <a:ext uri="{FF2B5EF4-FFF2-40B4-BE49-F238E27FC236}">
              <a16:creationId xmlns:a16="http://schemas.microsoft.com/office/drawing/2014/main" id="{00000000-0008-0000-0A00-000034000000}"/>
            </a:ext>
          </a:extLst>
        </xdr:cNvPr>
        <xdr:cNvSpPr txBox="1">
          <a:spLocks noChangeArrowheads="1"/>
        </xdr:cNvSpPr>
      </xdr:nvSpPr>
      <xdr:spPr bwMode="auto">
        <a:xfrm>
          <a:off x="2007289" y="6225623"/>
          <a:ext cx="1100345" cy="177248"/>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en-US" altLang="ja-JP" sz="1000" b="0" i="0" u="none" strike="noStrike" baseline="0">
              <a:solidFill>
                <a:srgbClr val="000000"/>
              </a:solidFill>
              <a:latin typeface="ＭＳ 明朝"/>
              <a:ea typeface="ＭＳ 明朝"/>
            </a:rPr>
            <a:t>Power of Attorney</a:t>
          </a:r>
          <a:endParaRPr lang="ja-JP" altLang="en-US" sz="1000" b="0" i="0" u="none" strike="noStrike" baseline="0">
            <a:solidFill>
              <a:srgbClr val="000000"/>
            </a:solidFill>
            <a:latin typeface="ＭＳ 明朝"/>
            <a:ea typeface="ＭＳ 明朝"/>
          </a:endParaRPr>
        </a:p>
      </xdr:txBody>
    </xdr:sp>
    <xdr:clientData/>
  </xdr:oneCellAnchor>
  <xdr:oneCellAnchor>
    <xdr:from>
      <xdr:col>3</xdr:col>
      <xdr:colOff>24848</xdr:colOff>
      <xdr:row>55</xdr:row>
      <xdr:rowOff>124239</xdr:rowOff>
    </xdr:from>
    <xdr:ext cx="1432891" cy="149086"/>
    <xdr:sp macro="" textlink="">
      <xdr:nvSpPr>
        <xdr:cNvPr id="53" name="Text Box 62">
          <a:extLst>
            <a:ext uri="{FF2B5EF4-FFF2-40B4-BE49-F238E27FC236}">
              <a16:creationId xmlns:a16="http://schemas.microsoft.com/office/drawing/2014/main" id="{00000000-0008-0000-0A00-000035000000}"/>
            </a:ext>
          </a:extLst>
        </xdr:cNvPr>
        <xdr:cNvSpPr txBox="1">
          <a:spLocks noChangeArrowheads="1"/>
        </xdr:cNvSpPr>
      </xdr:nvSpPr>
      <xdr:spPr bwMode="auto">
        <a:xfrm>
          <a:off x="443948" y="6534564"/>
          <a:ext cx="1432891" cy="149086"/>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en-US" altLang="ja-JP" sz="900" b="0" i="0" u="none" strike="noStrike" baseline="0">
              <a:solidFill>
                <a:srgbClr val="000000"/>
              </a:solidFill>
              <a:latin typeface="ＭＳ Ｐ明朝"/>
              <a:ea typeface="ＭＳ Ｐ明朝"/>
            </a:rPr>
            <a:t>I hereby appoint (Address)</a:t>
          </a:r>
          <a:endParaRPr lang="ja-JP" altLang="en-US" sz="900" b="0" i="0" u="none" strike="noStrike" baseline="0">
            <a:solidFill>
              <a:srgbClr val="000000"/>
            </a:solidFill>
            <a:latin typeface="ＭＳ Ｐ明朝"/>
            <a:ea typeface="ＭＳ Ｐ明朝"/>
          </a:endParaRPr>
        </a:p>
      </xdr:txBody>
    </xdr:sp>
    <xdr:clientData/>
  </xdr:oneCellAnchor>
  <xdr:oneCellAnchor>
    <xdr:from>
      <xdr:col>9</xdr:col>
      <xdr:colOff>67091</xdr:colOff>
      <xdr:row>55</xdr:row>
      <xdr:rowOff>277881</xdr:rowOff>
    </xdr:from>
    <xdr:ext cx="808382" cy="207066"/>
    <xdr:sp macro="" textlink="">
      <xdr:nvSpPr>
        <xdr:cNvPr id="54" name="Text Box 62">
          <a:extLst>
            <a:ext uri="{FF2B5EF4-FFF2-40B4-BE49-F238E27FC236}">
              <a16:creationId xmlns:a16="http://schemas.microsoft.com/office/drawing/2014/main" id="{00000000-0008-0000-0A00-000036000000}"/>
            </a:ext>
          </a:extLst>
        </xdr:cNvPr>
        <xdr:cNvSpPr txBox="1">
          <a:spLocks noChangeArrowheads="1"/>
        </xdr:cNvSpPr>
      </xdr:nvSpPr>
      <xdr:spPr bwMode="auto">
        <a:xfrm>
          <a:off x="1133891" y="6688206"/>
          <a:ext cx="808382" cy="207066"/>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ctr" rtl="0">
            <a:defRPr sz="1000"/>
          </a:pPr>
          <a:r>
            <a:rPr lang="en-US" altLang="ja-JP" sz="900" b="0" i="0" u="none" strike="noStrike" baseline="0">
              <a:solidFill>
                <a:srgbClr val="000000"/>
              </a:solidFill>
              <a:latin typeface="ＭＳ Ｐ明朝"/>
              <a:ea typeface="ＭＳ Ｐ明朝"/>
            </a:rPr>
            <a:t>(Name)</a:t>
          </a:r>
          <a:endParaRPr lang="ja-JP" altLang="en-US" sz="900" b="0" i="0" u="none" strike="noStrike" baseline="0">
            <a:solidFill>
              <a:srgbClr val="000000"/>
            </a:solidFill>
            <a:latin typeface="ＭＳ Ｐ明朝"/>
            <a:ea typeface="ＭＳ Ｐ明朝"/>
          </a:endParaRPr>
        </a:p>
      </xdr:txBody>
    </xdr:sp>
    <xdr:clientData/>
  </xdr:oneCellAnchor>
  <xdr:oneCellAnchor>
    <xdr:from>
      <xdr:col>11</xdr:col>
      <xdr:colOff>1722</xdr:colOff>
      <xdr:row>61</xdr:row>
      <xdr:rowOff>22505</xdr:rowOff>
    </xdr:from>
    <xdr:ext cx="4711083" cy="150041"/>
    <xdr:sp macro="" textlink="">
      <xdr:nvSpPr>
        <xdr:cNvPr id="55" name="Text Box 66">
          <a:extLst>
            <a:ext uri="{FF2B5EF4-FFF2-40B4-BE49-F238E27FC236}">
              <a16:creationId xmlns:a16="http://schemas.microsoft.com/office/drawing/2014/main" id="{00000000-0008-0000-0A00-000037000000}"/>
            </a:ext>
          </a:extLst>
        </xdr:cNvPr>
        <xdr:cNvSpPr txBox="1">
          <a:spLocks noChangeArrowheads="1"/>
        </xdr:cNvSpPr>
      </xdr:nvSpPr>
      <xdr:spPr bwMode="auto">
        <a:xfrm flipH="1">
          <a:off x="1278072" y="7328180"/>
          <a:ext cx="4711083" cy="150041"/>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0" rIns="0" bIns="0" anchor="ctr" upright="1">
          <a:spAutoFit/>
        </a:bodyPr>
        <a:lstStyle/>
        <a:p>
          <a:pPr algn="l" rtl="0">
            <a:defRPr sz="1000"/>
          </a:pPr>
          <a:r>
            <a:rPr lang="en-US" altLang="ja-JP" sz="900" b="0" i="0" u="none" strike="noStrike" baseline="0">
              <a:solidFill>
                <a:srgbClr val="000000"/>
              </a:solidFill>
              <a:latin typeface="ＭＳ 明朝"/>
              <a:ea typeface="ＭＳ 明朝"/>
            </a:rPr>
            <a:t>as my agency and delegate the authority to apply and receive the seal card.</a:t>
          </a:r>
        </a:p>
      </xdr:txBody>
    </xdr:sp>
    <xdr:clientData/>
  </xdr:oneCellAnchor>
  <xdr:twoCellAnchor>
    <xdr:from>
      <xdr:col>15</xdr:col>
      <xdr:colOff>28575</xdr:colOff>
      <xdr:row>2</xdr:row>
      <xdr:rowOff>9525</xdr:rowOff>
    </xdr:from>
    <xdr:to>
      <xdr:col>42</xdr:col>
      <xdr:colOff>82550</xdr:colOff>
      <xdr:row>5</xdr:row>
      <xdr:rowOff>0</xdr:rowOff>
    </xdr:to>
    <xdr:sp macro="" textlink="">
      <xdr:nvSpPr>
        <xdr:cNvPr id="56" name="Text Box 25">
          <a:extLst>
            <a:ext uri="{FF2B5EF4-FFF2-40B4-BE49-F238E27FC236}">
              <a16:creationId xmlns:a16="http://schemas.microsoft.com/office/drawing/2014/main" id="{00000000-0008-0000-0A00-000038000000}"/>
            </a:ext>
          </a:extLst>
        </xdr:cNvPr>
        <xdr:cNvSpPr txBox="1">
          <a:spLocks noChangeArrowheads="1"/>
        </xdr:cNvSpPr>
      </xdr:nvSpPr>
      <xdr:spPr bwMode="auto">
        <a:xfrm>
          <a:off x="1762125" y="238125"/>
          <a:ext cx="2921000" cy="33337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en-US" altLang="ja-JP" sz="1800" b="1" i="0" u="none" strike="noStrike" baseline="0">
              <a:solidFill>
                <a:srgbClr val="000000"/>
              </a:solidFill>
              <a:latin typeface="ＭＳ 明朝"/>
              <a:ea typeface="ＭＳ 明朝"/>
            </a:rPr>
            <a:t>Seal Card Application form</a:t>
          </a:r>
          <a:endParaRPr lang="ja-JP" altLang="en-US" sz="1800" b="1" i="0" u="none" strike="noStrike" baseline="0">
            <a:solidFill>
              <a:srgbClr val="000000"/>
            </a:solidFill>
            <a:latin typeface="ＭＳ 明朝"/>
            <a:ea typeface="ＭＳ 明朝"/>
          </a:endParaRPr>
        </a:p>
      </xdr:txBody>
    </xdr:sp>
    <xdr:clientData/>
  </xdr:twoCellAnchor>
  <xdr:twoCellAnchor>
    <xdr:from>
      <xdr:col>0</xdr:col>
      <xdr:colOff>76200</xdr:colOff>
      <xdr:row>7</xdr:row>
      <xdr:rowOff>102577</xdr:rowOff>
    </xdr:from>
    <xdr:to>
      <xdr:col>19</xdr:col>
      <xdr:colOff>28575</xdr:colOff>
      <xdr:row>8</xdr:row>
      <xdr:rowOff>85725</xdr:rowOff>
    </xdr:to>
    <xdr:sp macro="" textlink="">
      <xdr:nvSpPr>
        <xdr:cNvPr id="57" name="Text Box 89">
          <a:extLst>
            <a:ext uri="{FF2B5EF4-FFF2-40B4-BE49-F238E27FC236}">
              <a16:creationId xmlns:a16="http://schemas.microsoft.com/office/drawing/2014/main" id="{00000000-0008-0000-0A00-000039000000}"/>
            </a:ext>
          </a:extLst>
        </xdr:cNvPr>
        <xdr:cNvSpPr txBox="1">
          <a:spLocks noChangeArrowheads="1"/>
        </xdr:cNvSpPr>
      </xdr:nvSpPr>
      <xdr:spPr bwMode="auto">
        <a:xfrm>
          <a:off x="180975" y="902677"/>
          <a:ext cx="2038350" cy="135548"/>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en-US" altLang="ja-JP" sz="900" b="1" i="0" u="none" strike="noStrike" baseline="0">
              <a:solidFill>
                <a:srgbClr val="000000"/>
              </a:solidFill>
              <a:latin typeface="ＭＳ ゴシック"/>
              <a:ea typeface="ＭＳ ゴシック"/>
            </a:rPr>
            <a:t>*Please write in the bold frame.</a:t>
          </a:r>
          <a:endParaRPr lang="ja-JP" altLang="en-US" sz="900" b="1" i="0" u="none" strike="noStrike" baseline="0">
            <a:solidFill>
              <a:srgbClr val="000000"/>
            </a:solidFill>
            <a:latin typeface="ＭＳ ゴシック"/>
            <a:ea typeface="ＭＳ ゴシック"/>
          </a:endParaRPr>
        </a:p>
      </xdr:txBody>
    </xdr:sp>
    <xdr:clientData/>
  </xdr:twoCellAnchor>
  <xdr:oneCellAnchor>
    <xdr:from>
      <xdr:col>14</xdr:col>
      <xdr:colOff>63938</xdr:colOff>
      <xdr:row>35</xdr:row>
      <xdr:rowOff>25674</xdr:rowOff>
    </xdr:from>
    <xdr:ext cx="1024384" cy="220317"/>
    <xdr:sp macro="" textlink="">
      <xdr:nvSpPr>
        <xdr:cNvPr id="58" name="Text Box 2">
          <a:extLst>
            <a:ext uri="{FF2B5EF4-FFF2-40B4-BE49-F238E27FC236}">
              <a16:creationId xmlns:a16="http://schemas.microsoft.com/office/drawing/2014/main" id="{00000000-0008-0000-0A00-00003A000000}"/>
            </a:ext>
          </a:extLst>
        </xdr:cNvPr>
        <xdr:cNvSpPr txBox="1">
          <a:spLocks noChangeArrowheads="1"/>
        </xdr:cNvSpPr>
      </xdr:nvSpPr>
      <xdr:spPr bwMode="auto">
        <a:xfrm>
          <a:off x="1654613" y="4226199"/>
          <a:ext cx="1024384" cy="220317"/>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18288" bIns="18288" anchor="ctr" upright="1">
          <a:spAutoFit/>
        </a:bodyPr>
        <a:lstStyle/>
        <a:p>
          <a:pPr algn="ctr" rtl="0">
            <a:defRPr sz="1000"/>
          </a:pPr>
          <a:r>
            <a:rPr lang="en-US" altLang="ja-JP" sz="1100" b="0" i="0" u="none" strike="noStrike" baseline="0">
              <a:solidFill>
                <a:srgbClr val="000000"/>
              </a:solidFill>
              <a:latin typeface="ＭＳ 明朝"/>
              <a:ea typeface="ＭＳ 明朝"/>
            </a:rPr>
            <a:t>Company number</a:t>
          </a:r>
          <a:endParaRPr lang="ja-JP" altLang="en-US" sz="1100" b="0" i="0" u="none" strike="noStrike" baseline="0">
            <a:solidFill>
              <a:srgbClr val="000000"/>
            </a:solidFill>
            <a:latin typeface="ＭＳ 明朝"/>
            <a:ea typeface="ＭＳ 明朝"/>
          </a:endParaRPr>
        </a:p>
      </xdr:txBody>
    </xdr:sp>
    <xdr:clientData/>
  </xdr:oneCellAnchor>
  <xdr:oneCellAnchor>
    <xdr:from>
      <xdr:col>13</xdr:col>
      <xdr:colOff>36823</xdr:colOff>
      <xdr:row>62</xdr:row>
      <xdr:rowOff>251158</xdr:rowOff>
    </xdr:from>
    <xdr:ext cx="668027" cy="203645"/>
    <xdr:sp macro="" textlink="">
      <xdr:nvSpPr>
        <xdr:cNvPr id="59" name="Text Box 83">
          <a:extLst>
            <a:ext uri="{FF2B5EF4-FFF2-40B4-BE49-F238E27FC236}">
              <a16:creationId xmlns:a16="http://schemas.microsoft.com/office/drawing/2014/main" id="{00000000-0008-0000-0A00-00003B000000}"/>
            </a:ext>
          </a:extLst>
        </xdr:cNvPr>
        <xdr:cNvSpPr txBox="1">
          <a:spLocks noChangeArrowheads="1"/>
        </xdr:cNvSpPr>
      </xdr:nvSpPr>
      <xdr:spPr bwMode="auto">
        <a:xfrm>
          <a:off x="1522723" y="7785433"/>
          <a:ext cx="668027" cy="20364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18288" bIns="18288" anchor="ctr" upright="1">
          <a:spAutoFit/>
        </a:bodyPr>
        <a:lstStyle/>
        <a:p>
          <a:pPr algn="ctr" rtl="0">
            <a:defRPr sz="1000"/>
          </a:pPr>
          <a:r>
            <a:rPr lang="en-US" altLang="ja-JP" sz="1000" b="0" i="0" u="none" strike="noStrike" baseline="0">
              <a:solidFill>
                <a:srgbClr val="000000"/>
              </a:solidFill>
              <a:latin typeface="ＭＳ 明朝"/>
              <a:ea typeface="ＭＳ 明朝"/>
            </a:rPr>
            <a:t>year/</a:t>
          </a:r>
          <a:r>
            <a:rPr lang="ja-JP" altLang="en-US" sz="1000" b="0" i="0" u="none" strike="noStrike" baseline="0">
              <a:solidFill>
                <a:srgbClr val="000000"/>
              </a:solidFill>
              <a:latin typeface="ＭＳ 明朝"/>
              <a:ea typeface="ＭＳ 明朝"/>
            </a:rPr>
            <a:t>年</a:t>
          </a:r>
          <a:endParaRPr lang="en-US" altLang="ja-JP" sz="1000" b="0" i="0" u="none" strike="noStrike" baseline="0">
            <a:solidFill>
              <a:srgbClr val="000000"/>
            </a:solidFill>
            <a:latin typeface="ＭＳ 明朝"/>
            <a:ea typeface="ＭＳ 明朝"/>
          </a:endParaRPr>
        </a:p>
      </xdr:txBody>
    </xdr:sp>
    <xdr:clientData/>
  </xdr:oneCellAnchor>
  <xdr:oneCellAnchor>
    <xdr:from>
      <xdr:col>22</xdr:col>
      <xdr:colOff>65398</xdr:colOff>
      <xdr:row>62</xdr:row>
      <xdr:rowOff>251158</xdr:rowOff>
    </xdr:from>
    <xdr:ext cx="668027" cy="203645"/>
    <xdr:sp macro="" textlink="">
      <xdr:nvSpPr>
        <xdr:cNvPr id="60" name="Text Box 83">
          <a:extLst>
            <a:ext uri="{FF2B5EF4-FFF2-40B4-BE49-F238E27FC236}">
              <a16:creationId xmlns:a16="http://schemas.microsoft.com/office/drawing/2014/main" id="{00000000-0008-0000-0A00-00003C000000}"/>
            </a:ext>
          </a:extLst>
        </xdr:cNvPr>
        <xdr:cNvSpPr txBox="1">
          <a:spLocks noChangeArrowheads="1"/>
        </xdr:cNvSpPr>
      </xdr:nvSpPr>
      <xdr:spPr bwMode="auto">
        <a:xfrm>
          <a:off x="2570473" y="7785433"/>
          <a:ext cx="668027" cy="20364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18288" bIns="18288" anchor="ctr" upright="1">
          <a:spAutoFit/>
        </a:bodyPr>
        <a:lstStyle/>
        <a:p>
          <a:pPr algn="ctr" rtl="0">
            <a:defRPr sz="1000"/>
          </a:pPr>
          <a:r>
            <a:rPr lang="en-US" altLang="ja-JP" sz="1000" b="0" i="0" u="none" strike="noStrike" baseline="0">
              <a:solidFill>
                <a:srgbClr val="000000"/>
              </a:solidFill>
              <a:latin typeface="ＭＳ 明朝"/>
              <a:ea typeface="ＭＳ 明朝"/>
            </a:rPr>
            <a:t>month/</a:t>
          </a:r>
          <a:r>
            <a:rPr lang="ja-JP" altLang="en-US" sz="1000" b="0" i="0" u="none" strike="noStrike" baseline="0">
              <a:solidFill>
                <a:srgbClr val="000000"/>
              </a:solidFill>
              <a:latin typeface="ＭＳ 明朝"/>
              <a:ea typeface="ＭＳ 明朝"/>
            </a:rPr>
            <a:t>月</a:t>
          </a:r>
          <a:endParaRPr lang="en-US" altLang="ja-JP" sz="1000" b="0" i="0" u="none" strike="noStrike" baseline="0">
            <a:solidFill>
              <a:srgbClr val="000000"/>
            </a:solidFill>
            <a:latin typeface="ＭＳ 明朝"/>
            <a:ea typeface="ＭＳ 明朝"/>
          </a:endParaRPr>
        </a:p>
      </xdr:txBody>
    </xdr:sp>
    <xdr:clientData/>
  </xdr:oneCellAnchor>
  <xdr:oneCellAnchor>
    <xdr:from>
      <xdr:col>30</xdr:col>
      <xdr:colOff>93973</xdr:colOff>
      <xdr:row>62</xdr:row>
      <xdr:rowOff>251158</xdr:rowOff>
    </xdr:from>
    <xdr:ext cx="668027" cy="203645"/>
    <xdr:sp macro="" textlink="">
      <xdr:nvSpPr>
        <xdr:cNvPr id="61" name="Text Box 83">
          <a:extLst>
            <a:ext uri="{FF2B5EF4-FFF2-40B4-BE49-F238E27FC236}">
              <a16:creationId xmlns:a16="http://schemas.microsoft.com/office/drawing/2014/main" id="{00000000-0008-0000-0A00-00003D000000}"/>
            </a:ext>
          </a:extLst>
        </xdr:cNvPr>
        <xdr:cNvSpPr txBox="1">
          <a:spLocks noChangeArrowheads="1"/>
        </xdr:cNvSpPr>
      </xdr:nvSpPr>
      <xdr:spPr bwMode="auto">
        <a:xfrm>
          <a:off x="3437248" y="7785433"/>
          <a:ext cx="668027" cy="203645"/>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18288" tIns="18288" rIns="18288" bIns="18288" anchor="ctr" upright="1">
          <a:spAutoFit/>
        </a:bodyPr>
        <a:lstStyle/>
        <a:p>
          <a:pPr algn="ctr" rtl="0">
            <a:defRPr sz="1000"/>
          </a:pPr>
          <a:r>
            <a:rPr lang="en-US" altLang="ja-JP" sz="1000" b="0" i="0" u="none" strike="noStrike" baseline="0">
              <a:solidFill>
                <a:srgbClr val="000000"/>
              </a:solidFill>
              <a:latin typeface="ＭＳ 明朝"/>
              <a:ea typeface="ＭＳ 明朝"/>
            </a:rPr>
            <a:t>day/</a:t>
          </a:r>
          <a:r>
            <a:rPr lang="ja-JP" altLang="en-US" sz="1000" b="0" i="0" u="none" strike="noStrike" baseline="0">
              <a:solidFill>
                <a:srgbClr val="000000"/>
              </a:solidFill>
              <a:latin typeface="ＭＳ 明朝"/>
              <a:ea typeface="ＭＳ 明朝"/>
            </a:rPr>
            <a:t>日</a:t>
          </a:r>
          <a:endParaRPr lang="en-US" altLang="ja-JP" sz="1000" b="0" i="0" u="none" strike="noStrike" baseline="0">
            <a:solidFill>
              <a:srgbClr val="000000"/>
            </a:solidFill>
            <a:latin typeface="ＭＳ 明朝"/>
            <a:ea typeface="ＭＳ 明朝"/>
          </a:endParaRPr>
        </a:p>
      </xdr:txBody>
    </xdr:sp>
    <xdr:clientData/>
  </xdr:oneCellAnchor>
  <xdr:twoCellAnchor>
    <xdr:from>
      <xdr:col>14</xdr:col>
      <xdr:colOff>19046</xdr:colOff>
      <xdr:row>21</xdr:row>
      <xdr:rowOff>13921</xdr:rowOff>
    </xdr:from>
    <xdr:to>
      <xdr:col>15</xdr:col>
      <xdr:colOff>142873</xdr:colOff>
      <xdr:row>29</xdr:row>
      <xdr:rowOff>87923</xdr:rowOff>
    </xdr:to>
    <xdr:sp macro="" textlink="">
      <xdr:nvSpPr>
        <xdr:cNvPr id="62" name="Text Box 36">
          <a:extLst>
            <a:ext uri="{FF2B5EF4-FFF2-40B4-BE49-F238E27FC236}">
              <a16:creationId xmlns:a16="http://schemas.microsoft.com/office/drawing/2014/main" id="{00000000-0008-0000-0A00-00003E000000}"/>
            </a:ext>
          </a:extLst>
        </xdr:cNvPr>
        <xdr:cNvSpPr txBox="1">
          <a:spLocks noChangeArrowheads="1"/>
        </xdr:cNvSpPr>
      </xdr:nvSpPr>
      <xdr:spPr bwMode="auto">
        <a:xfrm flipH="1">
          <a:off x="1609721" y="2728546"/>
          <a:ext cx="266702" cy="94077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horz" wrap="square" lIns="0" tIns="0" rIns="0" bIns="0" anchor="t" anchorCtr="1" upright="1"/>
        <a:lstStyle/>
        <a:p>
          <a:pPr algn="ctr" rtl="0">
            <a:defRPr sz="1000"/>
          </a:pPr>
          <a:r>
            <a:rPr lang="en-US" altLang="ja-JP" sz="700" b="0" i="0" u="none" strike="noStrike" baseline="0">
              <a:solidFill>
                <a:srgbClr val="000000"/>
              </a:solidFill>
              <a:latin typeface="ＭＳ 明朝"/>
              <a:ea typeface="ＭＳ 明朝"/>
            </a:rPr>
            <a:t>A Person Sbmitting Seal Impression</a:t>
          </a:r>
          <a:endParaRPr lang="ja-JP" altLang="en-US" sz="700" b="0" i="0" u="none" strike="noStrike" baseline="0">
            <a:solidFill>
              <a:srgbClr val="000000"/>
            </a:solidFill>
            <a:latin typeface="ＭＳ 明朝"/>
            <a:ea typeface="ＭＳ 明朝"/>
          </a:endParaRPr>
        </a:p>
      </xdr:txBody>
    </xdr:sp>
    <xdr:clientData/>
  </xdr:twoCellAnchor>
  <xdr:oneCellAnchor>
    <xdr:from>
      <xdr:col>1</xdr:col>
      <xdr:colOff>79610</xdr:colOff>
      <xdr:row>70</xdr:row>
      <xdr:rowOff>68637</xdr:rowOff>
    </xdr:from>
    <xdr:ext cx="5321971" cy="166712"/>
    <xdr:sp macro="" textlink="">
      <xdr:nvSpPr>
        <xdr:cNvPr id="28681" name="Text Box 76">
          <a:extLst>
            <a:ext uri="{FF2B5EF4-FFF2-40B4-BE49-F238E27FC236}">
              <a16:creationId xmlns:a16="http://schemas.microsoft.com/office/drawing/2014/main" id="{00000000-0008-0000-0A00-000009700000}"/>
            </a:ext>
          </a:extLst>
        </xdr:cNvPr>
        <xdr:cNvSpPr txBox="1">
          <a:spLocks noChangeArrowheads="1"/>
        </xdr:cNvSpPr>
      </xdr:nvSpPr>
      <xdr:spPr bwMode="auto">
        <a:xfrm>
          <a:off x="289160" y="8717337"/>
          <a:ext cx="5321971" cy="166712"/>
        </a:xfrm>
        <a:prstGeom prst="rect">
          <a:avLst/>
        </a:prstGeom>
        <a:solidFill>
          <a:srgbClr xmlns:mc="http://schemas.openxmlformats.org/markup-compatibility/2006" xmlns:a14="http://schemas.microsoft.com/office/drawing/2010/main" val="FFFFFF" mc:Ignorable="a14" a14:legacySpreadsheetColorIndex="9">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0" tIns="0" rIns="0" bIns="0" anchor="ctr" upright="1">
          <a:spAutoFit/>
        </a:bodyPr>
        <a:lstStyle/>
        <a:p>
          <a:pPr algn="ctr" rtl="0">
            <a:defRPr sz="1000"/>
          </a:pPr>
          <a:r>
            <a:rPr lang="en-US" altLang="ja-JP" sz="1000" b="0" i="0" u="none" strike="noStrike" baseline="0">
              <a:solidFill>
                <a:srgbClr val="000000"/>
              </a:solidFill>
              <a:latin typeface="ＭＳ 明朝"/>
              <a:ea typeface="ＭＳ 明朝"/>
            </a:rPr>
            <a:t>(Note 1) In the seal field, please affix the seal submitted to the registry office.</a:t>
          </a:r>
          <a:endParaRPr lang="ja-JP" altLang="en-US" sz="1000" b="0" i="0" u="none" strike="noStrike" baseline="0">
            <a:solidFill>
              <a:srgbClr val="000000"/>
            </a:solidFill>
            <a:latin typeface="ＭＳ 明朝"/>
            <a:ea typeface="ＭＳ 明朝"/>
          </a:endParaRPr>
        </a:p>
      </xdr:txBody>
    </xdr:sp>
    <xdr:clientData/>
  </xdr:oneCellAnchor>
  <xdr:twoCellAnchor>
    <xdr:from>
      <xdr:col>46</xdr:col>
      <xdr:colOff>43962</xdr:colOff>
      <xdr:row>6</xdr:row>
      <xdr:rowOff>21980</xdr:rowOff>
    </xdr:from>
    <xdr:to>
      <xdr:col>54</xdr:col>
      <xdr:colOff>117230</xdr:colOff>
      <xdr:row>7</xdr:row>
      <xdr:rowOff>29308</xdr:rowOff>
    </xdr:to>
    <xdr:sp macro="" textlink="">
      <xdr:nvSpPr>
        <xdr:cNvPr id="28682" name="Text Box 50">
          <a:extLst>
            <a:ext uri="{FF2B5EF4-FFF2-40B4-BE49-F238E27FC236}">
              <a16:creationId xmlns:a16="http://schemas.microsoft.com/office/drawing/2014/main" id="{00000000-0008-0000-0A00-00000A700000}"/>
            </a:ext>
          </a:extLst>
        </xdr:cNvPr>
        <xdr:cNvSpPr txBox="1">
          <a:spLocks noChangeArrowheads="1"/>
        </xdr:cNvSpPr>
      </xdr:nvSpPr>
      <xdr:spPr bwMode="auto">
        <a:xfrm>
          <a:off x="5063637" y="707780"/>
          <a:ext cx="901943" cy="12162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horz" wrap="square" lIns="0" tIns="0" rIns="0" bIns="0" anchor="ctr" upright="1"/>
        <a:lstStyle/>
        <a:p>
          <a:pPr algn="ctr" rtl="0">
            <a:defRPr sz="1000"/>
          </a:pPr>
          <a:r>
            <a:rPr lang="en-US" altLang="ja-JP" sz="700" b="0" i="0" u="none" strike="noStrike" baseline="0">
              <a:solidFill>
                <a:srgbClr val="000000"/>
              </a:solidFill>
              <a:latin typeface="ＭＳ 明朝"/>
              <a:ea typeface="ＭＳ 明朝"/>
            </a:rPr>
            <a:t>Verification stamp</a:t>
          </a:r>
        </a:p>
      </xdr:txBody>
    </xdr:sp>
    <xdr:clientData/>
  </xdr:twoCellAnchor>
  <xdr:twoCellAnchor>
    <xdr:from>
      <xdr:col>39</xdr:col>
      <xdr:colOff>52754</xdr:colOff>
      <xdr:row>67</xdr:row>
      <xdr:rowOff>14653</xdr:rowOff>
    </xdr:from>
    <xdr:to>
      <xdr:col>40</xdr:col>
      <xdr:colOff>90853</xdr:colOff>
      <xdr:row>68</xdr:row>
      <xdr:rowOff>71803</xdr:rowOff>
    </xdr:to>
    <xdr:sp macro="" textlink="">
      <xdr:nvSpPr>
        <xdr:cNvPr id="28683" name="Text Box 72">
          <a:extLst>
            <a:ext uri="{FF2B5EF4-FFF2-40B4-BE49-F238E27FC236}">
              <a16:creationId xmlns:a16="http://schemas.microsoft.com/office/drawing/2014/main" id="{00000000-0008-0000-0A00-00000B700000}"/>
            </a:ext>
          </a:extLst>
        </xdr:cNvPr>
        <xdr:cNvSpPr txBox="1">
          <a:spLocks noChangeArrowheads="1"/>
        </xdr:cNvSpPr>
      </xdr:nvSpPr>
      <xdr:spPr bwMode="auto">
        <a:xfrm>
          <a:off x="4339004" y="8320453"/>
          <a:ext cx="142874" cy="171450"/>
        </a:xfrm>
        <a:prstGeom prst="rect">
          <a:avLst/>
        </a:prstGeom>
        <a:solidFill>
          <a:srgbClr xmlns:mc="http://schemas.openxmlformats.org/markup-compatibility/2006" xmlns:a14="http://schemas.microsoft.com/office/drawing/2010/main" val="FFFFFF" mc:Ignorable="a14" a14:legacySpreadsheetColorIndex="65">
            <a:alpha val="50000"/>
          </a:srgbClr>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2</xdr:col>
      <xdr:colOff>52753</xdr:colOff>
      <xdr:row>72</xdr:row>
      <xdr:rowOff>51288</xdr:rowOff>
    </xdr:from>
    <xdr:to>
      <xdr:col>11</xdr:col>
      <xdr:colOff>65941</xdr:colOff>
      <xdr:row>73</xdr:row>
      <xdr:rowOff>65942</xdr:rowOff>
    </xdr:to>
    <xdr:sp macro="" textlink="">
      <xdr:nvSpPr>
        <xdr:cNvPr id="28684" name="Text Box 15">
          <a:extLst>
            <a:ext uri="{FF2B5EF4-FFF2-40B4-BE49-F238E27FC236}">
              <a16:creationId xmlns:a16="http://schemas.microsoft.com/office/drawing/2014/main" id="{00000000-0008-0000-0A00-00000C700000}"/>
            </a:ext>
          </a:extLst>
        </xdr:cNvPr>
        <xdr:cNvSpPr txBox="1">
          <a:spLocks noChangeArrowheads="1"/>
        </xdr:cNvSpPr>
      </xdr:nvSpPr>
      <xdr:spPr bwMode="auto">
        <a:xfrm>
          <a:off x="367078" y="9233388"/>
          <a:ext cx="975213" cy="128954"/>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900" b="0" i="0" u="none" strike="noStrike" baseline="0">
              <a:solidFill>
                <a:srgbClr val="000000"/>
              </a:solidFill>
              <a:latin typeface="ＭＳ Ｐ明朝"/>
              <a:ea typeface="ＭＳ Ｐ明朝"/>
            </a:rPr>
            <a:t>Date of issuance</a:t>
          </a:r>
        </a:p>
      </xdr:txBody>
    </xdr:sp>
    <xdr:clientData/>
  </xdr:twoCellAnchor>
  <xdr:twoCellAnchor>
    <xdr:from>
      <xdr:col>21</xdr:col>
      <xdr:colOff>89386</xdr:colOff>
      <xdr:row>72</xdr:row>
      <xdr:rowOff>65942</xdr:rowOff>
    </xdr:from>
    <xdr:to>
      <xdr:col>30</xdr:col>
      <xdr:colOff>117228</xdr:colOff>
      <xdr:row>73</xdr:row>
      <xdr:rowOff>80596</xdr:rowOff>
    </xdr:to>
    <xdr:sp macro="" textlink="">
      <xdr:nvSpPr>
        <xdr:cNvPr id="28685" name="Text Box 15">
          <a:extLst>
            <a:ext uri="{FF2B5EF4-FFF2-40B4-BE49-F238E27FC236}">
              <a16:creationId xmlns:a16="http://schemas.microsoft.com/office/drawing/2014/main" id="{00000000-0008-0000-0A00-00000D700000}"/>
            </a:ext>
          </a:extLst>
        </xdr:cNvPr>
        <xdr:cNvSpPr txBox="1">
          <a:spLocks noChangeArrowheads="1"/>
        </xdr:cNvSpPr>
      </xdr:nvSpPr>
      <xdr:spPr bwMode="auto">
        <a:xfrm>
          <a:off x="2489686" y="9248042"/>
          <a:ext cx="961292" cy="128954"/>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900" b="0" i="0" u="none" strike="noStrike" baseline="0">
              <a:solidFill>
                <a:srgbClr val="000000"/>
              </a:solidFill>
              <a:latin typeface="ＭＳ Ｐ明朝"/>
              <a:ea typeface="ＭＳ Ｐ明朝"/>
            </a:rPr>
            <a:t>Seal Card Number</a:t>
          </a:r>
        </a:p>
      </xdr:txBody>
    </xdr:sp>
    <xdr:clientData/>
  </xdr:twoCellAnchor>
  <xdr:twoCellAnchor>
    <xdr:from>
      <xdr:col>41</xdr:col>
      <xdr:colOff>96714</xdr:colOff>
      <xdr:row>72</xdr:row>
      <xdr:rowOff>43962</xdr:rowOff>
    </xdr:from>
    <xdr:to>
      <xdr:col>47</xdr:col>
      <xdr:colOff>29308</xdr:colOff>
      <xdr:row>72</xdr:row>
      <xdr:rowOff>102578</xdr:rowOff>
    </xdr:to>
    <xdr:sp macro="" textlink="">
      <xdr:nvSpPr>
        <xdr:cNvPr id="28686" name="Text Box 15">
          <a:extLst>
            <a:ext uri="{FF2B5EF4-FFF2-40B4-BE49-F238E27FC236}">
              <a16:creationId xmlns:a16="http://schemas.microsoft.com/office/drawing/2014/main" id="{00000000-0008-0000-0A00-00000E700000}"/>
            </a:ext>
          </a:extLst>
        </xdr:cNvPr>
        <xdr:cNvSpPr txBox="1">
          <a:spLocks noChangeArrowheads="1"/>
        </xdr:cNvSpPr>
      </xdr:nvSpPr>
      <xdr:spPr bwMode="auto">
        <a:xfrm>
          <a:off x="4592514" y="9226062"/>
          <a:ext cx="561244" cy="58616"/>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600" b="0" i="0" u="none" strike="noStrike" baseline="0">
              <a:solidFill>
                <a:srgbClr val="000000"/>
              </a:solidFill>
              <a:latin typeface="ＭＳ Ｐ明朝"/>
              <a:ea typeface="ＭＳ Ｐ明朝"/>
            </a:rPr>
            <a:t>Person in charge</a:t>
          </a:r>
        </a:p>
      </xdr:txBody>
    </xdr:sp>
    <xdr:clientData/>
  </xdr:twoCellAnchor>
  <xdr:twoCellAnchor>
    <xdr:from>
      <xdr:col>49</xdr:col>
      <xdr:colOff>67407</xdr:colOff>
      <xdr:row>72</xdr:row>
      <xdr:rowOff>29306</xdr:rowOff>
    </xdr:from>
    <xdr:to>
      <xdr:col>53</xdr:col>
      <xdr:colOff>87924</xdr:colOff>
      <xdr:row>72</xdr:row>
      <xdr:rowOff>109903</xdr:rowOff>
    </xdr:to>
    <xdr:sp macro="" textlink="">
      <xdr:nvSpPr>
        <xdr:cNvPr id="28687" name="Text Box 15">
          <a:extLst>
            <a:ext uri="{FF2B5EF4-FFF2-40B4-BE49-F238E27FC236}">
              <a16:creationId xmlns:a16="http://schemas.microsoft.com/office/drawing/2014/main" id="{00000000-0008-0000-0A00-00000F700000}"/>
            </a:ext>
          </a:extLst>
        </xdr:cNvPr>
        <xdr:cNvSpPr txBox="1">
          <a:spLocks noChangeArrowheads="1"/>
        </xdr:cNvSpPr>
      </xdr:nvSpPr>
      <xdr:spPr bwMode="auto">
        <a:xfrm>
          <a:off x="5401407" y="9211406"/>
          <a:ext cx="439617" cy="80597"/>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600" b="0" i="0" u="none" strike="noStrike" baseline="0">
              <a:solidFill>
                <a:srgbClr val="000000"/>
              </a:solidFill>
              <a:latin typeface="ＭＳ Ｐ明朝"/>
              <a:ea typeface="ＭＳ Ｐ明朝"/>
            </a:rPr>
            <a:t>Reception</a:t>
          </a:r>
        </a:p>
      </xdr:txBody>
    </xdr:sp>
    <xdr:clientData/>
  </xdr:twoCellAnchor>
  <xdr:oneCellAnchor>
    <xdr:from>
      <xdr:col>1</xdr:col>
      <xdr:colOff>96656</xdr:colOff>
      <xdr:row>13</xdr:row>
      <xdr:rowOff>103797</xdr:rowOff>
    </xdr:from>
    <xdr:ext cx="1243413" cy="291857"/>
    <xdr:sp macro="" textlink="">
      <xdr:nvSpPr>
        <xdr:cNvPr id="28688" name="Text Box 54">
          <a:extLst>
            <a:ext uri="{FF2B5EF4-FFF2-40B4-BE49-F238E27FC236}">
              <a16:creationId xmlns:a16="http://schemas.microsoft.com/office/drawing/2014/main" id="{00000000-0008-0000-0A00-000010700000}"/>
            </a:ext>
          </a:extLst>
        </xdr:cNvPr>
        <xdr:cNvSpPr txBox="1">
          <a:spLocks noChangeArrowheads="1"/>
        </xdr:cNvSpPr>
      </xdr:nvSpPr>
      <xdr:spPr bwMode="auto">
        <a:xfrm>
          <a:off x="306206" y="1837347"/>
          <a:ext cx="1243413" cy="291857"/>
        </a:xfrm>
        <a:prstGeom prst="rect">
          <a:avLst/>
        </a:prstGeom>
        <a:noFill/>
        <a:ln>
          <a:noFill/>
        </a:ln>
        <a:effectLst/>
      </xdr:spPr>
      <xdr:txBody>
        <a:bodyPr vertOverflow="clip" wrap="square" lIns="0" tIns="0" rIns="0" bIns="0" anchor="ctr" upright="1"/>
        <a:lstStyle/>
        <a:p>
          <a:pPr algn="dist" rtl="0">
            <a:lnSpc>
              <a:spcPts val="1100"/>
            </a:lnSpc>
            <a:defRPr sz="1000"/>
          </a:pPr>
          <a:r>
            <a:rPr lang="en-US" altLang="ja-JP" sz="600" b="0" i="0" u="none" strike="noStrike" baseline="0">
              <a:solidFill>
                <a:srgbClr val="000000"/>
              </a:solidFill>
              <a:latin typeface="ＭＳ Ｐ明朝"/>
              <a:ea typeface="ＭＳ Ｐ明朝"/>
            </a:rPr>
            <a:t>Seal field of the seal registered at the registry company</a:t>
          </a:r>
          <a:endParaRPr lang="ja-JP" altLang="en-US" sz="600" b="0" i="0" u="none" strike="noStrike" baseline="0">
            <a:solidFill>
              <a:srgbClr val="000000"/>
            </a:solidFill>
            <a:latin typeface="ＭＳ Ｐ明朝"/>
            <a:ea typeface="ＭＳ Ｐ明朝"/>
          </a:endParaRPr>
        </a:p>
      </xdr:txBody>
    </xdr:sp>
    <xdr:clientData/>
  </xdr:oneCellAnchor>
  <xdr:twoCellAnchor>
    <xdr:from>
      <xdr:col>44</xdr:col>
      <xdr:colOff>38098</xdr:colOff>
      <xdr:row>64</xdr:row>
      <xdr:rowOff>21983</xdr:rowOff>
    </xdr:from>
    <xdr:to>
      <xdr:col>52</xdr:col>
      <xdr:colOff>109904</xdr:colOff>
      <xdr:row>68</xdr:row>
      <xdr:rowOff>1</xdr:rowOff>
    </xdr:to>
    <xdr:sp macro="" textlink="">
      <xdr:nvSpPr>
        <xdr:cNvPr id="28689" name="Text Box 15">
          <a:extLst>
            <a:ext uri="{FF2B5EF4-FFF2-40B4-BE49-F238E27FC236}">
              <a16:creationId xmlns:a16="http://schemas.microsoft.com/office/drawing/2014/main" id="{00000000-0008-0000-0A00-000011700000}"/>
            </a:ext>
          </a:extLst>
        </xdr:cNvPr>
        <xdr:cNvSpPr txBox="1">
          <a:spLocks noChangeArrowheads="1"/>
        </xdr:cNvSpPr>
      </xdr:nvSpPr>
      <xdr:spPr bwMode="auto">
        <a:xfrm>
          <a:off x="4848223" y="7984883"/>
          <a:ext cx="900481" cy="435218"/>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nchorCtr="0" upright="1"/>
        <a:lstStyle/>
        <a:p>
          <a:pPr algn="dist" rtl="0">
            <a:defRPr sz="1000"/>
          </a:pPr>
          <a:r>
            <a:rPr lang="en-US" altLang="ja-JP" sz="800" b="0" i="0" u="none" strike="noStrike" baseline="0">
              <a:solidFill>
                <a:srgbClr val="000000"/>
              </a:solidFill>
              <a:latin typeface="ＭＳ Ｐ明朝"/>
              <a:ea typeface="ＭＳ Ｐ明朝"/>
            </a:rPr>
            <a:t>A seal impression registered at the registry office</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6BB6C6F-DDEC-4DE6-99C6-C087586CA903}">
  <we:reference id="wa104381504" version="1.0.0.0" store="ja-JP" storeType="OMEX"/>
  <we:alternateReferences>
    <we:reference id="WA104381504"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6" Type="http://schemas.openxmlformats.org/officeDocument/2006/relationships/image" Target="../media/image10.emf"/><Relationship Id="rId117" Type="http://schemas.openxmlformats.org/officeDocument/2006/relationships/control" Target="../activeX/activeX97.xml"/><Relationship Id="rId21" Type="http://schemas.openxmlformats.org/officeDocument/2006/relationships/control" Target="../activeX/activeX9.xml"/><Relationship Id="rId42" Type="http://schemas.openxmlformats.org/officeDocument/2006/relationships/image" Target="../media/image14.emf"/><Relationship Id="rId47" Type="http://schemas.openxmlformats.org/officeDocument/2006/relationships/control" Target="../activeX/activeX29.xml"/><Relationship Id="rId63" Type="http://schemas.openxmlformats.org/officeDocument/2006/relationships/control" Target="../activeX/activeX45.xml"/><Relationship Id="rId68" Type="http://schemas.openxmlformats.org/officeDocument/2006/relationships/control" Target="../activeX/activeX50.xml"/><Relationship Id="rId84" Type="http://schemas.openxmlformats.org/officeDocument/2006/relationships/control" Target="../activeX/activeX65.xml"/><Relationship Id="rId89" Type="http://schemas.openxmlformats.org/officeDocument/2006/relationships/control" Target="../activeX/activeX69.xml"/><Relationship Id="rId112" Type="http://schemas.openxmlformats.org/officeDocument/2006/relationships/control" Target="../activeX/activeX92.xml"/><Relationship Id="rId16" Type="http://schemas.openxmlformats.org/officeDocument/2006/relationships/image" Target="../media/image6.emf"/><Relationship Id="rId107" Type="http://schemas.openxmlformats.org/officeDocument/2006/relationships/control" Target="../activeX/activeX87.xml"/><Relationship Id="rId11" Type="http://schemas.openxmlformats.org/officeDocument/2006/relationships/control" Target="../activeX/activeX4.xml"/><Relationship Id="rId32" Type="http://schemas.openxmlformats.org/officeDocument/2006/relationships/control" Target="../activeX/activeX16.xml"/><Relationship Id="rId37" Type="http://schemas.openxmlformats.org/officeDocument/2006/relationships/control" Target="../activeX/activeX20.xml"/><Relationship Id="rId53" Type="http://schemas.openxmlformats.org/officeDocument/2006/relationships/control" Target="../activeX/activeX35.xml"/><Relationship Id="rId58" Type="http://schemas.openxmlformats.org/officeDocument/2006/relationships/control" Target="../activeX/activeX40.xml"/><Relationship Id="rId74" Type="http://schemas.openxmlformats.org/officeDocument/2006/relationships/control" Target="../activeX/activeX56.xml"/><Relationship Id="rId79" Type="http://schemas.openxmlformats.org/officeDocument/2006/relationships/control" Target="../activeX/activeX60.xml"/><Relationship Id="rId102" Type="http://schemas.openxmlformats.org/officeDocument/2006/relationships/control" Target="../activeX/activeX82.xml"/><Relationship Id="rId123" Type="http://schemas.openxmlformats.org/officeDocument/2006/relationships/control" Target="../activeX/activeX102.xml"/><Relationship Id="rId128" Type="http://schemas.openxmlformats.org/officeDocument/2006/relationships/control" Target="../activeX/activeX105.xml"/><Relationship Id="rId5" Type="http://schemas.openxmlformats.org/officeDocument/2006/relationships/control" Target="../activeX/activeX1.xml"/><Relationship Id="rId90" Type="http://schemas.openxmlformats.org/officeDocument/2006/relationships/control" Target="../activeX/activeX70.xml"/><Relationship Id="rId95" Type="http://schemas.openxmlformats.org/officeDocument/2006/relationships/control" Target="../activeX/activeX75.xml"/><Relationship Id="rId19" Type="http://schemas.openxmlformats.org/officeDocument/2006/relationships/control" Target="../activeX/activeX8.xml"/><Relationship Id="rId14" Type="http://schemas.openxmlformats.org/officeDocument/2006/relationships/image" Target="../media/image5.emf"/><Relationship Id="rId22" Type="http://schemas.openxmlformats.org/officeDocument/2006/relationships/control" Target="../activeX/activeX10.xml"/><Relationship Id="rId27" Type="http://schemas.openxmlformats.org/officeDocument/2006/relationships/control" Target="../activeX/activeX13.xml"/><Relationship Id="rId30" Type="http://schemas.openxmlformats.org/officeDocument/2006/relationships/control" Target="../activeX/activeX15.xml"/><Relationship Id="rId35" Type="http://schemas.openxmlformats.org/officeDocument/2006/relationships/image" Target="../media/image13.emf"/><Relationship Id="rId43" Type="http://schemas.openxmlformats.org/officeDocument/2006/relationships/control" Target="../activeX/activeX25.xml"/><Relationship Id="rId48" Type="http://schemas.openxmlformats.org/officeDocument/2006/relationships/control" Target="../activeX/activeX30.xml"/><Relationship Id="rId56" Type="http://schemas.openxmlformats.org/officeDocument/2006/relationships/control" Target="../activeX/activeX38.xml"/><Relationship Id="rId64" Type="http://schemas.openxmlformats.org/officeDocument/2006/relationships/control" Target="../activeX/activeX46.xml"/><Relationship Id="rId69" Type="http://schemas.openxmlformats.org/officeDocument/2006/relationships/control" Target="../activeX/activeX51.xml"/><Relationship Id="rId77" Type="http://schemas.openxmlformats.org/officeDocument/2006/relationships/control" Target="../activeX/activeX59.xml"/><Relationship Id="rId100" Type="http://schemas.openxmlformats.org/officeDocument/2006/relationships/control" Target="../activeX/activeX80.xml"/><Relationship Id="rId105" Type="http://schemas.openxmlformats.org/officeDocument/2006/relationships/control" Target="../activeX/activeX85.xml"/><Relationship Id="rId113" Type="http://schemas.openxmlformats.org/officeDocument/2006/relationships/control" Target="../activeX/activeX93.xml"/><Relationship Id="rId118" Type="http://schemas.openxmlformats.org/officeDocument/2006/relationships/control" Target="../activeX/activeX98.xml"/><Relationship Id="rId126" Type="http://schemas.openxmlformats.org/officeDocument/2006/relationships/control" Target="../activeX/activeX104.xml"/><Relationship Id="rId8" Type="http://schemas.openxmlformats.org/officeDocument/2006/relationships/image" Target="../media/image2.emf"/><Relationship Id="rId51" Type="http://schemas.openxmlformats.org/officeDocument/2006/relationships/control" Target="../activeX/activeX33.xml"/><Relationship Id="rId72" Type="http://schemas.openxmlformats.org/officeDocument/2006/relationships/control" Target="../activeX/activeX54.xml"/><Relationship Id="rId80" Type="http://schemas.openxmlformats.org/officeDocument/2006/relationships/control" Target="../activeX/activeX61.xml"/><Relationship Id="rId85" Type="http://schemas.openxmlformats.org/officeDocument/2006/relationships/control" Target="../activeX/activeX66.xml"/><Relationship Id="rId93" Type="http://schemas.openxmlformats.org/officeDocument/2006/relationships/control" Target="../activeX/activeX73.xml"/><Relationship Id="rId98" Type="http://schemas.openxmlformats.org/officeDocument/2006/relationships/control" Target="../activeX/activeX78.xml"/><Relationship Id="rId121" Type="http://schemas.openxmlformats.org/officeDocument/2006/relationships/control" Target="../activeX/activeX101.xml"/><Relationship Id="rId3" Type="http://schemas.openxmlformats.org/officeDocument/2006/relationships/drawing" Target="../drawings/drawing1.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2.xml"/><Relationship Id="rId33" Type="http://schemas.openxmlformats.org/officeDocument/2006/relationships/control" Target="../activeX/activeX17.xml"/><Relationship Id="rId38" Type="http://schemas.openxmlformats.org/officeDocument/2006/relationships/control" Target="../activeX/activeX21.xml"/><Relationship Id="rId46" Type="http://schemas.openxmlformats.org/officeDocument/2006/relationships/control" Target="../activeX/activeX28.xml"/><Relationship Id="rId59" Type="http://schemas.openxmlformats.org/officeDocument/2006/relationships/control" Target="../activeX/activeX41.xml"/><Relationship Id="rId67" Type="http://schemas.openxmlformats.org/officeDocument/2006/relationships/control" Target="../activeX/activeX49.xml"/><Relationship Id="rId103" Type="http://schemas.openxmlformats.org/officeDocument/2006/relationships/control" Target="../activeX/activeX83.xml"/><Relationship Id="rId108" Type="http://schemas.openxmlformats.org/officeDocument/2006/relationships/control" Target="../activeX/activeX88.xml"/><Relationship Id="rId116" Type="http://schemas.openxmlformats.org/officeDocument/2006/relationships/control" Target="../activeX/activeX96.xml"/><Relationship Id="rId124" Type="http://schemas.openxmlformats.org/officeDocument/2006/relationships/image" Target="../media/image18.emf"/><Relationship Id="rId129" Type="http://schemas.openxmlformats.org/officeDocument/2006/relationships/control" Target="../activeX/activeX106.xml"/><Relationship Id="rId20" Type="http://schemas.openxmlformats.org/officeDocument/2006/relationships/image" Target="../media/image8.emf"/><Relationship Id="rId41" Type="http://schemas.openxmlformats.org/officeDocument/2006/relationships/control" Target="../activeX/activeX24.xml"/><Relationship Id="rId54" Type="http://schemas.openxmlformats.org/officeDocument/2006/relationships/control" Target="../activeX/activeX36.xml"/><Relationship Id="rId62" Type="http://schemas.openxmlformats.org/officeDocument/2006/relationships/control" Target="../activeX/activeX44.xml"/><Relationship Id="rId70" Type="http://schemas.openxmlformats.org/officeDocument/2006/relationships/control" Target="../activeX/activeX52.xml"/><Relationship Id="rId75" Type="http://schemas.openxmlformats.org/officeDocument/2006/relationships/control" Target="../activeX/activeX57.xml"/><Relationship Id="rId83" Type="http://schemas.openxmlformats.org/officeDocument/2006/relationships/control" Target="../activeX/activeX64.xml"/><Relationship Id="rId88" Type="http://schemas.openxmlformats.org/officeDocument/2006/relationships/control" Target="../activeX/activeX68.xml"/><Relationship Id="rId91" Type="http://schemas.openxmlformats.org/officeDocument/2006/relationships/control" Target="../activeX/activeX71.xml"/><Relationship Id="rId96" Type="http://schemas.openxmlformats.org/officeDocument/2006/relationships/control" Target="../activeX/activeX76.xml"/><Relationship Id="rId111" Type="http://schemas.openxmlformats.org/officeDocument/2006/relationships/control" Target="../activeX/activeX91.xml"/><Relationship Id="rId1" Type="http://schemas.openxmlformats.org/officeDocument/2006/relationships/hyperlink" Target="mailto:test01@hotmail.com" TargetMode="External"/><Relationship Id="rId6" Type="http://schemas.openxmlformats.org/officeDocument/2006/relationships/image" Target="../media/image1.emf"/><Relationship Id="rId15" Type="http://schemas.openxmlformats.org/officeDocument/2006/relationships/control" Target="../activeX/activeX6.xml"/><Relationship Id="rId23" Type="http://schemas.openxmlformats.org/officeDocument/2006/relationships/control" Target="../activeX/activeX11.xml"/><Relationship Id="rId28" Type="http://schemas.openxmlformats.org/officeDocument/2006/relationships/image" Target="../media/image11.emf"/><Relationship Id="rId36" Type="http://schemas.openxmlformats.org/officeDocument/2006/relationships/control" Target="../activeX/activeX19.xml"/><Relationship Id="rId49" Type="http://schemas.openxmlformats.org/officeDocument/2006/relationships/control" Target="../activeX/activeX31.xml"/><Relationship Id="rId57" Type="http://schemas.openxmlformats.org/officeDocument/2006/relationships/control" Target="../activeX/activeX39.xml"/><Relationship Id="rId106" Type="http://schemas.openxmlformats.org/officeDocument/2006/relationships/control" Target="../activeX/activeX86.xml"/><Relationship Id="rId114" Type="http://schemas.openxmlformats.org/officeDocument/2006/relationships/control" Target="../activeX/activeX94.xml"/><Relationship Id="rId119" Type="http://schemas.openxmlformats.org/officeDocument/2006/relationships/control" Target="../activeX/activeX99.xml"/><Relationship Id="rId127" Type="http://schemas.openxmlformats.org/officeDocument/2006/relationships/image" Target="../media/image19.emf"/><Relationship Id="rId10" Type="http://schemas.openxmlformats.org/officeDocument/2006/relationships/image" Target="../media/image3.emf"/><Relationship Id="rId31" Type="http://schemas.openxmlformats.org/officeDocument/2006/relationships/image" Target="../media/image12.emf"/><Relationship Id="rId44" Type="http://schemas.openxmlformats.org/officeDocument/2006/relationships/control" Target="../activeX/activeX26.xml"/><Relationship Id="rId52" Type="http://schemas.openxmlformats.org/officeDocument/2006/relationships/control" Target="../activeX/activeX34.xml"/><Relationship Id="rId60" Type="http://schemas.openxmlformats.org/officeDocument/2006/relationships/control" Target="../activeX/activeX42.xml"/><Relationship Id="rId65" Type="http://schemas.openxmlformats.org/officeDocument/2006/relationships/control" Target="../activeX/activeX47.xml"/><Relationship Id="rId73" Type="http://schemas.openxmlformats.org/officeDocument/2006/relationships/control" Target="../activeX/activeX55.xml"/><Relationship Id="rId78" Type="http://schemas.openxmlformats.org/officeDocument/2006/relationships/image" Target="../media/image15.emf"/><Relationship Id="rId81" Type="http://schemas.openxmlformats.org/officeDocument/2006/relationships/control" Target="../activeX/activeX62.xml"/><Relationship Id="rId86" Type="http://schemas.openxmlformats.org/officeDocument/2006/relationships/control" Target="../activeX/activeX67.xml"/><Relationship Id="rId94" Type="http://schemas.openxmlformats.org/officeDocument/2006/relationships/control" Target="../activeX/activeX74.xml"/><Relationship Id="rId99" Type="http://schemas.openxmlformats.org/officeDocument/2006/relationships/control" Target="../activeX/activeX79.xml"/><Relationship Id="rId101" Type="http://schemas.openxmlformats.org/officeDocument/2006/relationships/control" Target="../activeX/activeX81.xml"/><Relationship Id="rId122" Type="http://schemas.openxmlformats.org/officeDocument/2006/relationships/image" Target="../media/image17.emf"/><Relationship Id="rId130" Type="http://schemas.openxmlformats.org/officeDocument/2006/relationships/control" Target="../activeX/activeX107.xml"/><Relationship Id="rId4" Type="http://schemas.openxmlformats.org/officeDocument/2006/relationships/vmlDrawing" Target="../drawings/vmlDrawing1.vml"/><Relationship Id="rId9" Type="http://schemas.openxmlformats.org/officeDocument/2006/relationships/control" Target="../activeX/activeX3.xml"/><Relationship Id="rId13" Type="http://schemas.openxmlformats.org/officeDocument/2006/relationships/control" Target="../activeX/activeX5.xml"/><Relationship Id="rId18" Type="http://schemas.openxmlformats.org/officeDocument/2006/relationships/image" Target="../media/image7.emf"/><Relationship Id="rId39" Type="http://schemas.openxmlformats.org/officeDocument/2006/relationships/control" Target="../activeX/activeX22.xml"/><Relationship Id="rId109" Type="http://schemas.openxmlformats.org/officeDocument/2006/relationships/control" Target="../activeX/activeX89.xml"/><Relationship Id="rId34" Type="http://schemas.openxmlformats.org/officeDocument/2006/relationships/control" Target="../activeX/activeX18.xml"/><Relationship Id="rId50" Type="http://schemas.openxmlformats.org/officeDocument/2006/relationships/control" Target="../activeX/activeX32.xml"/><Relationship Id="rId55" Type="http://schemas.openxmlformats.org/officeDocument/2006/relationships/control" Target="../activeX/activeX37.xml"/><Relationship Id="rId76" Type="http://schemas.openxmlformats.org/officeDocument/2006/relationships/control" Target="../activeX/activeX58.xml"/><Relationship Id="rId97" Type="http://schemas.openxmlformats.org/officeDocument/2006/relationships/control" Target="../activeX/activeX77.xml"/><Relationship Id="rId104" Type="http://schemas.openxmlformats.org/officeDocument/2006/relationships/control" Target="../activeX/activeX84.xml"/><Relationship Id="rId120" Type="http://schemas.openxmlformats.org/officeDocument/2006/relationships/control" Target="../activeX/activeX100.xml"/><Relationship Id="rId125" Type="http://schemas.openxmlformats.org/officeDocument/2006/relationships/control" Target="../activeX/activeX103.xml"/><Relationship Id="rId7" Type="http://schemas.openxmlformats.org/officeDocument/2006/relationships/control" Target="../activeX/activeX2.xml"/><Relationship Id="rId71" Type="http://schemas.openxmlformats.org/officeDocument/2006/relationships/control" Target="../activeX/activeX53.xml"/><Relationship Id="rId92" Type="http://schemas.openxmlformats.org/officeDocument/2006/relationships/control" Target="../activeX/activeX72.xml"/><Relationship Id="rId2" Type="http://schemas.openxmlformats.org/officeDocument/2006/relationships/printerSettings" Target="../printerSettings/printerSettings1.bin"/><Relationship Id="rId29" Type="http://schemas.openxmlformats.org/officeDocument/2006/relationships/control" Target="../activeX/activeX14.xml"/><Relationship Id="rId24" Type="http://schemas.openxmlformats.org/officeDocument/2006/relationships/image" Target="../media/image9.emf"/><Relationship Id="rId40" Type="http://schemas.openxmlformats.org/officeDocument/2006/relationships/control" Target="../activeX/activeX23.xml"/><Relationship Id="rId45" Type="http://schemas.openxmlformats.org/officeDocument/2006/relationships/control" Target="../activeX/activeX27.xml"/><Relationship Id="rId66" Type="http://schemas.openxmlformats.org/officeDocument/2006/relationships/control" Target="../activeX/activeX48.xml"/><Relationship Id="rId87" Type="http://schemas.openxmlformats.org/officeDocument/2006/relationships/image" Target="../media/image16.emf"/><Relationship Id="rId110" Type="http://schemas.openxmlformats.org/officeDocument/2006/relationships/control" Target="../activeX/activeX90.xml"/><Relationship Id="rId115" Type="http://schemas.openxmlformats.org/officeDocument/2006/relationships/control" Target="../activeX/activeX95.xml"/><Relationship Id="rId131" Type="http://schemas.openxmlformats.org/officeDocument/2006/relationships/control" Target="../activeX/activeX108.xml"/><Relationship Id="rId61" Type="http://schemas.openxmlformats.org/officeDocument/2006/relationships/control" Target="../activeX/activeX43.xml"/><Relationship Id="rId82" Type="http://schemas.openxmlformats.org/officeDocument/2006/relationships/control" Target="../activeX/activeX63.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pageSetUpPr fitToPage="1"/>
  </sheetPr>
  <dimension ref="A1:H832"/>
  <sheetViews>
    <sheetView showGridLines="0" tabSelected="1" topLeftCell="B1" zoomScale="75" zoomScaleNormal="75" workbookViewId="0">
      <selection activeCell="I796" sqref="I796"/>
    </sheetView>
  </sheetViews>
  <sheetFormatPr defaultColWidth="22.25" defaultRowHeight="24" x14ac:dyDescent="0.4"/>
  <cols>
    <col min="1" max="1" width="9.875" style="98" customWidth="1"/>
    <col min="2" max="2" width="6.875" style="98" customWidth="1"/>
    <col min="3" max="3" width="54.75" style="99" customWidth="1" collapsed="1"/>
    <col min="4" max="4" width="9.125" style="99" customWidth="1"/>
    <col min="5" max="5" width="29.875" style="100" customWidth="1"/>
    <col min="6" max="6" width="45.875" style="100" customWidth="1"/>
    <col min="7" max="7" width="22.25" style="100" hidden="1" customWidth="1"/>
    <col min="8" max="8" width="72.375" style="136" customWidth="1"/>
    <col min="9" max="16384" width="22.25" style="100"/>
  </cols>
  <sheetData>
    <row r="1" spans="1:8" x14ac:dyDescent="0.4">
      <c r="B1" s="98" t="s">
        <v>7280</v>
      </c>
    </row>
    <row r="2" spans="1:8" x14ac:dyDescent="0.4">
      <c r="B2" s="98" t="s">
        <v>7281</v>
      </c>
    </row>
    <row r="3" spans="1:8" ht="57.75" customHeight="1" x14ac:dyDescent="0.4"/>
    <row r="4" spans="1:8" ht="19.5" customHeight="1" thickBot="1" x14ac:dyDescent="0.45">
      <c r="B4" s="98" t="s">
        <v>6424</v>
      </c>
      <c r="C4" s="101"/>
      <c r="D4" s="101"/>
      <c r="E4" s="102"/>
      <c r="F4" s="102"/>
      <c r="G4" s="102"/>
      <c r="H4" s="137"/>
    </row>
    <row r="5" spans="1:8" s="99" customFormat="1" x14ac:dyDescent="0.4">
      <c r="A5" s="98"/>
      <c r="B5" s="98"/>
      <c r="C5" s="197" t="s">
        <v>6376</v>
      </c>
      <c r="D5" s="198"/>
      <c r="E5" s="322" t="s">
        <v>6377</v>
      </c>
      <c r="F5" s="322"/>
      <c r="G5" s="199"/>
      <c r="H5" s="200" t="s">
        <v>6750</v>
      </c>
    </row>
    <row r="6" spans="1:8" ht="43.5" customHeight="1" x14ac:dyDescent="0.4">
      <c r="C6" s="201" t="s">
        <v>6428</v>
      </c>
      <c r="D6" s="141" t="s">
        <v>6749</v>
      </c>
      <c r="E6" s="333" t="s">
        <v>7318</v>
      </c>
      <c r="F6" s="334"/>
      <c r="G6" s="103"/>
      <c r="H6" s="202" t="s">
        <v>7169</v>
      </c>
    </row>
    <row r="7" spans="1:8" ht="60.75" customHeight="1" thickBot="1" x14ac:dyDescent="0.45">
      <c r="C7" s="203" t="s">
        <v>6856</v>
      </c>
      <c r="D7" s="204" t="s">
        <v>6137</v>
      </c>
      <c r="E7" s="299" t="s">
        <v>7319</v>
      </c>
      <c r="F7" s="300"/>
      <c r="G7" s="205"/>
      <c r="H7" s="206" t="s">
        <v>7284</v>
      </c>
    </row>
    <row r="8" spans="1:8" ht="23.25" customHeight="1" x14ac:dyDescent="0.4"/>
    <row r="9" spans="1:8" ht="47.25" customHeight="1" x14ac:dyDescent="0.4">
      <c r="B9" s="275" t="s">
        <v>7282</v>
      </c>
      <c r="C9" s="275"/>
      <c r="D9" s="275"/>
      <c r="E9" s="275"/>
      <c r="F9" s="275"/>
      <c r="G9" s="275"/>
      <c r="H9" s="275"/>
    </row>
    <row r="10" spans="1:8" ht="19.5" customHeight="1" thickBot="1" x14ac:dyDescent="0.45">
      <c r="B10" s="98" t="s">
        <v>7283</v>
      </c>
      <c r="C10" s="101"/>
      <c r="D10" s="101"/>
      <c r="E10" s="102"/>
      <c r="F10" s="102"/>
      <c r="G10" s="102"/>
      <c r="H10" s="137"/>
    </row>
    <row r="11" spans="1:8" s="99" customFormat="1" x14ac:dyDescent="0.4">
      <c r="A11" s="98"/>
      <c r="B11" s="98"/>
      <c r="C11" s="197" t="s">
        <v>6376</v>
      </c>
      <c r="D11" s="198"/>
      <c r="E11" s="322" t="s">
        <v>6377</v>
      </c>
      <c r="F11" s="322"/>
      <c r="G11" s="199"/>
      <c r="H11" s="200" t="s">
        <v>6750</v>
      </c>
    </row>
    <row r="12" spans="1:8" ht="80.25" customHeight="1" x14ac:dyDescent="0.4">
      <c r="C12" s="309" t="s">
        <v>6427</v>
      </c>
      <c r="D12" s="144" t="s">
        <v>6749</v>
      </c>
      <c r="E12" s="301" t="s">
        <v>7320</v>
      </c>
      <c r="F12" s="302"/>
      <c r="G12" s="104"/>
      <c r="H12" s="202" t="s">
        <v>7343</v>
      </c>
    </row>
    <row r="13" spans="1:8" ht="60.75" customHeight="1" x14ac:dyDescent="0.4">
      <c r="C13" s="278"/>
      <c r="D13" s="144" t="s">
        <v>6137</v>
      </c>
      <c r="E13" s="295" t="s">
        <v>7884</v>
      </c>
      <c r="F13" s="296"/>
      <c r="G13" s="104"/>
      <c r="H13" s="202" t="s">
        <v>7284</v>
      </c>
    </row>
    <row r="14" spans="1:8" ht="38.25" customHeight="1" x14ac:dyDescent="0.4">
      <c r="C14" s="207" t="s">
        <v>6426</v>
      </c>
      <c r="D14" s="145"/>
      <c r="E14" s="335">
        <v>20121</v>
      </c>
      <c r="F14" s="336"/>
      <c r="G14" s="104"/>
      <c r="H14" s="202" t="s">
        <v>7396</v>
      </c>
    </row>
    <row r="15" spans="1:8" ht="38.25" customHeight="1" x14ac:dyDescent="0.4">
      <c r="C15" s="207" t="s">
        <v>7397</v>
      </c>
      <c r="D15" s="145"/>
      <c r="E15" s="105">
        <v>14</v>
      </c>
      <c r="F15" s="106" t="s">
        <v>73</v>
      </c>
      <c r="G15" s="107" t="str">
        <f>TEXT(E15,"000")&amp;TEXT(F15,"0000")</f>
        <v>0140023</v>
      </c>
      <c r="H15" s="202" t="s">
        <v>7442</v>
      </c>
    </row>
    <row r="16" spans="1:8" ht="45.75" customHeight="1" x14ac:dyDescent="0.4">
      <c r="C16" s="281" t="s">
        <v>6752</v>
      </c>
      <c r="D16" s="144" t="s">
        <v>6749</v>
      </c>
      <c r="E16" s="283" t="str">
        <f>IF(E15="","",IF(F15="","",work!D12&amp;" "&amp;work!E12&amp;" "&amp;work!F12))</f>
        <v>Akitaken Daisenshi Omagarikurosecho</v>
      </c>
      <c r="F16" s="284"/>
      <c r="G16" s="139"/>
      <c r="H16" s="202" t="s">
        <v>7440</v>
      </c>
    </row>
    <row r="17" spans="1:8" ht="45.75" customHeight="1" x14ac:dyDescent="0.4">
      <c r="C17" s="282"/>
      <c r="D17" s="144" t="s">
        <v>6137</v>
      </c>
      <c r="E17" s="283" t="str">
        <f>IF(E15="","",IF(F15="","",work!D11&amp;" "&amp;work!E11&amp;" "&amp;work!F11))</f>
        <v>秋田県 大仙市 大曲黒瀬町</v>
      </c>
      <c r="F17" s="284"/>
      <c r="G17" s="139"/>
      <c r="H17" s="202" t="s">
        <v>7440</v>
      </c>
    </row>
    <row r="18" spans="1:8" ht="39" customHeight="1" x14ac:dyDescent="0.4">
      <c r="C18" s="207" t="s">
        <v>7605</v>
      </c>
      <c r="D18" s="145"/>
      <c r="E18" s="279" t="s">
        <v>5823</v>
      </c>
      <c r="F18" s="280"/>
      <c r="G18" s="104"/>
      <c r="H18" s="202" t="s">
        <v>7443</v>
      </c>
    </row>
    <row r="19" spans="1:8" ht="39" customHeight="1" x14ac:dyDescent="0.4">
      <c r="C19" s="281" t="s">
        <v>7647</v>
      </c>
      <c r="D19" s="144" t="s">
        <v>6749</v>
      </c>
      <c r="E19" s="279" t="s">
        <v>6751</v>
      </c>
      <c r="F19" s="280"/>
      <c r="G19" s="108"/>
      <c r="H19" s="202" t="s">
        <v>7441</v>
      </c>
    </row>
    <row r="20" spans="1:8" ht="60.75" customHeight="1" thickBot="1" x14ac:dyDescent="0.45">
      <c r="C20" s="282"/>
      <c r="D20" s="144" t="s">
        <v>6137</v>
      </c>
      <c r="E20" s="295" t="s">
        <v>6853</v>
      </c>
      <c r="F20" s="296"/>
      <c r="G20" s="108"/>
      <c r="H20" s="202" t="s">
        <v>7284</v>
      </c>
    </row>
    <row r="21" spans="1:8" ht="35.1" hidden="1" customHeight="1" x14ac:dyDescent="0.4">
      <c r="C21" s="281" t="s">
        <v>7691</v>
      </c>
      <c r="D21" s="144" t="s">
        <v>6749</v>
      </c>
      <c r="E21" s="301"/>
      <c r="F21" s="302"/>
      <c r="G21" s="104"/>
      <c r="H21" s="202" t="s">
        <v>7455</v>
      </c>
    </row>
    <row r="22" spans="1:8" ht="60.75" hidden="1" customHeight="1" thickBot="1" x14ac:dyDescent="0.45">
      <c r="C22" s="287"/>
      <c r="D22" s="208" t="s">
        <v>6137</v>
      </c>
      <c r="E22" s="299"/>
      <c r="F22" s="300"/>
      <c r="G22" s="209"/>
      <c r="H22" s="206" t="s">
        <v>7284</v>
      </c>
    </row>
    <row r="23" spans="1:8" ht="21.75" customHeight="1" x14ac:dyDescent="0.4">
      <c r="C23" s="194"/>
      <c r="D23" s="194"/>
      <c r="E23" s="195"/>
      <c r="F23" s="195"/>
      <c r="G23" s="195"/>
      <c r="H23" s="196"/>
    </row>
    <row r="24" spans="1:8" ht="19.5" customHeight="1" thickBot="1" x14ac:dyDescent="0.45">
      <c r="B24" s="98" t="s">
        <v>6425</v>
      </c>
      <c r="C24" s="101"/>
      <c r="D24" s="101"/>
      <c r="E24" s="102"/>
      <c r="F24" s="102"/>
      <c r="G24" s="102"/>
      <c r="H24" s="137"/>
    </row>
    <row r="25" spans="1:8" s="99" customFormat="1" x14ac:dyDescent="0.4">
      <c r="A25" s="98"/>
      <c r="B25" s="98"/>
      <c r="C25" s="197" t="s">
        <v>6376</v>
      </c>
      <c r="D25" s="198"/>
      <c r="E25" s="322" t="s">
        <v>6377</v>
      </c>
      <c r="F25" s="322"/>
      <c r="G25" s="199"/>
      <c r="H25" s="200" t="s">
        <v>6750</v>
      </c>
    </row>
    <row r="26" spans="1:8" ht="44.25" customHeight="1" thickBot="1" x14ac:dyDescent="0.45">
      <c r="C26" s="210" t="s">
        <v>7341</v>
      </c>
      <c r="D26" s="211"/>
      <c r="E26" s="310">
        <v>3</v>
      </c>
      <c r="F26" s="311"/>
      <c r="G26" s="212"/>
      <c r="H26" s="206" t="s">
        <v>7689</v>
      </c>
    </row>
    <row r="27" spans="1:8" ht="8.25" customHeight="1" thickBot="1" x14ac:dyDescent="0.45">
      <c r="C27" s="109"/>
      <c r="D27" s="109"/>
    </row>
    <row r="28" spans="1:8" ht="46.5" customHeight="1" x14ac:dyDescent="0.4">
      <c r="C28" s="277" t="s">
        <v>7733</v>
      </c>
      <c r="D28" s="213" t="s">
        <v>6749</v>
      </c>
      <c r="E28" s="337" t="str">
        <f>IF(E12="","",E12)</f>
        <v>Mary Smith</v>
      </c>
      <c r="F28" s="338"/>
      <c r="G28" s="214"/>
      <c r="H28" s="215" t="s">
        <v>7170</v>
      </c>
    </row>
    <row r="29" spans="1:8" ht="41.25" customHeight="1" x14ac:dyDescent="0.4">
      <c r="C29" s="278"/>
      <c r="D29" s="144" t="s">
        <v>6137</v>
      </c>
      <c r="E29" s="289" t="str">
        <f>IF(E13="","",E13)</f>
        <v>メアリー　スミス</v>
      </c>
      <c r="F29" s="290"/>
      <c r="G29" s="104"/>
      <c r="H29" s="202" t="s">
        <v>6432</v>
      </c>
    </row>
    <row r="30" spans="1:8" ht="39" customHeight="1" x14ac:dyDescent="0.4">
      <c r="C30" s="207" t="s">
        <v>7734</v>
      </c>
      <c r="D30" s="145"/>
      <c r="E30" s="184">
        <f>IF(E15="","",E15)</f>
        <v>14</v>
      </c>
      <c r="F30" s="185" t="str">
        <f>IF(F15="","",F15)</f>
        <v>0023</v>
      </c>
      <c r="G30" s="107" t="str">
        <f>TEXT(E30,"000")&amp;TEXT(F30,"0000")</f>
        <v>0140023</v>
      </c>
      <c r="H30" s="202" t="s">
        <v>6432</v>
      </c>
    </row>
    <row r="31" spans="1:8" ht="45.75" customHeight="1" x14ac:dyDescent="0.4">
      <c r="C31" s="281" t="s">
        <v>7735</v>
      </c>
      <c r="D31" s="144" t="s">
        <v>6749</v>
      </c>
      <c r="E31" s="283" t="str">
        <f t="shared" ref="E31:E37" si="0">IF(E16="","",E16)</f>
        <v>Akitaken Daisenshi Omagarikurosecho</v>
      </c>
      <c r="F31" s="284"/>
      <c r="G31" s="139"/>
      <c r="H31" s="202" t="s">
        <v>6432</v>
      </c>
    </row>
    <row r="32" spans="1:8" ht="45.75" customHeight="1" x14ac:dyDescent="0.4">
      <c r="C32" s="282"/>
      <c r="D32" s="144" t="s">
        <v>6137</v>
      </c>
      <c r="E32" s="283" t="str">
        <f t="shared" si="0"/>
        <v>秋田県 大仙市 大曲黒瀬町</v>
      </c>
      <c r="F32" s="284"/>
      <c r="G32" s="139"/>
      <c r="H32" s="202" t="s">
        <v>6432</v>
      </c>
    </row>
    <row r="33" spans="3:8" ht="38.25" customHeight="1" x14ac:dyDescent="0.4">
      <c r="C33" s="207" t="s">
        <v>7736</v>
      </c>
      <c r="D33" s="145"/>
      <c r="E33" s="283" t="str">
        <f t="shared" si="0"/>
        <v>1-1-11</v>
      </c>
      <c r="F33" s="284"/>
      <c r="G33" s="104"/>
      <c r="H33" s="202" t="s">
        <v>6432</v>
      </c>
    </row>
    <row r="34" spans="3:8" ht="35.1" customHeight="1" x14ac:dyDescent="0.4">
      <c r="C34" s="281" t="s">
        <v>7737</v>
      </c>
      <c r="D34" s="144" t="s">
        <v>6749</v>
      </c>
      <c r="E34" s="307" t="str">
        <f t="shared" si="0"/>
        <v>Shinsekai Building Room 99</v>
      </c>
      <c r="F34" s="284"/>
      <c r="G34" s="108"/>
      <c r="H34" s="202" t="s">
        <v>6432</v>
      </c>
    </row>
    <row r="35" spans="3:8" ht="35.1" customHeight="1" thickBot="1" x14ac:dyDescent="0.45">
      <c r="C35" s="282"/>
      <c r="D35" s="144" t="s">
        <v>6137</v>
      </c>
      <c r="E35" s="308" t="str">
        <f t="shared" si="0"/>
        <v>新世界ビル99号室</v>
      </c>
      <c r="F35" s="290"/>
      <c r="G35" s="108"/>
      <c r="H35" s="202" t="s">
        <v>6432</v>
      </c>
    </row>
    <row r="36" spans="3:8" ht="44.25" hidden="1" customHeight="1" x14ac:dyDescent="0.4">
      <c r="C36" s="281" t="s">
        <v>7738</v>
      </c>
      <c r="D36" s="144" t="s">
        <v>6749</v>
      </c>
      <c r="E36" s="307" t="str">
        <f t="shared" si="0"/>
        <v/>
      </c>
      <c r="F36" s="284"/>
      <c r="G36" s="104"/>
      <c r="H36" s="202" t="s">
        <v>6432</v>
      </c>
    </row>
    <row r="37" spans="3:8" ht="44.25" hidden="1" customHeight="1" thickBot="1" x14ac:dyDescent="0.45">
      <c r="C37" s="287"/>
      <c r="D37" s="208" t="s">
        <v>6137</v>
      </c>
      <c r="E37" s="305" t="str">
        <f t="shared" si="0"/>
        <v/>
      </c>
      <c r="F37" s="306"/>
      <c r="G37" s="209"/>
      <c r="H37" s="206" t="s">
        <v>6432</v>
      </c>
    </row>
    <row r="38" spans="3:8" ht="6.75" customHeight="1" thickBot="1" x14ac:dyDescent="0.45">
      <c r="C38" s="191"/>
      <c r="D38" s="191"/>
      <c r="E38" s="192"/>
      <c r="F38" s="192"/>
      <c r="G38" s="192"/>
      <c r="H38" s="193"/>
    </row>
    <row r="39" spans="3:8" ht="83.25" customHeight="1" x14ac:dyDescent="0.4">
      <c r="C39" s="285" t="s">
        <v>7739</v>
      </c>
      <c r="D39" s="216" t="s">
        <v>6749</v>
      </c>
      <c r="E39" s="303" t="s">
        <v>7885</v>
      </c>
      <c r="F39" s="304"/>
      <c r="G39" s="214"/>
      <c r="H39" s="215" t="s">
        <v>7444</v>
      </c>
    </row>
    <row r="40" spans="3:8" ht="60.75" customHeight="1" x14ac:dyDescent="0.4">
      <c r="C40" s="286"/>
      <c r="D40" s="141" t="s">
        <v>6137</v>
      </c>
      <c r="E40" s="295" t="s">
        <v>7886</v>
      </c>
      <c r="F40" s="296"/>
      <c r="G40" s="104"/>
      <c r="H40" s="202" t="s">
        <v>7284</v>
      </c>
    </row>
    <row r="41" spans="3:8" ht="35.1" hidden="1" customHeight="1" x14ac:dyDescent="0.4">
      <c r="C41" s="217" t="s">
        <v>7740</v>
      </c>
      <c r="D41" s="143"/>
      <c r="E41" s="105"/>
      <c r="F41" s="106"/>
      <c r="G41" s="107" t="str">
        <f>TEXT(E41,"000")&amp;TEXT(F41,"0000")</f>
        <v>0000000</v>
      </c>
      <c r="H41" s="202" t="s">
        <v>7445</v>
      </c>
    </row>
    <row r="42" spans="3:8" ht="45.75" hidden="1" customHeight="1" x14ac:dyDescent="0.4">
      <c r="C42" s="271" t="s">
        <v>7741</v>
      </c>
      <c r="D42" s="141" t="s">
        <v>6749</v>
      </c>
      <c r="E42" s="283" t="str">
        <f>IF(E41="", "", IF(F41="", "", work!D42&amp;" "&amp;work!E42&amp;" "&amp;work!F42))</f>
        <v/>
      </c>
      <c r="F42" s="284"/>
      <c r="G42" s="139"/>
      <c r="H42" s="202" t="s">
        <v>7440</v>
      </c>
    </row>
    <row r="43" spans="3:8" ht="45.75" hidden="1" customHeight="1" x14ac:dyDescent="0.4">
      <c r="C43" s="272"/>
      <c r="D43" s="141" t="s">
        <v>6137</v>
      </c>
      <c r="E43" s="283" t="str">
        <f>IF(E41="", "", IF(F41="", "", work!D41&amp;" "&amp;work!E41&amp;" "&amp;work!F41))</f>
        <v/>
      </c>
      <c r="F43" s="284"/>
      <c r="G43" s="139"/>
      <c r="H43" s="202" t="s">
        <v>7440</v>
      </c>
    </row>
    <row r="44" spans="3:8" ht="35.1" hidden="1" customHeight="1" x14ac:dyDescent="0.4">
      <c r="C44" s="217" t="s">
        <v>7742</v>
      </c>
      <c r="D44" s="143"/>
      <c r="E44" s="279"/>
      <c r="F44" s="280"/>
      <c r="G44" s="104"/>
      <c r="H44" s="202" t="s">
        <v>7446</v>
      </c>
    </row>
    <row r="45" spans="3:8" ht="35.1" hidden="1" customHeight="1" x14ac:dyDescent="0.4">
      <c r="C45" s="271" t="s">
        <v>7743</v>
      </c>
      <c r="D45" s="141" t="s">
        <v>6749</v>
      </c>
      <c r="E45" s="279"/>
      <c r="F45" s="280"/>
      <c r="G45" s="108"/>
      <c r="H45" s="202" t="s">
        <v>7441</v>
      </c>
    </row>
    <row r="46" spans="3:8" ht="60.75" hidden="1" customHeight="1" x14ac:dyDescent="0.4">
      <c r="C46" s="272"/>
      <c r="D46" s="141" t="s">
        <v>6137</v>
      </c>
      <c r="E46" s="295"/>
      <c r="F46" s="296"/>
      <c r="G46" s="108"/>
      <c r="H46" s="202" t="s">
        <v>7284</v>
      </c>
    </row>
    <row r="47" spans="3:8" ht="40.5" customHeight="1" x14ac:dyDescent="0.4">
      <c r="C47" s="271" t="s">
        <v>7744</v>
      </c>
      <c r="D47" s="141" t="s">
        <v>6749</v>
      </c>
      <c r="E47" s="301" t="s">
        <v>7887</v>
      </c>
      <c r="F47" s="302"/>
      <c r="G47" s="104"/>
      <c r="H47" s="202" t="s">
        <v>7459</v>
      </c>
    </row>
    <row r="48" spans="3:8" ht="60.75" customHeight="1" thickBot="1" x14ac:dyDescent="0.45">
      <c r="C48" s="276"/>
      <c r="D48" s="204" t="s">
        <v>6137</v>
      </c>
      <c r="E48" s="299" t="s">
        <v>7888</v>
      </c>
      <c r="F48" s="300"/>
      <c r="G48" s="209"/>
      <c r="H48" s="206" t="s">
        <v>7284</v>
      </c>
    </row>
    <row r="49" spans="3:8" ht="6.75" customHeight="1" thickBot="1" x14ac:dyDescent="0.45">
      <c r="C49" s="191"/>
      <c r="D49" s="191"/>
      <c r="E49" s="192"/>
      <c r="F49" s="192"/>
      <c r="G49" s="192"/>
      <c r="H49" s="193"/>
    </row>
    <row r="50" spans="3:8" ht="83.25" customHeight="1" x14ac:dyDescent="0.4">
      <c r="C50" s="277" t="s">
        <v>7745</v>
      </c>
      <c r="D50" s="213" t="s">
        <v>6749</v>
      </c>
      <c r="E50" s="303" t="s">
        <v>6755</v>
      </c>
      <c r="F50" s="304"/>
      <c r="G50" s="214"/>
      <c r="H50" s="215" t="s">
        <v>7344</v>
      </c>
    </row>
    <row r="51" spans="3:8" ht="60.75" customHeight="1" x14ac:dyDescent="0.4">
      <c r="C51" s="278"/>
      <c r="D51" s="144" t="s">
        <v>6137</v>
      </c>
      <c r="E51" s="295" t="s">
        <v>6754</v>
      </c>
      <c r="F51" s="296"/>
      <c r="G51" s="104"/>
      <c r="H51" s="202" t="s">
        <v>7284</v>
      </c>
    </row>
    <row r="52" spans="3:8" ht="35.1" customHeight="1" x14ac:dyDescent="0.4">
      <c r="C52" s="207" t="s">
        <v>7746</v>
      </c>
      <c r="D52" s="145"/>
      <c r="E52" s="105">
        <v>14</v>
      </c>
      <c r="F52" s="106" t="s">
        <v>1352</v>
      </c>
      <c r="G52" s="107" t="str">
        <f>TEXT(E52,"000")&amp;TEXT(F52,"0000")</f>
        <v>0140337</v>
      </c>
      <c r="H52" s="202" t="s">
        <v>7449</v>
      </c>
    </row>
    <row r="53" spans="3:8" ht="45.75" customHeight="1" x14ac:dyDescent="0.4">
      <c r="C53" s="281" t="s">
        <v>7747</v>
      </c>
      <c r="D53" s="144" t="s">
        <v>6749</v>
      </c>
      <c r="E53" s="283" t="str">
        <f>IF(E52="", "", IF(F52="", "", work!D48&amp;" "&amp;work!E48&amp;" "&amp;work!F48))</f>
        <v>Akitaken Sembokushi Kakunodatemachifurushiro</v>
      </c>
      <c r="F53" s="284"/>
      <c r="G53" s="139"/>
      <c r="H53" s="202" t="s">
        <v>7440</v>
      </c>
    </row>
    <row r="54" spans="3:8" ht="45.75" customHeight="1" x14ac:dyDescent="0.4">
      <c r="C54" s="282"/>
      <c r="D54" s="144" t="s">
        <v>6137</v>
      </c>
      <c r="E54" s="283" t="str">
        <f>IF(E52="", "", IF(F52="", "", work!D47&amp;" "&amp;work!E47&amp;" "&amp;work!F47))</f>
        <v>秋田県 仙北市 角館町古城</v>
      </c>
      <c r="F54" s="284"/>
      <c r="G54" s="139"/>
      <c r="H54" s="202" t="s">
        <v>7440</v>
      </c>
    </row>
    <row r="55" spans="3:8" ht="37.5" customHeight="1" x14ac:dyDescent="0.4">
      <c r="C55" s="207" t="s">
        <v>7748</v>
      </c>
      <c r="D55" s="145"/>
      <c r="E55" s="279" t="s">
        <v>6434</v>
      </c>
      <c r="F55" s="280"/>
      <c r="G55" s="104"/>
      <c r="H55" s="202" t="s">
        <v>7450</v>
      </c>
    </row>
    <row r="56" spans="3:8" ht="37.5" customHeight="1" x14ac:dyDescent="0.4">
      <c r="C56" s="281" t="s">
        <v>7749</v>
      </c>
      <c r="D56" s="144" t="s">
        <v>6749</v>
      </c>
      <c r="E56" s="279" t="s">
        <v>6753</v>
      </c>
      <c r="F56" s="280"/>
      <c r="G56" s="108"/>
      <c r="H56" s="202" t="s">
        <v>7441</v>
      </c>
    </row>
    <row r="57" spans="3:8" ht="60.75" customHeight="1" thickBot="1" x14ac:dyDescent="0.45">
      <c r="C57" s="282"/>
      <c r="D57" s="144" t="s">
        <v>6137</v>
      </c>
      <c r="E57" s="295" t="s">
        <v>6854</v>
      </c>
      <c r="F57" s="296"/>
      <c r="G57" s="108"/>
      <c r="H57" s="202" t="s">
        <v>7284</v>
      </c>
    </row>
    <row r="58" spans="3:8" ht="35.1" hidden="1" customHeight="1" x14ac:dyDescent="0.4">
      <c r="C58" s="281" t="s">
        <v>7750</v>
      </c>
      <c r="D58" s="144" t="s">
        <v>6749</v>
      </c>
      <c r="E58" s="301"/>
      <c r="F58" s="302"/>
      <c r="G58" s="104"/>
      <c r="H58" s="202" t="s">
        <v>7458</v>
      </c>
    </row>
    <row r="59" spans="3:8" ht="60.75" hidden="1" customHeight="1" thickBot="1" x14ac:dyDescent="0.45">
      <c r="C59" s="287"/>
      <c r="D59" s="208" t="s">
        <v>6137</v>
      </c>
      <c r="E59" s="299"/>
      <c r="F59" s="300"/>
      <c r="G59" s="209"/>
      <c r="H59" s="206" t="s">
        <v>7284</v>
      </c>
    </row>
    <row r="60" spans="3:8" ht="6.75" hidden="1" customHeight="1" thickBot="1" x14ac:dyDescent="0.45">
      <c r="C60" s="191"/>
      <c r="D60" s="191"/>
      <c r="E60" s="192"/>
      <c r="F60" s="192"/>
      <c r="G60" s="192"/>
      <c r="H60" s="193"/>
    </row>
    <row r="61" spans="3:8" ht="83.25" hidden="1" customHeight="1" x14ac:dyDescent="0.4">
      <c r="C61" s="285" t="s">
        <v>7751</v>
      </c>
      <c r="D61" s="216" t="s">
        <v>6749</v>
      </c>
      <c r="E61" s="303"/>
      <c r="F61" s="304"/>
      <c r="G61" s="214"/>
      <c r="H61" s="215" t="s">
        <v>7345</v>
      </c>
    </row>
    <row r="62" spans="3:8" ht="60.75" hidden="1" customHeight="1" x14ac:dyDescent="0.4">
      <c r="C62" s="286"/>
      <c r="D62" s="141" t="s">
        <v>6137</v>
      </c>
      <c r="E62" s="295"/>
      <c r="F62" s="296"/>
      <c r="G62" s="104"/>
      <c r="H62" s="202" t="s">
        <v>7284</v>
      </c>
    </row>
    <row r="63" spans="3:8" ht="39.75" hidden="1" customHeight="1" x14ac:dyDescent="0.4">
      <c r="C63" s="217" t="s">
        <v>7752</v>
      </c>
      <c r="D63" s="143"/>
      <c r="E63" s="105"/>
      <c r="F63" s="106"/>
      <c r="G63" s="107" t="str">
        <f>TEXT(E63,"000")&amp;TEXT(F63,"0000")</f>
        <v>0000000</v>
      </c>
      <c r="H63" s="202" t="s">
        <v>7451</v>
      </c>
    </row>
    <row r="64" spans="3:8" ht="45.75" hidden="1" customHeight="1" x14ac:dyDescent="0.4">
      <c r="C64" s="271" t="s">
        <v>7753</v>
      </c>
      <c r="D64" s="141" t="s">
        <v>6749</v>
      </c>
      <c r="E64" s="283" t="str">
        <f>IF(E63="", "", IF(F63="", "", work!D54&amp;" "&amp;work!E54&amp;" "&amp;work!F54))</f>
        <v/>
      </c>
      <c r="F64" s="284"/>
      <c r="G64" s="107"/>
      <c r="H64" s="202" t="s">
        <v>7440</v>
      </c>
    </row>
    <row r="65" spans="3:8" ht="45.75" hidden="1" customHeight="1" x14ac:dyDescent="0.4">
      <c r="C65" s="272"/>
      <c r="D65" s="141" t="s">
        <v>6137</v>
      </c>
      <c r="E65" s="283" t="str">
        <f>IF(E63="", "", IF(F63="", "", work!D53&amp;" "&amp;work!E53&amp;" "&amp;work!F53))</f>
        <v/>
      </c>
      <c r="F65" s="284"/>
      <c r="G65" s="107"/>
      <c r="H65" s="202" t="s">
        <v>7440</v>
      </c>
    </row>
    <row r="66" spans="3:8" ht="40.5" hidden="1" customHeight="1" x14ac:dyDescent="0.4">
      <c r="C66" s="217" t="s">
        <v>7754</v>
      </c>
      <c r="D66" s="143"/>
      <c r="E66" s="279"/>
      <c r="F66" s="280"/>
      <c r="G66" s="104"/>
      <c r="H66" s="202" t="s">
        <v>7452</v>
      </c>
    </row>
    <row r="67" spans="3:8" ht="35.1" hidden="1" customHeight="1" x14ac:dyDescent="0.4">
      <c r="C67" s="271" t="s">
        <v>7755</v>
      </c>
      <c r="D67" s="141" t="s">
        <v>6749</v>
      </c>
      <c r="E67" s="279"/>
      <c r="F67" s="280"/>
      <c r="G67" s="108"/>
      <c r="H67" s="202" t="s">
        <v>7441</v>
      </c>
    </row>
    <row r="68" spans="3:8" ht="60.75" hidden="1" customHeight="1" x14ac:dyDescent="0.4">
      <c r="C68" s="272"/>
      <c r="D68" s="141" t="s">
        <v>6137</v>
      </c>
      <c r="E68" s="295"/>
      <c r="F68" s="296"/>
      <c r="G68" s="108"/>
      <c r="H68" s="202" t="s">
        <v>7284</v>
      </c>
    </row>
    <row r="69" spans="3:8" ht="40.5" hidden="1" customHeight="1" x14ac:dyDescent="0.4">
      <c r="C69" s="271" t="s">
        <v>7756</v>
      </c>
      <c r="D69" s="141" t="s">
        <v>6749</v>
      </c>
      <c r="E69" s="301"/>
      <c r="F69" s="302"/>
      <c r="G69" s="104"/>
      <c r="H69" s="202" t="s">
        <v>7457</v>
      </c>
    </row>
    <row r="70" spans="3:8" ht="60.75" hidden="1" customHeight="1" thickBot="1" x14ac:dyDescent="0.45">
      <c r="C70" s="276"/>
      <c r="D70" s="204" t="s">
        <v>6137</v>
      </c>
      <c r="E70" s="299"/>
      <c r="F70" s="300"/>
      <c r="G70" s="209"/>
      <c r="H70" s="206" t="s">
        <v>7284</v>
      </c>
    </row>
    <row r="71" spans="3:8" ht="6.75" hidden="1" customHeight="1" thickBot="1" x14ac:dyDescent="0.45">
      <c r="C71" s="191"/>
      <c r="D71" s="191"/>
      <c r="E71" s="192"/>
      <c r="F71" s="192"/>
      <c r="G71" s="192"/>
      <c r="H71" s="193"/>
    </row>
    <row r="72" spans="3:8" ht="83.25" hidden="1" customHeight="1" x14ac:dyDescent="0.4">
      <c r="C72" s="277" t="s">
        <v>7757</v>
      </c>
      <c r="D72" s="213" t="s">
        <v>6749</v>
      </c>
      <c r="E72" s="303"/>
      <c r="F72" s="304"/>
      <c r="G72" s="214"/>
      <c r="H72" s="215" t="s">
        <v>7346</v>
      </c>
    </row>
    <row r="73" spans="3:8" ht="60.75" hidden="1" customHeight="1" x14ac:dyDescent="0.4">
      <c r="C73" s="278"/>
      <c r="D73" s="144" t="s">
        <v>6137</v>
      </c>
      <c r="E73" s="295"/>
      <c r="F73" s="296"/>
      <c r="G73" s="104"/>
      <c r="H73" s="202" t="s">
        <v>7284</v>
      </c>
    </row>
    <row r="74" spans="3:8" ht="39" hidden="1" customHeight="1" x14ac:dyDescent="0.4">
      <c r="C74" s="207" t="s">
        <v>7758</v>
      </c>
      <c r="D74" s="145"/>
      <c r="E74" s="105"/>
      <c r="F74" s="106"/>
      <c r="G74" s="107" t="str">
        <f>TEXT(E74,"000")&amp;TEXT(F74,"0000")</f>
        <v>0000000</v>
      </c>
      <c r="H74" s="202" t="s">
        <v>7453</v>
      </c>
    </row>
    <row r="75" spans="3:8" ht="45.75" hidden="1" customHeight="1" x14ac:dyDescent="0.4">
      <c r="C75" s="281" t="s">
        <v>7759</v>
      </c>
      <c r="D75" s="144" t="s">
        <v>6749</v>
      </c>
      <c r="E75" s="283" t="str">
        <f>IF(E74="", "", IF(F74="", "", work!D60&amp;" "&amp;work!E60&amp;" "&amp;work!F60))</f>
        <v/>
      </c>
      <c r="F75" s="284"/>
      <c r="G75" s="107"/>
      <c r="H75" s="202" t="s">
        <v>7440</v>
      </c>
    </row>
    <row r="76" spans="3:8" ht="45.75" hidden="1" customHeight="1" x14ac:dyDescent="0.4">
      <c r="C76" s="282"/>
      <c r="D76" s="144" t="s">
        <v>6137</v>
      </c>
      <c r="E76" s="283" t="str">
        <f>IF(E74="", "", IF(F74="", "", work!D59&amp;" "&amp;work!E59&amp;" "&amp;work!F59))</f>
        <v/>
      </c>
      <c r="F76" s="284"/>
      <c r="G76" s="107"/>
      <c r="H76" s="202" t="s">
        <v>7440</v>
      </c>
    </row>
    <row r="77" spans="3:8" ht="38.25" hidden="1" customHeight="1" x14ac:dyDescent="0.4">
      <c r="C77" s="207" t="s">
        <v>7760</v>
      </c>
      <c r="D77" s="145"/>
      <c r="E77" s="279"/>
      <c r="F77" s="280"/>
      <c r="G77" s="104"/>
      <c r="H77" s="202" t="s">
        <v>7454</v>
      </c>
    </row>
    <row r="78" spans="3:8" ht="35.1" hidden="1" customHeight="1" x14ac:dyDescent="0.4">
      <c r="C78" s="281" t="s">
        <v>7761</v>
      </c>
      <c r="D78" s="144" t="s">
        <v>6749</v>
      </c>
      <c r="E78" s="279"/>
      <c r="F78" s="280"/>
      <c r="G78" s="108"/>
      <c r="H78" s="202" t="s">
        <v>7441</v>
      </c>
    </row>
    <row r="79" spans="3:8" ht="60.75" hidden="1" customHeight="1" x14ac:dyDescent="0.4">
      <c r="C79" s="282"/>
      <c r="D79" s="144" t="s">
        <v>6137</v>
      </c>
      <c r="E79" s="295"/>
      <c r="F79" s="296"/>
      <c r="G79" s="108"/>
      <c r="H79" s="202" t="s">
        <v>7284</v>
      </c>
    </row>
    <row r="80" spans="3:8" ht="35.1" hidden="1" customHeight="1" x14ac:dyDescent="0.4">
      <c r="C80" s="281" t="s">
        <v>7762</v>
      </c>
      <c r="D80" s="144" t="s">
        <v>6749</v>
      </c>
      <c r="E80" s="301"/>
      <c r="F80" s="302"/>
      <c r="G80" s="104"/>
      <c r="H80" s="202" t="s">
        <v>7456</v>
      </c>
    </row>
    <row r="81" spans="3:8" ht="60.75" hidden="1" customHeight="1" thickBot="1" x14ac:dyDescent="0.45">
      <c r="C81" s="287"/>
      <c r="D81" s="208" t="s">
        <v>6137</v>
      </c>
      <c r="E81" s="299"/>
      <c r="F81" s="300"/>
      <c r="G81" s="209"/>
      <c r="H81" s="206" t="s">
        <v>7284</v>
      </c>
    </row>
    <row r="82" spans="3:8" ht="6.75" hidden="1" customHeight="1" thickBot="1" x14ac:dyDescent="0.45">
      <c r="C82" s="191"/>
      <c r="D82" s="191"/>
      <c r="E82" s="192"/>
      <c r="F82" s="192"/>
      <c r="G82" s="192"/>
      <c r="H82" s="193"/>
    </row>
    <row r="83" spans="3:8" ht="83.25" hidden="1" customHeight="1" x14ac:dyDescent="0.4">
      <c r="C83" s="285" t="s">
        <v>7763</v>
      </c>
      <c r="D83" s="216" t="s">
        <v>6749</v>
      </c>
      <c r="E83" s="303"/>
      <c r="F83" s="304"/>
      <c r="G83" s="214"/>
      <c r="H83" s="215" t="s">
        <v>7347</v>
      </c>
    </row>
    <row r="84" spans="3:8" ht="60.75" hidden="1" customHeight="1" x14ac:dyDescent="0.4">
      <c r="C84" s="286"/>
      <c r="D84" s="141" t="s">
        <v>6137</v>
      </c>
      <c r="E84" s="295"/>
      <c r="F84" s="296"/>
      <c r="G84" s="104"/>
      <c r="H84" s="202" t="s">
        <v>7284</v>
      </c>
    </row>
    <row r="85" spans="3:8" ht="38.25" hidden="1" customHeight="1" x14ac:dyDescent="0.4">
      <c r="C85" s="217" t="s">
        <v>7764</v>
      </c>
      <c r="D85" s="143"/>
      <c r="E85" s="105"/>
      <c r="F85" s="106"/>
      <c r="G85" s="107" t="str">
        <f>TEXT(E85,"000")&amp;TEXT(F85,"0000")</f>
        <v>0000000</v>
      </c>
      <c r="H85" s="202" t="s">
        <v>7460</v>
      </c>
    </row>
    <row r="86" spans="3:8" ht="45.75" hidden="1" customHeight="1" x14ac:dyDescent="0.4">
      <c r="C86" s="271" t="s">
        <v>7765</v>
      </c>
      <c r="D86" s="141" t="s">
        <v>6749</v>
      </c>
      <c r="E86" s="283" t="str">
        <f>IF(E85="", "", IF(F85="", "", work!D66&amp;" "&amp;work!E66&amp;" "&amp;work!F66))</f>
        <v/>
      </c>
      <c r="F86" s="284"/>
      <c r="G86" s="107"/>
      <c r="H86" s="202" t="s">
        <v>7440</v>
      </c>
    </row>
    <row r="87" spans="3:8" ht="45.75" hidden="1" customHeight="1" x14ac:dyDescent="0.4">
      <c r="C87" s="272"/>
      <c r="D87" s="141" t="s">
        <v>6137</v>
      </c>
      <c r="E87" s="283" t="str">
        <f>IF(E85="", "", IF(F85="", "", work!D65&amp;" "&amp;work!E65&amp;" "&amp;work!F65))</f>
        <v/>
      </c>
      <c r="F87" s="284"/>
      <c r="G87" s="107"/>
      <c r="H87" s="202" t="s">
        <v>7440</v>
      </c>
    </row>
    <row r="88" spans="3:8" ht="38.25" hidden="1" customHeight="1" x14ac:dyDescent="0.4">
      <c r="C88" s="217" t="s">
        <v>7766</v>
      </c>
      <c r="D88" s="143"/>
      <c r="E88" s="279"/>
      <c r="F88" s="280"/>
      <c r="G88" s="104"/>
      <c r="H88" s="202" t="s">
        <v>7461</v>
      </c>
    </row>
    <row r="89" spans="3:8" ht="35.1" hidden="1" customHeight="1" x14ac:dyDescent="0.4">
      <c r="C89" s="271" t="s">
        <v>7767</v>
      </c>
      <c r="D89" s="141" t="s">
        <v>6749</v>
      </c>
      <c r="E89" s="279"/>
      <c r="F89" s="280"/>
      <c r="G89" s="108"/>
      <c r="H89" s="202" t="s">
        <v>7441</v>
      </c>
    </row>
    <row r="90" spans="3:8" ht="60.75" hidden="1" customHeight="1" x14ac:dyDescent="0.4">
      <c r="C90" s="272"/>
      <c r="D90" s="141" t="s">
        <v>6137</v>
      </c>
      <c r="E90" s="295"/>
      <c r="F90" s="296"/>
      <c r="G90" s="108"/>
      <c r="H90" s="202" t="s">
        <v>7284</v>
      </c>
    </row>
    <row r="91" spans="3:8" ht="35.1" hidden="1" customHeight="1" x14ac:dyDescent="0.4">
      <c r="C91" s="271" t="s">
        <v>7768</v>
      </c>
      <c r="D91" s="141" t="s">
        <v>6749</v>
      </c>
      <c r="E91" s="301"/>
      <c r="F91" s="302"/>
      <c r="G91" s="104"/>
      <c r="H91" s="202" t="s">
        <v>7462</v>
      </c>
    </row>
    <row r="92" spans="3:8" ht="60.75" hidden="1" customHeight="1" thickBot="1" x14ac:dyDescent="0.45">
      <c r="C92" s="276"/>
      <c r="D92" s="204" t="s">
        <v>6137</v>
      </c>
      <c r="E92" s="299"/>
      <c r="F92" s="300"/>
      <c r="G92" s="209"/>
      <c r="H92" s="206" t="s">
        <v>7284</v>
      </c>
    </row>
    <row r="93" spans="3:8" ht="6.75" hidden="1" customHeight="1" thickBot="1" x14ac:dyDescent="0.45">
      <c r="C93" s="191"/>
      <c r="D93" s="191"/>
      <c r="E93" s="192"/>
      <c r="F93" s="192"/>
      <c r="G93" s="192"/>
      <c r="H93" s="193"/>
    </row>
    <row r="94" spans="3:8" ht="83.25" hidden="1" customHeight="1" x14ac:dyDescent="0.4">
      <c r="C94" s="277" t="s">
        <v>7769</v>
      </c>
      <c r="D94" s="213" t="s">
        <v>6749</v>
      </c>
      <c r="E94" s="303"/>
      <c r="F94" s="304"/>
      <c r="G94" s="214"/>
      <c r="H94" s="215" t="s">
        <v>7348</v>
      </c>
    </row>
    <row r="95" spans="3:8" ht="60.75" hidden="1" customHeight="1" x14ac:dyDescent="0.4">
      <c r="C95" s="278"/>
      <c r="D95" s="144" t="s">
        <v>6137</v>
      </c>
      <c r="E95" s="295"/>
      <c r="F95" s="296"/>
      <c r="G95" s="104"/>
      <c r="H95" s="202" t="s">
        <v>7284</v>
      </c>
    </row>
    <row r="96" spans="3:8" ht="37.5" hidden="1" customHeight="1" x14ac:dyDescent="0.4">
      <c r="C96" s="207" t="s">
        <v>7770</v>
      </c>
      <c r="D96" s="145"/>
      <c r="E96" s="105"/>
      <c r="F96" s="106"/>
      <c r="G96" s="107" t="str">
        <f>TEXT(E96,"000")&amp;TEXT(F96,"0000")</f>
        <v>0000000</v>
      </c>
      <c r="H96" s="202" t="s">
        <v>7463</v>
      </c>
    </row>
    <row r="97" spans="3:8" ht="45.75" hidden="1" customHeight="1" x14ac:dyDescent="0.4">
      <c r="C97" s="281" t="s">
        <v>7771</v>
      </c>
      <c r="D97" s="144" t="s">
        <v>6749</v>
      </c>
      <c r="E97" s="283" t="str">
        <f>IF(E96="", "", IF(F96="", "", work!D72&amp;" "&amp;work!E72&amp;" "&amp;work!F72))</f>
        <v/>
      </c>
      <c r="F97" s="284"/>
      <c r="G97" s="107"/>
      <c r="H97" s="202" t="s">
        <v>7440</v>
      </c>
    </row>
    <row r="98" spans="3:8" ht="45.75" hidden="1" customHeight="1" x14ac:dyDescent="0.4">
      <c r="C98" s="282"/>
      <c r="D98" s="144" t="s">
        <v>6137</v>
      </c>
      <c r="E98" s="283" t="str">
        <f>IF(E96="", "", IF(F96="", "", work!D71&amp;" "&amp;work!E71&amp;" "&amp;work!F71))</f>
        <v/>
      </c>
      <c r="F98" s="284"/>
      <c r="G98" s="107"/>
      <c r="H98" s="202" t="s">
        <v>7440</v>
      </c>
    </row>
    <row r="99" spans="3:8" ht="37.5" hidden="1" customHeight="1" x14ac:dyDescent="0.4">
      <c r="C99" s="207" t="s">
        <v>7772</v>
      </c>
      <c r="D99" s="145"/>
      <c r="E99" s="279"/>
      <c r="F99" s="280"/>
      <c r="G99" s="104"/>
      <c r="H99" s="202" t="s">
        <v>7464</v>
      </c>
    </row>
    <row r="100" spans="3:8" ht="35.1" hidden="1" customHeight="1" x14ac:dyDescent="0.4">
      <c r="C100" s="281" t="s">
        <v>7773</v>
      </c>
      <c r="D100" s="144" t="s">
        <v>6749</v>
      </c>
      <c r="E100" s="279"/>
      <c r="F100" s="280"/>
      <c r="G100" s="108"/>
      <c r="H100" s="202" t="s">
        <v>7441</v>
      </c>
    </row>
    <row r="101" spans="3:8" ht="60.75" hidden="1" customHeight="1" x14ac:dyDescent="0.4">
      <c r="C101" s="282"/>
      <c r="D101" s="144" t="s">
        <v>6137</v>
      </c>
      <c r="E101" s="295"/>
      <c r="F101" s="296"/>
      <c r="G101" s="108"/>
      <c r="H101" s="202" t="s">
        <v>7284</v>
      </c>
    </row>
    <row r="102" spans="3:8" ht="35.1" hidden="1" customHeight="1" x14ac:dyDescent="0.4">
      <c r="C102" s="281" t="s">
        <v>7774</v>
      </c>
      <c r="D102" s="144" t="s">
        <v>6749</v>
      </c>
      <c r="E102" s="301"/>
      <c r="F102" s="302"/>
      <c r="G102" s="104"/>
      <c r="H102" s="202" t="s">
        <v>7465</v>
      </c>
    </row>
    <row r="103" spans="3:8" ht="60.75" hidden="1" customHeight="1" thickBot="1" x14ac:dyDescent="0.45">
      <c r="C103" s="287"/>
      <c r="D103" s="208" t="s">
        <v>6137</v>
      </c>
      <c r="E103" s="299"/>
      <c r="F103" s="300"/>
      <c r="G103" s="209"/>
      <c r="H103" s="206" t="s">
        <v>7284</v>
      </c>
    </row>
    <row r="104" spans="3:8" ht="6.75" hidden="1" customHeight="1" thickBot="1" x14ac:dyDescent="0.45">
      <c r="C104" s="191"/>
      <c r="D104" s="191"/>
      <c r="E104" s="192"/>
      <c r="F104" s="192"/>
      <c r="G104" s="192"/>
      <c r="H104" s="193"/>
    </row>
    <row r="105" spans="3:8" ht="83.25" hidden="1" customHeight="1" x14ac:dyDescent="0.4">
      <c r="C105" s="285" t="s">
        <v>7775</v>
      </c>
      <c r="D105" s="216" t="s">
        <v>6749</v>
      </c>
      <c r="E105" s="303"/>
      <c r="F105" s="304"/>
      <c r="G105" s="214"/>
      <c r="H105" s="215" t="s">
        <v>7349</v>
      </c>
    </row>
    <row r="106" spans="3:8" ht="60.75" hidden="1" customHeight="1" x14ac:dyDescent="0.4">
      <c r="C106" s="286"/>
      <c r="D106" s="141" t="s">
        <v>6137</v>
      </c>
      <c r="E106" s="295"/>
      <c r="F106" s="296"/>
      <c r="G106" s="104"/>
      <c r="H106" s="202" t="s">
        <v>7284</v>
      </c>
    </row>
    <row r="107" spans="3:8" ht="37.5" hidden="1" customHeight="1" x14ac:dyDescent="0.4">
      <c r="C107" s="217" t="s">
        <v>7776</v>
      </c>
      <c r="D107" s="143"/>
      <c r="E107" s="105"/>
      <c r="F107" s="106"/>
      <c r="G107" s="107" t="str">
        <f>TEXT(E107,"000")&amp;TEXT(F107,"0000")</f>
        <v>0000000</v>
      </c>
      <c r="H107" s="202" t="s">
        <v>7466</v>
      </c>
    </row>
    <row r="108" spans="3:8" ht="45.75" hidden="1" customHeight="1" x14ac:dyDescent="0.4">
      <c r="C108" s="271" t="s">
        <v>7777</v>
      </c>
      <c r="D108" s="141" t="s">
        <v>6749</v>
      </c>
      <c r="E108" s="283" t="str">
        <f>IF(E107="", "", IF(F107="", "", work!D78&amp;" "&amp;work!E78&amp;" "&amp;work!F78))</f>
        <v/>
      </c>
      <c r="F108" s="284"/>
      <c r="G108" s="107"/>
      <c r="H108" s="202" t="s">
        <v>7440</v>
      </c>
    </row>
    <row r="109" spans="3:8" ht="45.75" hidden="1" customHeight="1" x14ac:dyDescent="0.4">
      <c r="C109" s="272"/>
      <c r="D109" s="141" t="s">
        <v>6137</v>
      </c>
      <c r="E109" s="283" t="str">
        <f>IF(E107="", "", IF(F107="", "", work!D77&amp;" "&amp;work!E77&amp;" "&amp;work!F77))</f>
        <v/>
      </c>
      <c r="F109" s="284"/>
      <c r="G109" s="107"/>
      <c r="H109" s="202" t="s">
        <v>7440</v>
      </c>
    </row>
    <row r="110" spans="3:8" ht="37.5" hidden="1" customHeight="1" x14ac:dyDescent="0.4">
      <c r="C110" s="217" t="s">
        <v>7778</v>
      </c>
      <c r="D110" s="143"/>
      <c r="E110" s="279"/>
      <c r="F110" s="280"/>
      <c r="G110" s="104"/>
      <c r="H110" s="202" t="s">
        <v>7467</v>
      </c>
    </row>
    <row r="111" spans="3:8" ht="35.1" hidden="1" customHeight="1" x14ac:dyDescent="0.4">
      <c r="C111" s="271" t="s">
        <v>7779</v>
      </c>
      <c r="D111" s="141" t="s">
        <v>6749</v>
      </c>
      <c r="E111" s="279"/>
      <c r="F111" s="280"/>
      <c r="G111" s="108"/>
      <c r="H111" s="202" t="s">
        <v>7441</v>
      </c>
    </row>
    <row r="112" spans="3:8" ht="60.75" hidden="1" customHeight="1" x14ac:dyDescent="0.4">
      <c r="C112" s="272"/>
      <c r="D112" s="141" t="s">
        <v>6137</v>
      </c>
      <c r="E112" s="295"/>
      <c r="F112" s="296"/>
      <c r="G112" s="108"/>
      <c r="H112" s="202" t="s">
        <v>7284</v>
      </c>
    </row>
    <row r="113" spans="3:8" ht="35.1" hidden="1" customHeight="1" x14ac:dyDescent="0.4">
      <c r="C113" s="271" t="s">
        <v>7780</v>
      </c>
      <c r="D113" s="141" t="s">
        <v>6749</v>
      </c>
      <c r="E113" s="301"/>
      <c r="F113" s="302"/>
      <c r="G113" s="104"/>
      <c r="H113" s="202" t="s">
        <v>7468</v>
      </c>
    </row>
    <row r="114" spans="3:8" ht="60.75" hidden="1" customHeight="1" thickBot="1" x14ac:dyDescent="0.45">
      <c r="C114" s="276"/>
      <c r="D114" s="204" t="s">
        <v>6137</v>
      </c>
      <c r="E114" s="299"/>
      <c r="F114" s="300"/>
      <c r="G114" s="209"/>
      <c r="H114" s="206" t="s">
        <v>7284</v>
      </c>
    </row>
    <row r="115" spans="3:8" ht="6.75" hidden="1" customHeight="1" thickBot="1" x14ac:dyDescent="0.45">
      <c r="C115" s="191"/>
      <c r="D115" s="191"/>
      <c r="E115" s="192"/>
      <c r="F115" s="192"/>
      <c r="G115" s="192"/>
      <c r="H115" s="193"/>
    </row>
    <row r="116" spans="3:8" ht="83.25" hidden="1" customHeight="1" x14ac:dyDescent="0.4">
      <c r="C116" s="277" t="s">
        <v>7781</v>
      </c>
      <c r="D116" s="213" t="s">
        <v>6749</v>
      </c>
      <c r="E116" s="303"/>
      <c r="F116" s="304"/>
      <c r="G116" s="214"/>
      <c r="H116" s="215" t="s">
        <v>7350</v>
      </c>
    </row>
    <row r="117" spans="3:8" ht="60.75" hidden="1" customHeight="1" x14ac:dyDescent="0.4">
      <c r="C117" s="278"/>
      <c r="D117" s="144" t="s">
        <v>6137</v>
      </c>
      <c r="E117" s="295"/>
      <c r="F117" s="296"/>
      <c r="G117" s="104"/>
      <c r="H117" s="202" t="s">
        <v>7284</v>
      </c>
    </row>
    <row r="118" spans="3:8" ht="37.5" hidden="1" customHeight="1" x14ac:dyDescent="0.4">
      <c r="C118" s="207" t="s">
        <v>7782</v>
      </c>
      <c r="D118" s="145"/>
      <c r="E118" s="105"/>
      <c r="F118" s="106"/>
      <c r="G118" s="107" t="str">
        <f>TEXT(E118,"000")&amp;TEXT(F118,"0000")</f>
        <v>0000000</v>
      </c>
      <c r="H118" s="202" t="s">
        <v>7469</v>
      </c>
    </row>
    <row r="119" spans="3:8" ht="45.75" hidden="1" customHeight="1" x14ac:dyDescent="0.4">
      <c r="C119" s="281" t="s">
        <v>7783</v>
      </c>
      <c r="D119" s="144" t="s">
        <v>6749</v>
      </c>
      <c r="E119" s="283" t="str">
        <f>IF(E118="", "", IF(F118="", "", work!D84&amp;" "&amp;work!E84&amp;" "&amp;work!F84))</f>
        <v/>
      </c>
      <c r="F119" s="284"/>
      <c r="G119" s="107"/>
      <c r="H119" s="202" t="s">
        <v>7440</v>
      </c>
    </row>
    <row r="120" spans="3:8" ht="45.75" hidden="1" customHeight="1" x14ac:dyDescent="0.4">
      <c r="C120" s="282"/>
      <c r="D120" s="144" t="s">
        <v>6137</v>
      </c>
      <c r="E120" s="283" t="str">
        <f>IF(E118="", "", IF(F118="", "", work!D83&amp;" "&amp;work!E83&amp;" "&amp;work!F83))</f>
        <v/>
      </c>
      <c r="F120" s="284"/>
      <c r="G120" s="107"/>
      <c r="H120" s="202" t="s">
        <v>7440</v>
      </c>
    </row>
    <row r="121" spans="3:8" ht="38.25" hidden="1" customHeight="1" x14ac:dyDescent="0.4">
      <c r="C121" s="207" t="s">
        <v>7784</v>
      </c>
      <c r="D121" s="145"/>
      <c r="E121" s="279"/>
      <c r="F121" s="280"/>
      <c r="G121" s="104"/>
      <c r="H121" s="202" t="s">
        <v>7470</v>
      </c>
    </row>
    <row r="122" spans="3:8" ht="35.1" hidden="1" customHeight="1" x14ac:dyDescent="0.4">
      <c r="C122" s="281" t="s">
        <v>7785</v>
      </c>
      <c r="D122" s="144" t="s">
        <v>6749</v>
      </c>
      <c r="E122" s="279"/>
      <c r="F122" s="280"/>
      <c r="G122" s="108"/>
      <c r="H122" s="202" t="s">
        <v>7441</v>
      </c>
    </row>
    <row r="123" spans="3:8" ht="60.75" hidden="1" customHeight="1" x14ac:dyDescent="0.4">
      <c r="C123" s="282"/>
      <c r="D123" s="144" t="s">
        <v>6137</v>
      </c>
      <c r="E123" s="295"/>
      <c r="F123" s="296"/>
      <c r="G123" s="108"/>
      <c r="H123" s="202" t="s">
        <v>7284</v>
      </c>
    </row>
    <row r="124" spans="3:8" ht="35.1" hidden="1" customHeight="1" x14ac:dyDescent="0.4">
      <c r="C124" s="281" t="s">
        <v>7786</v>
      </c>
      <c r="D124" s="144" t="s">
        <v>6749</v>
      </c>
      <c r="E124" s="301"/>
      <c r="F124" s="302"/>
      <c r="G124" s="104"/>
      <c r="H124" s="202" t="s">
        <v>7471</v>
      </c>
    </row>
    <row r="125" spans="3:8" ht="60.75" hidden="1" customHeight="1" thickBot="1" x14ac:dyDescent="0.45">
      <c r="C125" s="287"/>
      <c r="D125" s="208" t="s">
        <v>6137</v>
      </c>
      <c r="E125" s="299"/>
      <c r="F125" s="300"/>
      <c r="G125" s="209"/>
      <c r="H125" s="206" t="s">
        <v>7284</v>
      </c>
    </row>
    <row r="126" spans="3:8" ht="6.75" hidden="1" customHeight="1" thickBot="1" x14ac:dyDescent="0.45">
      <c r="C126" s="191"/>
      <c r="D126" s="191"/>
      <c r="E126" s="192"/>
      <c r="F126" s="192"/>
      <c r="G126" s="192"/>
      <c r="H126" s="193"/>
    </row>
    <row r="127" spans="3:8" ht="83.25" hidden="1" customHeight="1" x14ac:dyDescent="0.4">
      <c r="C127" s="285" t="s">
        <v>7787</v>
      </c>
      <c r="D127" s="216" t="s">
        <v>6749</v>
      </c>
      <c r="E127" s="303"/>
      <c r="F127" s="304"/>
      <c r="G127" s="214"/>
      <c r="H127" s="215" t="s">
        <v>7351</v>
      </c>
    </row>
    <row r="128" spans="3:8" ht="60.75" hidden="1" customHeight="1" x14ac:dyDescent="0.4">
      <c r="C128" s="286"/>
      <c r="D128" s="141" t="s">
        <v>6137</v>
      </c>
      <c r="E128" s="295"/>
      <c r="F128" s="296"/>
      <c r="G128" s="104"/>
      <c r="H128" s="202" t="s">
        <v>7284</v>
      </c>
    </row>
    <row r="129" spans="3:8" ht="38.25" hidden="1" customHeight="1" x14ac:dyDescent="0.4">
      <c r="C129" s="217" t="s">
        <v>7788</v>
      </c>
      <c r="D129" s="143"/>
      <c r="E129" s="105"/>
      <c r="F129" s="106"/>
      <c r="G129" s="107" t="str">
        <f>TEXT(E129,"000")&amp;TEXT(F129,"0000")</f>
        <v>0000000</v>
      </c>
      <c r="H129" s="202" t="s">
        <v>7472</v>
      </c>
    </row>
    <row r="130" spans="3:8" ht="45.75" hidden="1" customHeight="1" x14ac:dyDescent="0.4">
      <c r="C130" s="271" t="s">
        <v>7789</v>
      </c>
      <c r="D130" s="141" t="s">
        <v>6749</v>
      </c>
      <c r="E130" s="283" t="str">
        <f>IF(E129="", "", IF(F129="", "", work!D90&amp;" "&amp;work!E90&amp;" "&amp;work!F90))</f>
        <v/>
      </c>
      <c r="F130" s="284"/>
      <c r="G130" s="107"/>
      <c r="H130" s="202" t="s">
        <v>7440</v>
      </c>
    </row>
    <row r="131" spans="3:8" ht="45.75" hidden="1" customHeight="1" x14ac:dyDescent="0.4">
      <c r="C131" s="272"/>
      <c r="D131" s="141" t="s">
        <v>6137</v>
      </c>
      <c r="E131" s="283" t="str">
        <f>IF(E129="", "", IF(F129="", "", work!D89&amp;" "&amp;work!E89&amp;" "&amp;work!F89))</f>
        <v/>
      </c>
      <c r="F131" s="284"/>
      <c r="G131" s="107"/>
      <c r="H131" s="202" t="s">
        <v>7440</v>
      </c>
    </row>
    <row r="132" spans="3:8" ht="37.5" hidden="1" customHeight="1" x14ac:dyDescent="0.4">
      <c r="C132" s="217" t="s">
        <v>7790</v>
      </c>
      <c r="D132" s="143"/>
      <c r="E132" s="279"/>
      <c r="F132" s="280"/>
      <c r="G132" s="104"/>
      <c r="H132" s="202" t="s">
        <v>7473</v>
      </c>
    </row>
    <row r="133" spans="3:8" ht="35.1" hidden="1" customHeight="1" x14ac:dyDescent="0.4">
      <c r="C133" s="271" t="s">
        <v>7791</v>
      </c>
      <c r="D133" s="141" t="s">
        <v>6749</v>
      </c>
      <c r="E133" s="279"/>
      <c r="F133" s="280"/>
      <c r="G133" s="108"/>
      <c r="H133" s="202" t="s">
        <v>7441</v>
      </c>
    </row>
    <row r="134" spans="3:8" ht="60.75" hidden="1" customHeight="1" x14ac:dyDescent="0.4">
      <c r="C134" s="272"/>
      <c r="D134" s="141" t="s">
        <v>6137</v>
      </c>
      <c r="E134" s="295"/>
      <c r="F134" s="296"/>
      <c r="G134" s="108"/>
      <c r="H134" s="202" t="s">
        <v>7284</v>
      </c>
    </row>
    <row r="135" spans="3:8" ht="35.1" hidden="1" customHeight="1" x14ac:dyDescent="0.4">
      <c r="C135" s="271" t="s">
        <v>7792</v>
      </c>
      <c r="D135" s="141" t="s">
        <v>6749</v>
      </c>
      <c r="E135" s="301"/>
      <c r="F135" s="302"/>
      <c r="G135" s="104"/>
      <c r="H135" s="202" t="s">
        <v>7474</v>
      </c>
    </row>
    <row r="136" spans="3:8" ht="60.75" hidden="1" customHeight="1" thickBot="1" x14ac:dyDescent="0.45">
      <c r="C136" s="276"/>
      <c r="D136" s="204" t="s">
        <v>6137</v>
      </c>
      <c r="E136" s="299"/>
      <c r="F136" s="300"/>
      <c r="G136" s="209"/>
      <c r="H136" s="206" t="s">
        <v>7284</v>
      </c>
    </row>
    <row r="137" spans="3:8" ht="6.75" hidden="1" customHeight="1" thickBot="1" x14ac:dyDescent="0.45">
      <c r="C137" s="191"/>
      <c r="D137" s="191"/>
      <c r="E137" s="192"/>
      <c r="F137" s="192"/>
      <c r="G137" s="192"/>
      <c r="H137" s="193"/>
    </row>
    <row r="138" spans="3:8" ht="83.25" hidden="1" customHeight="1" x14ac:dyDescent="0.4">
      <c r="C138" s="277" t="s">
        <v>7794</v>
      </c>
      <c r="D138" s="213" t="s">
        <v>6749</v>
      </c>
      <c r="E138" s="303"/>
      <c r="F138" s="304"/>
      <c r="G138" s="214"/>
      <c r="H138" s="215" t="s">
        <v>7352</v>
      </c>
    </row>
    <row r="139" spans="3:8" ht="60.75" hidden="1" customHeight="1" x14ac:dyDescent="0.4">
      <c r="C139" s="278"/>
      <c r="D139" s="144" t="s">
        <v>6137</v>
      </c>
      <c r="E139" s="295"/>
      <c r="F139" s="296"/>
      <c r="G139" s="104"/>
      <c r="H139" s="202" t="s">
        <v>7284</v>
      </c>
    </row>
    <row r="140" spans="3:8" ht="38.25" hidden="1" customHeight="1" x14ac:dyDescent="0.4">
      <c r="C140" s="207" t="s">
        <v>7398</v>
      </c>
      <c r="D140" s="145"/>
      <c r="E140" s="105"/>
      <c r="F140" s="106"/>
      <c r="G140" s="107" t="str">
        <f>TEXT(E140,"000")&amp;TEXT(F140,"0000")</f>
        <v>0000000</v>
      </c>
      <c r="H140" s="202" t="s">
        <v>7475</v>
      </c>
    </row>
    <row r="141" spans="3:8" ht="45.75" hidden="1" customHeight="1" x14ac:dyDescent="0.4">
      <c r="C141" s="281" t="s">
        <v>7186</v>
      </c>
      <c r="D141" s="144" t="s">
        <v>6749</v>
      </c>
      <c r="E141" s="283" t="str">
        <f>IF(E140="", "", IF(F140="", "", work!D96&amp;" "&amp;work!E96&amp;" "&amp;work!F96))</f>
        <v/>
      </c>
      <c r="F141" s="284"/>
      <c r="G141" s="107"/>
      <c r="H141" s="202" t="s">
        <v>7440</v>
      </c>
    </row>
    <row r="142" spans="3:8" ht="45.75" hidden="1" customHeight="1" x14ac:dyDescent="0.4">
      <c r="C142" s="282"/>
      <c r="D142" s="144" t="s">
        <v>6137</v>
      </c>
      <c r="E142" s="283" t="str">
        <f>IF(E140="", "", IF(F140="", "", work!D95&amp;" "&amp;work!E95&amp;" "&amp;work!F95))</f>
        <v/>
      </c>
      <c r="F142" s="284"/>
      <c r="G142" s="107"/>
      <c r="H142" s="202" t="s">
        <v>7440</v>
      </c>
    </row>
    <row r="143" spans="3:8" ht="38.25" hidden="1" customHeight="1" x14ac:dyDescent="0.4">
      <c r="C143" s="207" t="s">
        <v>7606</v>
      </c>
      <c r="D143" s="145"/>
      <c r="E143" s="279"/>
      <c r="F143" s="280"/>
      <c r="G143" s="104"/>
      <c r="H143" s="202" t="s">
        <v>7476</v>
      </c>
    </row>
    <row r="144" spans="3:8" ht="35.1" hidden="1" customHeight="1" x14ac:dyDescent="0.4">
      <c r="C144" s="281" t="s">
        <v>7648</v>
      </c>
      <c r="D144" s="144" t="s">
        <v>6749</v>
      </c>
      <c r="E144" s="279"/>
      <c r="F144" s="280"/>
      <c r="G144" s="108"/>
      <c r="H144" s="202" t="s">
        <v>7441</v>
      </c>
    </row>
    <row r="145" spans="3:8" ht="60.75" hidden="1" customHeight="1" x14ac:dyDescent="0.4">
      <c r="C145" s="282"/>
      <c r="D145" s="144" t="s">
        <v>6137</v>
      </c>
      <c r="E145" s="295"/>
      <c r="F145" s="296"/>
      <c r="G145" s="108"/>
      <c r="H145" s="202" t="s">
        <v>7284</v>
      </c>
    </row>
    <row r="146" spans="3:8" ht="35.1" hidden="1" customHeight="1" x14ac:dyDescent="0.4">
      <c r="C146" s="281" t="s">
        <v>7692</v>
      </c>
      <c r="D146" s="144" t="s">
        <v>6749</v>
      </c>
      <c r="E146" s="301"/>
      <c r="F146" s="302"/>
      <c r="G146" s="104"/>
      <c r="H146" s="202" t="s">
        <v>7477</v>
      </c>
    </row>
    <row r="147" spans="3:8" ht="60.75" hidden="1" customHeight="1" thickBot="1" x14ac:dyDescent="0.45">
      <c r="C147" s="287"/>
      <c r="D147" s="208" t="s">
        <v>6137</v>
      </c>
      <c r="E147" s="299"/>
      <c r="F147" s="300"/>
      <c r="G147" s="209"/>
      <c r="H147" s="206" t="s">
        <v>7284</v>
      </c>
    </row>
    <row r="148" spans="3:8" ht="6.75" hidden="1" customHeight="1" thickBot="1" x14ac:dyDescent="0.45">
      <c r="C148" s="191"/>
      <c r="D148" s="191"/>
      <c r="E148" s="192"/>
      <c r="F148" s="192"/>
      <c r="G148" s="192"/>
      <c r="H148" s="193"/>
    </row>
    <row r="149" spans="3:8" ht="83.25" hidden="1" customHeight="1" x14ac:dyDescent="0.4">
      <c r="C149" s="285" t="s">
        <v>7793</v>
      </c>
      <c r="D149" s="216" t="s">
        <v>6749</v>
      </c>
      <c r="E149" s="303"/>
      <c r="F149" s="304"/>
      <c r="G149" s="214"/>
      <c r="H149" s="215" t="s">
        <v>7353</v>
      </c>
    </row>
    <row r="150" spans="3:8" ht="60.75" hidden="1" customHeight="1" x14ac:dyDescent="0.4">
      <c r="C150" s="286"/>
      <c r="D150" s="141" t="s">
        <v>6137</v>
      </c>
      <c r="E150" s="295"/>
      <c r="F150" s="296"/>
      <c r="G150" s="104"/>
      <c r="H150" s="202" t="s">
        <v>7284</v>
      </c>
    </row>
    <row r="151" spans="3:8" ht="39" hidden="1" customHeight="1" x14ac:dyDescent="0.4">
      <c r="C151" s="217" t="s">
        <v>7399</v>
      </c>
      <c r="D151" s="143"/>
      <c r="E151" s="105"/>
      <c r="F151" s="106"/>
      <c r="G151" s="107" t="str">
        <f>TEXT(E151,"000")&amp;TEXT(F151,"0000")</f>
        <v>0000000</v>
      </c>
      <c r="H151" s="202" t="s">
        <v>7478</v>
      </c>
    </row>
    <row r="152" spans="3:8" ht="45.75" hidden="1" customHeight="1" x14ac:dyDescent="0.4">
      <c r="C152" s="271" t="s">
        <v>7187</v>
      </c>
      <c r="D152" s="141" t="s">
        <v>6749</v>
      </c>
      <c r="E152" s="283" t="str">
        <f>IF(E151="", "", IF(F151="", "", work!D102&amp;" "&amp;work!E102&amp;" "&amp;work!F102))</f>
        <v/>
      </c>
      <c r="F152" s="284"/>
      <c r="G152" s="107"/>
      <c r="H152" s="202" t="s">
        <v>7440</v>
      </c>
    </row>
    <row r="153" spans="3:8" ht="45.75" hidden="1" customHeight="1" x14ac:dyDescent="0.4">
      <c r="C153" s="272"/>
      <c r="D153" s="141" t="s">
        <v>6137</v>
      </c>
      <c r="E153" s="283" t="str">
        <f>IF(E151="", "", IF(F151="", "", work!D101&amp;" "&amp;work!E101&amp;" "&amp;work!F101))</f>
        <v/>
      </c>
      <c r="F153" s="284"/>
      <c r="G153" s="107"/>
      <c r="H153" s="202" t="s">
        <v>7440</v>
      </c>
    </row>
    <row r="154" spans="3:8" ht="38.25" hidden="1" customHeight="1" x14ac:dyDescent="0.4">
      <c r="C154" s="217" t="s">
        <v>7607</v>
      </c>
      <c r="D154" s="143"/>
      <c r="E154" s="279"/>
      <c r="F154" s="280"/>
      <c r="G154" s="104"/>
      <c r="H154" s="202" t="s">
        <v>7479</v>
      </c>
    </row>
    <row r="155" spans="3:8" ht="35.1" hidden="1" customHeight="1" x14ac:dyDescent="0.4">
      <c r="C155" s="271" t="s">
        <v>7649</v>
      </c>
      <c r="D155" s="141" t="s">
        <v>6749</v>
      </c>
      <c r="E155" s="279"/>
      <c r="F155" s="280"/>
      <c r="G155" s="108"/>
      <c r="H155" s="202" t="s">
        <v>7441</v>
      </c>
    </row>
    <row r="156" spans="3:8" ht="60.75" hidden="1" customHeight="1" x14ac:dyDescent="0.4">
      <c r="C156" s="272"/>
      <c r="D156" s="141" t="s">
        <v>6137</v>
      </c>
      <c r="E156" s="295"/>
      <c r="F156" s="296"/>
      <c r="G156" s="108"/>
      <c r="H156" s="202" t="s">
        <v>7284</v>
      </c>
    </row>
    <row r="157" spans="3:8" ht="35.1" hidden="1" customHeight="1" x14ac:dyDescent="0.4">
      <c r="C157" s="271" t="s">
        <v>7693</v>
      </c>
      <c r="D157" s="141" t="s">
        <v>6749</v>
      </c>
      <c r="E157" s="301"/>
      <c r="F157" s="302"/>
      <c r="G157" s="104"/>
      <c r="H157" s="202" t="s">
        <v>7480</v>
      </c>
    </row>
    <row r="158" spans="3:8" ht="60.75" hidden="1" customHeight="1" thickBot="1" x14ac:dyDescent="0.45">
      <c r="C158" s="276"/>
      <c r="D158" s="204" t="s">
        <v>6137</v>
      </c>
      <c r="E158" s="299"/>
      <c r="F158" s="300"/>
      <c r="G158" s="209"/>
      <c r="H158" s="206" t="s">
        <v>7284</v>
      </c>
    </row>
    <row r="159" spans="3:8" ht="6.75" hidden="1" customHeight="1" thickBot="1" x14ac:dyDescent="0.45">
      <c r="C159" s="191"/>
      <c r="D159" s="191"/>
      <c r="E159" s="192"/>
      <c r="F159" s="192"/>
      <c r="G159" s="192"/>
      <c r="H159" s="193"/>
    </row>
    <row r="160" spans="3:8" ht="83.25" hidden="1" customHeight="1" x14ac:dyDescent="0.4">
      <c r="C160" s="277" t="s">
        <v>7188</v>
      </c>
      <c r="D160" s="213" t="s">
        <v>6749</v>
      </c>
      <c r="E160" s="303"/>
      <c r="F160" s="304"/>
      <c r="G160" s="214"/>
      <c r="H160" s="215" t="s">
        <v>7354</v>
      </c>
    </row>
    <row r="161" spans="3:8" ht="60.75" hidden="1" customHeight="1" x14ac:dyDescent="0.4">
      <c r="C161" s="278"/>
      <c r="D161" s="144" t="s">
        <v>6137</v>
      </c>
      <c r="E161" s="295"/>
      <c r="F161" s="296"/>
      <c r="G161" s="104"/>
      <c r="H161" s="202" t="s">
        <v>7284</v>
      </c>
    </row>
    <row r="162" spans="3:8" ht="37.5" hidden="1" customHeight="1" x14ac:dyDescent="0.4">
      <c r="C162" s="207" t="s">
        <v>7400</v>
      </c>
      <c r="D162" s="145"/>
      <c r="E162" s="105"/>
      <c r="F162" s="106"/>
      <c r="G162" s="107" t="str">
        <f>TEXT(E162,"000")&amp;TEXT(F162,"0000")</f>
        <v>0000000</v>
      </c>
      <c r="H162" s="202" t="s">
        <v>7481</v>
      </c>
    </row>
    <row r="163" spans="3:8" ht="45.75" hidden="1" customHeight="1" x14ac:dyDescent="0.4">
      <c r="C163" s="281" t="s">
        <v>7189</v>
      </c>
      <c r="D163" s="144" t="s">
        <v>6749</v>
      </c>
      <c r="E163" s="283" t="str">
        <f>IF(E162="", "", IF(F162="", "", work!D108&amp;" "&amp;work!E108&amp;" "&amp;work!F108))</f>
        <v/>
      </c>
      <c r="F163" s="284"/>
      <c r="G163" s="107"/>
      <c r="H163" s="202" t="s">
        <v>7440</v>
      </c>
    </row>
    <row r="164" spans="3:8" ht="45.75" hidden="1" customHeight="1" x14ac:dyDescent="0.4">
      <c r="C164" s="282"/>
      <c r="D164" s="144" t="s">
        <v>6137</v>
      </c>
      <c r="E164" s="283" t="str">
        <f>IF(E162="", "", IF(F162="", "", work!D107&amp;" "&amp;work!E107&amp;" "&amp;work!F107))</f>
        <v/>
      </c>
      <c r="F164" s="284"/>
      <c r="G164" s="107"/>
      <c r="H164" s="202" t="s">
        <v>7440</v>
      </c>
    </row>
    <row r="165" spans="3:8" ht="39" hidden="1" customHeight="1" x14ac:dyDescent="0.4">
      <c r="C165" s="207" t="s">
        <v>7608</v>
      </c>
      <c r="D165" s="145"/>
      <c r="E165" s="279"/>
      <c r="F165" s="280"/>
      <c r="G165" s="104"/>
      <c r="H165" s="202" t="s">
        <v>7482</v>
      </c>
    </row>
    <row r="166" spans="3:8" ht="35.1" hidden="1" customHeight="1" x14ac:dyDescent="0.4">
      <c r="C166" s="281" t="s">
        <v>7650</v>
      </c>
      <c r="D166" s="144" t="s">
        <v>6749</v>
      </c>
      <c r="E166" s="279"/>
      <c r="F166" s="280"/>
      <c r="G166" s="108"/>
      <c r="H166" s="202" t="s">
        <v>7441</v>
      </c>
    </row>
    <row r="167" spans="3:8" ht="60.75" hidden="1" customHeight="1" x14ac:dyDescent="0.4">
      <c r="C167" s="282"/>
      <c r="D167" s="144" t="s">
        <v>6137</v>
      </c>
      <c r="E167" s="295"/>
      <c r="F167" s="296"/>
      <c r="G167" s="108"/>
      <c r="H167" s="202" t="s">
        <v>7284</v>
      </c>
    </row>
    <row r="168" spans="3:8" ht="35.1" hidden="1" customHeight="1" x14ac:dyDescent="0.4">
      <c r="C168" s="281" t="s">
        <v>7694</v>
      </c>
      <c r="D168" s="144" t="s">
        <v>6749</v>
      </c>
      <c r="E168" s="301"/>
      <c r="F168" s="302"/>
      <c r="G168" s="104"/>
      <c r="H168" s="202" t="s">
        <v>7483</v>
      </c>
    </row>
    <row r="169" spans="3:8" ht="60.75" hidden="1" customHeight="1" thickBot="1" x14ac:dyDescent="0.45">
      <c r="C169" s="287"/>
      <c r="D169" s="208" t="s">
        <v>6137</v>
      </c>
      <c r="E169" s="299"/>
      <c r="F169" s="300"/>
      <c r="G169" s="209"/>
      <c r="H169" s="206" t="s">
        <v>7284</v>
      </c>
    </row>
    <row r="170" spans="3:8" ht="6.75" hidden="1" customHeight="1" thickBot="1" x14ac:dyDescent="0.45">
      <c r="C170" s="191"/>
      <c r="D170" s="191"/>
      <c r="E170" s="192"/>
      <c r="F170" s="192"/>
      <c r="G170" s="192"/>
      <c r="H170" s="193"/>
    </row>
    <row r="171" spans="3:8" ht="83.25" hidden="1" customHeight="1" x14ac:dyDescent="0.4">
      <c r="C171" s="285" t="s">
        <v>7190</v>
      </c>
      <c r="D171" s="216" t="s">
        <v>6749</v>
      </c>
      <c r="E171" s="303"/>
      <c r="F171" s="304"/>
      <c r="G171" s="214"/>
      <c r="H171" s="215" t="s">
        <v>7355</v>
      </c>
    </row>
    <row r="172" spans="3:8" ht="60.75" hidden="1" customHeight="1" x14ac:dyDescent="0.4">
      <c r="C172" s="286"/>
      <c r="D172" s="141" t="s">
        <v>6137</v>
      </c>
      <c r="E172" s="295"/>
      <c r="F172" s="296"/>
      <c r="G172" s="104"/>
      <c r="H172" s="202" t="s">
        <v>7284</v>
      </c>
    </row>
    <row r="173" spans="3:8" ht="39" hidden="1" customHeight="1" x14ac:dyDescent="0.4">
      <c r="C173" s="217" t="s">
        <v>7401</v>
      </c>
      <c r="D173" s="143"/>
      <c r="E173" s="105"/>
      <c r="F173" s="106"/>
      <c r="G173" s="107" t="str">
        <f>TEXT(E173,"000")&amp;TEXT(F173,"0000")</f>
        <v>0000000</v>
      </c>
      <c r="H173" s="202" t="s">
        <v>7484</v>
      </c>
    </row>
    <row r="174" spans="3:8" ht="45.75" hidden="1" customHeight="1" x14ac:dyDescent="0.4">
      <c r="C174" s="271" t="s">
        <v>7191</v>
      </c>
      <c r="D174" s="141" t="s">
        <v>6749</v>
      </c>
      <c r="E174" s="283" t="str">
        <f>IF(E173="", "", IF(F173="", "", work!D114&amp;" "&amp;work!E114&amp;" "&amp;work!F114))</f>
        <v/>
      </c>
      <c r="F174" s="284"/>
      <c r="G174" s="107"/>
      <c r="H174" s="202" t="s">
        <v>7440</v>
      </c>
    </row>
    <row r="175" spans="3:8" ht="45.75" hidden="1" customHeight="1" x14ac:dyDescent="0.4">
      <c r="C175" s="272"/>
      <c r="D175" s="141" t="s">
        <v>6137</v>
      </c>
      <c r="E175" s="283" t="str">
        <f>IF(E173="", "", IF(F173="", "", work!D113&amp;" "&amp;work!E113&amp;" "&amp;work!F113))</f>
        <v/>
      </c>
      <c r="F175" s="284"/>
      <c r="G175" s="107"/>
      <c r="H175" s="202" t="s">
        <v>7440</v>
      </c>
    </row>
    <row r="176" spans="3:8" ht="37.5" hidden="1" customHeight="1" x14ac:dyDescent="0.4">
      <c r="C176" s="217" t="s">
        <v>7609</v>
      </c>
      <c r="D176" s="143"/>
      <c r="E176" s="279"/>
      <c r="F176" s="280"/>
      <c r="G176" s="104"/>
      <c r="H176" s="202" t="s">
        <v>7485</v>
      </c>
    </row>
    <row r="177" spans="3:8" ht="35.1" hidden="1" customHeight="1" x14ac:dyDescent="0.4">
      <c r="C177" s="271" t="s">
        <v>7651</v>
      </c>
      <c r="D177" s="141" t="s">
        <v>6749</v>
      </c>
      <c r="E177" s="279"/>
      <c r="F177" s="280"/>
      <c r="G177" s="108"/>
      <c r="H177" s="202" t="s">
        <v>7441</v>
      </c>
    </row>
    <row r="178" spans="3:8" ht="60.75" hidden="1" customHeight="1" x14ac:dyDescent="0.4">
      <c r="C178" s="272"/>
      <c r="D178" s="141" t="s">
        <v>6137</v>
      </c>
      <c r="E178" s="295"/>
      <c r="F178" s="296"/>
      <c r="G178" s="108"/>
      <c r="H178" s="202" t="s">
        <v>7284</v>
      </c>
    </row>
    <row r="179" spans="3:8" ht="35.1" hidden="1" customHeight="1" x14ac:dyDescent="0.4">
      <c r="C179" s="271" t="s">
        <v>7695</v>
      </c>
      <c r="D179" s="141" t="s">
        <v>6749</v>
      </c>
      <c r="E179" s="301"/>
      <c r="F179" s="302"/>
      <c r="G179" s="104"/>
      <c r="H179" s="202" t="s">
        <v>7486</v>
      </c>
    </row>
    <row r="180" spans="3:8" ht="60.75" hidden="1" customHeight="1" thickBot="1" x14ac:dyDescent="0.45">
      <c r="C180" s="276"/>
      <c r="D180" s="204" t="s">
        <v>6137</v>
      </c>
      <c r="E180" s="299"/>
      <c r="F180" s="300"/>
      <c r="G180" s="209"/>
      <c r="H180" s="206" t="s">
        <v>7284</v>
      </c>
    </row>
    <row r="181" spans="3:8" ht="6.75" hidden="1" customHeight="1" thickBot="1" x14ac:dyDescent="0.45">
      <c r="C181" s="191"/>
      <c r="D181" s="191"/>
      <c r="E181" s="192"/>
      <c r="F181" s="192"/>
      <c r="G181" s="192"/>
      <c r="H181" s="193"/>
    </row>
    <row r="182" spans="3:8" ht="83.25" hidden="1" customHeight="1" x14ac:dyDescent="0.4">
      <c r="C182" s="277" t="s">
        <v>7192</v>
      </c>
      <c r="D182" s="213" t="s">
        <v>6749</v>
      </c>
      <c r="E182" s="303"/>
      <c r="F182" s="304"/>
      <c r="G182" s="214"/>
      <c r="H182" s="215" t="s">
        <v>7356</v>
      </c>
    </row>
    <row r="183" spans="3:8" ht="60.75" hidden="1" customHeight="1" x14ac:dyDescent="0.4">
      <c r="C183" s="278"/>
      <c r="D183" s="144" t="s">
        <v>6137</v>
      </c>
      <c r="E183" s="295"/>
      <c r="F183" s="296"/>
      <c r="G183" s="104"/>
      <c r="H183" s="202" t="s">
        <v>7284</v>
      </c>
    </row>
    <row r="184" spans="3:8" ht="38.25" hidden="1" customHeight="1" x14ac:dyDescent="0.4">
      <c r="C184" s="207" t="s">
        <v>7402</v>
      </c>
      <c r="D184" s="145"/>
      <c r="E184" s="105"/>
      <c r="F184" s="106"/>
      <c r="G184" s="107" t="str">
        <f>TEXT(E184,"000")&amp;TEXT(F184,"0000")</f>
        <v>0000000</v>
      </c>
      <c r="H184" s="202" t="s">
        <v>7487</v>
      </c>
    </row>
    <row r="185" spans="3:8" ht="45.75" hidden="1" customHeight="1" x14ac:dyDescent="0.4">
      <c r="C185" s="281" t="s">
        <v>7193</v>
      </c>
      <c r="D185" s="144" t="s">
        <v>6749</v>
      </c>
      <c r="E185" s="283" t="str">
        <f>IF(E184="", "", IF(F184="", "", work!D120&amp;" "&amp;work!E120&amp;" "&amp;work!F120))</f>
        <v/>
      </c>
      <c r="F185" s="284"/>
      <c r="G185" s="107"/>
      <c r="H185" s="202" t="s">
        <v>7440</v>
      </c>
    </row>
    <row r="186" spans="3:8" ht="45.75" hidden="1" customHeight="1" x14ac:dyDescent="0.4">
      <c r="C186" s="282"/>
      <c r="D186" s="144" t="s">
        <v>6137</v>
      </c>
      <c r="E186" s="283" t="str">
        <f>IF(E184="", "", IF(F184="", "", work!D119&amp;" "&amp;work!E119&amp;" "&amp;work!F119))</f>
        <v/>
      </c>
      <c r="F186" s="284"/>
      <c r="G186" s="107"/>
      <c r="H186" s="202" t="s">
        <v>7440</v>
      </c>
    </row>
    <row r="187" spans="3:8" ht="39" hidden="1" customHeight="1" x14ac:dyDescent="0.4">
      <c r="C187" s="207" t="s">
        <v>7610</v>
      </c>
      <c r="D187" s="145"/>
      <c r="E187" s="279"/>
      <c r="F187" s="280"/>
      <c r="G187" s="104"/>
      <c r="H187" s="202" t="s">
        <v>7488</v>
      </c>
    </row>
    <row r="188" spans="3:8" ht="35.1" hidden="1" customHeight="1" x14ac:dyDescent="0.4">
      <c r="C188" s="281" t="s">
        <v>7652</v>
      </c>
      <c r="D188" s="144" t="s">
        <v>6749</v>
      </c>
      <c r="E188" s="279"/>
      <c r="F188" s="280"/>
      <c r="G188" s="108"/>
      <c r="H188" s="202" t="s">
        <v>7441</v>
      </c>
    </row>
    <row r="189" spans="3:8" ht="60.75" hidden="1" customHeight="1" x14ac:dyDescent="0.4">
      <c r="C189" s="282"/>
      <c r="D189" s="144" t="s">
        <v>6137</v>
      </c>
      <c r="E189" s="295"/>
      <c r="F189" s="296"/>
      <c r="G189" s="108"/>
      <c r="H189" s="202" t="s">
        <v>7284</v>
      </c>
    </row>
    <row r="190" spans="3:8" ht="35.1" hidden="1" customHeight="1" x14ac:dyDescent="0.4">
      <c r="C190" s="281" t="s">
        <v>7696</v>
      </c>
      <c r="D190" s="144" t="s">
        <v>6749</v>
      </c>
      <c r="E190" s="301"/>
      <c r="F190" s="302"/>
      <c r="G190" s="104"/>
      <c r="H190" s="202" t="s">
        <v>7489</v>
      </c>
    </row>
    <row r="191" spans="3:8" ht="60.75" hidden="1" customHeight="1" thickBot="1" x14ac:dyDescent="0.45">
      <c r="C191" s="287"/>
      <c r="D191" s="208" t="s">
        <v>6137</v>
      </c>
      <c r="E191" s="299"/>
      <c r="F191" s="300"/>
      <c r="G191" s="209"/>
      <c r="H191" s="206" t="s">
        <v>7284</v>
      </c>
    </row>
    <row r="192" spans="3:8" ht="6.75" hidden="1" customHeight="1" thickBot="1" x14ac:dyDescent="0.45">
      <c r="C192" s="191"/>
      <c r="D192" s="191"/>
      <c r="E192" s="192"/>
      <c r="F192" s="192"/>
      <c r="G192" s="192"/>
      <c r="H192" s="193"/>
    </row>
    <row r="193" spans="3:8" ht="83.25" hidden="1" customHeight="1" x14ac:dyDescent="0.4">
      <c r="C193" s="285" t="s">
        <v>7194</v>
      </c>
      <c r="D193" s="216" t="s">
        <v>6749</v>
      </c>
      <c r="E193" s="303"/>
      <c r="F193" s="304"/>
      <c r="G193" s="214"/>
      <c r="H193" s="215" t="s">
        <v>7357</v>
      </c>
    </row>
    <row r="194" spans="3:8" ht="60.75" hidden="1" customHeight="1" x14ac:dyDescent="0.4">
      <c r="C194" s="286"/>
      <c r="D194" s="141" t="s">
        <v>6137</v>
      </c>
      <c r="E194" s="295"/>
      <c r="F194" s="296"/>
      <c r="G194" s="104"/>
      <c r="H194" s="202" t="s">
        <v>7284</v>
      </c>
    </row>
    <row r="195" spans="3:8" ht="36" hidden="1" customHeight="1" x14ac:dyDescent="0.4">
      <c r="C195" s="217" t="s">
        <v>7403</v>
      </c>
      <c r="D195" s="143"/>
      <c r="E195" s="105"/>
      <c r="F195" s="106"/>
      <c r="G195" s="107" t="str">
        <f>TEXT(E195,"000")&amp;TEXT(F195,"0000")</f>
        <v>0000000</v>
      </c>
      <c r="H195" s="202" t="s">
        <v>7490</v>
      </c>
    </row>
    <row r="196" spans="3:8" ht="45.75" hidden="1" customHeight="1" x14ac:dyDescent="0.4">
      <c r="C196" s="271" t="s">
        <v>7195</v>
      </c>
      <c r="D196" s="141" t="s">
        <v>6749</v>
      </c>
      <c r="E196" s="283" t="str">
        <f>IF(E195="", "", IF(F195="", "", work!D126&amp;" "&amp;work!E126&amp;" "&amp;work!F126))</f>
        <v/>
      </c>
      <c r="F196" s="284"/>
      <c r="G196" s="107"/>
      <c r="H196" s="202" t="s">
        <v>7440</v>
      </c>
    </row>
    <row r="197" spans="3:8" ht="45.75" hidden="1" customHeight="1" x14ac:dyDescent="0.4">
      <c r="C197" s="272"/>
      <c r="D197" s="141" t="s">
        <v>6137</v>
      </c>
      <c r="E197" s="283" t="str">
        <f>IF(E195="", "", IF(F195="", "", work!D125&amp;" "&amp;work!E125&amp;" "&amp;work!F125))</f>
        <v/>
      </c>
      <c r="F197" s="284"/>
      <c r="G197" s="107"/>
      <c r="H197" s="202" t="s">
        <v>7440</v>
      </c>
    </row>
    <row r="198" spans="3:8" ht="35.1" hidden="1" customHeight="1" x14ac:dyDescent="0.4">
      <c r="C198" s="217" t="s">
        <v>7611</v>
      </c>
      <c r="D198" s="143"/>
      <c r="E198" s="279"/>
      <c r="F198" s="280"/>
      <c r="G198" s="104"/>
      <c r="H198" s="202" t="s">
        <v>7491</v>
      </c>
    </row>
    <row r="199" spans="3:8" ht="35.1" hidden="1" customHeight="1" x14ac:dyDescent="0.4">
      <c r="C199" s="271" t="s">
        <v>7653</v>
      </c>
      <c r="D199" s="141" t="s">
        <v>6749</v>
      </c>
      <c r="E199" s="279"/>
      <c r="F199" s="280"/>
      <c r="G199" s="108"/>
      <c r="H199" s="202" t="s">
        <v>7441</v>
      </c>
    </row>
    <row r="200" spans="3:8" ht="60.75" hidden="1" customHeight="1" x14ac:dyDescent="0.4">
      <c r="C200" s="272"/>
      <c r="D200" s="141" t="s">
        <v>6137</v>
      </c>
      <c r="E200" s="295"/>
      <c r="F200" s="296"/>
      <c r="G200" s="108"/>
      <c r="H200" s="202" t="s">
        <v>7284</v>
      </c>
    </row>
    <row r="201" spans="3:8" ht="35.1" hidden="1" customHeight="1" x14ac:dyDescent="0.4">
      <c r="C201" s="271" t="s">
        <v>7697</v>
      </c>
      <c r="D201" s="141" t="s">
        <v>6749</v>
      </c>
      <c r="E201" s="301"/>
      <c r="F201" s="302"/>
      <c r="G201" s="104"/>
      <c r="H201" s="202" t="s">
        <v>7492</v>
      </c>
    </row>
    <row r="202" spans="3:8" ht="60.75" hidden="1" customHeight="1" thickBot="1" x14ac:dyDescent="0.45">
      <c r="C202" s="276"/>
      <c r="D202" s="204" t="s">
        <v>6137</v>
      </c>
      <c r="E202" s="299"/>
      <c r="F202" s="300"/>
      <c r="G202" s="209"/>
      <c r="H202" s="206" t="s">
        <v>7284</v>
      </c>
    </row>
    <row r="203" spans="3:8" ht="6.75" hidden="1" customHeight="1" thickBot="1" x14ac:dyDescent="0.45">
      <c r="C203" s="191"/>
      <c r="D203" s="191"/>
      <c r="E203" s="192"/>
      <c r="F203" s="192"/>
      <c r="G203" s="192"/>
      <c r="H203" s="193"/>
    </row>
    <row r="204" spans="3:8" ht="83.25" hidden="1" customHeight="1" x14ac:dyDescent="0.4">
      <c r="C204" s="277" t="s">
        <v>7196</v>
      </c>
      <c r="D204" s="213" t="s">
        <v>6749</v>
      </c>
      <c r="E204" s="303"/>
      <c r="F204" s="304"/>
      <c r="G204" s="214"/>
      <c r="H204" s="215" t="s">
        <v>7358</v>
      </c>
    </row>
    <row r="205" spans="3:8" ht="60.75" hidden="1" customHeight="1" x14ac:dyDescent="0.4">
      <c r="C205" s="278"/>
      <c r="D205" s="144" t="s">
        <v>6137</v>
      </c>
      <c r="E205" s="295"/>
      <c r="F205" s="296"/>
      <c r="G205" s="104"/>
      <c r="H205" s="202" t="s">
        <v>7284</v>
      </c>
    </row>
    <row r="206" spans="3:8" ht="35.1" hidden="1" customHeight="1" x14ac:dyDescent="0.4">
      <c r="C206" s="207" t="s">
        <v>7404</v>
      </c>
      <c r="D206" s="145"/>
      <c r="E206" s="105"/>
      <c r="F206" s="106"/>
      <c r="G206" s="107" t="str">
        <f>TEXT(E206,"000")&amp;TEXT(F206,"0000")</f>
        <v>0000000</v>
      </c>
      <c r="H206" s="202" t="s">
        <v>7493</v>
      </c>
    </row>
    <row r="207" spans="3:8" ht="45.75" hidden="1" customHeight="1" x14ac:dyDescent="0.4">
      <c r="C207" s="281" t="s">
        <v>7197</v>
      </c>
      <c r="D207" s="144" t="s">
        <v>6749</v>
      </c>
      <c r="E207" s="283" t="str">
        <f>IF(E206="", "", IF(F206="", "", work!D132&amp;" "&amp;work!E132&amp;" "&amp;work!F132))</f>
        <v/>
      </c>
      <c r="F207" s="284"/>
      <c r="G207" s="107"/>
      <c r="H207" s="202" t="s">
        <v>7440</v>
      </c>
    </row>
    <row r="208" spans="3:8" ht="45.75" hidden="1" customHeight="1" x14ac:dyDescent="0.4">
      <c r="C208" s="282"/>
      <c r="D208" s="144" t="s">
        <v>6137</v>
      </c>
      <c r="E208" s="283" t="str">
        <f>IF(E206="", "", IF(F206="", "", work!D131&amp;" "&amp;work!E131&amp;" "&amp;work!F131))</f>
        <v/>
      </c>
      <c r="F208" s="284"/>
      <c r="G208" s="107"/>
      <c r="H208" s="202" t="s">
        <v>7440</v>
      </c>
    </row>
    <row r="209" spans="3:8" ht="35.1" hidden="1" customHeight="1" x14ac:dyDescent="0.4">
      <c r="C209" s="207" t="s">
        <v>7612</v>
      </c>
      <c r="D209" s="145"/>
      <c r="E209" s="279"/>
      <c r="F209" s="280"/>
      <c r="G209" s="104"/>
      <c r="H209" s="202" t="s">
        <v>7494</v>
      </c>
    </row>
    <row r="210" spans="3:8" ht="35.1" hidden="1" customHeight="1" x14ac:dyDescent="0.4">
      <c r="C210" s="281" t="s">
        <v>7654</v>
      </c>
      <c r="D210" s="144" t="s">
        <v>6749</v>
      </c>
      <c r="E210" s="279"/>
      <c r="F210" s="280"/>
      <c r="G210" s="108"/>
      <c r="H210" s="202" t="s">
        <v>7441</v>
      </c>
    </row>
    <row r="211" spans="3:8" ht="60.75" hidden="1" customHeight="1" x14ac:dyDescent="0.4">
      <c r="C211" s="282"/>
      <c r="D211" s="144" t="s">
        <v>6137</v>
      </c>
      <c r="E211" s="295"/>
      <c r="F211" s="296"/>
      <c r="G211" s="108"/>
      <c r="H211" s="202" t="s">
        <v>7284</v>
      </c>
    </row>
    <row r="212" spans="3:8" ht="35.1" hidden="1" customHeight="1" x14ac:dyDescent="0.4">
      <c r="C212" s="281" t="s">
        <v>7698</v>
      </c>
      <c r="D212" s="144" t="s">
        <v>6749</v>
      </c>
      <c r="E212" s="301"/>
      <c r="F212" s="302"/>
      <c r="G212" s="104"/>
      <c r="H212" s="202" t="s">
        <v>7495</v>
      </c>
    </row>
    <row r="213" spans="3:8" ht="60.75" hidden="1" customHeight="1" thickBot="1" x14ac:dyDescent="0.45">
      <c r="C213" s="287"/>
      <c r="D213" s="208" t="s">
        <v>6137</v>
      </c>
      <c r="E213" s="299"/>
      <c r="F213" s="300"/>
      <c r="G213" s="209"/>
      <c r="H213" s="206" t="s">
        <v>7284</v>
      </c>
    </row>
    <row r="214" spans="3:8" ht="6.75" hidden="1" customHeight="1" thickBot="1" x14ac:dyDescent="0.45">
      <c r="C214" s="191"/>
      <c r="D214" s="191"/>
      <c r="E214" s="192"/>
      <c r="F214" s="192"/>
      <c r="G214" s="192"/>
      <c r="H214" s="193"/>
    </row>
    <row r="215" spans="3:8" ht="83.25" hidden="1" customHeight="1" x14ac:dyDescent="0.4">
      <c r="C215" s="285" t="s">
        <v>7198</v>
      </c>
      <c r="D215" s="216" t="s">
        <v>6749</v>
      </c>
      <c r="E215" s="303"/>
      <c r="F215" s="304"/>
      <c r="G215" s="214"/>
      <c r="H215" s="215" t="s">
        <v>7359</v>
      </c>
    </row>
    <row r="216" spans="3:8" ht="60.75" hidden="1" customHeight="1" x14ac:dyDescent="0.4">
      <c r="C216" s="286"/>
      <c r="D216" s="141" t="s">
        <v>6137</v>
      </c>
      <c r="E216" s="295"/>
      <c r="F216" s="296"/>
      <c r="G216" s="104"/>
      <c r="H216" s="202" t="s">
        <v>7284</v>
      </c>
    </row>
    <row r="217" spans="3:8" ht="35.1" hidden="1" customHeight="1" x14ac:dyDescent="0.4">
      <c r="C217" s="217" t="s">
        <v>7405</v>
      </c>
      <c r="D217" s="143"/>
      <c r="E217" s="105"/>
      <c r="F217" s="106"/>
      <c r="G217" s="107" t="str">
        <f>TEXT(E217,"000")&amp;TEXT(F217,"0000")</f>
        <v>0000000</v>
      </c>
      <c r="H217" s="202" t="s">
        <v>7496</v>
      </c>
    </row>
    <row r="218" spans="3:8" ht="45.75" hidden="1" customHeight="1" x14ac:dyDescent="0.4">
      <c r="C218" s="271" t="s">
        <v>7199</v>
      </c>
      <c r="D218" s="141" t="s">
        <v>6749</v>
      </c>
      <c r="E218" s="283" t="str">
        <f>IF(E217="", "", IF(F217="", "", work!D138&amp;" "&amp;work!E138&amp;" "&amp;work!F138))</f>
        <v/>
      </c>
      <c r="F218" s="284"/>
      <c r="G218" s="107"/>
      <c r="H218" s="202" t="s">
        <v>7440</v>
      </c>
    </row>
    <row r="219" spans="3:8" ht="45.75" hidden="1" customHeight="1" x14ac:dyDescent="0.4">
      <c r="C219" s="272"/>
      <c r="D219" s="141" t="s">
        <v>6137</v>
      </c>
      <c r="E219" s="283" t="str">
        <f>IF(E217="", "", IF(F217="", "", work!D137&amp;" "&amp;work!E137&amp;" "&amp;work!F137))</f>
        <v/>
      </c>
      <c r="F219" s="284"/>
      <c r="G219" s="107"/>
      <c r="H219" s="202" t="s">
        <v>7440</v>
      </c>
    </row>
    <row r="220" spans="3:8" ht="35.1" hidden="1" customHeight="1" x14ac:dyDescent="0.4">
      <c r="C220" s="217" t="s">
        <v>7613</v>
      </c>
      <c r="D220" s="143"/>
      <c r="E220" s="279"/>
      <c r="F220" s="280"/>
      <c r="G220" s="104"/>
      <c r="H220" s="202" t="s">
        <v>7497</v>
      </c>
    </row>
    <row r="221" spans="3:8" ht="35.1" hidden="1" customHeight="1" x14ac:dyDescent="0.4">
      <c r="C221" s="271" t="s">
        <v>7655</v>
      </c>
      <c r="D221" s="141" t="s">
        <v>6749</v>
      </c>
      <c r="E221" s="279"/>
      <c r="F221" s="280"/>
      <c r="G221" s="108"/>
      <c r="H221" s="202" t="s">
        <v>7441</v>
      </c>
    </row>
    <row r="222" spans="3:8" ht="60.75" hidden="1" customHeight="1" x14ac:dyDescent="0.4">
      <c r="C222" s="272"/>
      <c r="D222" s="141" t="s">
        <v>6137</v>
      </c>
      <c r="E222" s="295"/>
      <c r="F222" s="296"/>
      <c r="G222" s="108"/>
      <c r="H222" s="202" t="s">
        <v>7284</v>
      </c>
    </row>
    <row r="223" spans="3:8" ht="35.1" hidden="1" customHeight="1" x14ac:dyDescent="0.4">
      <c r="C223" s="271" t="s">
        <v>7699</v>
      </c>
      <c r="D223" s="141" t="s">
        <v>6749</v>
      </c>
      <c r="E223" s="301"/>
      <c r="F223" s="302"/>
      <c r="G223" s="104"/>
      <c r="H223" s="202" t="s">
        <v>7498</v>
      </c>
    </row>
    <row r="224" spans="3:8" ht="60.75" hidden="1" customHeight="1" thickBot="1" x14ac:dyDescent="0.45">
      <c r="C224" s="276"/>
      <c r="D224" s="204" t="s">
        <v>6137</v>
      </c>
      <c r="E224" s="299"/>
      <c r="F224" s="300"/>
      <c r="G224" s="209"/>
      <c r="H224" s="206" t="s">
        <v>7284</v>
      </c>
    </row>
    <row r="225" spans="3:8" ht="6.75" hidden="1" customHeight="1" thickBot="1" x14ac:dyDescent="0.45">
      <c r="C225" s="191"/>
      <c r="D225" s="191"/>
      <c r="E225" s="192"/>
      <c r="F225" s="192"/>
      <c r="G225" s="192"/>
      <c r="H225" s="193"/>
    </row>
    <row r="226" spans="3:8" ht="83.25" hidden="1" customHeight="1" x14ac:dyDescent="0.4">
      <c r="C226" s="277" t="s">
        <v>7200</v>
      </c>
      <c r="D226" s="213" t="s">
        <v>6749</v>
      </c>
      <c r="E226" s="303"/>
      <c r="F226" s="304"/>
      <c r="G226" s="214"/>
      <c r="H226" s="215" t="s">
        <v>7360</v>
      </c>
    </row>
    <row r="227" spans="3:8" ht="60.75" hidden="1" customHeight="1" x14ac:dyDescent="0.4">
      <c r="C227" s="278"/>
      <c r="D227" s="144" t="s">
        <v>6137</v>
      </c>
      <c r="E227" s="295"/>
      <c r="F227" s="296"/>
      <c r="G227" s="104"/>
      <c r="H227" s="202" t="s">
        <v>7284</v>
      </c>
    </row>
    <row r="228" spans="3:8" ht="35.1" hidden="1" customHeight="1" x14ac:dyDescent="0.4">
      <c r="C228" s="207" t="s">
        <v>7406</v>
      </c>
      <c r="D228" s="145"/>
      <c r="E228" s="105"/>
      <c r="F228" s="106"/>
      <c r="G228" s="107" t="str">
        <f>TEXT(E228,"000")&amp;TEXT(F228,"0000")</f>
        <v>0000000</v>
      </c>
      <c r="H228" s="202" t="s">
        <v>7499</v>
      </c>
    </row>
    <row r="229" spans="3:8" ht="45.75" hidden="1" customHeight="1" x14ac:dyDescent="0.4">
      <c r="C229" s="281" t="s">
        <v>7201</v>
      </c>
      <c r="D229" s="144" t="s">
        <v>6749</v>
      </c>
      <c r="E229" s="283" t="str">
        <f>IF(E228="", "", IF(F228="", "", work!D144&amp;" "&amp;work!E144&amp;" "&amp;work!F144))</f>
        <v/>
      </c>
      <c r="F229" s="284"/>
      <c r="G229" s="107"/>
      <c r="H229" s="202" t="s">
        <v>7440</v>
      </c>
    </row>
    <row r="230" spans="3:8" ht="45.75" hidden="1" customHeight="1" x14ac:dyDescent="0.4">
      <c r="C230" s="282"/>
      <c r="D230" s="144" t="s">
        <v>6137</v>
      </c>
      <c r="E230" s="283" t="str">
        <f>IF(E228="", "", IF(F228="", "", work!D143&amp;" "&amp;work!E143&amp;" "&amp;work!F143))</f>
        <v/>
      </c>
      <c r="F230" s="284"/>
      <c r="G230" s="107"/>
      <c r="H230" s="202" t="s">
        <v>7440</v>
      </c>
    </row>
    <row r="231" spans="3:8" ht="35.1" hidden="1" customHeight="1" x14ac:dyDescent="0.4">
      <c r="C231" s="207" t="s">
        <v>7614</v>
      </c>
      <c r="D231" s="145"/>
      <c r="E231" s="279"/>
      <c r="F231" s="280"/>
      <c r="G231" s="104"/>
      <c r="H231" s="202" t="s">
        <v>7500</v>
      </c>
    </row>
    <row r="232" spans="3:8" ht="35.1" hidden="1" customHeight="1" x14ac:dyDescent="0.4">
      <c r="C232" s="281" t="s">
        <v>7656</v>
      </c>
      <c r="D232" s="144" t="s">
        <v>6749</v>
      </c>
      <c r="E232" s="279"/>
      <c r="F232" s="280"/>
      <c r="G232" s="108"/>
      <c r="H232" s="202" t="s">
        <v>7441</v>
      </c>
    </row>
    <row r="233" spans="3:8" ht="60.75" hidden="1" customHeight="1" x14ac:dyDescent="0.4">
      <c r="C233" s="282"/>
      <c r="D233" s="144" t="s">
        <v>6137</v>
      </c>
      <c r="E233" s="295"/>
      <c r="F233" s="296"/>
      <c r="G233" s="108"/>
      <c r="H233" s="202" t="s">
        <v>7284</v>
      </c>
    </row>
    <row r="234" spans="3:8" ht="35.1" hidden="1" customHeight="1" x14ac:dyDescent="0.4">
      <c r="C234" s="281" t="s">
        <v>7700</v>
      </c>
      <c r="D234" s="144" t="s">
        <v>6749</v>
      </c>
      <c r="E234" s="301"/>
      <c r="F234" s="302"/>
      <c r="G234" s="104"/>
      <c r="H234" s="202" t="s">
        <v>7501</v>
      </c>
    </row>
    <row r="235" spans="3:8" ht="60.75" hidden="1" customHeight="1" thickBot="1" x14ac:dyDescent="0.45">
      <c r="C235" s="287"/>
      <c r="D235" s="208" t="s">
        <v>6137</v>
      </c>
      <c r="E235" s="299"/>
      <c r="F235" s="300"/>
      <c r="G235" s="209"/>
      <c r="H235" s="206" t="s">
        <v>7284</v>
      </c>
    </row>
    <row r="236" spans="3:8" ht="6.75" hidden="1" customHeight="1" thickBot="1" x14ac:dyDescent="0.45">
      <c r="C236" s="191"/>
      <c r="D236" s="191"/>
      <c r="E236" s="192"/>
      <c r="F236" s="192"/>
      <c r="G236" s="192"/>
      <c r="H236" s="193"/>
    </row>
    <row r="237" spans="3:8" ht="83.25" hidden="1" customHeight="1" x14ac:dyDescent="0.4">
      <c r="C237" s="285" t="s">
        <v>7202</v>
      </c>
      <c r="D237" s="216" t="s">
        <v>6749</v>
      </c>
      <c r="E237" s="303"/>
      <c r="F237" s="304"/>
      <c r="G237" s="214"/>
      <c r="H237" s="215" t="s">
        <v>7361</v>
      </c>
    </row>
    <row r="238" spans="3:8" ht="60.75" hidden="1" customHeight="1" x14ac:dyDescent="0.4">
      <c r="C238" s="286"/>
      <c r="D238" s="141" t="s">
        <v>6137</v>
      </c>
      <c r="E238" s="295"/>
      <c r="F238" s="296"/>
      <c r="G238" s="104"/>
      <c r="H238" s="202" t="s">
        <v>7284</v>
      </c>
    </row>
    <row r="239" spans="3:8" ht="35.1" hidden="1" customHeight="1" x14ac:dyDescent="0.4">
      <c r="C239" s="217" t="s">
        <v>7407</v>
      </c>
      <c r="D239" s="143"/>
      <c r="E239" s="105"/>
      <c r="F239" s="106"/>
      <c r="G239" s="107" t="str">
        <f>TEXT(E239,"000")&amp;TEXT(F239,"0000")</f>
        <v>0000000</v>
      </c>
      <c r="H239" s="202" t="s">
        <v>7502</v>
      </c>
    </row>
    <row r="240" spans="3:8" ht="45.75" hidden="1" customHeight="1" x14ac:dyDescent="0.4">
      <c r="C240" s="271" t="s">
        <v>7203</v>
      </c>
      <c r="D240" s="141" t="s">
        <v>6749</v>
      </c>
      <c r="E240" s="283" t="str">
        <f>IF(E239="", "", IF(F239="", "", work!D150&amp;" "&amp;work!E150&amp;" "&amp;work!F150))</f>
        <v/>
      </c>
      <c r="F240" s="284"/>
      <c r="G240" s="107"/>
      <c r="H240" s="202" t="s">
        <v>7440</v>
      </c>
    </row>
    <row r="241" spans="3:8" ht="45.75" hidden="1" customHeight="1" x14ac:dyDescent="0.4">
      <c r="C241" s="272"/>
      <c r="D241" s="141" t="s">
        <v>6137</v>
      </c>
      <c r="E241" s="283" t="str">
        <f>IF(E239="", "", IF(F239="", "", work!D149&amp;" "&amp;work!E149&amp;" "&amp;work!F149))</f>
        <v/>
      </c>
      <c r="F241" s="284"/>
      <c r="G241" s="107"/>
      <c r="H241" s="202" t="s">
        <v>7440</v>
      </c>
    </row>
    <row r="242" spans="3:8" ht="35.1" hidden="1" customHeight="1" x14ac:dyDescent="0.4">
      <c r="C242" s="217" t="s">
        <v>7615</v>
      </c>
      <c r="D242" s="143"/>
      <c r="E242" s="279"/>
      <c r="F242" s="280"/>
      <c r="G242" s="104"/>
      <c r="H242" s="202" t="s">
        <v>7503</v>
      </c>
    </row>
    <row r="243" spans="3:8" ht="35.1" hidden="1" customHeight="1" x14ac:dyDescent="0.4">
      <c r="C243" s="271" t="s">
        <v>7657</v>
      </c>
      <c r="D243" s="141" t="s">
        <v>6749</v>
      </c>
      <c r="E243" s="279"/>
      <c r="F243" s="280"/>
      <c r="G243" s="108"/>
      <c r="H243" s="202" t="s">
        <v>7441</v>
      </c>
    </row>
    <row r="244" spans="3:8" ht="60.75" hidden="1" customHeight="1" x14ac:dyDescent="0.4">
      <c r="C244" s="272"/>
      <c r="D244" s="141" t="s">
        <v>6137</v>
      </c>
      <c r="E244" s="295"/>
      <c r="F244" s="296"/>
      <c r="G244" s="108"/>
      <c r="H244" s="202" t="s">
        <v>7284</v>
      </c>
    </row>
    <row r="245" spans="3:8" ht="35.1" hidden="1" customHeight="1" x14ac:dyDescent="0.4">
      <c r="C245" s="271" t="s">
        <v>7701</v>
      </c>
      <c r="D245" s="141" t="s">
        <v>6749</v>
      </c>
      <c r="E245" s="301"/>
      <c r="F245" s="302"/>
      <c r="G245" s="104"/>
      <c r="H245" s="202" t="s">
        <v>7504</v>
      </c>
    </row>
    <row r="246" spans="3:8" ht="60.75" hidden="1" customHeight="1" thickBot="1" x14ac:dyDescent="0.45">
      <c r="C246" s="276"/>
      <c r="D246" s="204" t="s">
        <v>6137</v>
      </c>
      <c r="E246" s="299"/>
      <c r="F246" s="300"/>
      <c r="G246" s="209"/>
      <c r="H246" s="206" t="s">
        <v>7284</v>
      </c>
    </row>
    <row r="247" spans="3:8" ht="6.75" hidden="1" customHeight="1" thickBot="1" x14ac:dyDescent="0.45">
      <c r="C247" s="191"/>
      <c r="D247" s="191"/>
      <c r="E247" s="192"/>
      <c r="F247" s="192"/>
      <c r="G247" s="192"/>
      <c r="H247" s="193"/>
    </row>
    <row r="248" spans="3:8" ht="83.25" hidden="1" customHeight="1" x14ac:dyDescent="0.4">
      <c r="C248" s="277" t="s">
        <v>7204</v>
      </c>
      <c r="D248" s="213" t="s">
        <v>6749</v>
      </c>
      <c r="E248" s="303"/>
      <c r="F248" s="304"/>
      <c r="G248" s="214"/>
      <c r="H248" s="215" t="s">
        <v>7362</v>
      </c>
    </row>
    <row r="249" spans="3:8" ht="60.75" hidden="1" customHeight="1" x14ac:dyDescent="0.4">
      <c r="C249" s="278"/>
      <c r="D249" s="144" t="s">
        <v>6137</v>
      </c>
      <c r="E249" s="295"/>
      <c r="F249" s="296"/>
      <c r="G249" s="104"/>
      <c r="H249" s="202" t="s">
        <v>7284</v>
      </c>
    </row>
    <row r="250" spans="3:8" ht="35.1" hidden="1" customHeight="1" x14ac:dyDescent="0.4">
      <c r="C250" s="207" t="s">
        <v>7408</v>
      </c>
      <c r="D250" s="145"/>
      <c r="E250" s="105"/>
      <c r="F250" s="106"/>
      <c r="G250" s="107" t="str">
        <f>TEXT(E250,"000")&amp;TEXT(F250,"0000")</f>
        <v>0000000</v>
      </c>
      <c r="H250" s="202" t="s">
        <v>7505</v>
      </c>
    </row>
    <row r="251" spans="3:8" ht="45.75" hidden="1" customHeight="1" x14ac:dyDescent="0.4">
      <c r="C251" s="281" t="s">
        <v>7205</v>
      </c>
      <c r="D251" s="144" t="s">
        <v>6749</v>
      </c>
      <c r="E251" s="283" t="str">
        <f>IF(E250="", "", IF(F250="", "", work!D156&amp;" "&amp;work!E156&amp;" "&amp;work!F156))</f>
        <v/>
      </c>
      <c r="F251" s="284"/>
      <c r="G251" s="107"/>
      <c r="H251" s="202" t="s">
        <v>7440</v>
      </c>
    </row>
    <row r="252" spans="3:8" ht="45.75" hidden="1" customHeight="1" x14ac:dyDescent="0.4">
      <c r="C252" s="282"/>
      <c r="D252" s="144" t="s">
        <v>6137</v>
      </c>
      <c r="E252" s="283" t="str">
        <f>IF(E250="", "", IF(F250="", "", work!D155&amp;" "&amp;work!E155&amp;" "&amp;work!F155))</f>
        <v/>
      </c>
      <c r="F252" s="284"/>
      <c r="G252" s="107"/>
      <c r="H252" s="202" t="s">
        <v>7440</v>
      </c>
    </row>
    <row r="253" spans="3:8" ht="35.1" hidden="1" customHeight="1" x14ac:dyDescent="0.4">
      <c r="C253" s="207" t="s">
        <v>7616</v>
      </c>
      <c r="D253" s="145"/>
      <c r="E253" s="279"/>
      <c r="F253" s="280"/>
      <c r="G253" s="104"/>
      <c r="H253" s="202" t="s">
        <v>7506</v>
      </c>
    </row>
    <row r="254" spans="3:8" ht="35.1" hidden="1" customHeight="1" x14ac:dyDescent="0.4">
      <c r="C254" s="281" t="s">
        <v>7658</v>
      </c>
      <c r="D254" s="144" t="s">
        <v>6749</v>
      </c>
      <c r="E254" s="279"/>
      <c r="F254" s="280"/>
      <c r="G254" s="108"/>
      <c r="H254" s="202" t="s">
        <v>7441</v>
      </c>
    </row>
    <row r="255" spans="3:8" ht="60.75" hidden="1" customHeight="1" x14ac:dyDescent="0.4">
      <c r="C255" s="282"/>
      <c r="D255" s="144" t="s">
        <v>6137</v>
      </c>
      <c r="E255" s="295"/>
      <c r="F255" s="296"/>
      <c r="G255" s="108"/>
      <c r="H255" s="202" t="s">
        <v>7284</v>
      </c>
    </row>
    <row r="256" spans="3:8" ht="35.1" hidden="1" customHeight="1" x14ac:dyDescent="0.4">
      <c r="C256" s="281" t="s">
        <v>7702</v>
      </c>
      <c r="D256" s="144" t="s">
        <v>6749</v>
      </c>
      <c r="E256" s="301"/>
      <c r="F256" s="302"/>
      <c r="G256" s="104"/>
      <c r="H256" s="202" t="s">
        <v>7507</v>
      </c>
    </row>
    <row r="257" spans="3:8" ht="60.75" hidden="1" customHeight="1" thickBot="1" x14ac:dyDescent="0.45">
      <c r="C257" s="287"/>
      <c r="D257" s="208" t="s">
        <v>6137</v>
      </c>
      <c r="E257" s="299"/>
      <c r="F257" s="300"/>
      <c r="G257" s="209"/>
      <c r="H257" s="206" t="s">
        <v>7284</v>
      </c>
    </row>
    <row r="258" spans="3:8" ht="6.75" hidden="1" customHeight="1" thickBot="1" x14ac:dyDescent="0.45">
      <c r="C258" s="191"/>
      <c r="D258" s="191"/>
      <c r="E258" s="192"/>
      <c r="F258" s="192"/>
      <c r="G258" s="192"/>
      <c r="H258" s="193"/>
    </row>
    <row r="259" spans="3:8" ht="83.25" hidden="1" customHeight="1" x14ac:dyDescent="0.4">
      <c r="C259" s="285" t="s">
        <v>7206</v>
      </c>
      <c r="D259" s="216" t="s">
        <v>6749</v>
      </c>
      <c r="E259" s="303"/>
      <c r="F259" s="304"/>
      <c r="G259" s="214"/>
      <c r="H259" s="215" t="s">
        <v>7363</v>
      </c>
    </row>
    <row r="260" spans="3:8" ht="60.75" hidden="1" customHeight="1" x14ac:dyDescent="0.4">
      <c r="C260" s="286"/>
      <c r="D260" s="141" t="s">
        <v>6137</v>
      </c>
      <c r="E260" s="295"/>
      <c r="F260" s="296"/>
      <c r="G260" s="104"/>
      <c r="H260" s="202" t="s">
        <v>7284</v>
      </c>
    </row>
    <row r="261" spans="3:8" ht="35.1" hidden="1" customHeight="1" x14ac:dyDescent="0.4">
      <c r="C261" s="217" t="s">
        <v>7409</v>
      </c>
      <c r="D261" s="143"/>
      <c r="E261" s="105"/>
      <c r="F261" s="106"/>
      <c r="G261" s="107" t="str">
        <f>TEXT(E261,"000")&amp;TEXT(F261,"0000")</f>
        <v>0000000</v>
      </c>
      <c r="H261" s="202" t="s">
        <v>7508</v>
      </c>
    </row>
    <row r="262" spans="3:8" ht="45.75" hidden="1" customHeight="1" x14ac:dyDescent="0.4">
      <c r="C262" s="271" t="s">
        <v>7207</v>
      </c>
      <c r="D262" s="141" t="s">
        <v>6749</v>
      </c>
      <c r="E262" s="283" t="str">
        <f>IF(E261="", "", IF(F261="", "", work!D162&amp;" "&amp;work!E162&amp;" "&amp;work!F162))</f>
        <v/>
      </c>
      <c r="F262" s="284"/>
      <c r="G262" s="107"/>
      <c r="H262" s="202" t="s">
        <v>7440</v>
      </c>
    </row>
    <row r="263" spans="3:8" ht="45.75" hidden="1" customHeight="1" x14ac:dyDescent="0.4">
      <c r="C263" s="272"/>
      <c r="D263" s="141" t="s">
        <v>6137</v>
      </c>
      <c r="E263" s="283" t="str">
        <f>IF(E261="", "", IF(F261="", "", work!D161&amp;" "&amp;work!E161&amp;" "&amp;work!F161))</f>
        <v/>
      </c>
      <c r="F263" s="284"/>
      <c r="G263" s="107"/>
      <c r="H263" s="202" t="s">
        <v>7440</v>
      </c>
    </row>
    <row r="264" spans="3:8" ht="35.1" hidden="1" customHeight="1" x14ac:dyDescent="0.4">
      <c r="C264" s="217" t="s">
        <v>7617</v>
      </c>
      <c r="D264" s="143"/>
      <c r="E264" s="279"/>
      <c r="F264" s="280"/>
      <c r="G264" s="104"/>
      <c r="H264" s="202" t="s">
        <v>7509</v>
      </c>
    </row>
    <row r="265" spans="3:8" ht="35.1" hidden="1" customHeight="1" x14ac:dyDescent="0.4">
      <c r="C265" s="271" t="s">
        <v>7659</v>
      </c>
      <c r="D265" s="141" t="s">
        <v>6749</v>
      </c>
      <c r="E265" s="279"/>
      <c r="F265" s="280"/>
      <c r="G265" s="108"/>
      <c r="H265" s="202" t="s">
        <v>7441</v>
      </c>
    </row>
    <row r="266" spans="3:8" ht="60.75" hidden="1" customHeight="1" x14ac:dyDescent="0.4">
      <c r="C266" s="272"/>
      <c r="D266" s="141" t="s">
        <v>6137</v>
      </c>
      <c r="E266" s="295"/>
      <c r="F266" s="296"/>
      <c r="G266" s="108"/>
      <c r="H266" s="202" t="s">
        <v>7284</v>
      </c>
    </row>
    <row r="267" spans="3:8" ht="35.1" hidden="1" customHeight="1" x14ac:dyDescent="0.4">
      <c r="C267" s="271" t="s">
        <v>7703</v>
      </c>
      <c r="D267" s="141" t="s">
        <v>6749</v>
      </c>
      <c r="E267" s="301"/>
      <c r="F267" s="302"/>
      <c r="G267" s="104"/>
      <c r="H267" s="202" t="s">
        <v>7510</v>
      </c>
    </row>
    <row r="268" spans="3:8" ht="60.75" hidden="1" customHeight="1" thickBot="1" x14ac:dyDescent="0.45">
      <c r="C268" s="276"/>
      <c r="D268" s="204" t="s">
        <v>6137</v>
      </c>
      <c r="E268" s="299"/>
      <c r="F268" s="300"/>
      <c r="G268" s="209"/>
      <c r="H268" s="206" t="s">
        <v>7284</v>
      </c>
    </row>
    <row r="269" spans="3:8" ht="6.75" hidden="1" customHeight="1" thickBot="1" x14ac:dyDescent="0.45">
      <c r="C269" s="191"/>
      <c r="D269" s="191"/>
      <c r="E269" s="192"/>
      <c r="F269" s="192"/>
      <c r="G269" s="192"/>
      <c r="H269" s="193"/>
    </row>
    <row r="270" spans="3:8" ht="83.25" hidden="1" customHeight="1" x14ac:dyDescent="0.4">
      <c r="C270" s="277" t="s">
        <v>7208</v>
      </c>
      <c r="D270" s="213" t="s">
        <v>6749</v>
      </c>
      <c r="E270" s="303"/>
      <c r="F270" s="304"/>
      <c r="G270" s="214"/>
      <c r="H270" s="215" t="s">
        <v>7364</v>
      </c>
    </row>
    <row r="271" spans="3:8" ht="60.75" hidden="1" customHeight="1" x14ac:dyDescent="0.4">
      <c r="C271" s="278"/>
      <c r="D271" s="144" t="s">
        <v>6137</v>
      </c>
      <c r="E271" s="295"/>
      <c r="F271" s="296"/>
      <c r="G271" s="104"/>
      <c r="H271" s="202" t="s">
        <v>7284</v>
      </c>
    </row>
    <row r="272" spans="3:8" ht="35.1" hidden="1" customHeight="1" x14ac:dyDescent="0.4">
      <c r="C272" s="207" t="s">
        <v>7410</v>
      </c>
      <c r="D272" s="145"/>
      <c r="E272" s="105"/>
      <c r="F272" s="106"/>
      <c r="G272" s="107" t="str">
        <f>TEXT(E272,"000")&amp;TEXT(F272,"0000")</f>
        <v>0000000</v>
      </c>
      <c r="H272" s="202" t="s">
        <v>7511</v>
      </c>
    </row>
    <row r="273" spans="3:8" ht="45.75" hidden="1" customHeight="1" x14ac:dyDescent="0.4">
      <c r="C273" s="281" t="s">
        <v>7209</v>
      </c>
      <c r="D273" s="144" t="s">
        <v>6749</v>
      </c>
      <c r="E273" s="283" t="str">
        <f>IF(E272="", "", IF(F272="", "", work!D168&amp;" "&amp;work!E168&amp;" "&amp;work!F168))</f>
        <v/>
      </c>
      <c r="F273" s="284"/>
      <c r="G273" s="107"/>
      <c r="H273" s="202" t="s">
        <v>7440</v>
      </c>
    </row>
    <row r="274" spans="3:8" ht="45.75" hidden="1" customHeight="1" x14ac:dyDescent="0.4">
      <c r="C274" s="282"/>
      <c r="D274" s="144" t="s">
        <v>6137</v>
      </c>
      <c r="E274" s="283" t="str">
        <f>IF(E272="", "", IF(F272="", "", work!D167&amp;" "&amp;work!E167&amp;" "&amp;work!F167))</f>
        <v/>
      </c>
      <c r="F274" s="284"/>
      <c r="G274" s="107"/>
      <c r="H274" s="202" t="s">
        <v>7440</v>
      </c>
    </row>
    <row r="275" spans="3:8" ht="35.1" hidden="1" customHeight="1" x14ac:dyDescent="0.4">
      <c r="C275" s="207" t="s">
        <v>7618</v>
      </c>
      <c r="D275" s="145"/>
      <c r="E275" s="279"/>
      <c r="F275" s="280"/>
      <c r="G275" s="104"/>
      <c r="H275" s="202" t="s">
        <v>7512</v>
      </c>
    </row>
    <row r="276" spans="3:8" ht="35.1" hidden="1" customHeight="1" x14ac:dyDescent="0.4">
      <c r="C276" s="281" t="s">
        <v>7660</v>
      </c>
      <c r="D276" s="144" t="s">
        <v>6749</v>
      </c>
      <c r="E276" s="279"/>
      <c r="F276" s="280"/>
      <c r="G276" s="108"/>
      <c r="H276" s="202" t="s">
        <v>7441</v>
      </c>
    </row>
    <row r="277" spans="3:8" ht="60.75" hidden="1" customHeight="1" x14ac:dyDescent="0.4">
      <c r="C277" s="282"/>
      <c r="D277" s="144" t="s">
        <v>6137</v>
      </c>
      <c r="E277" s="295"/>
      <c r="F277" s="296"/>
      <c r="G277" s="108"/>
      <c r="H277" s="202" t="s">
        <v>7284</v>
      </c>
    </row>
    <row r="278" spans="3:8" ht="35.1" hidden="1" customHeight="1" x14ac:dyDescent="0.4">
      <c r="C278" s="281" t="s">
        <v>7704</v>
      </c>
      <c r="D278" s="144" t="s">
        <v>6749</v>
      </c>
      <c r="E278" s="301"/>
      <c r="F278" s="302"/>
      <c r="G278" s="104"/>
      <c r="H278" s="202" t="s">
        <v>7513</v>
      </c>
    </row>
    <row r="279" spans="3:8" ht="60.75" hidden="1" customHeight="1" thickBot="1" x14ac:dyDescent="0.45">
      <c r="C279" s="287"/>
      <c r="D279" s="208" t="s">
        <v>6137</v>
      </c>
      <c r="E279" s="299"/>
      <c r="F279" s="300"/>
      <c r="G279" s="209"/>
      <c r="H279" s="206" t="s">
        <v>7284</v>
      </c>
    </row>
    <row r="280" spans="3:8" ht="6.75" hidden="1" customHeight="1" thickBot="1" x14ac:dyDescent="0.45">
      <c r="C280" s="191"/>
      <c r="D280" s="191"/>
      <c r="E280" s="192"/>
      <c r="F280" s="192"/>
      <c r="G280" s="192"/>
      <c r="H280" s="193"/>
    </row>
    <row r="281" spans="3:8" ht="83.25" hidden="1" customHeight="1" x14ac:dyDescent="0.4">
      <c r="C281" s="285" t="s">
        <v>7210</v>
      </c>
      <c r="D281" s="216" t="s">
        <v>6749</v>
      </c>
      <c r="E281" s="303"/>
      <c r="F281" s="304"/>
      <c r="G281" s="214"/>
      <c r="H281" s="215" t="s">
        <v>7365</v>
      </c>
    </row>
    <row r="282" spans="3:8" ht="60.75" hidden="1" customHeight="1" x14ac:dyDescent="0.4">
      <c r="C282" s="286"/>
      <c r="D282" s="141" t="s">
        <v>6137</v>
      </c>
      <c r="E282" s="295"/>
      <c r="F282" s="296"/>
      <c r="G282" s="104"/>
      <c r="H282" s="202" t="s">
        <v>7284</v>
      </c>
    </row>
    <row r="283" spans="3:8" ht="35.1" hidden="1" customHeight="1" x14ac:dyDescent="0.4">
      <c r="C283" s="217" t="s">
        <v>7411</v>
      </c>
      <c r="D283" s="143"/>
      <c r="E283" s="105"/>
      <c r="F283" s="106"/>
      <c r="G283" s="107" t="str">
        <f>TEXT(E283,"000")&amp;TEXT(F283,"0000")</f>
        <v>0000000</v>
      </c>
      <c r="H283" s="202" t="s">
        <v>7514</v>
      </c>
    </row>
    <row r="284" spans="3:8" ht="45.75" hidden="1" customHeight="1" x14ac:dyDescent="0.4">
      <c r="C284" s="271" t="s">
        <v>7211</v>
      </c>
      <c r="D284" s="141" t="s">
        <v>6749</v>
      </c>
      <c r="E284" s="283" t="str">
        <f>IF(E283="", "", IF(F283="", "", work!D174&amp;" "&amp;work!E174&amp;" "&amp;work!F174))</f>
        <v/>
      </c>
      <c r="F284" s="284"/>
      <c r="G284" s="107"/>
      <c r="H284" s="202" t="s">
        <v>7440</v>
      </c>
    </row>
    <row r="285" spans="3:8" ht="45.75" hidden="1" customHeight="1" x14ac:dyDescent="0.4">
      <c r="C285" s="272"/>
      <c r="D285" s="141" t="s">
        <v>6137</v>
      </c>
      <c r="E285" s="283" t="str">
        <f>IF(E283="", "", IF(F283="", "", work!D173&amp;" "&amp;work!E173&amp;" "&amp;work!F173))</f>
        <v/>
      </c>
      <c r="F285" s="284"/>
      <c r="G285" s="107"/>
      <c r="H285" s="202" t="s">
        <v>7440</v>
      </c>
    </row>
    <row r="286" spans="3:8" ht="35.1" hidden="1" customHeight="1" x14ac:dyDescent="0.4">
      <c r="C286" s="217" t="s">
        <v>7619</v>
      </c>
      <c r="D286" s="143"/>
      <c r="E286" s="279"/>
      <c r="F286" s="280"/>
      <c r="G286" s="104"/>
      <c r="H286" s="202" t="s">
        <v>7515</v>
      </c>
    </row>
    <row r="287" spans="3:8" ht="35.1" hidden="1" customHeight="1" x14ac:dyDescent="0.4">
      <c r="C287" s="271" t="s">
        <v>7661</v>
      </c>
      <c r="D287" s="141" t="s">
        <v>6749</v>
      </c>
      <c r="E287" s="279"/>
      <c r="F287" s="280"/>
      <c r="G287" s="108"/>
      <c r="H287" s="202" t="s">
        <v>7441</v>
      </c>
    </row>
    <row r="288" spans="3:8" ht="60.75" hidden="1" customHeight="1" x14ac:dyDescent="0.4">
      <c r="C288" s="272"/>
      <c r="D288" s="141" t="s">
        <v>6137</v>
      </c>
      <c r="E288" s="295"/>
      <c r="F288" s="296"/>
      <c r="G288" s="108"/>
      <c r="H288" s="202" t="s">
        <v>7284</v>
      </c>
    </row>
    <row r="289" spans="3:8" ht="35.1" hidden="1" customHeight="1" x14ac:dyDescent="0.4">
      <c r="C289" s="271" t="s">
        <v>7705</v>
      </c>
      <c r="D289" s="141" t="s">
        <v>6749</v>
      </c>
      <c r="E289" s="301"/>
      <c r="F289" s="302"/>
      <c r="G289" s="104"/>
      <c r="H289" s="202" t="s">
        <v>7516</v>
      </c>
    </row>
    <row r="290" spans="3:8" ht="60.75" hidden="1" customHeight="1" thickBot="1" x14ac:dyDescent="0.45">
      <c r="C290" s="276"/>
      <c r="D290" s="204" t="s">
        <v>6137</v>
      </c>
      <c r="E290" s="299"/>
      <c r="F290" s="300"/>
      <c r="G290" s="209"/>
      <c r="H290" s="206" t="s">
        <v>7284</v>
      </c>
    </row>
    <row r="291" spans="3:8" ht="6.75" hidden="1" customHeight="1" thickBot="1" x14ac:dyDescent="0.45">
      <c r="C291" s="191"/>
      <c r="D291" s="191"/>
      <c r="E291" s="192"/>
      <c r="F291" s="192"/>
      <c r="G291" s="192"/>
      <c r="H291" s="193"/>
    </row>
    <row r="292" spans="3:8" ht="83.25" hidden="1" customHeight="1" x14ac:dyDescent="0.4">
      <c r="C292" s="277" t="s">
        <v>7212</v>
      </c>
      <c r="D292" s="213" t="s">
        <v>6749</v>
      </c>
      <c r="E292" s="303"/>
      <c r="F292" s="304"/>
      <c r="G292" s="214"/>
      <c r="H292" s="215" t="s">
        <v>7366</v>
      </c>
    </row>
    <row r="293" spans="3:8" ht="60.75" hidden="1" customHeight="1" x14ac:dyDescent="0.4">
      <c r="C293" s="278"/>
      <c r="D293" s="144" t="s">
        <v>6137</v>
      </c>
      <c r="E293" s="295"/>
      <c r="F293" s="296"/>
      <c r="G293" s="104"/>
      <c r="H293" s="202" t="s">
        <v>7284</v>
      </c>
    </row>
    <row r="294" spans="3:8" ht="35.1" hidden="1" customHeight="1" x14ac:dyDescent="0.4">
      <c r="C294" s="207" t="s">
        <v>7412</v>
      </c>
      <c r="D294" s="145"/>
      <c r="E294" s="105"/>
      <c r="F294" s="106"/>
      <c r="G294" s="107" t="str">
        <f>TEXT(E294,"000")&amp;TEXT(F294,"0000")</f>
        <v>0000000</v>
      </c>
      <c r="H294" s="202" t="s">
        <v>7517</v>
      </c>
    </row>
    <row r="295" spans="3:8" ht="45.75" hidden="1" customHeight="1" x14ac:dyDescent="0.4">
      <c r="C295" s="281" t="s">
        <v>7213</v>
      </c>
      <c r="D295" s="144" t="s">
        <v>6749</v>
      </c>
      <c r="E295" s="283" t="str">
        <f>IF(E294="", "", IF(F294="", "", work!D180&amp;" "&amp;work!E180&amp;" "&amp;work!F180))</f>
        <v/>
      </c>
      <c r="F295" s="284"/>
      <c r="G295" s="107"/>
      <c r="H295" s="202" t="s">
        <v>7440</v>
      </c>
    </row>
    <row r="296" spans="3:8" ht="45.75" hidden="1" customHeight="1" x14ac:dyDescent="0.4">
      <c r="C296" s="282"/>
      <c r="D296" s="144" t="s">
        <v>6137</v>
      </c>
      <c r="E296" s="283" t="str">
        <f>IF(E294="", "", IF(F294="", "", work!D179&amp;" "&amp;work!E179&amp;" "&amp;work!F179))</f>
        <v/>
      </c>
      <c r="F296" s="284"/>
      <c r="G296" s="107"/>
      <c r="H296" s="202" t="s">
        <v>7440</v>
      </c>
    </row>
    <row r="297" spans="3:8" ht="35.1" hidden="1" customHeight="1" x14ac:dyDescent="0.4">
      <c r="C297" s="207" t="s">
        <v>7620</v>
      </c>
      <c r="D297" s="145"/>
      <c r="E297" s="279"/>
      <c r="F297" s="280"/>
      <c r="G297" s="104"/>
      <c r="H297" s="202" t="s">
        <v>7518</v>
      </c>
    </row>
    <row r="298" spans="3:8" ht="35.1" hidden="1" customHeight="1" x14ac:dyDescent="0.4">
      <c r="C298" s="281" t="s">
        <v>7662</v>
      </c>
      <c r="D298" s="144" t="s">
        <v>6749</v>
      </c>
      <c r="E298" s="279"/>
      <c r="F298" s="280"/>
      <c r="G298" s="108"/>
      <c r="H298" s="202" t="s">
        <v>7441</v>
      </c>
    </row>
    <row r="299" spans="3:8" ht="60.75" hidden="1" customHeight="1" x14ac:dyDescent="0.4">
      <c r="C299" s="282"/>
      <c r="D299" s="144" t="s">
        <v>6137</v>
      </c>
      <c r="E299" s="295"/>
      <c r="F299" s="296"/>
      <c r="G299" s="108"/>
      <c r="H299" s="202" t="s">
        <v>7284</v>
      </c>
    </row>
    <row r="300" spans="3:8" ht="35.1" hidden="1" customHeight="1" x14ac:dyDescent="0.4">
      <c r="C300" s="281" t="s">
        <v>7706</v>
      </c>
      <c r="D300" s="144" t="s">
        <v>6749</v>
      </c>
      <c r="E300" s="301"/>
      <c r="F300" s="302"/>
      <c r="G300" s="104"/>
      <c r="H300" s="202" t="s">
        <v>7519</v>
      </c>
    </row>
    <row r="301" spans="3:8" ht="60.75" hidden="1" customHeight="1" thickBot="1" x14ac:dyDescent="0.45">
      <c r="C301" s="287"/>
      <c r="D301" s="208" t="s">
        <v>6137</v>
      </c>
      <c r="E301" s="299"/>
      <c r="F301" s="300"/>
      <c r="G301" s="209"/>
      <c r="H301" s="206" t="s">
        <v>7284</v>
      </c>
    </row>
    <row r="302" spans="3:8" ht="6.75" hidden="1" customHeight="1" thickBot="1" x14ac:dyDescent="0.45">
      <c r="C302" s="191"/>
      <c r="D302" s="191"/>
      <c r="E302" s="192"/>
      <c r="F302" s="192"/>
      <c r="G302" s="192"/>
      <c r="H302" s="193"/>
    </row>
    <row r="303" spans="3:8" ht="83.25" hidden="1" customHeight="1" x14ac:dyDescent="0.4">
      <c r="C303" s="285" t="s">
        <v>7214</v>
      </c>
      <c r="D303" s="216" t="s">
        <v>6749</v>
      </c>
      <c r="E303" s="303"/>
      <c r="F303" s="304"/>
      <c r="G303" s="214"/>
      <c r="H303" s="215" t="s">
        <v>7367</v>
      </c>
    </row>
    <row r="304" spans="3:8" ht="60.75" hidden="1" customHeight="1" x14ac:dyDescent="0.4">
      <c r="C304" s="286"/>
      <c r="D304" s="141" t="s">
        <v>6137</v>
      </c>
      <c r="E304" s="295"/>
      <c r="F304" s="296"/>
      <c r="G304" s="104"/>
      <c r="H304" s="202" t="s">
        <v>7284</v>
      </c>
    </row>
    <row r="305" spans="3:8" ht="35.1" hidden="1" customHeight="1" x14ac:dyDescent="0.4">
      <c r="C305" s="217" t="s">
        <v>7413</v>
      </c>
      <c r="D305" s="143"/>
      <c r="E305" s="105"/>
      <c r="F305" s="106"/>
      <c r="G305" s="107" t="str">
        <f>TEXT(E305,"000")&amp;TEXT(F305,"0000")</f>
        <v>0000000</v>
      </c>
      <c r="H305" s="202" t="s">
        <v>7520</v>
      </c>
    </row>
    <row r="306" spans="3:8" ht="45.75" hidden="1" customHeight="1" x14ac:dyDescent="0.4">
      <c r="C306" s="271" t="s">
        <v>7215</v>
      </c>
      <c r="D306" s="141" t="s">
        <v>6749</v>
      </c>
      <c r="E306" s="283" t="str">
        <f>IF(E305="", "", IF(F305="", "", work!D186&amp;" "&amp;work!E186&amp;" "&amp;work!F186))</f>
        <v/>
      </c>
      <c r="F306" s="284"/>
      <c r="G306" s="107"/>
      <c r="H306" s="202" t="s">
        <v>7440</v>
      </c>
    </row>
    <row r="307" spans="3:8" ht="45.75" hidden="1" customHeight="1" x14ac:dyDescent="0.4">
      <c r="C307" s="272"/>
      <c r="D307" s="141" t="s">
        <v>6137</v>
      </c>
      <c r="E307" s="283" t="str">
        <f>IF(E305="", "", IF(F305="", "", work!D185&amp;" "&amp;work!E185&amp;" "&amp;work!F185))</f>
        <v/>
      </c>
      <c r="F307" s="284"/>
      <c r="G307" s="107"/>
      <c r="H307" s="202" t="s">
        <v>7440</v>
      </c>
    </row>
    <row r="308" spans="3:8" ht="35.1" hidden="1" customHeight="1" x14ac:dyDescent="0.4">
      <c r="C308" s="217" t="s">
        <v>7621</v>
      </c>
      <c r="D308" s="143"/>
      <c r="E308" s="279"/>
      <c r="F308" s="280"/>
      <c r="G308" s="104"/>
      <c r="H308" s="202" t="s">
        <v>7521</v>
      </c>
    </row>
    <row r="309" spans="3:8" ht="35.1" hidden="1" customHeight="1" x14ac:dyDescent="0.4">
      <c r="C309" s="271" t="s">
        <v>7663</v>
      </c>
      <c r="D309" s="141" t="s">
        <v>6749</v>
      </c>
      <c r="E309" s="279"/>
      <c r="F309" s="280"/>
      <c r="G309" s="108"/>
      <c r="H309" s="202" t="s">
        <v>7441</v>
      </c>
    </row>
    <row r="310" spans="3:8" ht="60.75" hidden="1" customHeight="1" x14ac:dyDescent="0.4">
      <c r="C310" s="272"/>
      <c r="D310" s="141" t="s">
        <v>6137</v>
      </c>
      <c r="E310" s="295"/>
      <c r="F310" s="296"/>
      <c r="G310" s="108"/>
      <c r="H310" s="202" t="s">
        <v>7284</v>
      </c>
    </row>
    <row r="311" spans="3:8" ht="35.1" hidden="1" customHeight="1" x14ac:dyDescent="0.4">
      <c r="C311" s="271" t="s">
        <v>7707</v>
      </c>
      <c r="D311" s="141" t="s">
        <v>6749</v>
      </c>
      <c r="E311" s="301"/>
      <c r="F311" s="302"/>
      <c r="G311" s="104"/>
      <c r="H311" s="202" t="s">
        <v>7522</v>
      </c>
    </row>
    <row r="312" spans="3:8" ht="60.75" hidden="1" customHeight="1" thickBot="1" x14ac:dyDescent="0.45">
      <c r="C312" s="276"/>
      <c r="D312" s="204" t="s">
        <v>6137</v>
      </c>
      <c r="E312" s="299"/>
      <c r="F312" s="300"/>
      <c r="G312" s="209"/>
      <c r="H312" s="206" t="s">
        <v>7284</v>
      </c>
    </row>
    <row r="313" spans="3:8" ht="6.75" hidden="1" customHeight="1" thickBot="1" x14ac:dyDescent="0.45">
      <c r="C313" s="191"/>
      <c r="D313" s="191"/>
      <c r="E313" s="192"/>
      <c r="F313" s="192"/>
      <c r="G313" s="192"/>
      <c r="H313" s="193"/>
    </row>
    <row r="314" spans="3:8" ht="83.25" hidden="1" customHeight="1" x14ac:dyDescent="0.4">
      <c r="C314" s="277" t="s">
        <v>7216</v>
      </c>
      <c r="D314" s="213" t="s">
        <v>6749</v>
      </c>
      <c r="E314" s="303"/>
      <c r="F314" s="304"/>
      <c r="G314" s="214"/>
      <c r="H314" s="215" t="s">
        <v>7368</v>
      </c>
    </row>
    <row r="315" spans="3:8" ht="60.75" hidden="1" customHeight="1" x14ac:dyDescent="0.4">
      <c r="C315" s="278"/>
      <c r="D315" s="144" t="s">
        <v>6137</v>
      </c>
      <c r="E315" s="295"/>
      <c r="F315" s="296"/>
      <c r="G315" s="104"/>
      <c r="H315" s="202" t="s">
        <v>7284</v>
      </c>
    </row>
    <row r="316" spans="3:8" ht="35.1" hidden="1" customHeight="1" x14ac:dyDescent="0.4">
      <c r="C316" s="207" t="s">
        <v>7414</v>
      </c>
      <c r="D316" s="145"/>
      <c r="E316" s="105"/>
      <c r="F316" s="106"/>
      <c r="G316" s="107" t="str">
        <f>TEXT(E316,"000")&amp;TEXT(F316,"0000")</f>
        <v>0000000</v>
      </c>
      <c r="H316" s="202" t="s">
        <v>7523</v>
      </c>
    </row>
    <row r="317" spans="3:8" ht="45.75" hidden="1" customHeight="1" x14ac:dyDescent="0.4">
      <c r="C317" s="281" t="s">
        <v>7217</v>
      </c>
      <c r="D317" s="144" t="s">
        <v>6749</v>
      </c>
      <c r="E317" s="283" t="str">
        <f>IF(E316="", "", IF(F316="", "", work!D192&amp;" "&amp;work!E192&amp;" "&amp;work!F192))</f>
        <v/>
      </c>
      <c r="F317" s="284"/>
      <c r="G317" s="107"/>
      <c r="H317" s="202" t="s">
        <v>7440</v>
      </c>
    </row>
    <row r="318" spans="3:8" ht="45.75" hidden="1" customHeight="1" x14ac:dyDescent="0.4">
      <c r="C318" s="282"/>
      <c r="D318" s="144" t="s">
        <v>6137</v>
      </c>
      <c r="E318" s="283" t="str">
        <f>IF(E316="", "", IF(F316="", "", work!D191&amp;" "&amp;work!E191&amp;" "&amp;work!F191))</f>
        <v/>
      </c>
      <c r="F318" s="284"/>
      <c r="G318" s="107"/>
      <c r="H318" s="202" t="s">
        <v>7440</v>
      </c>
    </row>
    <row r="319" spans="3:8" ht="35.1" hidden="1" customHeight="1" x14ac:dyDescent="0.4">
      <c r="C319" s="207" t="s">
        <v>7622</v>
      </c>
      <c r="D319" s="145"/>
      <c r="E319" s="279"/>
      <c r="F319" s="280"/>
      <c r="G319" s="104"/>
      <c r="H319" s="202" t="s">
        <v>7524</v>
      </c>
    </row>
    <row r="320" spans="3:8" ht="35.1" hidden="1" customHeight="1" x14ac:dyDescent="0.4">
      <c r="C320" s="281" t="s">
        <v>7664</v>
      </c>
      <c r="D320" s="144" t="s">
        <v>6749</v>
      </c>
      <c r="E320" s="279"/>
      <c r="F320" s="280"/>
      <c r="G320" s="108"/>
      <c r="H320" s="202" t="s">
        <v>7441</v>
      </c>
    </row>
    <row r="321" spans="3:8" ht="60.75" hidden="1" customHeight="1" x14ac:dyDescent="0.4">
      <c r="C321" s="282"/>
      <c r="D321" s="144" t="s">
        <v>6137</v>
      </c>
      <c r="E321" s="295"/>
      <c r="F321" s="296"/>
      <c r="G321" s="108"/>
      <c r="H321" s="202" t="s">
        <v>7284</v>
      </c>
    </row>
    <row r="322" spans="3:8" ht="35.1" hidden="1" customHeight="1" x14ac:dyDescent="0.4">
      <c r="C322" s="281" t="s">
        <v>7708</v>
      </c>
      <c r="D322" s="144" t="s">
        <v>6749</v>
      </c>
      <c r="E322" s="301"/>
      <c r="F322" s="302"/>
      <c r="G322" s="104"/>
      <c r="H322" s="202" t="s">
        <v>7525</v>
      </c>
    </row>
    <row r="323" spans="3:8" ht="60.75" hidden="1" customHeight="1" thickBot="1" x14ac:dyDescent="0.45">
      <c r="C323" s="287"/>
      <c r="D323" s="208" t="s">
        <v>6137</v>
      </c>
      <c r="E323" s="299"/>
      <c r="F323" s="300"/>
      <c r="G323" s="209"/>
      <c r="H323" s="206" t="s">
        <v>7284</v>
      </c>
    </row>
    <row r="324" spans="3:8" ht="6.75" hidden="1" customHeight="1" thickBot="1" x14ac:dyDescent="0.45">
      <c r="C324" s="191"/>
      <c r="D324" s="191"/>
      <c r="E324" s="192"/>
      <c r="F324" s="192"/>
      <c r="G324" s="192"/>
      <c r="H324" s="193"/>
    </row>
    <row r="325" spans="3:8" ht="83.25" hidden="1" customHeight="1" x14ac:dyDescent="0.4">
      <c r="C325" s="285" t="s">
        <v>7218</v>
      </c>
      <c r="D325" s="216" t="s">
        <v>6749</v>
      </c>
      <c r="E325" s="303"/>
      <c r="F325" s="304"/>
      <c r="G325" s="214"/>
      <c r="H325" s="215" t="s">
        <v>7369</v>
      </c>
    </row>
    <row r="326" spans="3:8" ht="60.75" hidden="1" customHeight="1" x14ac:dyDescent="0.4">
      <c r="C326" s="286"/>
      <c r="D326" s="141" t="s">
        <v>6137</v>
      </c>
      <c r="E326" s="295"/>
      <c r="F326" s="296"/>
      <c r="G326" s="104"/>
      <c r="H326" s="202" t="s">
        <v>7284</v>
      </c>
    </row>
    <row r="327" spans="3:8" ht="35.1" hidden="1" customHeight="1" x14ac:dyDescent="0.4">
      <c r="C327" s="217" t="s">
        <v>7415</v>
      </c>
      <c r="D327" s="143"/>
      <c r="E327" s="105"/>
      <c r="F327" s="106"/>
      <c r="G327" s="107" t="str">
        <f>TEXT(E327,"000")&amp;TEXT(F327,"0000")</f>
        <v>0000000</v>
      </c>
      <c r="H327" s="202" t="s">
        <v>7526</v>
      </c>
    </row>
    <row r="328" spans="3:8" ht="45.75" hidden="1" customHeight="1" x14ac:dyDescent="0.4">
      <c r="C328" s="271" t="s">
        <v>7219</v>
      </c>
      <c r="D328" s="141" t="s">
        <v>6749</v>
      </c>
      <c r="E328" s="283" t="str">
        <f>IF(E327="", "", IF(F327="", "", work!D198&amp;" "&amp;work!E198&amp;" "&amp;work!F198))</f>
        <v/>
      </c>
      <c r="F328" s="284"/>
      <c r="G328" s="107"/>
      <c r="H328" s="202" t="s">
        <v>7440</v>
      </c>
    </row>
    <row r="329" spans="3:8" ht="45.75" hidden="1" customHeight="1" x14ac:dyDescent="0.4">
      <c r="C329" s="272"/>
      <c r="D329" s="141" t="s">
        <v>6137</v>
      </c>
      <c r="E329" s="283" t="str">
        <f>IF(E327="", "", IF(F327="", "", work!D197&amp;" "&amp;work!E197&amp;" "&amp;work!F197))</f>
        <v/>
      </c>
      <c r="F329" s="284"/>
      <c r="G329" s="107"/>
      <c r="H329" s="202" t="s">
        <v>7440</v>
      </c>
    </row>
    <row r="330" spans="3:8" ht="35.1" hidden="1" customHeight="1" x14ac:dyDescent="0.4">
      <c r="C330" s="217" t="s">
        <v>7623</v>
      </c>
      <c r="D330" s="143"/>
      <c r="E330" s="279"/>
      <c r="F330" s="280"/>
      <c r="G330" s="104"/>
      <c r="H330" s="202" t="s">
        <v>7527</v>
      </c>
    </row>
    <row r="331" spans="3:8" ht="35.1" hidden="1" customHeight="1" x14ac:dyDescent="0.4">
      <c r="C331" s="271" t="s">
        <v>7665</v>
      </c>
      <c r="D331" s="141" t="s">
        <v>6749</v>
      </c>
      <c r="E331" s="279"/>
      <c r="F331" s="280"/>
      <c r="G331" s="108"/>
      <c r="H331" s="202" t="s">
        <v>7441</v>
      </c>
    </row>
    <row r="332" spans="3:8" ht="60.75" hidden="1" customHeight="1" x14ac:dyDescent="0.4">
      <c r="C332" s="272"/>
      <c r="D332" s="141" t="s">
        <v>6137</v>
      </c>
      <c r="E332" s="295"/>
      <c r="F332" s="296"/>
      <c r="G332" s="108"/>
      <c r="H332" s="202" t="s">
        <v>7284</v>
      </c>
    </row>
    <row r="333" spans="3:8" ht="35.1" hidden="1" customHeight="1" x14ac:dyDescent="0.4">
      <c r="C333" s="271" t="s">
        <v>7709</v>
      </c>
      <c r="D333" s="141" t="s">
        <v>6749</v>
      </c>
      <c r="E333" s="301"/>
      <c r="F333" s="302"/>
      <c r="G333" s="104"/>
      <c r="H333" s="202" t="s">
        <v>7528</v>
      </c>
    </row>
    <row r="334" spans="3:8" ht="60.75" hidden="1" customHeight="1" thickBot="1" x14ac:dyDescent="0.45">
      <c r="C334" s="276"/>
      <c r="D334" s="204" t="s">
        <v>6137</v>
      </c>
      <c r="E334" s="299"/>
      <c r="F334" s="300"/>
      <c r="G334" s="209"/>
      <c r="H334" s="206" t="s">
        <v>7284</v>
      </c>
    </row>
    <row r="335" spans="3:8" ht="6.75" hidden="1" customHeight="1" thickBot="1" x14ac:dyDescent="0.45">
      <c r="C335" s="191"/>
      <c r="D335" s="191"/>
      <c r="E335" s="192"/>
      <c r="F335" s="192"/>
      <c r="G335" s="192"/>
      <c r="H335" s="193"/>
    </row>
    <row r="336" spans="3:8" ht="83.25" hidden="1" customHeight="1" x14ac:dyDescent="0.4">
      <c r="C336" s="277" t="s">
        <v>7220</v>
      </c>
      <c r="D336" s="213" t="s">
        <v>6749</v>
      </c>
      <c r="E336" s="303"/>
      <c r="F336" s="304"/>
      <c r="G336" s="214"/>
      <c r="H336" s="215" t="s">
        <v>7370</v>
      </c>
    </row>
    <row r="337" spans="3:8" ht="60.75" hidden="1" customHeight="1" x14ac:dyDescent="0.4">
      <c r="C337" s="278"/>
      <c r="D337" s="144" t="s">
        <v>6137</v>
      </c>
      <c r="E337" s="295"/>
      <c r="F337" s="296"/>
      <c r="G337" s="104"/>
      <c r="H337" s="202" t="s">
        <v>7284</v>
      </c>
    </row>
    <row r="338" spans="3:8" ht="35.1" hidden="1" customHeight="1" x14ac:dyDescent="0.4">
      <c r="C338" s="207" t="s">
        <v>7416</v>
      </c>
      <c r="D338" s="145"/>
      <c r="E338" s="105"/>
      <c r="F338" s="106"/>
      <c r="G338" s="107" t="str">
        <f>TEXT(E338,"000")&amp;TEXT(F338,"0000")</f>
        <v>0000000</v>
      </c>
      <c r="H338" s="202" t="s">
        <v>7529</v>
      </c>
    </row>
    <row r="339" spans="3:8" ht="45.75" hidden="1" customHeight="1" x14ac:dyDescent="0.4">
      <c r="C339" s="281" t="s">
        <v>7221</v>
      </c>
      <c r="D339" s="144" t="s">
        <v>6749</v>
      </c>
      <c r="E339" s="283" t="str">
        <f>IF(E338="", "", IF(F338="", "", work!D204&amp;" "&amp;work!E204&amp;" "&amp;work!F204))</f>
        <v/>
      </c>
      <c r="F339" s="284"/>
      <c r="G339" s="107"/>
      <c r="H339" s="202" t="s">
        <v>7440</v>
      </c>
    </row>
    <row r="340" spans="3:8" ht="45.75" hidden="1" customHeight="1" x14ac:dyDescent="0.4">
      <c r="C340" s="282"/>
      <c r="D340" s="144" t="s">
        <v>6137</v>
      </c>
      <c r="E340" s="283" t="str">
        <f>IF(E338="", "", IF(F338="", "", work!D203&amp;" "&amp;work!E203&amp;" "&amp;work!F203))</f>
        <v/>
      </c>
      <c r="F340" s="284"/>
      <c r="G340" s="107"/>
      <c r="H340" s="202" t="s">
        <v>7440</v>
      </c>
    </row>
    <row r="341" spans="3:8" ht="35.1" hidden="1" customHeight="1" x14ac:dyDescent="0.4">
      <c r="C341" s="207" t="s">
        <v>7624</v>
      </c>
      <c r="D341" s="145"/>
      <c r="E341" s="279"/>
      <c r="F341" s="280"/>
      <c r="G341" s="104"/>
      <c r="H341" s="202" t="s">
        <v>7530</v>
      </c>
    </row>
    <row r="342" spans="3:8" ht="35.1" hidden="1" customHeight="1" x14ac:dyDescent="0.4">
      <c r="C342" s="281" t="s">
        <v>7666</v>
      </c>
      <c r="D342" s="144" t="s">
        <v>6749</v>
      </c>
      <c r="E342" s="279"/>
      <c r="F342" s="280"/>
      <c r="G342" s="108"/>
      <c r="H342" s="202" t="s">
        <v>7441</v>
      </c>
    </row>
    <row r="343" spans="3:8" ht="60.75" hidden="1" customHeight="1" x14ac:dyDescent="0.4">
      <c r="C343" s="282"/>
      <c r="D343" s="144" t="s">
        <v>6137</v>
      </c>
      <c r="E343" s="295"/>
      <c r="F343" s="296"/>
      <c r="G343" s="108"/>
      <c r="H343" s="202" t="s">
        <v>7284</v>
      </c>
    </row>
    <row r="344" spans="3:8" ht="35.1" hidden="1" customHeight="1" x14ac:dyDescent="0.4">
      <c r="C344" s="281" t="s">
        <v>7710</v>
      </c>
      <c r="D344" s="144" t="s">
        <v>6749</v>
      </c>
      <c r="E344" s="301"/>
      <c r="F344" s="302"/>
      <c r="G344" s="104"/>
      <c r="H344" s="202" t="s">
        <v>7531</v>
      </c>
    </row>
    <row r="345" spans="3:8" ht="60.75" hidden="1" customHeight="1" thickBot="1" x14ac:dyDescent="0.45">
      <c r="C345" s="287"/>
      <c r="D345" s="208" t="s">
        <v>6137</v>
      </c>
      <c r="E345" s="299"/>
      <c r="F345" s="300"/>
      <c r="G345" s="209"/>
      <c r="H345" s="206" t="s">
        <v>7284</v>
      </c>
    </row>
    <row r="346" spans="3:8" ht="6.75" hidden="1" customHeight="1" thickBot="1" x14ac:dyDescent="0.45">
      <c r="C346" s="191"/>
      <c r="D346" s="191"/>
      <c r="E346" s="192"/>
      <c r="F346" s="192"/>
      <c r="G346" s="192"/>
      <c r="H346" s="193"/>
    </row>
    <row r="347" spans="3:8" ht="83.25" hidden="1" customHeight="1" x14ac:dyDescent="0.4">
      <c r="C347" s="285" t="s">
        <v>7222</v>
      </c>
      <c r="D347" s="216" t="s">
        <v>6749</v>
      </c>
      <c r="E347" s="303"/>
      <c r="F347" s="304"/>
      <c r="G347" s="214"/>
      <c r="H347" s="215" t="s">
        <v>7371</v>
      </c>
    </row>
    <row r="348" spans="3:8" ht="60.75" hidden="1" customHeight="1" x14ac:dyDescent="0.4">
      <c r="C348" s="286"/>
      <c r="D348" s="141" t="s">
        <v>6137</v>
      </c>
      <c r="E348" s="295"/>
      <c r="F348" s="296"/>
      <c r="G348" s="104"/>
      <c r="H348" s="202" t="s">
        <v>7284</v>
      </c>
    </row>
    <row r="349" spans="3:8" ht="35.1" hidden="1" customHeight="1" x14ac:dyDescent="0.4">
      <c r="C349" s="217" t="s">
        <v>7417</v>
      </c>
      <c r="D349" s="143"/>
      <c r="E349" s="105"/>
      <c r="F349" s="106"/>
      <c r="G349" s="107" t="str">
        <f>TEXT(E349,"000")&amp;TEXT(F349,"0000")</f>
        <v>0000000</v>
      </c>
      <c r="H349" s="202" t="s">
        <v>7532</v>
      </c>
    </row>
    <row r="350" spans="3:8" ht="45.75" hidden="1" customHeight="1" x14ac:dyDescent="0.4">
      <c r="C350" s="271" t="s">
        <v>7223</v>
      </c>
      <c r="D350" s="141" t="s">
        <v>6749</v>
      </c>
      <c r="E350" s="283" t="str">
        <f>IF(E349="", "", IF(F349="", "", work!D210&amp;" "&amp;work!E210&amp;" "&amp;work!F210))</f>
        <v/>
      </c>
      <c r="F350" s="284"/>
      <c r="G350" s="107"/>
      <c r="H350" s="202" t="s">
        <v>7440</v>
      </c>
    </row>
    <row r="351" spans="3:8" ht="45.75" hidden="1" customHeight="1" x14ac:dyDescent="0.4">
      <c r="C351" s="272"/>
      <c r="D351" s="141" t="s">
        <v>6137</v>
      </c>
      <c r="E351" s="283" t="str">
        <f>IF(E349="", "", IF(F349="", "", work!D209&amp;" "&amp;work!E209&amp;" "&amp;work!F209))</f>
        <v/>
      </c>
      <c r="F351" s="284"/>
      <c r="G351" s="107"/>
      <c r="H351" s="202" t="s">
        <v>7440</v>
      </c>
    </row>
    <row r="352" spans="3:8" ht="35.1" hidden="1" customHeight="1" x14ac:dyDescent="0.4">
      <c r="C352" s="217" t="s">
        <v>7625</v>
      </c>
      <c r="D352" s="143"/>
      <c r="E352" s="279"/>
      <c r="F352" s="280"/>
      <c r="G352" s="104"/>
      <c r="H352" s="202" t="s">
        <v>7533</v>
      </c>
    </row>
    <row r="353" spans="3:8" ht="35.1" hidden="1" customHeight="1" x14ac:dyDescent="0.4">
      <c r="C353" s="271" t="s">
        <v>7667</v>
      </c>
      <c r="D353" s="141" t="s">
        <v>6749</v>
      </c>
      <c r="E353" s="279"/>
      <c r="F353" s="280"/>
      <c r="G353" s="108"/>
      <c r="H353" s="202" t="s">
        <v>7441</v>
      </c>
    </row>
    <row r="354" spans="3:8" ht="60.75" hidden="1" customHeight="1" x14ac:dyDescent="0.4">
      <c r="C354" s="272"/>
      <c r="D354" s="141" t="s">
        <v>6137</v>
      </c>
      <c r="E354" s="295"/>
      <c r="F354" s="296"/>
      <c r="G354" s="108"/>
      <c r="H354" s="202" t="s">
        <v>7284</v>
      </c>
    </row>
    <row r="355" spans="3:8" ht="35.1" hidden="1" customHeight="1" x14ac:dyDescent="0.4">
      <c r="C355" s="271" t="s">
        <v>7711</v>
      </c>
      <c r="D355" s="141" t="s">
        <v>6749</v>
      </c>
      <c r="E355" s="301"/>
      <c r="F355" s="302"/>
      <c r="G355" s="104"/>
      <c r="H355" s="202" t="s">
        <v>7534</v>
      </c>
    </row>
    <row r="356" spans="3:8" ht="60.75" hidden="1" customHeight="1" thickBot="1" x14ac:dyDescent="0.45">
      <c r="C356" s="276"/>
      <c r="D356" s="204" t="s">
        <v>6137</v>
      </c>
      <c r="E356" s="299"/>
      <c r="F356" s="300"/>
      <c r="G356" s="209"/>
      <c r="H356" s="206" t="s">
        <v>7284</v>
      </c>
    </row>
    <row r="357" spans="3:8" ht="6.75" hidden="1" customHeight="1" thickBot="1" x14ac:dyDescent="0.45">
      <c r="C357" s="191"/>
      <c r="D357" s="191"/>
      <c r="E357" s="192"/>
      <c r="F357" s="192"/>
      <c r="G357" s="192"/>
      <c r="H357" s="193"/>
    </row>
    <row r="358" spans="3:8" ht="83.25" hidden="1" customHeight="1" x14ac:dyDescent="0.4">
      <c r="C358" s="277" t="s">
        <v>7224</v>
      </c>
      <c r="D358" s="213" t="s">
        <v>6749</v>
      </c>
      <c r="E358" s="303"/>
      <c r="F358" s="304"/>
      <c r="G358" s="214"/>
      <c r="H358" s="215" t="s">
        <v>7372</v>
      </c>
    </row>
    <row r="359" spans="3:8" ht="60.75" hidden="1" customHeight="1" x14ac:dyDescent="0.4">
      <c r="C359" s="278"/>
      <c r="D359" s="144" t="s">
        <v>6137</v>
      </c>
      <c r="E359" s="295"/>
      <c r="F359" s="296"/>
      <c r="G359" s="104"/>
      <c r="H359" s="202" t="s">
        <v>7284</v>
      </c>
    </row>
    <row r="360" spans="3:8" ht="35.1" hidden="1" customHeight="1" x14ac:dyDescent="0.4">
      <c r="C360" s="207" t="s">
        <v>7418</v>
      </c>
      <c r="D360" s="145"/>
      <c r="E360" s="105"/>
      <c r="F360" s="106"/>
      <c r="G360" s="107" t="str">
        <f>TEXT(E360,"000")&amp;TEXT(F360,"0000")</f>
        <v>0000000</v>
      </c>
      <c r="H360" s="202" t="s">
        <v>7535</v>
      </c>
    </row>
    <row r="361" spans="3:8" ht="45.75" hidden="1" customHeight="1" x14ac:dyDescent="0.4">
      <c r="C361" s="281" t="s">
        <v>7225</v>
      </c>
      <c r="D361" s="144" t="s">
        <v>6749</v>
      </c>
      <c r="E361" s="283" t="str">
        <f>IF(E360="", "", IF(F360="", "", work!D216&amp;" "&amp;work!E216&amp;" "&amp;work!F216))</f>
        <v/>
      </c>
      <c r="F361" s="284"/>
      <c r="G361" s="107"/>
      <c r="H361" s="202" t="s">
        <v>7440</v>
      </c>
    </row>
    <row r="362" spans="3:8" ht="45.75" hidden="1" customHeight="1" x14ac:dyDescent="0.4">
      <c r="C362" s="282"/>
      <c r="D362" s="144" t="s">
        <v>6137</v>
      </c>
      <c r="E362" s="283" t="str">
        <f>IF(E360="", "", IF(F360="", "", work!D215&amp;" "&amp;work!E215&amp;" "&amp;work!F215))</f>
        <v/>
      </c>
      <c r="F362" s="284"/>
      <c r="G362" s="107"/>
      <c r="H362" s="202" t="s">
        <v>7440</v>
      </c>
    </row>
    <row r="363" spans="3:8" ht="35.1" hidden="1" customHeight="1" x14ac:dyDescent="0.4">
      <c r="C363" s="207" t="s">
        <v>7626</v>
      </c>
      <c r="D363" s="145"/>
      <c r="E363" s="279"/>
      <c r="F363" s="280"/>
      <c r="G363" s="104"/>
      <c r="H363" s="202" t="s">
        <v>7536</v>
      </c>
    </row>
    <row r="364" spans="3:8" ht="35.1" hidden="1" customHeight="1" x14ac:dyDescent="0.4">
      <c r="C364" s="281" t="s">
        <v>7668</v>
      </c>
      <c r="D364" s="144" t="s">
        <v>6749</v>
      </c>
      <c r="E364" s="279"/>
      <c r="F364" s="280"/>
      <c r="G364" s="108"/>
      <c r="H364" s="202" t="s">
        <v>7441</v>
      </c>
    </row>
    <row r="365" spans="3:8" ht="60.75" hidden="1" customHeight="1" x14ac:dyDescent="0.4">
      <c r="C365" s="282"/>
      <c r="D365" s="144" t="s">
        <v>6137</v>
      </c>
      <c r="E365" s="295"/>
      <c r="F365" s="296"/>
      <c r="G365" s="108"/>
      <c r="H365" s="202" t="s">
        <v>7284</v>
      </c>
    </row>
    <row r="366" spans="3:8" ht="35.1" hidden="1" customHeight="1" x14ac:dyDescent="0.4">
      <c r="C366" s="281" t="s">
        <v>7712</v>
      </c>
      <c r="D366" s="144" t="s">
        <v>6749</v>
      </c>
      <c r="E366" s="301"/>
      <c r="F366" s="302"/>
      <c r="G366" s="104"/>
      <c r="H366" s="202" t="s">
        <v>7537</v>
      </c>
    </row>
    <row r="367" spans="3:8" ht="60.75" hidden="1" customHeight="1" thickBot="1" x14ac:dyDescent="0.45">
      <c r="C367" s="287"/>
      <c r="D367" s="208" t="s">
        <v>6137</v>
      </c>
      <c r="E367" s="299"/>
      <c r="F367" s="300"/>
      <c r="G367" s="209"/>
      <c r="H367" s="206" t="s">
        <v>7284</v>
      </c>
    </row>
    <row r="368" spans="3:8" ht="6.75" hidden="1" customHeight="1" thickBot="1" x14ac:dyDescent="0.45">
      <c r="C368" s="191"/>
      <c r="D368" s="191"/>
      <c r="E368" s="192"/>
      <c r="F368" s="192"/>
      <c r="G368" s="192"/>
      <c r="H368" s="193"/>
    </row>
    <row r="369" spans="3:8" ht="83.25" hidden="1" customHeight="1" x14ac:dyDescent="0.4">
      <c r="C369" s="285" t="s">
        <v>7226</v>
      </c>
      <c r="D369" s="216" t="s">
        <v>6749</v>
      </c>
      <c r="E369" s="303"/>
      <c r="F369" s="304"/>
      <c r="G369" s="214"/>
      <c r="H369" s="215" t="s">
        <v>7373</v>
      </c>
    </row>
    <row r="370" spans="3:8" ht="60.75" hidden="1" customHeight="1" x14ac:dyDescent="0.4">
      <c r="C370" s="286"/>
      <c r="D370" s="141" t="s">
        <v>6137</v>
      </c>
      <c r="E370" s="295"/>
      <c r="F370" s="296"/>
      <c r="G370" s="104"/>
      <c r="H370" s="202" t="s">
        <v>7284</v>
      </c>
    </row>
    <row r="371" spans="3:8" ht="35.1" hidden="1" customHeight="1" x14ac:dyDescent="0.4">
      <c r="C371" s="217" t="s">
        <v>7419</v>
      </c>
      <c r="D371" s="143"/>
      <c r="E371" s="105"/>
      <c r="F371" s="106"/>
      <c r="G371" s="107" t="str">
        <f>TEXT(E371,"000")&amp;TEXT(F371,"0000")</f>
        <v>0000000</v>
      </c>
      <c r="H371" s="202" t="s">
        <v>7538</v>
      </c>
    </row>
    <row r="372" spans="3:8" ht="45.75" hidden="1" customHeight="1" x14ac:dyDescent="0.4">
      <c r="C372" s="271" t="s">
        <v>7227</v>
      </c>
      <c r="D372" s="141" t="s">
        <v>6749</v>
      </c>
      <c r="E372" s="283" t="str">
        <f>IF(E371="", "", IF(F371="", "", work!D222&amp;" "&amp;work!E222&amp;" "&amp;work!F222))</f>
        <v/>
      </c>
      <c r="F372" s="284"/>
      <c r="G372" s="107"/>
      <c r="H372" s="202" t="s">
        <v>7440</v>
      </c>
    </row>
    <row r="373" spans="3:8" ht="45.75" hidden="1" customHeight="1" x14ac:dyDescent="0.4">
      <c r="C373" s="272"/>
      <c r="D373" s="141" t="s">
        <v>6137</v>
      </c>
      <c r="E373" s="283" t="str">
        <f>IF(E371="", "", IF(F371="", "", work!D221&amp;" "&amp;work!E221&amp;" "&amp;work!F221))</f>
        <v/>
      </c>
      <c r="F373" s="284"/>
      <c r="G373" s="107"/>
      <c r="H373" s="202" t="s">
        <v>7440</v>
      </c>
    </row>
    <row r="374" spans="3:8" ht="35.1" hidden="1" customHeight="1" x14ac:dyDescent="0.4">
      <c r="C374" s="217" t="s">
        <v>7627</v>
      </c>
      <c r="D374" s="143"/>
      <c r="E374" s="279"/>
      <c r="F374" s="280"/>
      <c r="G374" s="104"/>
      <c r="H374" s="202" t="s">
        <v>7539</v>
      </c>
    </row>
    <row r="375" spans="3:8" ht="35.1" hidden="1" customHeight="1" x14ac:dyDescent="0.4">
      <c r="C375" s="271" t="s">
        <v>7669</v>
      </c>
      <c r="D375" s="141" t="s">
        <v>6749</v>
      </c>
      <c r="E375" s="279"/>
      <c r="F375" s="280"/>
      <c r="G375" s="108"/>
      <c r="H375" s="202" t="s">
        <v>7441</v>
      </c>
    </row>
    <row r="376" spans="3:8" ht="60.75" hidden="1" customHeight="1" x14ac:dyDescent="0.4">
      <c r="C376" s="272"/>
      <c r="D376" s="141" t="s">
        <v>6137</v>
      </c>
      <c r="E376" s="295"/>
      <c r="F376" s="296"/>
      <c r="G376" s="108"/>
      <c r="H376" s="202" t="s">
        <v>7284</v>
      </c>
    </row>
    <row r="377" spans="3:8" ht="35.1" hidden="1" customHeight="1" x14ac:dyDescent="0.4">
      <c r="C377" s="271" t="s">
        <v>7713</v>
      </c>
      <c r="D377" s="141" t="s">
        <v>6749</v>
      </c>
      <c r="E377" s="301"/>
      <c r="F377" s="302"/>
      <c r="G377" s="104"/>
      <c r="H377" s="202" t="s">
        <v>7540</v>
      </c>
    </row>
    <row r="378" spans="3:8" ht="60.75" hidden="1" customHeight="1" thickBot="1" x14ac:dyDescent="0.45">
      <c r="C378" s="276"/>
      <c r="D378" s="204" t="s">
        <v>6137</v>
      </c>
      <c r="E378" s="299"/>
      <c r="F378" s="300"/>
      <c r="G378" s="209"/>
      <c r="H378" s="206" t="s">
        <v>7284</v>
      </c>
    </row>
    <row r="379" spans="3:8" ht="6.75" hidden="1" customHeight="1" thickBot="1" x14ac:dyDescent="0.45">
      <c r="C379" s="191"/>
      <c r="D379" s="191"/>
      <c r="E379" s="192"/>
      <c r="F379" s="192"/>
      <c r="G379" s="192"/>
      <c r="H379" s="193"/>
    </row>
    <row r="380" spans="3:8" ht="83.25" hidden="1" customHeight="1" x14ac:dyDescent="0.4">
      <c r="C380" s="277" t="s">
        <v>7228</v>
      </c>
      <c r="D380" s="213" t="s">
        <v>6749</v>
      </c>
      <c r="E380" s="303"/>
      <c r="F380" s="304"/>
      <c r="G380" s="214"/>
      <c r="H380" s="215" t="s">
        <v>7374</v>
      </c>
    </row>
    <row r="381" spans="3:8" ht="60.75" hidden="1" customHeight="1" x14ac:dyDescent="0.4">
      <c r="C381" s="278"/>
      <c r="D381" s="144" t="s">
        <v>6137</v>
      </c>
      <c r="E381" s="295"/>
      <c r="F381" s="296"/>
      <c r="G381" s="104"/>
      <c r="H381" s="202" t="s">
        <v>7284</v>
      </c>
    </row>
    <row r="382" spans="3:8" ht="35.1" hidden="1" customHeight="1" x14ac:dyDescent="0.4">
      <c r="C382" s="207" t="s">
        <v>7420</v>
      </c>
      <c r="D382" s="145"/>
      <c r="E382" s="105"/>
      <c r="F382" s="106"/>
      <c r="G382" s="107" t="str">
        <f>TEXT(E382,"000")&amp;TEXT(F382,"0000")</f>
        <v>0000000</v>
      </c>
      <c r="H382" s="202" t="s">
        <v>7541</v>
      </c>
    </row>
    <row r="383" spans="3:8" ht="45.75" hidden="1" customHeight="1" x14ac:dyDescent="0.4">
      <c r="C383" s="281" t="s">
        <v>7229</v>
      </c>
      <c r="D383" s="144" t="s">
        <v>6749</v>
      </c>
      <c r="E383" s="283" t="str">
        <f>IF(E382="", "", IF(F382="", "", work!D228&amp;" "&amp;work!E228&amp;" "&amp;work!F228))</f>
        <v/>
      </c>
      <c r="F383" s="284"/>
      <c r="G383" s="107"/>
      <c r="H383" s="202" t="s">
        <v>7440</v>
      </c>
    </row>
    <row r="384" spans="3:8" ht="45.75" hidden="1" customHeight="1" x14ac:dyDescent="0.4">
      <c r="C384" s="282"/>
      <c r="D384" s="144" t="s">
        <v>6137</v>
      </c>
      <c r="E384" s="283" t="str">
        <f>IF(E382="", "", IF(F382="", "", work!D227&amp;" "&amp;work!E227&amp;" "&amp;work!F227))</f>
        <v/>
      </c>
      <c r="F384" s="284"/>
      <c r="G384" s="107"/>
      <c r="H384" s="202" t="s">
        <v>7440</v>
      </c>
    </row>
    <row r="385" spans="3:8" ht="35.1" hidden="1" customHeight="1" x14ac:dyDescent="0.4">
      <c r="C385" s="207" t="s">
        <v>7628</v>
      </c>
      <c r="D385" s="145"/>
      <c r="E385" s="279"/>
      <c r="F385" s="280"/>
      <c r="G385" s="104"/>
      <c r="H385" s="202" t="s">
        <v>7542</v>
      </c>
    </row>
    <row r="386" spans="3:8" ht="35.1" hidden="1" customHeight="1" x14ac:dyDescent="0.4">
      <c r="C386" s="281" t="s">
        <v>7670</v>
      </c>
      <c r="D386" s="144" t="s">
        <v>6749</v>
      </c>
      <c r="E386" s="279"/>
      <c r="F386" s="280"/>
      <c r="G386" s="108"/>
      <c r="H386" s="202" t="s">
        <v>7441</v>
      </c>
    </row>
    <row r="387" spans="3:8" ht="60.75" hidden="1" customHeight="1" x14ac:dyDescent="0.4">
      <c r="C387" s="282"/>
      <c r="D387" s="144" t="s">
        <v>6137</v>
      </c>
      <c r="E387" s="295"/>
      <c r="F387" s="296"/>
      <c r="G387" s="108"/>
      <c r="H387" s="202" t="s">
        <v>7284</v>
      </c>
    </row>
    <row r="388" spans="3:8" ht="35.1" hidden="1" customHeight="1" x14ac:dyDescent="0.4">
      <c r="C388" s="281" t="s">
        <v>7714</v>
      </c>
      <c r="D388" s="144" t="s">
        <v>6749</v>
      </c>
      <c r="E388" s="301"/>
      <c r="F388" s="302"/>
      <c r="G388" s="104"/>
      <c r="H388" s="202" t="s">
        <v>7543</v>
      </c>
    </row>
    <row r="389" spans="3:8" ht="60.75" hidden="1" customHeight="1" thickBot="1" x14ac:dyDescent="0.45">
      <c r="C389" s="287"/>
      <c r="D389" s="208" t="s">
        <v>6137</v>
      </c>
      <c r="E389" s="299"/>
      <c r="F389" s="300"/>
      <c r="G389" s="209"/>
      <c r="H389" s="206" t="s">
        <v>7284</v>
      </c>
    </row>
    <row r="390" spans="3:8" ht="6.75" hidden="1" customHeight="1" thickBot="1" x14ac:dyDescent="0.45">
      <c r="C390" s="191"/>
      <c r="D390" s="191"/>
      <c r="E390" s="192"/>
      <c r="F390" s="192"/>
      <c r="G390" s="192"/>
      <c r="H390" s="193"/>
    </row>
    <row r="391" spans="3:8" ht="83.25" hidden="1" customHeight="1" x14ac:dyDescent="0.4">
      <c r="C391" s="285" t="s">
        <v>7230</v>
      </c>
      <c r="D391" s="216" t="s">
        <v>6749</v>
      </c>
      <c r="E391" s="303"/>
      <c r="F391" s="304"/>
      <c r="G391" s="214"/>
      <c r="H391" s="215" t="s">
        <v>7375</v>
      </c>
    </row>
    <row r="392" spans="3:8" ht="60.75" hidden="1" customHeight="1" x14ac:dyDescent="0.4">
      <c r="C392" s="286"/>
      <c r="D392" s="141" t="s">
        <v>6137</v>
      </c>
      <c r="E392" s="295"/>
      <c r="F392" s="296"/>
      <c r="G392" s="104"/>
      <c r="H392" s="202" t="s">
        <v>7284</v>
      </c>
    </row>
    <row r="393" spans="3:8" ht="35.1" hidden="1" customHeight="1" x14ac:dyDescent="0.4">
      <c r="C393" s="217" t="s">
        <v>7421</v>
      </c>
      <c r="D393" s="143"/>
      <c r="E393" s="105"/>
      <c r="F393" s="106"/>
      <c r="G393" s="107" t="str">
        <f>TEXT(E393,"000")&amp;TEXT(F393,"0000")</f>
        <v>0000000</v>
      </c>
      <c r="H393" s="202" t="s">
        <v>7544</v>
      </c>
    </row>
    <row r="394" spans="3:8" ht="45.75" hidden="1" customHeight="1" x14ac:dyDescent="0.4">
      <c r="C394" s="271" t="s">
        <v>7231</v>
      </c>
      <c r="D394" s="141" t="s">
        <v>6749</v>
      </c>
      <c r="E394" s="283" t="str">
        <f>IF(E393="", "", IF(F393="", "", work!D234&amp;" "&amp;work!E234&amp;" "&amp;work!F234))</f>
        <v/>
      </c>
      <c r="F394" s="284"/>
      <c r="G394" s="107"/>
      <c r="H394" s="202" t="s">
        <v>7440</v>
      </c>
    </row>
    <row r="395" spans="3:8" ht="45.75" hidden="1" customHeight="1" x14ac:dyDescent="0.4">
      <c r="C395" s="272"/>
      <c r="D395" s="141" t="s">
        <v>6137</v>
      </c>
      <c r="E395" s="283" t="str">
        <f>IF(E393="", "", IF(F393="", "", work!D233&amp;" "&amp;work!E233&amp;" "&amp;work!F233))</f>
        <v/>
      </c>
      <c r="F395" s="284"/>
      <c r="G395" s="107"/>
      <c r="H395" s="202" t="s">
        <v>7440</v>
      </c>
    </row>
    <row r="396" spans="3:8" ht="35.1" hidden="1" customHeight="1" x14ac:dyDescent="0.4">
      <c r="C396" s="217" t="s">
        <v>7629</v>
      </c>
      <c r="D396" s="143"/>
      <c r="E396" s="279"/>
      <c r="F396" s="280"/>
      <c r="G396" s="104"/>
      <c r="H396" s="202" t="s">
        <v>7545</v>
      </c>
    </row>
    <row r="397" spans="3:8" ht="35.1" hidden="1" customHeight="1" x14ac:dyDescent="0.4">
      <c r="C397" s="271" t="s">
        <v>7671</v>
      </c>
      <c r="D397" s="141" t="s">
        <v>6749</v>
      </c>
      <c r="E397" s="279"/>
      <c r="F397" s="280"/>
      <c r="G397" s="108"/>
      <c r="H397" s="202" t="s">
        <v>7441</v>
      </c>
    </row>
    <row r="398" spans="3:8" ht="60.75" hidden="1" customHeight="1" x14ac:dyDescent="0.4">
      <c r="C398" s="272"/>
      <c r="D398" s="141" t="s">
        <v>6137</v>
      </c>
      <c r="E398" s="295"/>
      <c r="F398" s="296"/>
      <c r="G398" s="108"/>
      <c r="H398" s="202" t="s">
        <v>7284</v>
      </c>
    </row>
    <row r="399" spans="3:8" ht="35.1" hidden="1" customHeight="1" x14ac:dyDescent="0.4">
      <c r="C399" s="271" t="s">
        <v>7715</v>
      </c>
      <c r="D399" s="141" t="s">
        <v>6749</v>
      </c>
      <c r="E399" s="301"/>
      <c r="F399" s="302"/>
      <c r="G399" s="104"/>
      <c r="H399" s="202" t="s">
        <v>7546</v>
      </c>
    </row>
    <row r="400" spans="3:8" ht="60.75" hidden="1" customHeight="1" thickBot="1" x14ac:dyDescent="0.45">
      <c r="C400" s="276"/>
      <c r="D400" s="204" t="s">
        <v>6137</v>
      </c>
      <c r="E400" s="299"/>
      <c r="F400" s="300"/>
      <c r="G400" s="209"/>
      <c r="H400" s="206" t="s">
        <v>7284</v>
      </c>
    </row>
    <row r="401" spans="3:8" ht="6.75" hidden="1" customHeight="1" thickBot="1" x14ac:dyDescent="0.45">
      <c r="C401" s="191"/>
      <c r="D401" s="191"/>
      <c r="E401" s="192"/>
      <c r="F401" s="192"/>
      <c r="G401" s="192"/>
      <c r="H401" s="193"/>
    </row>
    <row r="402" spans="3:8" ht="83.25" hidden="1" customHeight="1" x14ac:dyDescent="0.4">
      <c r="C402" s="277" t="s">
        <v>7232</v>
      </c>
      <c r="D402" s="213" t="s">
        <v>6749</v>
      </c>
      <c r="E402" s="303"/>
      <c r="F402" s="304"/>
      <c r="G402" s="214"/>
      <c r="H402" s="215" t="s">
        <v>7376</v>
      </c>
    </row>
    <row r="403" spans="3:8" ht="60.75" hidden="1" customHeight="1" x14ac:dyDescent="0.4">
      <c r="C403" s="278"/>
      <c r="D403" s="144" t="s">
        <v>6137</v>
      </c>
      <c r="E403" s="295"/>
      <c r="F403" s="296"/>
      <c r="G403" s="104"/>
      <c r="H403" s="202" t="s">
        <v>7284</v>
      </c>
    </row>
    <row r="404" spans="3:8" ht="35.1" hidden="1" customHeight="1" x14ac:dyDescent="0.4">
      <c r="C404" s="207" t="s">
        <v>7422</v>
      </c>
      <c r="D404" s="145"/>
      <c r="E404" s="105"/>
      <c r="F404" s="106"/>
      <c r="G404" s="107" t="str">
        <f>TEXT(E404,"000")&amp;TEXT(F404,"0000")</f>
        <v>0000000</v>
      </c>
      <c r="H404" s="202" t="s">
        <v>7547</v>
      </c>
    </row>
    <row r="405" spans="3:8" ht="45.75" hidden="1" customHeight="1" x14ac:dyDescent="0.4">
      <c r="C405" s="281" t="s">
        <v>7233</v>
      </c>
      <c r="D405" s="144" t="s">
        <v>6749</v>
      </c>
      <c r="E405" s="283" t="str">
        <f>IF(E404="", "", IF(F404="", "", work!D240&amp;" "&amp;work!E240&amp;" "&amp;work!F240))</f>
        <v/>
      </c>
      <c r="F405" s="284"/>
      <c r="G405" s="107"/>
      <c r="H405" s="202" t="s">
        <v>7440</v>
      </c>
    </row>
    <row r="406" spans="3:8" ht="45.75" hidden="1" customHeight="1" x14ac:dyDescent="0.4">
      <c r="C406" s="282"/>
      <c r="D406" s="144" t="s">
        <v>6137</v>
      </c>
      <c r="E406" s="283" t="str">
        <f>IF(E404="", "", IF(F404="", "", work!D239&amp;" "&amp;work!E239&amp;" "&amp;work!F239))</f>
        <v/>
      </c>
      <c r="F406" s="284"/>
      <c r="G406" s="107"/>
      <c r="H406" s="202" t="s">
        <v>7440</v>
      </c>
    </row>
    <row r="407" spans="3:8" ht="35.1" hidden="1" customHeight="1" x14ac:dyDescent="0.4">
      <c r="C407" s="207" t="s">
        <v>7630</v>
      </c>
      <c r="D407" s="145"/>
      <c r="E407" s="279"/>
      <c r="F407" s="280"/>
      <c r="G407" s="104"/>
      <c r="H407" s="202" t="s">
        <v>7548</v>
      </c>
    </row>
    <row r="408" spans="3:8" ht="35.1" hidden="1" customHeight="1" x14ac:dyDescent="0.4">
      <c r="C408" s="281" t="s">
        <v>7672</v>
      </c>
      <c r="D408" s="144" t="s">
        <v>6749</v>
      </c>
      <c r="E408" s="279"/>
      <c r="F408" s="280"/>
      <c r="G408" s="108"/>
      <c r="H408" s="202" t="s">
        <v>7441</v>
      </c>
    </row>
    <row r="409" spans="3:8" ht="60.75" hidden="1" customHeight="1" x14ac:dyDescent="0.4">
      <c r="C409" s="282"/>
      <c r="D409" s="144" t="s">
        <v>6137</v>
      </c>
      <c r="E409" s="295"/>
      <c r="F409" s="296"/>
      <c r="G409" s="108"/>
      <c r="H409" s="202" t="s">
        <v>7284</v>
      </c>
    </row>
    <row r="410" spans="3:8" ht="35.1" hidden="1" customHeight="1" x14ac:dyDescent="0.4">
      <c r="C410" s="281" t="s">
        <v>7716</v>
      </c>
      <c r="D410" s="144" t="s">
        <v>6749</v>
      </c>
      <c r="E410" s="301"/>
      <c r="F410" s="302"/>
      <c r="G410" s="104"/>
      <c r="H410" s="202" t="s">
        <v>7549</v>
      </c>
    </row>
    <row r="411" spans="3:8" ht="60.75" hidden="1" customHeight="1" thickBot="1" x14ac:dyDescent="0.45">
      <c r="C411" s="287"/>
      <c r="D411" s="208" t="s">
        <v>6137</v>
      </c>
      <c r="E411" s="299"/>
      <c r="F411" s="300"/>
      <c r="G411" s="209"/>
      <c r="H411" s="206" t="s">
        <v>7284</v>
      </c>
    </row>
    <row r="412" spans="3:8" ht="6.75" hidden="1" customHeight="1" thickBot="1" x14ac:dyDescent="0.45">
      <c r="C412" s="191"/>
      <c r="D412" s="191"/>
      <c r="E412" s="192"/>
      <c r="F412" s="192"/>
      <c r="G412" s="192"/>
      <c r="H412" s="193"/>
    </row>
    <row r="413" spans="3:8" ht="83.25" hidden="1" customHeight="1" x14ac:dyDescent="0.4">
      <c r="C413" s="285" t="s">
        <v>7234</v>
      </c>
      <c r="D413" s="216" t="s">
        <v>6749</v>
      </c>
      <c r="E413" s="303"/>
      <c r="F413" s="304"/>
      <c r="G413" s="214"/>
      <c r="H413" s="215" t="s">
        <v>7377</v>
      </c>
    </row>
    <row r="414" spans="3:8" ht="60.75" hidden="1" customHeight="1" x14ac:dyDescent="0.4">
      <c r="C414" s="286"/>
      <c r="D414" s="141" t="s">
        <v>6137</v>
      </c>
      <c r="E414" s="295"/>
      <c r="F414" s="296"/>
      <c r="G414" s="104"/>
      <c r="H414" s="202" t="s">
        <v>7284</v>
      </c>
    </row>
    <row r="415" spans="3:8" ht="35.1" hidden="1" customHeight="1" x14ac:dyDescent="0.4">
      <c r="C415" s="217" t="s">
        <v>7423</v>
      </c>
      <c r="D415" s="143"/>
      <c r="E415" s="105"/>
      <c r="F415" s="106"/>
      <c r="G415" s="107" t="str">
        <f>TEXT(E415,"000")&amp;TEXT(F415,"0000")</f>
        <v>0000000</v>
      </c>
      <c r="H415" s="202" t="s">
        <v>7550</v>
      </c>
    </row>
    <row r="416" spans="3:8" ht="45.75" hidden="1" customHeight="1" x14ac:dyDescent="0.4">
      <c r="C416" s="271" t="s">
        <v>7235</v>
      </c>
      <c r="D416" s="141" t="s">
        <v>6749</v>
      </c>
      <c r="E416" s="283" t="str">
        <f>IF(E415="", "", IF(F415="", "", work!D246&amp;" "&amp;work!E246&amp;" "&amp;work!F246))</f>
        <v/>
      </c>
      <c r="F416" s="284"/>
      <c r="G416" s="107"/>
      <c r="H416" s="202" t="s">
        <v>7440</v>
      </c>
    </row>
    <row r="417" spans="3:8" ht="45.75" hidden="1" customHeight="1" x14ac:dyDescent="0.4">
      <c r="C417" s="272"/>
      <c r="D417" s="141" t="s">
        <v>6137</v>
      </c>
      <c r="E417" s="283" t="str">
        <f>IF(E415="", "", IF(F415="", "", work!D245&amp;" "&amp;work!E245&amp;" "&amp;work!F245))</f>
        <v/>
      </c>
      <c r="F417" s="284"/>
      <c r="G417" s="107"/>
      <c r="H417" s="202" t="s">
        <v>7440</v>
      </c>
    </row>
    <row r="418" spans="3:8" ht="35.1" hidden="1" customHeight="1" x14ac:dyDescent="0.4">
      <c r="C418" s="217" t="s">
        <v>7631</v>
      </c>
      <c r="D418" s="143"/>
      <c r="E418" s="279"/>
      <c r="F418" s="280"/>
      <c r="G418" s="104"/>
      <c r="H418" s="202" t="s">
        <v>7551</v>
      </c>
    </row>
    <row r="419" spans="3:8" ht="35.1" hidden="1" customHeight="1" x14ac:dyDescent="0.4">
      <c r="C419" s="271" t="s">
        <v>7673</v>
      </c>
      <c r="D419" s="141" t="s">
        <v>6749</v>
      </c>
      <c r="E419" s="279"/>
      <c r="F419" s="280"/>
      <c r="G419" s="108"/>
      <c r="H419" s="202" t="s">
        <v>7441</v>
      </c>
    </row>
    <row r="420" spans="3:8" ht="60.75" hidden="1" customHeight="1" x14ac:dyDescent="0.4">
      <c r="C420" s="272"/>
      <c r="D420" s="141" t="s">
        <v>6137</v>
      </c>
      <c r="E420" s="295"/>
      <c r="F420" s="296"/>
      <c r="G420" s="108"/>
      <c r="H420" s="202" t="s">
        <v>7284</v>
      </c>
    </row>
    <row r="421" spans="3:8" ht="35.1" hidden="1" customHeight="1" x14ac:dyDescent="0.4">
      <c r="C421" s="271" t="s">
        <v>7717</v>
      </c>
      <c r="D421" s="141" t="s">
        <v>6749</v>
      </c>
      <c r="E421" s="301"/>
      <c r="F421" s="302"/>
      <c r="G421" s="104"/>
      <c r="H421" s="202" t="s">
        <v>7552</v>
      </c>
    </row>
    <row r="422" spans="3:8" ht="60.75" hidden="1" customHeight="1" thickBot="1" x14ac:dyDescent="0.45">
      <c r="C422" s="276"/>
      <c r="D422" s="204" t="s">
        <v>6137</v>
      </c>
      <c r="E422" s="299"/>
      <c r="F422" s="300"/>
      <c r="G422" s="209"/>
      <c r="H422" s="206" t="s">
        <v>7284</v>
      </c>
    </row>
    <row r="423" spans="3:8" ht="6.75" hidden="1" customHeight="1" thickBot="1" x14ac:dyDescent="0.45">
      <c r="C423" s="191"/>
      <c r="D423" s="191"/>
      <c r="E423" s="192"/>
      <c r="F423" s="192"/>
      <c r="G423" s="192"/>
      <c r="H423" s="193"/>
    </row>
    <row r="424" spans="3:8" ht="83.25" hidden="1" customHeight="1" x14ac:dyDescent="0.4">
      <c r="C424" s="277" t="s">
        <v>7236</v>
      </c>
      <c r="D424" s="213" t="s">
        <v>6749</v>
      </c>
      <c r="E424" s="303"/>
      <c r="F424" s="304"/>
      <c r="G424" s="214"/>
      <c r="H424" s="215" t="s">
        <v>7378</v>
      </c>
    </row>
    <row r="425" spans="3:8" ht="60.75" hidden="1" customHeight="1" x14ac:dyDescent="0.4">
      <c r="C425" s="278"/>
      <c r="D425" s="144" t="s">
        <v>6137</v>
      </c>
      <c r="E425" s="295"/>
      <c r="F425" s="296"/>
      <c r="G425" s="104"/>
      <c r="H425" s="202" t="s">
        <v>7284</v>
      </c>
    </row>
    <row r="426" spans="3:8" ht="35.1" hidden="1" customHeight="1" x14ac:dyDescent="0.4">
      <c r="C426" s="207" t="s">
        <v>7424</v>
      </c>
      <c r="D426" s="145"/>
      <c r="E426" s="105"/>
      <c r="F426" s="106"/>
      <c r="G426" s="107" t="str">
        <f>TEXT(E426,"000")&amp;TEXT(F426,"0000")</f>
        <v>0000000</v>
      </c>
      <c r="H426" s="202" t="s">
        <v>7553</v>
      </c>
    </row>
    <row r="427" spans="3:8" ht="45.75" hidden="1" customHeight="1" x14ac:dyDescent="0.4">
      <c r="C427" s="281" t="s">
        <v>7237</v>
      </c>
      <c r="D427" s="144" t="s">
        <v>6749</v>
      </c>
      <c r="E427" s="283" t="str">
        <f>IF(E426="", "", IF(F426="", "", work!D252&amp;" "&amp;work!E252&amp;" "&amp;work!F252))</f>
        <v/>
      </c>
      <c r="F427" s="284"/>
      <c r="G427" s="107"/>
      <c r="H427" s="202" t="s">
        <v>7440</v>
      </c>
    </row>
    <row r="428" spans="3:8" ht="45.75" hidden="1" customHeight="1" x14ac:dyDescent="0.4">
      <c r="C428" s="282"/>
      <c r="D428" s="144" t="s">
        <v>6137</v>
      </c>
      <c r="E428" s="283" t="str">
        <f>IF(E426="", "", IF(F426="", "", work!D251&amp;" "&amp;work!E251&amp;" "&amp;work!F251))</f>
        <v/>
      </c>
      <c r="F428" s="284"/>
      <c r="G428" s="107"/>
      <c r="H428" s="202" t="s">
        <v>7440</v>
      </c>
    </row>
    <row r="429" spans="3:8" ht="35.1" hidden="1" customHeight="1" x14ac:dyDescent="0.4">
      <c r="C429" s="207" t="s">
        <v>7632</v>
      </c>
      <c r="D429" s="145"/>
      <c r="E429" s="279"/>
      <c r="F429" s="280"/>
      <c r="G429" s="104"/>
      <c r="H429" s="202" t="s">
        <v>7554</v>
      </c>
    </row>
    <row r="430" spans="3:8" ht="35.1" hidden="1" customHeight="1" x14ac:dyDescent="0.4">
      <c r="C430" s="281" t="s">
        <v>7674</v>
      </c>
      <c r="D430" s="144" t="s">
        <v>6749</v>
      </c>
      <c r="E430" s="279"/>
      <c r="F430" s="280"/>
      <c r="G430" s="108"/>
      <c r="H430" s="202" t="s">
        <v>7441</v>
      </c>
    </row>
    <row r="431" spans="3:8" ht="60.75" hidden="1" customHeight="1" x14ac:dyDescent="0.4">
      <c r="C431" s="282"/>
      <c r="D431" s="144" t="s">
        <v>6137</v>
      </c>
      <c r="E431" s="295"/>
      <c r="F431" s="296"/>
      <c r="G431" s="108"/>
      <c r="H431" s="202" t="s">
        <v>7284</v>
      </c>
    </row>
    <row r="432" spans="3:8" ht="35.1" hidden="1" customHeight="1" x14ac:dyDescent="0.4">
      <c r="C432" s="281" t="s">
        <v>7718</v>
      </c>
      <c r="D432" s="144" t="s">
        <v>6749</v>
      </c>
      <c r="E432" s="301"/>
      <c r="F432" s="302"/>
      <c r="G432" s="104"/>
      <c r="H432" s="202" t="s">
        <v>7555</v>
      </c>
    </row>
    <row r="433" spans="3:8" ht="60.75" hidden="1" customHeight="1" thickBot="1" x14ac:dyDescent="0.45">
      <c r="C433" s="287"/>
      <c r="D433" s="208" t="s">
        <v>6137</v>
      </c>
      <c r="E433" s="299"/>
      <c r="F433" s="300"/>
      <c r="G433" s="209"/>
      <c r="H433" s="206" t="s">
        <v>7284</v>
      </c>
    </row>
    <row r="434" spans="3:8" ht="6.75" hidden="1" customHeight="1" thickBot="1" x14ac:dyDescent="0.45">
      <c r="C434" s="191"/>
      <c r="D434" s="191"/>
      <c r="E434" s="192"/>
      <c r="F434" s="192"/>
      <c r="G434" s="192"/>
      <c r="H434" s="193"/>
    </row>
    <row r="435" spans="3:8" ht="83.25" hidden="1" customHeight="1" x14ac:dyDescent="0.4">
      <c r="C435" s="285" t="s">
        <v>7238</v>
      </c>
      <c r="D435" s="216" t="s">
        <v>6749</v>
      </c>
      <c r="E435" s="303"/>
      <c r="F435" s="304"/>
      <c r="G435" s="214"/>
      <c r="H435" s="215" t="s">
        <v>7379</v>
      </c>
    </row>
    <row r="436" spans="3:8" ht="60.75" hidden="1" customHeight="1" x14ac:dyDescent="0.4">
      <c r="C436" s="286"/>
      <c r="D436" s="141" t="s">
        <v>6137</v>
      </c>
      <c r="E436" s="295"/>
      <c r="F436" s="296"/>
      <c r="G436" s="104"/>
      <c r="H436" s="202" t="s">
        <v>7284</v>
      </c>
    </row>
    <row r="437" spans="3:8" ht="35.1" hidden="1" customHeight="1" x14ac:dyDescent="0.4">
      <c r="C437" s="217" t="s">
        <v>7425</v>
      </c>
      <c r="D437" s="143"/>
      <c r="E437" s="105"/>
      <c r="F437" s="106"/>
      <c r="G437" s="107" t="str">
        <f>TEXT(E437,"000")&amp;TEXT(F437,"0000")</f>
        <v>0000000</v>
      </c>
      <c r="H437" s="202" t="s">
        <v>7556</v>
      </c>
    </row>
    <row r="438" spans="3:8" ht="45.75" hidden="1" customHeight="1" x14ac:dyDescent="0.4">
      <c r="C438" s="271" t="s">
        <v>7239</v>
      </c>
      <c r="D438" s="141" t="s">
        <v>6749</v>
      </c>
      <c r="E438" s="283" t="str">
        <f>IF(E437="", "", IF(F437="", "", work!D258&amp;" "&amp;work!E258&amp;" "&amp;work!F258))</f>
        <v/>
      </c>
      <c r="F438" s="284"/>
      <c r="G438" s="107"/>
      <c r="H438" s="202" t="s">
        <v>7440</v>
      </c>
    </row>
    <row r="439" spans="3:8" ht="45.75" hidden="1" customHeight="1" x14ac:dyDescent="0.4">
      <c r="C439" s="272"/>
      <c r="D439" s="141" t="s">
        <v>6137</v>
      </c>
      <c r="E439" s="283" t="str">
        <f>IF(E437="", "", IF(F437="", "", work!D257&amp;" "&amp;work!E257&amp;" "&amp;work!F257))</f>
        <v/>
      </c>
      <c r="F439" s="284"/>
      <c r="G439" s="107"/>
      <c r="H439" s="202" t="s">
        <v>7440</v>
      </c>
    </row>
    <row r="440" spans="3:8" ht="35.1" hidden="1" customHeight="1" x14ac:dyDescent="0.4">
      <c r="C440" s="217" t="s">
        <v>7633</v>
      </c>
      <c r="D440" s="143"/>
      <c r="E440" s="279"/>
      <c r="F440" s="280"/>
      <c r="G440" s="104"/>
      <c r="H440" s="202" t="s">
        <v>7557</v>
      </c>
    </row>
    <row r="441" spans="3:8" ht="35.1" hidden="1" customHeight="1" x14ac:dyDescent="0.4">
      <c r="C441" s="271" t="s">
        <v>7675</v>
      </c>
      <c r="D441" s="141" t="s">
        <v>6749</v>
      </c>
      <c r="E441" s="279"/>
      <c r="F441" s="280"/>
      <c r="G441" s="108"/>
      <c r="H441" s="202" t="s">
        <v>7441</v>
      </c>
    </row>
    <row r="442" spans="3:8" ht="60.75" hidden="1" customHeight="1" x14ac:dyDescent="0.4">
      <c r="C442" s="272"/>
      <c r="D442" s="141" t="s">
        <v>6137</v>
      </c>
      <c r="E442" s="295"/>
      <c r="F442" s="296"/>
      <c r="G442" s="108"/>
      <c r="H442" s="202" t="s">
        <v>7284</v>
      </c>
    </row>
    <row r="443" spans="3:8" ht="35.1" hidden="1" customHeight="1" x14ac:dyDescent="0.4">
      <c r="C443" s="271" t="s">
        <v>7719</v>
      </c>
      <c r="D443" s="141" t="s">
        <v>6749</v>
      </c>
      <c r="E443" s="301"/>
      <c r="F443" s="302"/>
      <c r="G443" s="104"/>
      <c r="H443" s="202" t="s">
        <v>7558</v>
      </c>
    </row>
    <row r="444" spans="3:8" ht="60.75" hidden="1" customHeight="1" thickBot="1" x14ac:dyDescent="0.45">
      <c r="C444" s="276"/>
      <c r="D444" s="204" t="s">
        <v>6137</v>
      </c>
      <c r="E444" s="299"/>
      <c r="F444" s="300"/>
      <c r="G444" s="209"/>
      <c r="H444" s="206" t="s">
        <v>7284</v>
      </c>
    </row>
    <row r="445" spans="3:8" ht="6.75" hidden="1" customHeight="1" thickBot="1" x14ac:dyDescent="0.45">
      <c r="C445" s="191"/>
      <c r="D445" s="191"/>
      <c r="E445" s="192"/>
      <c r="F445" s="192"/>
      <c r="G445" s="192"/>
      <c r="H445" s="193"/>
    </row>
    <row r="446" spans="3:8" ht="83.25" hidden="1" customHeight="1" x14ac:dyDescent="0.4">
      <c r="C446" s="277" t="s">
        <v>7240</v>
      </c>
      <c r="D446" s="213" t="s">
        <v>6749</v>
      </c>
      <c r="E446" s="303"/>
      <c r="F446" s="304"/>
      <c r="G446" s="214"/>
      <c r="H446" s="215" t="s">
        <v>7380</v>
      </c>
    </row>
    <row r="447" spans="3:8" ht="60.75" hidden="1" customHeight="1" x14ac:dyDescent="0.4">
      <c r="C447" s="278"/>
      <c r="D447" s="144" t="s">
        <v>6137</v>
      </c>
      <c r="E447" s="295"/>
      <c r="F447" s="296"/>
      <c r="G447" s="104"/>
      <c r="H447" s="202" t="s">
        <v>7284</v>
      </c>
    </row>
    <row r="448" spans="3:8" ht="35.1" hidden="1" customHeight="1" x14ac:dyDescent="0.4">
      <c r="C448" s="207" t="s">
        <v>7426</v>
      </c>
      <c r="D448" s="145"/>
      <c r="E448" s="105"/>
      <c r="F448" s="106"/>
      <c r="G448" s="107" t="str">
        <f>TEXT(E448,"000")&amp;TEXT(F448,"0000")</f>
        <v>0000000</v>
      </c>
      <c r="H448" s="202" t="s">
        <v>7559</v>
      </c>
    </row>
    <row r="449" spans="3:8" ht="45.75" hidden="1" customHeight="1" x14ac:dyDescent="0.4">
      <c r="C449" s="281" t="s">
        <v>7241</v>
      </c>
      <c r="D449" s="144" t="s">
        <v>6749</v>
      </c>
      <c r="E449" s="283" t="str">
        <f>IF(E448="", "", IF(F448="", "", work!D264&amp;" "&amp;work!E264&amp;" "&amp;work!F264))</f>
        <v/>
      </c>
      <c r="F449" s="284"/>
      <c r="G449" s="107"/>
      <c r="H449" s="202" t="s">
        <v>7440</v>
      </c>
    </row>
    <row r="450" spans="3:8" ht="45.75" hidden="1" customHeight="1" x14ac:dyDescent="0.4">
      <c r="C450" s="282"/>
      <c r="D450" s="144" t="s">
        <v>6137</v>
      </c>
      <c r="E450" s="283" t="str">
        <f>IF(E448="", "", IF(F448="", "", work!D263&amp;" "&amp;work!E263&amp;" "&amp;work!F263))</f>
        <v/>
      </c>
      <c r="F450" s="284"/>
      <c r="G450" s="107"/>
      <c r="H450" s="202" t="s">
        <v>7440</v>
      </c>
    </row>
    <row r="451" spans="3:8" ht="35.1" hidden="1" customHeight="1" x14ac:dyDescent="0.4">
      <c r="C451" s="207" t="s">
        <v>7634</v>
      </c>
      <c r="D451" s="145"/>
      <c r="E451" s="279"/>
      <c r="F451" s="280"/>
      <c r="G451" s="104"/>
      <c r="H451" s="202" t="s">
        <v>7560</v>
      </c>
    </row>
    <row r="452" spans="3:8" ht="35.1" hidden="1" customHeight="1" x14ac:dyDescent="0.4">
      <c r="C452" s="281" t="s">
        <v>7676</v>
      </c>
      <c r="D452" s="144" t="s">
        <v>6749</v>
      </c>
      <c r="E452" s="279"/>
      <c r="F452" s="280"/>
      <c r="G452" s="108"/>
      <c r="H452" s="202" t="s">
        <v>7441</v>
      </c>
    </row>
    <row r="453" spans="3:8" ht="60.75" hidden="1" customHeight="1" x14ac:dyDescent="0.4">
      <c r="C453" s="282"/>
      <c r="D453" s="144" t="s">
        <v>6137</v>
      </c>
      <c r="E453" s="295"/>
      <c r="F453" s="296"/>
      <c r="G453" s="108"/>
      <c r="H453" s="202" t="s">
        <v>7284</v>
      </c>
    </row>
    <row r="454" spans="3:8" ht="35.1" hidden="1" customHeight="1" x14ac:dyDescent="0.4">
      <c r="C454" s="281" t="s">
        <v>7720</v>
      </c>
      <c r="D454" s="144" t="s">
        <v>6749</v>
      </c>
      <c r="E454" s="301"/>
      <c r="F454" s="302"/>
      <c r="G454" s="104"/>
      <c r="H454" s="202" t="s">
        <v>7561</v>
      </c>
    </row>
    <row r="455" spans="3:8" ht="60.75" hidden="1" customHeight="1" thickBot="1" x14ac:dyDescent="0.45">
      <c r="C455" s="287"/>
      <c r="D455" s="208" t="s">
        <v>6137</v>
      </c>
      <c r="E455" s="299"/>
      <c r="F455" s="300"/>
      <c r="G455" s="209"/>
      <c r="H455" s="206" t="s">
        <v>7284</v>
      </c>
    </row>
    <row r="456" spans="3:8" ht="6.75" hidden="1" customHeight="1" thickBot="1" x14ac:dyDescent="0.45">
      <c r="C456" s="191"/>
      <c r="D456" s="191"/>
      <c r="E456" s="192"/>
      <c r="F456" s="192"/>
      <c r="G456" s="192"/>
      <c r="H456" s="193"/>
    </row>
    <row r="457" spans="3:8" ht="83.25" hidden="1" customHeight="1" x14ac:dyDescent="0.4">
      <c r="C457" s="285" t="s">
        <v>7242</v>
      </c>
      <c r="D457" s="216" t="s">
        <v>6749</v>
      </c>
      <c r="E457" s="303"/>
      <c r="F457" s="304"/>
      <c r="G457" s="214"/>
      <c r="H457" s="215" t="s">
        <v>7381</v>
      </c>
    </row>
    <row r="458" spans="3:8" ht="60.75" hidden="1" customHeight="1" x14ac:dyDescent="0.4">
      <c r="C458" s="286"/>
      <c r="D458" s="141" t="s">
        <v>6137</v>
      </c>
      <c r="E458" s="295"/>
      <c r="F458" s="296"/>
      <c r="G458" s="104"/>
      <c r="H458" s="202" t="s">
        <v>7284</v>
      </c>
    </row>
    <row r="459" spans="3:8" ht="35.1" hidden="1" customHeight="1" x14ac:dyDescent="0.4">
      <c r="C459" s="217" t="s">
        <v>7427</v>
      </c>
      <c r="D459" s="143"/>
      <c r="E459" s="105"/>
      <c r="F459" s="106"/>
      <c r="G459" s="107" t="str">
        <f>TEXT(E459,"000")&amp;TEXT(F459,"0000")</f>
        <v>0000000</v>
      </c>
      <c r="H459" s="202" t="s">
        <v>7562</v>
      </c>
    </row>
    <row r="460" spans="3:8" ht="45.75" hidden="1" customHeight="1" x14ac:dyDescent="0.4">
      <c r="C460" s="271" t="s">
        <v>7243</v>
      </c>
      <c r="D460" s="141" t="s">
        <v>6749</v>
      </c>
      <c r="E460" s="283" t="str">
        <f>IF(E459="", "", IF(F459="", "", work!D270&amp;" "&amp;work!E270&amp;" "&amp;work!F270))</f>
        <v/>
      </c>
      <c r="F460" s="284"/>
      <c r="G460" s="107"/>
      <c r="H460" s="202" t="s">
        <v>7440</v>
      </c>
    </row>
    <row r="461" spans="3:8" ht="45.75" hidden="1" customHeight="1" x14ac:dyDescent="0.4">
      <c r="C461" s="272"/>
      <c r="D461" s="141" t="s">
        <v>6137</v>
      </c>
      <c r="E461" s="283" t="str">
        <f>IF(E459="", "", IF(F459="", "", work!D269&amp;" "&amp;work!E269&amp;" "&amp;work!F269))</f>
        <v/>
      </c>
      <c r="F461" s="284"/>
      <c r="G461" s="107"/>
      <c r="H461" s="202" t="s">
        <v>7440</v>
      </c>
    </row>
    <row r="462" spans="3:8" ht="35.1" hidden="1" customHeight="1" x14ac:dyDescent="0.4">
      <c r="C462" s="217" t="s">
        <v>7635</v>
      </c>
      <c r="D462" s="143"/>
      <c r="E462" s="279"/>
      <c r="F462" s="280"/>
      <c r="G462" s="104"/>
      <c r="H462" s="202" t="s">
        <v>7563</v>
      </c>
    </row>
    <row r="463" spans="3:8" ht="35.1" hidden="1" customHeight="1" x14ac:dyDescent="0.4">
      <c r="C463" s="271" t="s">
        <v>7677</v>
      </c>
      <c r="D463" s="141" t="s">
        <v>6749</v>
      </c>
      <c r="E463" s="279"/>
      <c r="F463" s="280"/>
      <c r="G463" s="108"/>
      <c r="H463" s="202" t="s">
        <v>7441</v>
      </c>
    </row>
    <row r="464" spans="3:8" ht="60.75" hidden="1" customHeight="1" x14ac:dyDescent="0.4">
      <c r="C464" s="272"/>
      <c r="D464" s="141" t="s">
        <v>6137</v>
      </c>
      <c r="E464" s="295"/>
      <c r="F464" s="296"/>
      <c r="G464" s="108"/>
      <c r="H464" s="202" t="s">
        <v>7284</v>
      </c>
    </row>
    <row r="465" spans="3:8" ht="35.1" hidden="1" customHeight="1" x14ac:dyDescent="0.4">
      <c r="C465" s="271" t="s">
        <v>7721</v>
      </c>
      <c r="D465" s="141" t="s">
        <v>6749</v>
      </c>
      <c r="E465" s="301"/>
      <c r="F465" s="302"/>
      <c r="G465" s="104"/>
      <c r="H465" s="202" t="s">
        <v>7564</v>
      </c>
    </row>
    <row r="466" spans="3:8" ht="60.75" hidden="1" customHeight="1" thickBot="1" x14ac:dyDescent="0.45">
      <c r="C466" s="276"/>
      <c r="D466" s="204" t="s">
        <v>6137</v>
      </c>
      <c r="E466" s="299"/>
      <c r="F466" s="300"/>
      <c r="G466" s="209"/>
      <c r="H466" s="206" t="s">
        <v>7284</v>
      </c>
    </row>
    <row r="467" spans="3:8" ht="6.75" hidden="1" customHeight="1" thickBot="1" x14ac:dyDescent="0.45">
      <c r="C467" s="191"/>
      <c r="D467" s="191"/>
      <c r="E467" s="192"/>
      <c r="F467" s="192"/>
      <c r="G467" s="192"/>
      <c r="H467" s="193"/>
    </row>
    <row r="468" spans="3:8" ht="83.25" hidden="1" customHeight="1" x14ac:dyDescent="0.4">
      <c r="C468" s="277" t="s">
        <v>7244</v>
      </c>
      <c r="D468" s="213" t="s">
        <v>6749</v>
      </c>
      <c r="E468" s="303"/>
      <c r="F468" s="304"/>
      <c r="G468" s="214"/>
      <c r="H468" s="215" t="s">
        <v>7382</v>
      </c>
    </row>
    <row r="469" spans="3:8" ht="60.75" hidden="1" customHeight="1" x14ac:dyDescent="0.4">
      <c r="C469" s="278"/>
      <c r="D469" s="144" t="s">
        <v>6137</v>
      </c>
      <c r="E469" s="295"/>
      <c r="F469" s="296"/>
      <c r="G469" s="104"/>
      <c r="H469" s="202" t="s">
        <v>7284</v>
      </c>
    </row>
    <row r="470" spans="3:8" ht="35.1" hidden="1" customHeight="1" x14ac:dyDescent="0.4">
      <c r="C470" s="207" t="s">
        <v>7428</v>
      </c>
      <c r="D470" s="145"/>
      <c r="E470" s="105"/>
      <c r="F470" s="106"/>
      <c r="G470" s="107" t="str">
        <f>TEXT(E470,"000")&amp;TEXT(F470,"0000")</f>
        <v>0000000</v>
      </c>
      <c r="H470" s="202" t="s">
        <v>7565</v>
      </c>
    </row>
    <row r="471" spans="3:8" ht="45.75" hidden="1" customHeight="1" x14ac:dyDescent="0.4">
      <c r="C471" s="281" t="s">
        <v>7245</v>
      </c>
      <c r="D471" s="144" t="s">
        <v>6749</v>
      </c>
      <c r="E471" s="283" t="str">
        <f>IF(E470="", "", IF(F470="", "", work!D276&amp;" "&amp;work!E276&amp;" "&amp;work!F276))</f>
        <v/>
      </c>
      <c r="F471" s="284"/>
      <c r="G471" s="107"/>
      <c r="H471" s="202" t="s">
        <v>7440</v>
      </c>
    </row>
    <row r="472" spans="3:8" ht="45.75" hidden="1" customHeight="1" x14ac:dyDescent="0.4">
      <c r="C472" s="282"/>
      <c r="D472" s="144" t="s">
        <v>6137</v>
      </c>
      <c r="E472" s="283" t="str">
        <f>IF(E470="", "", IF(F470="", "", work!D275&amp;" "&amp;work!E275&amp;" "&amp;work!F275))</f>
        <v/>
      </c>
      <c r="F472" s="284"/>
      <c r="G472" s="107"/>
      <c r="H472" s="202" t="s">
        <v>7440</v>
      </c>
    </row>
    <row r="473" spans="3:8" ht="35.1" hidden="1" customHeight="1" x14ac:dyDescent="0.4">
      <c r="C473" s="207" t="s">
        <v>7636</v>
      </c>
      <c r="D473" s="145"/>
      <c r="E473" s="279"/>
      <c r="F473" s="280"/>
      <c r="G473" s="104"/>
      <c r="H473" s="202" t="s">
        <v>7566</v>
      </c>
    </row>
    <row r="474" spans="3:8" ht="35.1" hidden="1" customHeight="1" x14ac:dyDescent="0.4">
      <c r="C474" s="281" t="s">
        <v>7678</v>
      </c>
      <c r="D474" s="144" t="s">
        <v>6749</v>
      </c>
      <c r="E474" s="279"/>
      <c r="F474" s="280"/>
      <c r="G474" s="108"/>
      <c r="H474" s="202" t="s">
        <v>7441</v>
      </c>
    </row>
    <row r="475" spans="3:8" ht="60.75" hidden="1" customHeight="1" x14ac:dyDescent="0.4">
      <c r="C475" s="282"/>
      <c r="D475" s="144" t="s">
        <v>6137</v>
      </c>
      <c r="E475" s="295"/>
      <c r="F475" s="296"/>
      <c r="G475" s="108"/>
      <c r="H475" s="202" t="s">
        <v>7284</v>
      </c>
    </row>
    <row r="476" spans="3:8" ht="35.1" hidden="1" customHeight="1" x14ac:dyDescent="0.4">
      <c r="C476" s="281" t="s">
        <v>7722</v>
      </c>
      <c r="D476" s="144" t="s">
        <v>6749</v>
      </c>
      <c r="E476" s="301"/>
      <c r="F476" s="302"/>
      <c r="G476" s="104"/>
      <c r="H476" s="202" t="s">
        <v>7567</v>
      </c>
    </row>
    <row r="477" spans="3:8" ht="60.75" hidden="1" customHeight="1" thickBot="1" x14ac:dyDescent="0.45">
      <c r="C477" s="287"/>
      <c r="D477" s="208" t="s">
        <v>6137</v>
      </c>
      <c r="E477" s="299"/>
      <c r="F477" s="300"/>
      <c r="G477" s="209"/>
      <c r="H477" s="206" t="s">
        <v>7284</v>
      </c>
    </row>
    <row r="478" spans="3:8" ht="6.75" hidden="1" customHeight="1" thickBot="1" x14ac:dyDescent="0.45">
      <c r="C478" s="191"/>
      <c r="D478" s="191"/>
      <c r="E478" s="192"/>
      <c r="F478" s="192"/>
      <c r="G478" s="192"/>
      <c r="H478" s="193"/>
    </row>
    <row r="479" spans="3:8" ht="83.25" hidden="1" customHeight="1" x14ac:dyDescent="0.4">
      <c r="C479" s="285" t="s">
        <v>7246</v>
      </c>
      <c r="D479" s="216" t="s">
        <v>6749</v>
      </c>
      <c r="E479" s="303"/>
      <c r="F479" s="304"/>
      <c r="G479" s="214"/>
      <c r="H479" s="215" t="s">
        <v>7383</v>
      </c>
    </row>
    <row r="480" spans="3:8" ht="60.75" hidden="1" customHeight="1" x14ac:dyDescent="0.4">
      <c r="C480" s="286"/>
      <c r="D480" s="141" t="s">
        <v>6137</v>
      </c>
      <c r="E480" s="295"/>
      <c r="F480" s="296"/>
      <c r="G480" s="104"/>
      <c r="H480" s="202" t="s">
        <v>7284</v>
      </c>
    </row>
    <row r="481" spans="3:8" ht="35.1" hidden="1" customHeight="1" x14ac:dyDescent="0.4">
      <c r="C481" s="217" t="s">
        <v>7429</v>
      </c>
      <c r="D481" s="143"/>
      <c r="E481" s="105"/>
      <c r="F481" s="106"/>
      <c r="G481" s="107" t="str">
        <f>TEXT(E481,"000")&amp;TEXT(F481,"0000")</f>
        <v>0000000</v>
      </c>
      <c r="H481" s="202" t="s">
        <v>7568</v>
      </c>
    </row>
    <row r="482" spans="3:8" ht="45.75" hidden="1" customHeight="1" x14ac:dyDescent="0.4">
      <c r="C482" s="271" t="s">
        <v>7247</v>
      </c>
      <c r="D482" s="141" t="s">
        <v>6749</v>
      </c>
      <c r="E482" s="283" t="str">
        <f>IF(E481="", "", IF(F481="", "", work!D282&amp;" "&amp;work!E282&amp;" "&amp;work!F282))</f>
        <v/>
      </c>
      <c r="F482" s="284"/>
      <c r="G482" s="107"/>
      <c r="H482" s="202" t="s">
        <v>7440</v>
      </c>
    </row>
    <row r="483" spans="3:8" ht="45.75" hidden="1" customHeight="1" x14ac:dyDescent="0.4">
      <c r="C483" s="272"/>
      <c r="D483" s="141" t="s">
        <v>6137</v>
      </c>
      <c r="E483" s="283" t="str">
        <f>IF(E481="", "", IF(F481="", "", work!D281&amp;" "&amp;work!E281&amp;" "&amp;work!F281))</f>
        <v/>
      </c>
      <c r="F483" s="284"/>
      <c r="G483" s="107"/>
      <c r="H483" s="202" t="s">
        <v>7440</v>
      </c>
    </row>
    <row r="484" spans="3:8" ht="35.1" hidden="1" customHeight="1" x14ac:dyDescent="0.4">
      <c r="C484" s="217" t="s">
        <v>7637</v>
      </c>
      <c r="D484" s="143"/>
      <c r="E484" s="279"/>
      <c r="F484" s="280"/>
      <c r="G484" s="104"/>
      <c r="H484" s="202" t="s">
        <v>7569</v>
      </c>
    </row>
    <row r="485" spans="3:8" ht="35.1" hidden="1" customHeight="1" x14ac:dyDescent="0.4">
      <c r="C485" s="271" t="s">
        <v>7679</v>
      </c>
      <c r="D485" s="141" t="s">
        <v>6749</v>
      </c>
      <c r="E485" s="279"/>
      <c r="F485" s="280"/>
      <c r="G485" s="108"/>
      <c r="H485" s="202" t="s">
        <v>7441</v>
      </c>
    </row>
    <row r="486" spans="3:8" ht="60.75" hidden="1" customHeight="1" x14ac:dyDescent="0.4">
      <c r="C486" s="272"/>
      <c r="D486" s="141" t="s">
        <v>6137</v>
      </c>
      <c r="E486" s="295"/>
      <c r="F486" s="296"/>
      <c r="G486" s="108"/>
      <c r="H486" s="202" t="s">
        <v>7284</v>
      </c>
    </row>
    <row r="487" spans="3:8" ht="35.1" hidden="1" customHeight="1" x14ac:dyDescent="0.4">
      <c r="C487" s="271" t="s">
        <v>7723</v>
      </c>
      <c r="D487" s="141" t="s">
        <v>6749</v>
      </c>
      <c r="E487" s="301"/>
      <c r="F487" s="302"/>
      <c r="G487" s="104"/>
      <c r="H487" s="202" t="s">
        <v>7570</v>
      </c>
    </row>
    <row r="488" spans="3:8" ht="60.75" hidden="1" customHeight="1" thickBot="1" x14ac:dyDescent="0.45">
      <c r="C488" s="276"/>
      <c r="D488" s="204" t="s">
        <v>6137</v>
      </c>
      <c r="E488" s="299"/>
      <c r="F488" s="300"/>
      <c r="G488" s="209"/>
      <c r="H488" s="206" t="s">
        <v>7284</v>
      </c>
    </row>
    <row r="489" spans="3:8" ht="6.75" hidden="1" customHeight="1" thickBot="1" x14ac:dyDescent="0.45">
      <c r="C489" s="191"/>
      <c r="D489" s="191"/>
      <c r="E489" s="192"/>
      <c r="F489" s="192"/>
      <c r="G489" s="192"/>
      <c r="H489" s="193"/>
    </row>
    <row r="490" spans="3:8" ht="83.25" hidden="1" customHeight="1" x14ac:dyDescent="0.4">
      <c r="C490" s="277" t="s">
        <v>7248</v>
      </c>
      <c r="D490" s="213" t="s">
        <v>6749</v>
      </c>
      <c r="E490" s="303"/>
      <c r="F490" s="304"/>
      <c r="G490" s="214"/>
      <c r="H490" s="215" t="s">
        <v>7384</v>
      </c>
    </row>
    <row r="491" spans="3:8" ht="60.75" hidden="1" customHeight="1" x14ac:dyDescent="0.4">
      <c r="C491" s="278"/>
      <c r="D491" s="144" t="s">
        <v>6137</v>
      </c>
      <c r="E491" s="295"/>
      <c r="F491" s="296"/>
      <c r="G491" s="104"/>
      <c r="H491" s="202" t="s">
        <v>7284</v>
      </c>
    </row>
    <row r="492" spans="3:8" ht="35.1" hidden="1" customHeight="1" x14ac:dyDescent="0.4">
      <c r="C492" s="207" t="s">
        <v>7430</v>
      </c>
      <c r="D492" s="145"/>
      <c r="E492" s="105"/>
      <c r="F492" s="106"/>
      <c r="G492" s="107" t="str">
        <f>TEXT(E492,"000")&amp;TEXT(F492,"0000")</f>
        <v>0000000</v>
      </c>
      <c r="H492" s="202" t="s">
        <v>7571</v>
      </c>
    </row>
    <row r="493" spans="3:8" ht="45.75" hidden="1" customHeight="1" x14ac:dyDescent="0.4">
      <c r="C493" s="281" t="s">
        <v>7249</v>
      </c>
      <c r="D493" s="144" t="s">
        <v>6749</v>
      </c>
      <c r="E493" s="283" t="str">
        <f>IF(E492="", "", IF(F492="", "", work!D288&amp;" "&amp;work!E288&amp;" "&amp;work!F288))</f>
        <v/>
      </c>
      <c r="F493" s="284"/>
      <c r="G493" s="107"/>
      <c r="H493" s="202" t="s">
        <v>7440</v>
      </c>
    </row>
    <row r="494" spans="3:8" ht="45.75" hidden="1" customHeight="1" x14ac:dyDescent="0.4">
      <c r="C494" s="282"/>
      <c r="D494" s="144" t="s">
        <v>6137</v>
      </c>
      <c r="E494" s="283" t="str">
        <f>IF(E492="", "", IF(F492="", "", work!D287&amp;" "&amp;work!E287&amp;" "&amp;work!F287))</f>
        <v/>
      </c>
      <c r="F494" s="284"/>
      <c r="G494" s="107"/>
      <c r="H494" s="202" t="s">
        <v>7440</v>
      </c>
    </row>
    <row r="495" spans="3:8" ht="35.1" hidden="1" customHeight="1" x14ac:dyDescent="0.4">
      <c r="C495" s="207" t="s">
        <v>7638</v>
      </c>
      <c r="D495" s="145"/>
      <c r="E495" s="279"/>
      <c r="F495" s="280"/>
      <c r="G495" s="104"/>
      <c r="H495" s="202" t="s">
        <v>7572</v>
      </c>
    </row>
    <row r="496" spans="3:8" ht="35.1" hidden="1" customHeight="1" x14ac:dyDescent="0.4">
      <c r="C496" s="281" t="s">
        <v>7680</v>
      </c>
      <c r="D496" s="144" t="s">
        <v>6749</v>
      </c>
      <c r="E496" s="279"/>
      <c r="F496" s="280"/>
      <c r="G496" s="108"/>
      <c r="H496" s="202" t="s">
        <v>7441</v>
      </c>
    </row>
    <row r="497" spans="3:8" ht="60.75" hidden="1" customHeight="1" x14ac:dyDescent="0.4">
      <c r="C497" s="282"/>
      <c r="D497" s="144" t="s">
        <v>6137</v>
      </c>
      <c r="E497" s="295"/>
      <c r="F497" s="296"/>
      <c r="G497" s="108"/>
      <c r="H497" s="202" t="s">
        <v>7284</v>
      </c>
    </row>
    <row r="498" spans="3:8" ht="35.1" hidden="1" customHeight="1" x14ac:dyDescent="0.4">
      <c r="C498" s="281" t="s">
        <v>7724</v>
      </c>
      <c r="D498" s="144" t="s">
        <v>6749</v>
      </c>
      <c r="E498" s="301"/>
      <c r="F498" s="302"/>
      <c r="G498" s="104"/>
      <c r="H498" s="202" t="s">
        <v>7573</v>
      </c>
    </row>
    <row r="499" spans="3:8" ht="60.75" hidden="1" customHeight="1" thickBot="1" x14ac:dyDescent="0.45">
      <c r="C499" s="287"/>
      <c r="D499" s="208" t="s">
        <v>6137</v>
      </c>
      <c r="E499" s="299"/>
      <c r="F499" s="300"/>
      <c r="G499" s="209"/>
      <c r="H499" s="206" t="s">
        <v>7284</v>
      </c>
    </row>
    <row r="500" spans="3:8" ht="6.75" hidden="1" customHeight="1" thickBot="1" x14ac:dyDescent="0.45">
      <c r="C500" s="191"/>
      <c r="D500" s="191"/>
      <c r="E500" s="192"/>
      <c r="F500" s="192"/>
      <c r="G500" s="192"/>
      <c r="H500" s="193"/>
    </row>
    <row r="501" spans="3:8" ht="83.25" hidden="1" customHeight="1" x14ac:dyDescent="0.4">
      <c r="C501" s="285" t="s">
        <v>7250</v>
      </c>
      <c r="D501" s="216" t="s">
        <v>6749</v>
      </c>
      <c r="E501" s="303"/>
      <c r="F501" s="304"/>
      <c r="G501" s="214"/>
      <c r="H501" s="215" t="s">
        <v>7385</v>
      </c>
    </row>
    <row r="502" spans="3:8" ht="60.75" hidden="1" customHeight="1" x14ac:dyDescent="0.4">
      <c r="C502" s="286"/>
      <c r="D502" s="141" t="s">
        <v>6137</v>
      </c>
      <c r="E502" s="295"/>
      <c r="F502" s="296"/>
      <c r="G502" s="104"/>
      <c r="H502" s="202" t="s">
        <v>7284</v>
      </c>
    </row>
    <row r="503" spans="3:8" ht="35.1" hidden="1" customHeight="1" x14ac:dyDescent="0.4">
      <c r="C503" s="217" t="s">
        <v>7431</v>
      </c>
      <c r="D503" s="143"/>
      <c r="E503" s="105"/>
      <c r="F503" s="106"/>
      <c r="G503" s="107" t="str">
        <f>TEXT(E503,"000")&amp;TEXT(F503,"0000")</f>
        <v>0000000</v>
      </c>
      <c r="H503" s="202" t="s">
        <v>7574</v>
      </c>
    </row>
    <row r="504" spans="3:8" ht="45.75" hidden="1" customHeight="1" x14ac:dyDescent="0.4">
      <c r="C504" s="271" t="s">
        <v>7251</v>
      </c>
      <c r="D504" s="141" t="s">
        <v>6749</v>
      </c>
      <c r="E504" s="283" t="str">
        <f>IF(E503="", "", IF(F503="", "", work!D294&amp;" "&amp;work!E294&amp;" "&amp;work!F294))</f>
        <v/>
      </c>
      <c r="F504" s="284"/>
      <c r="G504" s="107"/>
      <c r="H504" s="202" t="s">
        <v>7440</v>
      </c>
    </row>
    <row r="505" spans="3:8" ht="45.75" hidden="1" customHeight="1" x14ac:dyDescent="0.4">
      <c r="C505" s="272"/>
      <c r="D505" s="141" t="s">
        <v>6137</v>
      </c>
      <c r="E505" s="283" t="str">
        <f>IF(E503="", "", IF(F503="", "", work!D293&amp;" "&amp;work!E293&amp;" "&amp;work!F293))</f>
        <v/>
      </c>
      <c r="F505" s="284"/>
      <c r="G505" s="107"/>
      <c r="H505" s="202" t="s">
        <v>7440</v>
      </c>
    </row>
    <row r="506" spans="3:8" ht="35.1" hidden="1" customHeight="1" x14ac:dyDescent="0.4">
      <c r="C506" s="217" t="s">
        <v>7639</v>
      </c>
      <c r="D506" s="143"/>
      <c r="E506" s="279"/>
      <c r="F506" s="280"/>
      <c r="G506" s="104"/>
      <c r="H506" s="202" t="s">
        <v>7575</v>
      </c>
    </row>
    <row r="507" spans="3:8" ht="35.1" hidden="1" customHeight="1" x14ac:dyDescent="0.4">
      <c r="C507" s="271" t="s">
        <v>7681</v>
      </c>
      <c r="D507" s="141" t="s">
        <v>6749</v>
      </c>
      <c r="E507" s="279"/>
      <c r="F507" s="280"/>
      <c r="G507" s="108"/>
      <c r="H507" s="202" t="s">
        <v>7441</v>
      </c>
    </row>
    <row r="508" spans="3:8" ht="60.75" hidden="1" customHeight="1" x14ac:dyDescent="0.4">
      <c r="C508" s="272"/>
      <c r="D508" s="141" t="s">
        <v>6137</v>
      </c>
      <c r="E508" s="295"/>
      <c r="F508" s="296"/>
      <c r="G508" s="108"/>
      <c r="H508" s="202" t="s">
        <v>7284</v>
      </c>
    </row>
    <row r="509" spans="3:8" ht="35.1" hidden="1" customHeight="1" x14ac:dyDescent="0.4">
      <c r="C509" s="271" t="s">
        <v>7725</v>
      </c>
      <c r="D509" s="141" t="s">
        <v>6749</v>
      </c>
      <c r="E509" s="301"/>
      <c r="F509" s="302"/>
      <c r="G509" s="104"/>
      <c r="H509" s="202" t="s">
        <v>7576</v>
      </c>
    </row>
    <row r="510" spans="3:8" ht="60.75" hidden="1" customHeight="1" thickBot="1" x14ac:dyDescent="0.45">
      <c r="C510" s="276"/>
      <c r="D510" s="204" t="s">
        <v>6137</v>
      </c>
      <c r="E510" s="299"/>
      <c r="F510" s="300"/>
      <c r="G510" s="209"/>
      <c r="H510" s="206" t="s">
        <v>7284</v>
      </c>
    </row>
    <row r="511" spans="3:8" ht="6.75" hidden="1" customHeight="1" thickBot="1" x14ac:dyDescent="0.45">
      <c r="C511" s="191"/>
      <c r="D511" s="191"/>
      <c r="E511" s="192"/>
      <c r="F511" s="192"/>
      <c r="G511" s="192"/>
      <c r="H511" s="193"/>
    </row>
    <row r="512" spans="3:8" ht="83.25" hidden="1" customHeight="1" x14ac:dyDescent="0.4">
      <c r="C512" s="277" t="s">
        <v>7252</v>
      </c>
      <c r="D512" s="213" t="s">
        <v>6749</v>
      </c>
      <c r="E512" s="303"/>
      <c r="F512" s="304"/>
      <c r="G512" s="214"/>
      <c r="H512" s="215" t="s">
        <v>7386</v>
      </c>
    </row>
    <row r="513" spans="3:8" ht="60.75" hidden="1" customHeight="1" x14ac:dyDescent="0.4">
      <c r="C513" s="278"/>
      <c r="D513" s="144" t="s">
        <v>6137</v>
      </c>
      <c r="E513" s="295"/>
      <c r="F513" s="296"/>
      <c r="G513" s="104"/>
      <c r="H513" s="202" t="s">
        <v>7284</v>
      </c>
    </row>
    <row r="514" spans="3:8" ht="35.1" hidden="1" customHeight="1" x14ac:dyDescent="0.4">
      <c r="C514" s="207" t="s">
        <v>7432</v>
      </c>
      <c r="D514" s="145"/>
      <c r="E514" s="105"/>
      <c r="F514" s="106"/>
      <c r="G514" s="107" t="str">
        <f>TEXT(E514,"000")&amp;TEXT(F514,"0000")</f>
        <v>0000000</v>
      </c>
      <c r="H514" s="202" t="s">
        <v>7577</v>
      </c>
    </row>
    <row r="515" spans="3:8" ht="45.75" hidden="1" customHeight="1" x14ac:dyDescent="0.4">
      <c r="C515" s="281" t="s">
        <v>7253</v>
      </c>
      <c r="D515" s="144" t="s">
        <v>6749</v>
      </c>
      <c r="E515" s="283" t="str">
        <f>IF(E514="", "", IF(F514="", "", work!D300&amp;" "&amp;work!E300&amp;" "&amp;work!F300))</f>
        <v/>
      </c>
      <c r="F515" s="284"/>
      <c r="G515" s="107"/>
      <c r="H515" s="202" t="s">
        <v>7440</v>
      </c>
    </row>
    <row r="516" spans="3:8" ht="45.75" hidden="1" customHeight="1" x14ac:dyDescent="0.4">
      <c r="C516" s="282"/>
      <c r="D516" s="144" t="s">
        <v>6137</v>
      </c>
      <c r="E516" s="283" t="str">
        <f>IF(E514="", "", IF(F514="", "", work!D299&amp;" "&amp;work!E299&amp;" "&amp;work!F299))</f>
        <v/>
      </c>
      <c r="F516" s="284"/>
      <c r="G516" s="107"/>
      <c r="H516" s="202" t="s">
        <v>7440</v>
      </c>
    </row>
    <row r="517" spans="3:8" ht="35.1" hidden="1" customHeight="1" x14ac:dyDescent="0.4">
      <c r="C517" s="207" t="s">
        <v>7640</v>
      </c>
      <c r="D517" s="145"/>
      <c r="E517" s="279"/>
      <c r="F517" s="280"/>
      <c r="G517" s="104"/>
      <c r="H517" s="202" t="s">
        <v>7578</v>
      </c>
    </row>
    <row r="518" spans="3:8" ht="35.1" hidden="1" customHeight="1" x14ac:dyDescent="0.4">
      <c r="C518" s="281" t="s">
        <v>7682</v>
      </c>
      <c r="D518" s="144" t="s">
        <v>6749</v>
      </c>
      <c r="E518" s="279"/>
      <c r="F518" s="280"/>
      <c r="G518" s="108"/>
      <c r="H518" s="202" t="s">
        <v>7441</v>
      </c>
    </row>
    <row r="519" spans="3:8" ht="60.75" hidden="1" customHeight="1" x14ac:dyDescent="0.4">
      <c r="C519" s="282"/>
      <c r="D519" s="144" t="s">
        <v>6137</v>
      </c>
      <c r="E519" s="295"/>
      <c r="F519" s="296"/>
      <c r="G519" s="108"/>
      <c r="H519" s="202" t="s">
        <v>7284</v>
      </c>
    </row>
    <row r="520" spans="3:8" ht="35.1" hidden="1" customHeight="1" x14ac:dyDescent="0.4">
      <c r="C520" s="281" t="s">
        <v>7726</v>
      </c>
      <c r="D520" s="144" t="s">
        <v>6749</v>
      </c>
      <c r="E520" s="301"/>
      <c r="F520" s="302"/>
      <c r="G520" s="104"/>
      <c r="H520" s="202" t="s">
        <v>7579</v>
      </c>
    </row>
    <row r="521" spans="3:8" ht="60.75" hidden="1" customHeight="1" thickBot="1" x14ac:dyDescent="0.45">
      <c r="C521" s="287"/>
      <c r="D521" s="208" t="s">
        <v>6137</v>
      </c>
      <c r="E521" s="299"/>
      <c r="F521" s="300"/>
      <c r="G521" s="209"/>
      <c r="H521" s="206" t="s">
        <v>7284</v>
      </c>
    </row>
    <row r="522" spans="3:8" ht="6.75" hidden="1" customHeight="1" thickBot="1" x14ac:dyDescent="0.45">
      <c r="C522" s="191"/>
      <c r="D522" s="191"/>
      <c r="E522" s="192"/>
      <c r="F522" s="192"/>
      <c r="G522" s="192"/>
      <c r="H522" s="193"/>
    </row>
    <row r="523" spans="3:8" ht="83.25" hidden="1" customHeight="1" x14ac:dyDescent="0.4">
      <c r="C523" s="285" t="s">
        <v>7254</v>
      </c>
      <c r="D523" s="216" t="s">
        <v>6749</v>
      </c>
      <c r="E523" s="303"/>
      <c r="F523" s="304"/>
      <c r="G523" s="214"/>
      <c r="H523" s="215" t="s">
        <v>7387</v>
      </c>
    </row>
    <row r="524" spans="3:8" ht="60.75" hidden="1" customHeight="1" x14ac:dyDescent="0.4">
      <c r="C524" s="286"/>
      <c r="D524" s="141" t="s">
        <v>6137</v>
      </c>
      <c r="E524" s="295"/>
      <c r="F524" s="296"/>
      <c r="G524" s="104"/>
      <c r="H524" s="202" t="s">
        <v>7284</v>
      </c>
    </row>
    <row r="525" spans="3:8" ht="35.1" hidden="1" customHeight="1" x14ac:dyDescent="0.4">
      <c r="C525" s="217" t="s">
        <v>7433</v>
      </c>
      <c r="D525" s="143"/>
      <c r="E525" s="105"/>
      <c r="F525" s="106"/>
      <c r="G525" s="107" t="str">
        <f>TEXT(E525,"000")&amp;TEXT(F525,"0000")</f>
        <v>0000000</v>
      </c>
      <c r="H525" s="202" t="s">
        <v>7580</v>
      </c>
    </row>
    <row r="526" spans="3:8" ht="45.75" hidden="1" customHeight="1" x14ac:dyDescent="0.4">
      <c r="C526" s="271" t="s">
        <v>7255</v>
      </c>
      <c r="D526" s="141" t="s">
        <v>6749</v>
      </c>
      <c r="E526" s="283" t="str">
        <f>IF(E525="", "", IF(F525="", "", work!D306&amp;" "&amp;work!E306&amp;" "&amp;work!F306))</f>
        <v/>
      </c>
      <c r="F526" s="284"/>
      <c r="G526" s="107"/>
      <c r="H526" s="202" t="s">
        <v>7440</v>
      </c>
    </row>
    <row r="527" spans="3:8" ht="45.75" hidden="1" customHeight="1" x14ac:dyDescent="0.4">
      <c r="C527" s="272"/>
      <c r="D527" s="141" t="s">
        <v>6137</v>
      </c>
      <c r="E527" s="283" t="str">
        <f>IF(E525="", "", IF(F525="", "", work!D305&amp;" "&amp;work!E305&amp;" "&amp;work!F305))</f>
        <v/>
      </c>
      <c r="F527" s="284"/>
      <c r="G527" s="107"/>
      <c r="H527" s="202" t="s">
        <v>7440</v>
      </c>
    </row>
    <row r="528" spans="3:8" ht="35.1" hidden="1" customHeight="1" x14ac:dyDescent="0.4">
      <c r="C528" s="217" t="s">
        <v>7641</v>
      </c>
      <c r="D528" s="143"/>
      <c r="E528" s="279"/>
      <c r="F528" s="280"/>
      <c r="G528" s="104"/>
      <c r="H528" s="202" t="s">
        <v>7581</v>
      </c>
    </row>
    <row r="529" spans="3:8" ht="35.1" hidden="1" customHeight="1" x14ac:dyDescent="0.4">
      <c r="C529" s="271" t="s">
        <v>7683</v>
      </c>
      <c r="D529" s="141" t="s">
        <v>6749</v>
      </c>
      <c r="E529" s="279"/>
      <c r="F529" s="280"/>
      <c r="G529" s="108"/>
      <c r="H529" s="202" t="s">
        <v>7441</v>
      </c>
    </row>
    <row r="530" spans="3:8" ht="60.75" hidden="1" customHeight="1" x14ac:dyDescent="0.4">
      <c r="C530" s="272"/>
      <c r="D530" s="141" t="s">
        <v>6137</v>
      </c>
      <c r="E530" s="295"/>
      <c r="F530" s="296"/>
      <c r="G530" s="108"/>
      <c r="H530" s="202" t="s">
        <v>7284</v>
      </c>
    </row>
    <row r="531" spans="3:8" ht="35.1" hidden="1" customHeight="1" x14ac:dyDescent="0.4">
      <c r="C531" s="271" t="s">
        <v>7727</v>
      </c>
      <c r="D531" s="141" t="s">
        <v>6749</v>
      </c>
      <c r="E531" s="301"/>
      <c r="F531" s="302"/>
      <c r="G531" s="104"/>
      <c r="H531" s="202" t="s">
        <v>7582</v>
      </c>
    </row>
    <row r="532" spans="3:8" ht="60.75" hidden="1" customHeight="1" thickBot="1" x14ac:dyDescent="0.45">
      <c r="C532" s="276"/>
      <c r="D532" s="204" t="s">
        <v>6137</v>
      </c>
      <c r="E532" s="299"/>
      <c r="F532" s="300"/>
      <c r="G532" s="209"/>
      <c r="H532" s="206" t="s">
        <v>7284</v>
      </c>
    </row>
    <row r="533" spans="3:8" ht="6.75" hidden="1" customHeight="1" thickBot="1" x14ac:dyDescent="0.45">
      <c r="C533" s="191"/>
      <c r="D533" s="191"/>
      <c r="E533" s="192"/>
      <c r="F533" s="192"/>
      <c r="G533" s="192"/>
      <c r="H533" s="193"/>
    </row>
    <row r="534" spans="3:8" ht="83.25" hidden="1" customHeight="1" x14ac:dyDescent="0.4">
      <c r="C534" s="277" t="s">
        <v>7256</v>
      </c>
      <c r="D534" s="213" t="s">
        <v>6749</v>
      </c>
      <c r="E534" s="303"/>
      <c r="F534" s="304"/>
      <c r="G534" s="214"/>
      <c r="H534" s="215" t="s">
        <v>7388</v>
      </c>
    </row>
    <row r="535" spans="3:8" ht="60.75" hidden="1" customHeight="1" x14ac:dyDescent="0.4">
      <c r="C535" s="278"/>
      <c r="D535" s="144" t="s">
        <v>6137</v>
      </c>
      <c r="E535" s="295"/>
      <c r="F535" s="296"/>
      <c r="G535" s="104"/>
      <c r="H535" s="202" t="s">
        <v>7284</v>
      </c>
    </row>
    <row r="536" spans="3:8" ht="35.1" hidden="1" customHeight="1" x14ac:dyDescent="0.4">
      <c r="C536" s="207" t="s">
        <v>7434</v>
      </c>
      <c r="D536" s="145"/>
      <c r="E536" s="105"/>
      <c r="F536" s="106"/>
      <c r="G536" s="107" t="str">
        <f>TEXT(E536,"000")&amp;TEXT(F536,"0000")</f>
        <v>0000000</v>
      </c>
      <c r="H536" s="202" t="s">
        <v>7583</v>
      </c>
    </row>
    <row r="537" spans="3:8" ht="45.75" hidden="1" customHeight="1" x14ac:dyDescent="0.4">
      <c r="C537" s="281" t="s">
        <v>7257</v>
      </c>
      <c r="D537" s="144" t="s">
        <v>6749</v>
      </c>
      <c r="E537" s="283" t="str">
        <f>IF(E536="", "", IF(F536="", "", work!D312&amp;" "&amp;work!E312&amp;" "&amp;work!F312))</f>
        <v/>
      </c>
      <c r="F537" s="284"/>
      <c r="G537" s="107"/>
      <c r="H537" s="202" t="s">
        <v>7440</v>
      </c>
    </row>
    <row r="538" spans="3:8" ht="45.75" hidden="1" customHeight="1" x14ac:dyDescent="0.4">
      <c r="C538" s="282"/>
      <c r="D538" s="144" t="s">
        <v>6137</v>
      </c>
      <c r="E538" s="283" t="str">
        <f>IF(E536="", "", IF(F536="", "", work!D311&amp;" "&amp;work!E311&amp;" "&amp;work!F311))</f>
        <v/>
      </c>
      <c r="F538" s="284"/>
      <c r="G538" s="107"/>
      <c r="H538" s="202" t="s">
        <v>7440</v>
      </c>
    </row>
    <row r="539" spans="3:8" ht="35.1" hidden="1" customHeight="1" x14ac:dyDescent="0.4">
      <c r="C539" s="207" t="s">
        <v>7642</v>
      </c>
      <c r="D539" s="145"/>
      <c r="E539" s="279"/>
      <c r="F539" s="280"/>
      <c r="G539" s="104"/>
      <c r="H539" s="202" t="s">
        <v>7584</v>
      </c>
    </row>
    <row r="540" spans="3:8" ht="35.1" hidden="1" customHeight="1" x14ac:dyDescent="0.4">
      <c r="C540" s="281" t="s">
        <v>7684</v>
      </c>
      <c r="D540" s="144" t="s">
        <v>6749</v>
      </c>
      <c r="E540" s="279"/>
      <c r="F540" s="280"/>
      <c r="G540" s="108"/>
      <c r="H540" s="202" t="s">
        <v>7441</v>
      </c>
    </row>
    <row r="541" spans="3:8" ht="60.75" hidden="1" customHeight="1" x14ac:dyDescent="0.4">
      <c r="C541" s="282"/>
      <c r="D541" s="144" t="s">
        <v>6137</v>
      </c>
      <c r="E541" s="295"/>
      <c r="F541" s="296"/>
      <c r="G541" s="108"/>
      <c r="H541" s="202" t="s">
        <v>7284</v>
      </c>
    </row>
    <row r="542" spans="3:8" ht="35.1" hidden="1" customHeight="1" x14ac:dyDescent="0.4">
      <c r="C542" s="281" t="s">
        <v>7728</v>
      </c>
      <c r="D542" s="144" t="s">
        <v>6749</v>
      </c>
      <c r="E542" s="301"/>
      <c r="F542" s="302"/>
      <c r="G542" s="104"/>
      <c r="H542" s="202" t="s">
        <v>7585</v>
      </c>
    </row>
    <row r="543" spans="3:8" ht="60.75" hidden="1" customHeight="1" thickBot="1" x14ac:dyDescent="0.45">
      <c r="C543" s="287"/>
      <c r="D543" s="208" t="s">
        <v>6137</v>
      </c>
      <c r="E543" s="299"/>
      <c r="F543" s="300"/>
      <c r="G543" s="209"/>
      <c r="H543" s="206" t="s">
        <v>7284</v>
      </c>
    </row>
    <row r="544" spans="3:8" ht="6.75" hidden="1" customHeight="1" thickBot="1" x14ac:dyDescent="0.45">
      <c r="C544" s="191"/>
      <c r="D544" s="191"/>
      <c r="E544" s="192"/>
      <c r="F544" s="192"/>
      <c r="G544" s="192"/>
      <c r="H544" s="193"/>
    </row>
    <row r="545" spans="3:8" ht="83.25" hidden="1" customHeight="1" x14ac:dyDescent="0.4">
      <c r="C545" s="285" t="s">
        <v>7258</v>
      </c>
      <c r="D545" s="216" t="s">
        <v>6749</v>
      </c>
      <c r="E545" s="303"/>
      <c r="F545" s="304"/>
      <c r="G545" s="214"/>
      <c r="H545" s="215" t="s">
        <v>7389</v>
      </c>
    </row>
    <row r="546" spans="3:8" ht="60.75" hidden="1" customHeight="1" x14ac:dyDescent="0.4">
      <c r="C546" s="286"/>
      <c r="D546" s="141" t="s">
        <v>6137</v>
      </c>
      <c r="E546" s="295"/>
      <c r="F546" s="296"/>
      <c r="G546" s="104"/>
      <c r="H546" s="202" t="s">
        <v>7284</v>
      </c>
    </row>
    <row r="547" spans="3:8" ht="35.1" hidden="1" customHeight="1" x14ac:dyDescent="0.4">
      <c r="C547" s="217" t="s">
        <v>7435</v>
      </c>
      <c r="D547" s="143"/>
      <c r="E547" s="105"/>
      <c r="F547" s="106"/>
      <c r="G547" s="107" t="str">
        <f>TEXT(E547,"000")&amp;TEXT(F547,"0000")</f>
        <v>0000000</v>
      </c>
      <c r="H547" s="202" t="s">
        <v>7586</v>
      </c>
    </row>
    <row r="548" spans="3:8" ht="45.75" hidden="1" customHeight="1" x14ac:dyDescent="0.4">
      <c r="C548" s="271" t="s">
        <v>7259</v>
      </c>
      <c r="D548" s="141" t="s">
        <v>6749</v>
      </c>
      <c r="E548" s="283" t="str">
        <f>IF(E547="", "", IF(F547="", "", work!D318&amp;" "&amp;work!E318&amp;" "&amp;work!F318))</f>
        <v/>
      </c>
      <c r="F548" s="284"/>
      <c r="G548" s="107"/>
      <c r="H548" s="202" t="s">
        <v>7440</v>
      </c>
    </row>
    <row r="549" spans="3:8" ht="45.75" hidden="1" customHeight="1" x14ac:dyDescent="0.4">
      <c r="C549" s="272"/>
      <c r="D549" s="141" t="s">
        <v>6137</v>
      </c>
      <c r="E549" s="283" t="str">
        <f>IF(E547="", "", IF(F547="", "", work!D317&amp;" "&amp;work!E317&amp;" "&amp;work!F317))</f>
        <v/>
      </c>
      <c r="F549" s="284"/>
      <c r="G549" s="107"/>
      <c r="H549" s="202" t="s">
        <v>7440</v>
      </c>
    </row>
    <row r="550" spans="3:8" ht="35.1" hidden="1" customHeight="1" x14ac:dyDescent="0.4">
      <c r="C550" s="217" t="s">
        <v>7643</v>
      </c>
      <c r="D550" s="143"/>
      <c r="E550" s="279"/>
      <c r="F550" s="280"/>
      <c r="G550" s="104"/>
      <c r="H550" s="202" t="s">
        <v>7587</v>
      </c>
    </row>
    <row r="551" spans="3:8" ht="35.1" hidden="1" customHeight="1" x14ac:dyDescent="0.4">
      <c r="C551" s="271" t="s">
        <v>7685</v>
      </c>
      <c r="D551" s="141" t="s">
        <v>6749</v>
      </c>
      <c r="E551" s="279"/>
      <c r="F551" s="280"/>
      <c r="G551" s="108"/>
      <c r="H551" s="202" t="s">
        <v>7441</v>
      </c>
    </row>
    <row r="552" spans="3:8" ht="60.75" hidden="1" customHeight="1" x14ac:dyDescent="0.4">
      <c r="C552" s="272"/>
      <c r="D552" s="141" t="s">
        <v>6137</v>
      </c>
      <c r="E552" s="295"/>
      <c r="F552" s="296"/>
      <c r="G552" s="108"/>
      <c r="H552" s="202" t="s">
        <v>7284</v>
      </c>
    </row>
    <row r="553" spans="3:8" ht="35.1" hidden="1" customHeight="1" x14ac:dyDescent="0.4">
      <c r="C553" s="271" t="s">
        <v>7729</v>
      </c>
      <c r="D553" s="141" t="s">
        <v>6749</v>
      </c>
      <c r="E553" s="301"/>
      <c r="F553" s="302"/>
      <c r="G553" s="104"/>
      <c r="H553" s="202" t="s">
        <v>7588</v>
      </c>
    </row>
    <row r="554" spans="3:8" ht="60.75" hidden="1" customHeight="1" thickBot="1" x14ac:dyDescent="0.45">
      <c r="C554" s="276"/>
      <c r="D554" s="204" t="s">
        <v>6137</v>
      </c>
      <c r="E554" s="299"/>
      <c r="F554" s="300"/>
      <c r="G554" s="209"/>
      <c r="H554" s="206" t="s">
        <v>7284</v>
      </c>
    </row>
    <row r="555" spans="3:8" ht="6.75" hidden="1" customHeight="1" thickBot="1" x14ac:dyDescent="0.45">
      <c r="C555" s="191"/>
      <c r="D555" s="191"/>
      <c r="E555" s="192"/>
      <c r="F555" s="192"/>
      <c r="G555" s="192"/>
      <c r="H555" s="193"/>
    </row>
    <row r="556" spans="3:8" ht="83.25" hidden="1" customHeight="1" x14ac:dyDescent="0.4">
      <c r="C556" s="277" t="s">
        <v>7260</v>
      </c>
      <c r="D556" s="213" t="s">
        <v>6749</v>
      </c>
      <c r="E556" s="303"/>
      <c r="F556" s="304"/>
      <c r="G556" s="214"/>
      <c r="H556" s="215" t="s">
        <v>7390</v>
      </c>
    </row>
    <row r="557" spans="3:8" ht="60.75" hidden="1" customHeight="1" x14ac:dyDescent="0.4">
      <c r="C557" s="278"/>
      <c r="D557" s="144" t="s">
        <v>6137</v>
      </c>
      <c r="E557" s="295"/>
      <c r="F557" s="296"/>
      <c r="G557" s="104"/>
      <c r="H557" s="202" t="s">
        <v>7284</v>
      </c>
    </row>
    <row r="558" spans="3:8" ht="35.1" hidden="1" customHeight="1" x14ac:dyDescent="0.4">
      <c r="C558" s="207" t="s">
        <v>7436</v>
      </c>
      <c r="D558" s="145"/>
      <c r="E558" s="105"/>
      <c r="F558" s="106"/>
      <c r="G558" s="107" t="str">
        <f>TEXT(E558,"000")&amp;TEXT(F558,"0000")</f>
        <v>0000000</v>
      </c>
      <c r="H558" s="202" t="s">
        <v>7589</v>
      </c>
    </row>
    <row r="559" spans="3:8" ht="45.75" hidden="1" customHeight="1" x14ac:dyDescent="0.4">
      <c r="C559" s="281" t="s">
        <v>7261</v>
      </c>
      <c r="D559" s="144" t="s">
        <v>6749</v>
      </c>
      <c r="E559" s="283" t="str">
        <f>IF(E558="", "", IF(F558="", "", work!D324&amp;" "&amp;work!E324&amp;" "&amp;work!F324))</f>
        <v/>
      </c>
      <c r="F559" s="284"/>
      <c r="G559" s="107"/>
      <c r="H559" s="202" t="s">
        <v>7440</v>
      </c>
    </row>
    <row r="560" spans="3:8" ht="45.75" hidden="1" customHeight="1" x14ac:dyDescent="0.4">
      <c r="C560" s="282"/>
      <c r="D560" s="144" t="s">
        <v>6137</v>
      </c>
      <c r="E560" s="283" t="str">
        <f>IF(E558="", "", IF(F558="", "", work!D323&amp;" "&amp;work!E323&amp;" "&amp;work!F323))</f>
        <v/>
      </c>
      <c r="F560" s="284"/>
      <c r="G560" s="107"/>
      <c r="H560" s="202" t="s">
        <v>7440</v>
      </c>
    </row>
    <row r="561" spans="3:8" ht="35.1" hidden="1" customHeight="1" x14ac:dyDescent="0.4">
      <c r="C561" s="207" t="s">
        <v>7644</v>
      </c>
      <c r="D561" s="145"/>
      <c r="E561" s="279"/>
      <c r="F561" s="280"/>
      <c r="G561" s="104"/>
      <c r="H561" s="202" t="s">
        <v>7590</v>
      </c>
    </row>
    <row r="562" spans="3:8" ht="35.1" hidden="1" customHeight="1" x14ac:dyDescent="0.4">
      <c r="C562" s="281" t="s">
        <v>7686</v>
      </c>
      <c r="D562" s="144" t="s">
        <v>6749</v>
      </c>
      <c r="E562" s="279"/>
      <c r="F562" s="280"/>
      <c r="G562" s="108"/>
      <c r="H562" s="202" t="s">
        <v>7441</v>
      </c>
    </row>
    <row r="563" spans="3:8" ht="60.75" hidden="1" customHeight="1" x14ac:dyDescent="0.4">
      <c r="C563" s="282"/>
      <c r="D563" s="144" t="s">
        <v>6137</v>
      </c>
      <c r="E563" s="295"/>
      <c r="F563" s="296"/>
      <c r="G563" s="108"/>
      <c r="H563" s="202" t="s">
        <v>7284</v>
      </c>
    </row>
    <row r="564" spans="3:8" ht="35.1" hidden="1" customHeight="1" x14ac:dyDescent="0.4">
      <c r="C564" s="281" t="s">
        <v>7730</v>
      </c>
      <c r="D564" s="144" t="s">
        <v>6749</v>
      </c>
      <c r="E564" s="301"/>
      <c r="F564" s="302"/>
      <c r="G564" s="104"/>
      <c r="H564" s="202" t="s">
        <v>7591</v>
      </c>
    </row>
    <row r="565" spans="3:8" ht="60.75" hidden="1" customHeight="1" thickBot="1" x14ac:dyDescent="0.45">
      <c r="C565" s="287"/>
      <c r="D565" s="208" t="s">
        <v>6137</v>
      </c>
      <c r="E565" s="299"/>
      <c r="F565" s="300"/>
      <c r="G565" s="209"/>
      <c r="H565" s="206" t="s">
        <v>7284</v>
      </c>
    </row>
    <row r="566" spans="3:8" ht="6.75" hidden="1" customHeight="1" thickBot="1" x14ac:dyDescent="0.45">
      <c r="C566" s="191"/>
      <c r="D566" s="191"/>
      <c r="E566" s="192"/>
      <c r="F566" s="192"/>
      <c r="G566" s="192"/>
      <c r="H566" s="193"/>
    </row>
    <row r="567" spans="3:8" ht="83.25" hidden="1" customHeight="1" x14ac:dyDescent="0.4">
      <c r="C567" s="285" t="s">
        <v>7262</v>
      </c>
      <c r="D567" s="216" t="s">
        <v>6749</v>
      </c>
      <c r="E567" s="303"/>
      <c r="F567" s="304"/>
      <c r="G567" s="214"/>
      <c r="H567" s="215" t="s">
        <v>7391</v>
      </c>
    </row>
    <row r="568" spans="3:8" ht="60.75" hidden="1" customHeight="1" x14ac:dyDescent="0.4">
      <c r="C568" s="286"/>
      <c r="D568" s="141" t="s">
        <v>6137</v>
      </c>
      <c r="E568" s="295"/>
      <c r="F568" s="296"/>
      <c r="G568" s="104"/>
      <c r="H568" s="202" t="s">
        <v>7284</v>
      </c>
    </row>
    <row r="569" spans="3:8" ht="35.1" hidden="1" customHeight="1" x14ac:dyDescent="0.4">
      <c r="C569" s="217" t="s">
        <v>7437</v>
      </c>
      <c r="D569" s="143"/>
      <c r="E569" s="105"/>
      <c r="F569" s="106"/>
      <c r="G569" s="107" t="str">
        <f>TEXT(E569,"000")&amp;TEXT(F569,"0000")</f>
        <v>0000000</v>
      </c>
      <c r="H569" s="202" t="s">
        <v>7592</v>
      </c>
    </row>
    <row r="570" spans="3:8" ht="45.75" hidden="1" customHeight="1" x14ac:dyDescent="0.4">
      <c r="C570" s="271" t="s">
        <v>7263</v>
      </c>
      <c r="D570" s="141" t="s">
        <v>6749</v>
      </c>
      <c r="E570" s="283" t="str">
        <f>IF(E569="", "", IF(F569="", "", work!D330&amp;" "&amp;work!E330&amp;" "&amp;work!F330))</f>
        <v/>
      </c>
      <c r="F570" s="284"/>
      <c r="G570" s="107"/>
      <c r="H570" s="202" t="s">
        <v>7440</v>
      </c>
    </row>
    <row r="571" spans="3:8" ht="45.75" hidden="1" customHeight="1" x14ac:dyDescent="0.4">
      <c r="C571" s="272"/>
      <c r="D571" s="141" t="s">
        <v>6137</v>
      </c>
      <c r="E571" s="283" t="str">
        <f>IF(E569="", "", IF(F569="", "", work!D329&amp;" "&amp;work!E329&amp;" "&amp;work!F329))</f>
        <v/>
      </c>
      <c r="F571" s="284"/>
      <c r="G571" s="107"/>
      <c r="H571" s="202" t="s">
        <v>7440</v>
      </c>
    </row>
    <row r="572" spans="3:8" ht="35.1" hidden="1" customHeight="1" x14ac:dyDescent="0.4">
      <c r="C572" s="217" t="s">
        <v>7645</v>
      </c>
      <c r="D572" s="143"/>
      <c r="E572" s="279"/>
      <c r="F572" s="280"/>
      <c r="G572" s="104"/>
      <c r="H572" s="202" t="s">
        <v>7593</v>
      </c>
    </row>
    <row r="573" spans="3:8" ht="35.1" hidden="1" customHeight="1" x14ac:dyDescent="0.4">
      <c r="C573" s="271" t="s">
        <v>7687</v>
      </c>
      <c r="D573" s="141" t="s">
        <v>6749</v>
      </c>
      <c r="E573" s="279"/>
      <c r="F573" s="280"/>
      <c r="G573" s="108"/>
      <c r="H573" s="202" t="s">
        <v>7441</v>
      </c>
    </row>
    <row r="574" spans="3:8" ht="60.75" hidden="1" customHeight="1" x14ac:dyDescent="0.4">
      <c r="C574" s="272"/>
      <c r="D574" s="141" t="s">
        <v>6137</v>
      </c>
      <c r="E574" s="295"/>
      <c r="F574" s="296"/>
      <c r="G574" s="108"/>
      <c r="H574" s="202" t="s">
        <v>7284</v>
      </c>
    </row>
    <row r="575" spans="3:8" ht="35.1" hidden="1" customHeight="1" x14ac:dyDescent="0.4">
      <c r="C575" s="271" t="s">
        <v>7731</v>
      </c>
      <c r="D575" s="141" t="s">
        <v>6749</v>
      </c>
      <c r="E575" s="301"/>
      <c r="F575" s="302"/>
      <c r="G575" s="104"/>
      <c r="H575" s="202" t="s">
        <v>7594</v>
      </c>
    </row>
    <row r="576" spans="3:8" ht="60.75" hidden="1" customHeight="1" thickBot="1" x14ac:dyDescent="0.45">
      <c r="C576" s="276"/>
      <c r="D576" s="204" t="s">
        <v>6137</v>
      </c>
      <c r="E576" s="299"/>
      <c r="F576" s="300"/>
      <c r="G576" s="209"/>
      <c r="H576" s="206" t="s">
        <v>7284</v>
      </c>
    </row>
    <row r="577" spans="1:8" ht="24" customHeight="1" x14ac:dyDescent="0.4">
      <c r="C577" s="194"/>
      <c r="D577" s="194"/>
      <c r="E577" s="195"/>
      <c r="F577" s="195"/>
      <c r="G577" s="195"/>
      <c r="H577" s="196"/>
    </row>
    <row r="578" spans="1:8" ht="26.25" customHeight="1" thickBot="1" x14ac:dyDescent="0.45">
      <c r="B578" s="98" t="s">
        <v>7285</v>
      </c>
      <c r="C578" s="101"/>
      <c r="D578" s="102"/>
      <c r="E578" s="102"/>
      <c r="F578" s="102"/>
      <c r="G578" s="102"/>
      <c r="H578" s="100"/>
    </row>
    <row r="579" spans="1:8" ht="26.25" customHeight="1" x14ac:dyDescent="0.4">
      <c r="C579" s="197" t="s">
        <v>6376</v>
      </c>
      <c r="D579" s="198"/>
      <c r="E579" s="322" t="s">
        <v>6377</v>
      </c>
      <c r="F579" s="322"/>
      <c r="G579" s="199"/>
      <c r="H579" s="200" t="s">
        <v>6750</v>
      </c>
    </row>
    <row r="580" spans="1:8" ht="83.25" customHeight="1" x14ac:dyDescent="0.4">
      <c r="C580" s="309" t="s">
        <v>7185</v>
      </c>
      <c r="D580" s="144" t="s">
        <v>6749</v>
      </c>
      <c r="E580" s="301" t="s">
        <v>6775</v>
      </c>
      <c r="F580" s="332"/>
      <c r="G580" s="302"/>
      <c r="H580" s="202" t="s">
        <v>7392</v>
      </c>
    </row>
    <row r="581" spans="1:8" ht="60.75" customHeight="1" x14ac:dyDescent="0.4">
      <c r="C581" s="278"/>
      <c r="D581" s="144" t="s">
        <v>6137</v>
      </c>
      <c r="E581" s="295" t="s">
        <v>6776</v>
      </c>
      <c r="F581" s="296"/>
      <c r="G581" s="103"/>
      <c r="H581" s="202" t="s">
        <v>7284</v>
      </c>
    </row>
    <row r="582" spans="1:8" ht="35.1" customHeight="1" x14ac:dyDescent="0.4">
      <c r="C582" s="207" t="s">
        <v>7438</v>
      </c>
      <c r="D582" s="145"/>
      <c r="E582" s="105">
        <v>152</v>
      </c>
      <c r="F582" s="106" t="s">
        <v>224</v>
      </c>
      <c r="G582" s="107" t="str">
        <f>TEXT(E582,"000")&amp;TEXT(F582,"0000")</f>
        <v>1520002</v>
      </c>
      <c r="H582" s="202" t="s">
        <v>7447</v>
      </c>
    </row>
    <row r="583" spans="1:8" ht="45.75" customHeight="1" x14ac:dyDescent="0.4">
      <c r="C583" s="281" t="s">
        <v>7264</v>
      </c>
      <c r="D583" s="144" t="s">
        <v>6749</v>
      </c>
      <c r="E583" s="283" t="str">
        <f>IF(E582="", "", IF(F582="", "", work!D336&amp;" "&amp;work!E336&amp;" "&amp;work!F336))</f>
        <v>Tokyoto Meguroku Megurohoncho</v>
      </c>
      <c r="F583" s="284"/>
      <c r="G583" s="107"/>
      <c r="H583" s="202" t="s">
        <v>7440</v>
      </c>
    </row>
    <row r="584" spans="1:8" ht="45.75" customHeight="1" x14ac:dyDescent="0.4">
      <c r="C584" s="282"/>
      <c r="D584" s="144" t="s">
        <v>6137</v>
      </c>
      <c r="E584" s="283" t="str">
        <f>IF(E582="", "", IF(F582="", "", work!D335&amp;" "&amp;work!E335&amp;" "&amp;work!F335))</f>
        <v>東京都 目黒区 目黒本町</v>
      </c>
      <c r="F584" s="284"/>
      <c r="G584" s="107"/>
      <c r="H584" s="202" t="s">
        <v>7440</v>
      </c>
    </row>
    <row r="585" spans="1:8" ht="37.5" customHeight="1" x14ac:dyDescent="0.4">
      <c r="C585" s="207" t="s">
        <v>7646</v>
      </c>
      <c r="D585" s="145"/>
      <c r="E585" s="279" t="s">
        <v>7266</v>
      </c>
      <c r="F585" s="280"/>
      <c r="G585" s="104"/>
      <c r="H585" s="202" t="s">
        <v>7448</v>
      </c>
    </row>
    <row r="586" spans="1:8" ht="37.5" customHeight="1" x14ac:dyDescent="0.4">
      <c r="C586" s="281" t="s">
        <v>7688</v>
      </c>
      <c r="D586" s="144" t="s">
        <v>6749</v>
      </c>
      <c r="E586" s="279" t="s">
        <v>7268</v>
      </c>
      <c r="F586" s="280"/>
      <c r="G586" s="108"/>
      <c r="H586" s="202" t="s">
        <v>7441</v>
      </c>
    </row>
    <row r="587" spans="1:8" ht="60.75" customHeight="1" thickBot="1" x14ac:dyDescent="0.45">
      <c r="C587" s="282"/>
      <c r="D587" s="144" t="s">
        <v>6137</v>
      </c>
      <c r="E587" s="295" t="s">
        <v>7267</v>
      </c>
      <c r="F587" s="296"/>
      <c r="G587" s="108"/>
      <c r="H587" s="202" t="s">
        <v>7284</v>
      </c>
    </row>
    <row r="588" spans="1:8" ht="35.1" hidden="1" customHeight="1" x14ac:dyDescent="0.4">
      <c r="C588" s="281" t="s">
        <v>7732</v>
      </c>
      <c r="D588" s="144" t="s">
        <v>6749</v>
      </c>
      <c r="E588" s="301"/>
      <c r="F588" s="302"/>
      <c r="G588" s="104"/>
      <c r="H588" s="202" t="s">
        <v>7595</v>
      </c>
    </row>
    <row r="589" spans="1:8" ht="60.75" hidden="1" customHeight="1" thickBot="1" x14ac:dyDescent="0.45">
      <c r="C589" s="287"/>
      <c r="D589" s="208" t="s">
        <v>6137</v>
      </c>
      <c r="E589" s="299"/>
      <c r="F589" s="300"/>
      <c r="G589" s="209"/>
      <c r="H589" s="206" t="s">
        <v>7284</v>
      </c>
    </row>
    <row r="590" spans="1:8" ht="24" customHeight="1" x14ac:dyDescent="0.4">
      <c r="C590" s="194"/>
      <c r="D590" s="194"/>
      <c r="E590" s="195"/>
      <c r="F590" s="195"/>
      <c r="G590" s="195"/>
      <c r="H590" s="196"/>
    </row>
    <row r="591" spans="1:8" ht="19.5" customHeight="1" thickBot="1" x14ac:dyDescent="0.45">
      <c r="B591" s="98" t="s">
        <v>7286</v>
      </c>
      <c r="C591" s="101"/>
      <c r="D591" s="101"/>
      <c r="E591" s="102"/>
      <c r="F591" s="102"/>
      <c r="G591" s="102"/>
      <c r="H591" s="137"/>
    </row>
    <row r="592" spans="1:8" s="99" customFormat="1" x14ac:dyDescent="0.4">
      <c r="A592" s="98"/>
      <c r="B592" s="98"/>
      <c r="C592" s="197" t="s">
        <v>6376</v>
      </c>
      <c r="D592" s="198"/>
      <c r="E592" s="322" t="s">
        <v>6377</v>
      </c>
      <c r="F592" s="322"/>
      <c r="G592" s="199"/>
      <c r="H592" s="200" t="s">
        <v>6750</v>
      </c>
    </row>
    <row r="593" spans="3:8" ht="44.25" customHeight="1" thickBot="1" x14ac:dyDescent="0.45">
      <c r="C593" s="210" t="s">
        <v>7333</v>
      </c>
      <c r="D593" s="211"/>
      <c r="E593" s="310">
        <v>1</v>
      </c>
      <c r="F593" s="311"/>
      <c r="G593" s="212"/>
      <c r="H593" s="206" t="s">
        <v>7334</v>
      </c>
    </row>
    <row r="594" spans="3:8" ht="8.25" customHeight="1" thickBot="1" x14ac:dyDescent="0.45">
      <c r="C594" s="109"/>
      <c r="D594" s="109"/>
    </row>
    <row r="595" spans="3:8" ht="83.25" customHeight="1" x14ac:dyDescent="0.4">
      <c r="C595" s="285" t="s">
        <v>7795</v>
      </c>
      <c r="D595" s="216" t="s">
        <v>6749</v>
      </c>
      <c r="E595" s="303" t="s">
        <v>7321</v>
      </c>
      <c r="F595" s="304"/>
      <c r="G595" s="214"/>
      <c r="H595" s="215" t="s">
        <v>7393</v>
      </c>
    </row>
    <row r="596" spans="3:8" ht="60.75" customHeight="1" x14ac:dyDescent="0.4">
      <c r="C596" s="286"/>
      <c r="D596" s="141" t="s">
        <v>6137</v>
      </c>
      <c r="E596" s="295" t="s">
        <v>7889</v>
      </c>
      <c r="F596" s="296"/>
      <c r="G596" s="104"/>
      <c r="H596" s="202" t="s">
        <v>7284</v>
      </c>
    </row>
    <row r="597" spans="3:8" ht="40.5" customHeight="1" x14ac:dyDescent="0.4">
      <c r="C597" s="217" t="s">
        <v>7796</v>
      </c>
      <c r="D597" s="143"/>
      <c r="E597" s="105">
        <v>542</v>
      </c>
      <c r="F597" s="106" t="s">
        <v>305</v>
      </c>
      <c r="G597" s="107" t="str">
        <f>TEXT(E597,"000")&amp;TEXT(F597,"0000")</f>
        <v>5420066</v>
      </c>
      <c r="H597" s="202" t="s">
        <v>7596</v>
      </c>
    </row>
    <row r="598" spans="3:8" ht="45.75" customHeight="1" x14ac:dyDescent="0.4">
      <c r="C598" s="271" t="s">
        <v>7797</v>
      </c>
      <c r="D598" s="141" t="s">
        <v>6749</v>
      </c>
      <c r="E598" s="283" t="str">
        <f>IF(E597="", "", IF(F597="", "", work!D18&amp;" "&amp;work!E18&amp;" "&amp;work!F18))</f>
        <v>Osakafu Osakashichuoku Kawarayamachi</v>
      </c>
      <c r="F598" s="284"/>
      <c r="G598" s="107"/>
      <c r="H598" s="202" t="s">
        <v>7440</v>
      </c>
    </row>
    <row r="599" spans="3:8" ht="45.75" customHeight="1" x14ac:dyDescent="0.4">
      <c r="C599" s="272"/>
      <c r="D599" s="141" t="s">
        <v>6137</v>
      </c>
      <c r="E599" s="283" t="str">
        <f>IF(E597="", "", IF(F597="", "", work!D17&amp;" "&amp;work!E17&amp;" "&amp;work!F17))</f>
        <v>大阪府 大阪市中央区 瓦屋町</v>
      </c>
      <c r="F599" s="284"/>
      <c r="G599" s="107"/>
      <c r="H599" s="202" t="s">
        <v>7440</v>
      </c>
    </row>
    <row r="600" spans="3:8" ht="36.75" customHeight="1" x14ac:dyDescent="0.4">
      <c r="C600" s="217" t="s">
        <v>7800</v>
      </c>
      <c r="D600" s="143"/>
      <c r="E600" s="293" t="s">
        <v>5828</v>
      </c>
      <c r="F600" s="294"/>
      <c r="G600" s="104"/>
      <c r="H600" s="202" t="s">
        <v>7597</v>
      </c>
    </row>
    <row r="601" spans="3:8" ht="36.75" customHeight="1" x14ac:dyDescent="0.4">
      <c r="C601" s="271" t="s">
        <v>7798</v>
      </c>
      <c r="D601" s="141" t="s">
        <v>6749</v>
      </c>
      <c r="E601" s="293" t="s">
        <v>6756</v>
      </c>
      <c r="F601" s="294"/>
      <c r="G601" s="108"/>
      <c r="H601" s="202" t="s">
        <v>7441</v>
      </c>
    </row>
    <row r="602" spans="3:8" ht="60.75" customHeight="1" x14ac:dyDescent="0.4">
      <c r="C602" s="272"/>
      <c r="D602" s="141" t="s">
        <v>6137</v>
      </c>
      <c r="E602" s="295" t="s">
        <v>6855</v>
      </c>
      <c r="F602" s="296"/>
      <c r="G602" s="108"/>
      <c r="H602" s="202" t="s">
        <v>7284</v>
      </c>
    </row>
    <row r="603" spans="3:8" ht="35.1" hidden="1" customHeight="1" x14ac:dyDescent="0.4">
      <c r="C603" s="271" t="s">
        <v>7799</v>
      </c>
      <c r="D603" s="141" t="s">
        <v>6749</v>
      </c>
      <c r="E603" s="301"/>
      <c r="F603" s="302"/>
      <c r="G603" s="104"/>
      <c r="H603" s="202" t="s">
        <v>7598</v>
      </c>
    </row>
    <row r="604" spans="3:8" ht="60.75" hidden="1" customHeight="1" x14ac:dyDescent="0.4">
      <c r="C604" s="272"/>
      <c r="D604" s="141" t="s">
        <v>6137</v>
      </c>
      <c r="E604" s="295"/>
      <c r="F604" s="296"/>
      <c r="G604" s="108"/>
      <c r="H604" s="202" t="s">
        <v>7284</v>
      </c>
    </row>
    <row r="605" spans="3:8" ht="44.25" customHeight="1" x14ac:dyDescent="0.4">
      <c r="C605" s="217" t="s">
        <v>7801</v>
      </c>
      <c r="D605" s="143"/>
      <c r="E605" s="291" t="s">
        <v>6268</v>
      </c>
      <c r="F605" s="292"/>
      <c r="G605" s="104"/>
      <c r="H605" s="202" t="s">
        <v>7293</v>
      </c>
    </row>
    <row r="606" spans="3:8" ht="44.25" customHeight="1" x14ac:dyDescent="0.4">
      <c r="C606" s="271" t="s">
        <v>7826</v>
      </c>
      <c r="D606" s="141" t="s">
        <v>6749</v>
      </c>
      <c r="E606" s="291" t="s">
        <v>6857</v>
      </c>
      <c r="F606" s="292"/>
      <c r="G606" s="104"/>
      <c r="H606" s="202" t="s">
        <v>7829</v>
      </c>
    </row>
    <row r="607" spans="3:8" ht="40.5" customHeight="1" x14ac:dyDescent="0.4">
      <c r="C607" s="272"/>
      <c r="D607" s="141" t="s">
        <v>6137</v>
      </c>
      <c r="E607" s="289" t="str" cm="1">
        <f t="array" ref="E607">IF(E606="","",TRANSLATE(E606, "en", "jp"))</f>
        <v>アメリカ合衆国</v>
      </c>
      <c r="F607" s="290"/>
      <c r="G607" s="165"/>
      <c r="H607" s="202" t="s">
        <v>7830</v>
      </c>
    </row>
    <row r="608" spans="3:8" ht="44.25" customHeight="1" x14ac:dyDescent="0.4">
      <c r="C608" s="217" t="s">
        <v>7802</v>
      </c>
      <c r="D608" s="143"/>
      <c r="E608" s="291" t="s">
        <v>6264</v>
      </c>
      <c r="F608" s="292"/>
      <c r="G608" s="104"/>
      <c r="H608" s="202" t="s">
        <v>7293</v>
      </c>
    </row>
    <row r="609" spans="3:8" ht="44.25" customHeight="1" x14ac:dyDescent="0.4">
      <c r="C609" s="217" t="s">
        <v>7803</v>
      </c>
      <c r="D609" s="143"/>
      <c r="E609" s="297">
        <v>27515</v>
      </c>
      <c r="F609" s="298"/>
      <c r="G609" s="104"/>
      <c r="H609" s="202" t="s">
        <v>7396</v>
      </c>
    </row>
    <row r="610" spans="3:8" ht="58.5" x14ac:dyDescent="0.4">
      <c r="C610" s="217" t="s">
        <v>7907</v>
      </c>
      <c r="D610" s="143"/>
      <c r="E610" s="291" t="s">
        <v>6271</v>
      </c>
      <c r="F610" s="292"/>
      <c r="G610" s="104"/>
      <c r="H610" s="202" t="s">
        <v>7293</v>
      </c>
    </row>
    <row r="611" spans="3:8" ht="58.5" x14ac:dyDescent="0.4">
      <c r="C611" s="217" t="s">
        <v>7804</v>
      </c>
      <c r="D611" s="143"/>
      <c r="E611" s="291" t="s">
        <v>6275</v>
      </c>
      <c r="F611" s="292"/>
      <c r="G611" s="104"/>
      <c r="H611" s="202" t="s">
        <v>7293</v>
      </c>
    </row>
    <row r="612" spans="3:8" ht="39.75" customHeight="1" x14ac:dyDescent="0.4">
      <c r="C612" s="217" t="s">
        <v>7336</v>
      </c>
      <c r="D612" s="143"/>
      <c r="E612" s="316">
        <v>60</v>
      </c>
      <c r="F612" s="317"/>
      <c r="G612" s="104"/>
      <c r="H612" s="202" t="s">
        <v>7833</v>
      </c>
    </row>
    <row r="613" spans="3:8" ht="39.75" customHeight="1" thickBot="1" x14ac:dyDescent="0.45">
      <c r="C613" s="210" t="s">
        <v>7335</v>
      </c>
      <c r="D613" s="211"/>
      <c r="E613" s="314">
        <v>600000</v>
      </c>
      <c r="F613" s="315"/>
      <c r="G613" s="212"/>
      <c r="H613" s="206" t="s">
        <v>7834</v>
      </c>
    </row>
    <row r="614" spans="3:8" ht="6.75" customHeight="1" x14ac:dyDescent="0.4">
      <c r="C614" s="194"/>
      <c r="D614" s="194"/>
      <c r="E614" s="195"/>
      <c r="F614" s="195"/>
      <c r="G614" s="195"/>
      <c r="H614" s="196"/>
    </row>
    <row r="615" spans="3:8" ht="83.25" hidden="1" customHeight="1" x14ac:dyDescent="0.4">
      <c r="C615" s="277" t="s">
        <v>7805</v>
      </c>
      <c r="D615" s="213" t="s">
        <v>6749</v>
      </c>
      <c r="E615" s="303"/>
      <c r="F615" s="304"/>
      <c r="G615" s="214"/>
      <c r="H615" s="215" t="s">
        <v>7394</v>
      </c>
    </row>
    <row r="616" spans="3:8" ht="60.75" hidden="1" customHeight="1" x14ac:dyDescent="0.4">
      <c r="C616" s="278"/>
      <c r="D616" s="144" t="s">
        <v>6137</v>
      </c>
      <c r="E616" s="295"/>
      <c r="F616" s="296"/>
      <c r="G616" s="104"/>
      <c r="H616" s="202" t="s">
        <v>7284</v>
      </c>
    </row>
    <row r="617" spans="3:8" ht="39" hidden="1" customHeight="1" x14ac:dyDescent="0.4">
      <c r="C617" s="207" t="s">
        <v>7806</v>
      </c>
      <c r="D617" s="145"/>
      <c r="E617" s="111"/>
      <c r="F617" s="112"/>
      <c r="G617" s="107" t="str">
        <f>TEXT(E617,"000")&amp;TEXT(F617,"0000")</f>
        <v>0000000</v>
      </c>
      <c r="H617" s="202" t="s">
        <v>7599</v>
      </c>
    </row>
    <row r="618" spans="3:8" ht="45.75" hidden="1" customHeight="1" x14ac:dyDescent="0.4">
      <c r="C618" s="281" t="s">
        <v>7807</v>
      </c>
      <c r="D618" s="144" t="s">
        <v>6749</v>
      </c>
      <c r="E618" s="283" t="str">
        <f>IF(E617="", "", IF(F617="", "", work!D24&amp;" "&amp;work!E24&amp;" "&amp;work!F24))</f>
        <v/>
      </c>
      <c r="F618" s="284"/>
      <c r="G618" s="107"/>
      <c r="H618" s="202" t="s">
        <v>7440</v>
      </c>
    </row>
    <row r="619" spans="3:8" ht="45.75" hidden="1" customHeight="1" x14ac:dyDescent="0.4">
      <c r="C619" s="282"/>
      <c r="D619" s="144" t="s">
        <v>6137</v>
      </c>
      <c r="E619" s="283" t="str">
        <f>IF(E617="", "", IF(F617="", "", work!D23&amp;" "&amp;work!E23&amp;" "&amp;work!F23))</f>
        <v/>
      </c>
      <c r="F619" s="284"/>
      <c r="G619" s="107"/>
      <c r="H619" s="202" t="s">
        <v>7440</v>
      </c>
    </row>
    <row r="620" spans="3:8" ht="37.5" hidden="1" customHeight="1" x14ac:dyDescent="0.4">
      <c r="C620" s="207" t="s">
        <v>7808</v>
      </c>
      <c r="D620" s="145"/>
      <c r="E620" s="293"/>
      <c r="F620" s="294"/>
      <c r="G620" s="104"/>
      <c r="H620" s="202" t="s">
        <v>7600</v>
      </c>
    </row>
    <row r="621" spans="3:8" ht="37.5" hidden="1" customHeight="1" x14ac:dyDescent="0.4">
      <c r="C621" s="281" t="s">
        <v>7809</v>
      </c>
      <c r="D621" s="144" t="s">
        <v>6749</v>
      </c>
      <c r="E621" s="293"/>
      <c r="F621" s="294"/>
      <c r="G621" s="108"/>
      <c r="H621" s="202" t="s">
        <v>7441</v>
      </c>
    </row>
    <row r="622" spans="3:8" ht="60.75" hidden="1" customHeight="1" x14ac:dyDescent="0.4">
      <c r="C622" s="282"/>
      <c r="D622" s="144" t="s">
        <v>6137</v>
      </c>
      <c r="E622" s="295"/>
      <c r="F622" s="296"/>
      <c r="G622" s="108"/>
      <c r="H622" s="202" t="s">
        <v>7284</v>
      </c>
    </row>
    <row r="623" spans="3:8" ht="39.75" hidden="1" customHeight="1" x14ac:dyDescent="0.4">
      <c r="C623" s="344" t="s">
        <v>7810</v>
      </c>
      <c r="D623" s="164" t="s">
        <v>6749</v>
      </c>
      <c r="E623" s="301"/>
      <c r="F623" s="302"/>
      <c r="G623" s="104"/>
      <c r="H623" s="202" t="s">
        <v>7601</v>
      </c>
    </row>
    <row r="624" spans="3:8" ht="60.75" hidden="1" customHeight="1" x14ac:dyDescent="0.4">
      <c r="C624" s="345"/>
      <c r="D624" s="164" t="s">
        <v>6137</v>
      </c>
      <c r="E624" s="346"/>
      <c r="F624" s="296"/>
      <c r="G624" s="108"/>
      <c r="H624" s="202" t="s">
        <v>7284</v>
      </c>
    </row>
    <row r="625" spans="3:8" ht="37.5" hidden="1" customHeight="1" x14ac:dyDescent="0.4">
      <c r="C625" s="207" t="s">
        <v>7811</v>
      </c>
      <c r="D625" s="145"/>
      <c r="E625" s="291"/>
      <c r="F625" s="292"/>
      <c r="G625" s="104"/>
      <c r="H625" s="202" t="s">
        <v>7293</v>
      </c>
    </row>
    <row r="626" spans="3:8" ht="37.5" hidden="1" customHeight="1" x14ac:dyDescent="0.4">
      <c r="C626" s="281" t="s">
        <v>7827</v>
      </c>
      <c r="D626" s="144" t="s">
        <v>6749</v>
      </c>
      <c r="E626" s="291"/>
      <c r="F626" s="292"/>
      <c r="G626" s="104"/>
      <c r="H626" s="202" t="s">
        <v>7831</v>
      </c>
    </row>
    <row r="627" spans="3:8" ht="40.5" hidden="1" customHeight="1" x14ac:dyDescent="0.4">
      <c r="C627" s="282"/>
      <c r="D627" s="144" t="s">
        <v>6137</v>
      </c>
      <c r="E627" s="289" t="str" cm="1">
        <f t="array" ref="E627">IF(E626="","",TRANSLATE(E626, "en", "jp"))</f>
        <v/>
      </c>
      <c r="F627" s="290"/>
      <c r="G627" s="165"/>
      <c r="H627" s="202" t="s">
        <v>7830</v>
      </c>
    </row>
    <row r="628" spans="3:8" ht="37.5" hidden="1" customHeight="1" x14ac:dyDescent="0.4">
      <c r="C628" s="207" t="s">
        <v>7812</v>
      </c>
      <c r="D628" s="145"/>
      <c r="E628" s="291"/>
      <c r="F628" s="292"/>
      <c r="G628" s="104"/>
      <c r="H628" s="202" t="s">
        <v>7293</v>
      </c>
    </row>
    <row r="629" spans="3:8" ht="37.5" hidden="1" customHeight="1" x14ac:dyDescent="0.4">
      <c r="C629" s="207" t="s">
        <v>7813</v>
      </c>
      <c r="D629" s="145"/>
      <c r="E629" s="297"/>
      <c r="F629" s="298"/>
      <c r="G629" s="104"/>
      <c r="H629" s="202" t="s">
        <v>7396</v>
      </c>
    </row>
    <row r="630" spans="3:8" ht="58.5" hidden="1" x14ac:dyDescent="0.4">
      <c r="C630" s="207" t="s">
        <v>7814</v>
      </c>
      <c r="D630" s="145"/>
      <c r="E630" s="291"/>
      <c r="F630" s="292"/>
      <c r="G630" s="104"/>
      <c r="H630" s="202" t="s">
        <v>7293</v>
      </c>
    </row>
    <row r="631" spans="3:8" ht="58.5" hidden="1" x14ac:dyDescent="0.4">
      <c r="C631" s="207" t="s">
        <v>6429</v>
      </c>
      <c r="D631" s="145"/>
      <c r="E631" s="291"/>
      <c r="F631" s="292"/>
      <c r="G631" s="104"/>
      <c r="H631" s="202" t="s">
        <v>7293</v>
      </c>
    </row>
    <row r="632" spans="3:8" ht="40.5" hidden="1" customHeight="1" x14ac:dyDescent="0.4">
      <c r="C632" s="207" t="s">
        <v>7337</v>
      </c>
      <c r="D632" s="145"/>
      <c r="E632" s="316"/>
      <c r="F632" s="317"/>
      <c r="G632" s="104"/>
      <c r="H632" s="202" t="s">
        <v>7833</v>
      </c>
    </row>
    <row r="633" spans="3:8" ht="40.5" hidden="1" customHeight="1" thickBot="1" x14ac:dyDescent="0.45">
      <c r="C633" s="218" t="s">
        <v>7338</v>
      </c>
      <c r="D633" s="219"/>
      <c r="E633" s="314"/>
      <c r="F633" s="315"/>
      <c r="G633" s="212"/>
      <c r="H633" s="206" t="s">
        <v>7834</v>
      </c>
    </row>
    <row r="634" spans="3:8" ht="6.75" hidden="1" customHeight="1" thickBot="1" x14ac:dyDescent="0.45">
      <c r="C634" s="194"/>
      <c r="D634" s="194"/>
      <c r="E634" s="195"/>
      <c r="F634" s="195"/>
      <c r="G634" s="195"/>
      <c r="H634" s="196"/>
    </row>
    <row r="635" spans="3:8" ht="83.25" hidden="1" customHeight="1" x14ac:dyDescent="0.4">
      <c r="C635" s="285" t="s">
        <v>7815</v>
      </c>
      <c r="D635" s="216" t="s">
        <v>6749</v>
      </c>
      <c r="E635" s="303"/>
      <c r="F635" s="304"/>
      <c r="G635" s="214"/>
      <c r="H635" s="215" t="s">
        <v>7395</v>
      </c>
    </row>
    <row r="636" spans="3:8" ht="60.75" hidden="1" customHeight="1" x14ac:dyDescent="0.4">
      <c r="C636" s="286"/>
      <c r="D636" s="141" t="s">
        <v>6137</v>
      </c>
      <c r="E636" s="295"/>
      <c r="F636" s="296"/>
      <c r="G636" s="104"/>
      <c r="H636" s="202" t="s">
        <v>7284</v>
      </c>
    </row>
    <row r="637" spans="3:8" ht="39.75" hidden="1" customHeight="1" x14ac:dyDescent="0.4">
      <c r="C637" s="217" t="s">
        <v>7816</v>
      </c>
      <c r="D637" s="143"/>
      <c r="E637" s="111"/>
      <c r="F637" s="112"/>
      <c r="G637" s="107" t="str">
        <f>TEXT(E637,"000")&amp;TEXT(F637,"0000")</f>
        <v>0000000</v>
      </c>
      <c r="H637" s="202" t="s">
        <v>7602</v>
      </c>
    </row>
    <row r="638" spans="3:8" ht="45.75" hidden="1" customHeight="1" x14ac:dyDescent="0.4">
      <c r="C638" s="271" t="s">
        <v>7817</v>
      </c>
      <c r="D638" s="141" t="s">
        <v>6749</v>
      </c>
      <c r="E638" s="283" t="str">
        <f>IF(E637="", "", IF(F637="", "", work!D30&amp;" "&amp;work!E30&amp;" "&amp;work!F30))</f>
        <v/>
      </c>
      <c r="F638" s="284"/>
      <c r="G638" s="107"/>
      <c r="H638" s="202" t="s">
        <v>7440</v>
      </c>
    </row>
    <row r="639" spans="3:8" ht="45.75" hidden="1" customHeight="1" x14ac:dyDescent="0.4">
      <c r="C639" s="272"/>
      <c r="D639" s="141" t="s">
        <v>6137</v>
      </c>
      <c r="E639" s="283" t="str">
        <f>IF(E637="", "", IF(F637="", "", work!D29&amp;" "&amp;work!E29&amp;" "&amp;work!F29))</f>
        <v/>
      </c>
      <c r="F639" s="284"/>
      <c r="G639" s="107"/>
      <c r="H639" s="202" t="s">
        <v>7440</v>
      </c>
    </row>
    <row r="640" spans="3:8" ht="35.1" hidden="1" customHeight="1" x14ac:dyDescent="0.4">
      <c r="C640" s="217" t="s">
        <v>7818</v>
      </c>
      <c r="D640" s="143"/>
      <c r="E640" s="293"/>
      <c r="F640" s="294"/>
      <c r="G640" s="104"/>
      <c r="H640" s="202" t="s">
        <v>7603</v>
      </c>
    </row>
    <row r="641" spans="1:8" ht="37.5" hidden="1" customHeight="1" x14ac:dyDescent="0.4">
      <c r="C641" s="271" t="s">
        <v>7819</v>
      </c>
      <c r="D641" s="141" t="s">
        <v>6749</v>
      </c>
      <c r="E641" s="293"/>
      <c r="F641" s="294"/>
      <c r="G641" s="108"/>
      <c r="H641" s="202" t="s">
        <v>7441</v>
      </c>
    </row>
    <row r="642" spans="1:8" ht="60.75" hidden="1" customHeight="1" x14ac:dyDescent="0.4">
      <c r="C642" s="272"/>
      <c r="D642" s="141" t="s">
        <v>6137</v>
      </c>
      <c r="E642" s="295"/>
      <c r="F642" s="296"/>
      <c r="G642" s="108"/>
      <c r="H642" s="202" t="s">
        <v>7284</v>
      </c>
    </row>
    <row r="643" spans="1:8" ht="35.1" hidden="1" customHeight="1" x14ac:dyDescent="0.4">
      <c r="C643" s="271" t="s">
        <v>7820</v>
      </c>
      <c r="D643" s="141" t="s">
        <v>6749</v>
      </c>
      <c r="E643" s="301"/>
      <c r="F643" s="302"/>
      <c r="G643" s="104"/>
      <c r="H643" s="202" t="s">
        <v>7604</v>
      </c>
    </row>
    <row r="644" spans="1:8" ht="60.75" hidden="1" customHeight="1" x14ac:dyDescent="0.4">
      <c r="C644" s="272"/>
      <c r="D644" s="141" t="s">
        <v>6137</v>
      </c>
      <c r="E644" s="295"/>
      <c r="F644" s="296"/>
      <c r="G644" s="108"/>
      <c r="H644" s="202" t="s">
        <v>7284</v>
      </c>
    </row>
    <row r="645" spans="1:8" ht="37.5" hidden="1" customHeight="1" x14ac:dyDescent="0.4">
      <c r="C645" s="217" t="s">
        <v>7821</v>
      </c>
      <c r="D645" s="143"/>
      <c r="E645" s="291"/>
      <c r="F645" s="292"/>
      <c r="G645" s="104"/>
      <c r="H645" s="202" t="s">
        <v>7293</v>
      </c>
    </row>
    <row r="646" spans="1:8" ht="37.5" hidden="1" customHeight="1" x14ac:dyDescent="0.4">
      <c r="C646" s="271" t="s">
        <v>7828</v>
      </c>
      <c r="D646" s="141" t="s">
        <v>6749</v>
      </c>
      <c r="E646" s="291"/>
      <c r="F646" s="292"/>
      <c r="G646" s="104"/>
      <c r="H646" s="202" t="s">
        <v>7832</v>
      </c>
    </row>
    <row r="647" spans="1:8" ht="40.5" hidden="1" customHeight="1" x14ac:dyDescent="0.4">
      <c r="C647" s="272"/>
      <c r="D647" s="141" t="s">
        <v>6137</v>
      </c>
      <c r="E647" s="289" t="str" cm="1">
        <f t="array" ref="E647">IF(E646="","",TRANSLATE(E646, "en", "jp"))</f>
        <v/>
      </c>
      <c r="F647" s="290"/>
      <c r="G647" s="165"/>
      <c r="H647" s="202" t="s">
        <v>7830</v>
      </c>
    </row>
    <row r="648" spans="1:8" ht="37.5" hidden="1" customHeight="1" x14ac:dyDescent="0.4">
      <c r="C648" s="217" t="s">
        <v>7822</v>
      </c>
      <c r="D648" s="143"/>
      <c r="E648" s="291"/>
      <c r="F648" s="292"/>
      <c r="G648" s="104"/>
      <c r="H648" s="202" t="s">
        <v>7293</v>
      </c>
    </row>
    <row r="649" spans="1:8" ht="37.5" hidden="1" customHeight="1" x14ac:dyDescent="0.4">
      <c r="C649" s="217" t="s">
        <v>7823</v>
      </c>
      <c r="D649" s="143"/>
      <c r="E649" s="297"/>
      <c r="F649" s="298"/>
      <c r="G649" s="104"/>
      <c r="H649" s="202" t="s">
        <v>7396</v>
      </c>
    </row>
    <row r="650" spans="1:8" ht="58.5" hidden="1" x14ac:dyDescent="0.4">
      <c r="C650" s="217" t="s">
        <v>7824</v>
      </c>
      <c r="D650" s="143"/>
      <c r="E650" s="291"/>
      <c r="F650" s="292"/>
      <c r="G650" s="104"/>
      <c r="H650" s="202" t="s">
        <v>7293</v>
      </c>
    </row>
    <row r="651" spans="1:8" ht="58.5" hidden="1" x14ac:dyDescent="0.4">
      <c r="C651" s="217" t="s">
        <v>7825</v>
      </c>
      <c r="D651" s="143"/>
      <c r="E651" s="291"/>
      <c r="F651" s="292"/>
      <c r="G651" s="104"/>
      <c r="H651" s="202" t="s">
        <v>7293</v>
      </c>
    </row>
    <row r="652" spans="1:8" ht="42" hidden="1" customHeight="1" x14ac:dyDescent="0.4">
      <c r="C652" s="217" t="s">
        <v>7339</v>
      </c>
      <c r="D652" s="143"/>
      <c r="E652" s="316"/>
      <c r="F652" s="317"/>
      <c r="G652" s="104"/>
      <c r="H652" s="202" t="s">
        <v>7833</v>
      </c>
    </row>
    <row r="653" spans="1:8" ht="42" hidden="1" customHeight="1" thickBot="1" x14ac:dyDescent="0.45">
      <c r="C653" s="210" t="s">
        <v>7340</v>
      </c>
      <c r="D653" s="211"/>
      <c r="E653" s="314"/>
      <c r="F653" s="315"/>
      <c r="G653" s="212"/>
      <c r="H653" s="206" t="s">
        <v>7834</v>
      </c>
    </row>
    <row r="654" spans="1:8" ht="24" hidden="1" customHeight="1" x14ac:dyDescent="0.4">
      <c r="C654" s="109"/>
      <c r="D654" s="109"/>
    </row>
    <row r="655" spans="1:8" ht="19.5" customHeight="1" thickBot="1" x14ac:dyDescent="0.45">
      <c r="B655" s="98" t="s">
        <v>7287</v>
      </c>
      <c r="C655" s="101"/>
      <c r="D655" s="101"/>
      <c r="E655" s="118"/>
      <c r="F655" s="118"/>
      <c r="G655" s="102"/>
      <c r="H655" s="137"/>
    </row>
    <row r="656" spans="1:8" s="99" customFormat="1" x14ac:dyDescent="0.4">
      <c r="A656" s="98"/>
      <c r="B656" s="98"/>
      <c r="C656" s="197" t="s">
        <v>6376</v>
      </c>
      <c r="D656" s="198"/>
      <c r="E656" s="322" t="s">
        <v>6377</v>
      </c>
      <c r="F656" s="322"/>
      <c r="G656" s="199"/>
      <c r="H656" s="200" t="s">
        <v>6750</v>
      </c>
    </row>
    <row r="657" spans="3:8" ht="38.25" customHeight="1" x14ac:dyDescent="0.4">
      <c r="C657" s="207" t="s">
        <v>7439</v>
      </c>
      <c r="D657" s="145"/>
      <c r="E657" s="111">
        <v>14</v>
      </c>
      <c r="F657" s="112" t="s">
        <v>689</v>
      </c>
      <c r="G657" s="107" t="str">
        <f>TEXT(E657,"000")&amp;TEXT(F657,"0000")</f>
        <v>0140344</v>
      </c>
      <c r="H657" s="202" t="s">
        <v>7835</v>
      </c>
    </row>
    <row r="658" spans="3:8" ht="45.75" customHeight="1" x14ac:dyDescent="0.4">
      <c r="C658" s="281" t="s">
        <v>7837</v>
      </c>
      <c r="D658" s="144" t="s">
        <v>6749</v>
      </c>
      <c r="E658" s="283" t="str">
        <f>IF(E657="", "", IF(F657="", "", work!D6&amp;" "&amp;work!E6&amp;" "&amp;work!F6))</f>
        <v>Akitaken Sembokushi Kakunodatemachinishinagano</v>
      </c>
      <c r="F658" s="284"/>
      <c r="G658" s="107"/>
      <c r="H658" s="202" t="s">
        <v>7440</v>
      </c>
    </row>
    <row r="659" spans="3:8" ht="45.75" customHeight="1" x14ac:dyDescent="0.4">
      <c r="C659" s="282"/>
      <c r="D659" s="144" t="s">
        <v>6137</v>
      </c>
      <c r="E659" s="283" t="str">
        <f>IF(E657="", "", IF(F657="", "", work!D5&amp;" "&amp;work!E5&amp;" "&amp;work!F5))</f>
        <v>秋田県 仙北市 角館町西長野</v>
      </c>
      <c r="F659" s="284"/>
      <c r="G659" s="107"/>
      <c r="H659" s="202" t="s">
        <v>7440</v>
      </c>
    </row>
    <row r="660" spans="3:8" ht="40.5" customHeight="1" x14ac:dyDescent="0.4">
      <c r="C660" s="207" t="s">
        <v>7838</v>
      </c>
      <c r="D660" s="145"/>
      <c r="E660" s="293" t="s">
        <v>6102</v>
      </c>
      <c r="F660" s="294"/>
      <c r="G660" s="104"/>
      <c r="H660" s="202" t="s">
        <v>7836</v>
      </c>
    </row>
    <row r="661" spans="3:8" ht="40.5" customHeight="1" x14ac:dyDescent="0.4">
      <c r="C661" s="281" t="s">
        <v>7839</v>
      </c>
      <c r="D661" s="144" t="s">
        <v>6749</v>
      </c>
      <c r="E661" s="293" t="s">
        <v>6232</v>
      </c>
      <c r="F661" s="294"/>
      <c r="G661" s="108"/>
      <c r="H661" s="202" t="s">
        <v>7441</v>
      </c>
    </row>
    <row r="662" spans="3:8" ht="60.75" customHeight="1" x14ac:dyDescent="0.4">
      <c r="C662" s="282"/>
      <c r="D662" s="144" t="s">
        <v>6137</v>
      </c>
      <c r="E662" s="295" t="s">
        <v>6852</v>
      </c>
      <c r="F662" s="296"/>
      <c r="G662" s="108"/>
      <c r="H662" s="202" t="s">
        <v>7284</v>
      </c>
    </row>
    <row r="663" spans="3:8" ht="45.75" customHeight="1" x14ac:dyDescent="0.4">
      <c r="C663" s="220" t="s">
        <v>6430</v>
      </c>
      <c r="D663" s="144" t="s">
        <v>6749</v>
      </c>
      <c r="E663" s="330" t="s">
        <v>7300</v>
      </c>
      <c r="F663" s="331"/>
      <c r="G663" s="188"/>
      <c r="H663" s="221" t="s">
        <v>7298</v>
      </c>
    </row>
    <row r="664" spans="3:8" ht="45.75" customHeight="1" x14ac:dyDescent="0.4">
      <c r="C664" s="222"/>
      <c r="D664" s="144" t="s">
        <v>6137</v>
      </c>
      <c r="E664" s="339" t="str">
        <f>IF(入力情報!E663 = "", "",IF(ISERROR(VLOOKUP(入力情報!E663,work!K:L,2,FALSE)),"", VLOOKUP(入力情報!E663,work!K:L,2,FALSE)))</f>
        <v>電子公告</v>
      </c>
      <c r="F664" s="340"/>
      <c r="G664" s="235"/>
      <c r="H664" s="202" t="s">
        <v>7830</v>
      </c>
    </row>
    <row r="665" spans="3:8" ht="44.25" customHeight="1" x14ac:dyDescent="0.4">
      <c r="C665" s="222" t="s">
        <v>7294</v>
      </c>
      <c r="D665" s="186"/>
      <c r="E665" s="341" t="s">
        <v>7295</v>
      </c>
      <c r="F665" s="292"/>
      <c r="G665" s="235"/>
      <c r="H665" s="236" t="s">
        <v>7296</v>
      </c>
    </row>
    <row r="666" spans="3:8" ht="44.25" customHeight="1" x14ac:dyDescent="0.4">
      <c r="C666" s="207" t="s">
        <v>6431</v>
      </c>
      <c r="D666" s="146"/>
      <c r="E666" s="316">
        <v>100</v>
      </c>
      <c r="F666" s="317"/>
      <c r="G666" s="104"/>
      <c r="H666" s="202" t="s">
        <v>7840</v>
      </c>
    </row>
    <row r="667" spans="3:8" ht="44.25" customHeight="1" x14ac:dyDescent="0.4">
      <c r="C667" s="207" t="s">
        <v>7890</v>
      </c>
      <c r="D667" s="146"/>
      <c r="E667" s="324">
        <v>1000000</v>
      </c>
      <c r="F667" s="325"/>
      <c r="G667" s="104"/>
      <c r="H667" s="202" t="s">
        <v>7841</v>
      </c>
    </row>
    <row r="668" spans="3:8" ht="57" customHeight="1" x14ac:dyDescent="0.4">
      <c r="C668" s="220" t="s">
        <v>7297</v>
      </c>
      <c r="D668" s="187"/>
      <c r="E668" s="342">
        <v>6</v>
      </c>
      <c r="F668" s="343"/>
      <c r="G668" s="237"/>
      <c r="H668" s="221" t="s">
        <v>7325</v>
      </c>
    </row>
    <row r="669" spans="3:8" ht="57" customHeight="1" x14ac:dyDescent="0.4">
      <c r="C669" s="220" t="s">
        <v>7326</v>
      </c>
      <c r="D669" s="187"/>
      <c r="E669" s="342">
        <v>8</v>
      </c>
      <c r="F669" s="343"/>
      <c r="G669" s="237"/>
      <c r="H669" s="221" t="s">
        <v>7324</v>
      </c>
    </row>
    <row r="670" spans="3:8" ht="44.25" customHeight="1" thickBot="1" x14ac:dyDescent="0.45">
      <c r="C670" s="218" t="s">
        <v>6</v>
      </c>
      <c r="D670" s="223"/>
      <c r="E670" s="347">
        <v>2025</v>
      </c>
      <c r="F670" s="348"/>
      <c r="G670" s="212"/>
      <c r="H670" s="206" t="s">
        <v>7299</v>
      </c>
    </row>
    <row r="671" spans="3:8" ht="6.75" customHeight="1" thickBot="1" x14ac:dyDescent="0.45">
      <c r="C671" s="191"/>
      <c r="D671" s="191"/>
      <c r="E671" s="192"/>
      <c r="F671" s="192"/>
      <c r="G671" s="192"/>
      <c r="H671" s="193"/>
    </row>
    <row r="672" spans="3:8" ht="41.25" customHeight="1" thickBot="1" x14ac:dyDescent="0.45">
      <c r="C672" s="224" t="s">
        <v>7342</v>
      </c>
      <c r="D672" s="225"/>
      <c r="E672" s="326">
        <v>10</v>
      </c>
      <c r="F672" s="327"/>
      <c r="G672" s="226"/>
      <c r="H672" s="227" t="s">
        <v>7690</v>
      </c>
    </row>
    <row r="673" spans="3:8" ht="6.75" customHeight="1" thickBot="1" x14ac:dyDescent="0.45">
      <c r="C673" s="191"/>
      <c r="D673" s="191"/>
      <c r="E673" s="192"/>
      <c r="F673" s="192"/>
      <c r="G673" s="192"/>
      <c r="H673" s="193"/>
    </row>
    <row r="674" spans="3:8" ht="58.5" customHeight="1" x14ac:dyDescent="0.4">
      <c r="C674" s="288" t="s">
        <v>51</v>
      </c>
      <c r="D674" s="216" t="s">
        <v>6749</v>
      </c>
      <c r="E674" s="228" t="s">
        <v>7157</v>
      </c>
      <c r="F674" s="228" t="s">
        <v>6858</v>
      </c>
      <c r="G674" s="229" t="str">
        <f>IF(E674 = "", "All_Industry", SUBSTITUTE(SUBSTITUTE(E674 &amp; "_" &amp; E675, "・", "_"), " ", "_"))</f>
        <v>Finance_Insurance_industry_金融_保険業</v>
      </c>
      <c r="H674" s="215" t="s">
        <v>7882</v>
      </c>
    </row>
    <row r="675" spans="3:8" ht="60.75" customHeight="1" x14ac:dyDescent="0.4">
      <c r="C675" s="272"/>
      <c r="D675" s="142" t="s">
        <v>6137</v>
      </c>
      <c r="E675" s="251" t="str">
        <f>IF(ISERROR(VLOOKUP(E674,work!AH:AI,2,FALSE)),"", VLOOKUP(E674,work!AH:AI,2,FALSE))</f>
        <v>金融・保険業</v>
      </c>
      <c r="F675" s="181" t="s">
        <v>7315</v>
      </c>
      <c r="G675" s="148"/>
      <c r="H675" s="202" t="s">
        <v>7322</v>
      </c>
    </row>
    <row r="676" spans="3:8" ht="58.5" customHeight="1" x14ac:dyDescent="0.4">
      <c r="C676" s="271" t="s">
        <v>52</v>
      </c>
      <c r="D676" s="141" t="s">
        <v>6749</v>
      </c>
      <c r="E676" s="183" t="s">
        <v>7158</v>
      </c>
      <c r="F676" s="183" t="s">
        <v>6892</v>
      </c>
      <c r="G676" s="182" t="str">
        <f>IF(E676 = "", "All_Industry", SUBSTITUTE(SUBSTITUTE(E676 &amp; "_" &amp; E677, "・", "_"), " ", "_"))</f>
        <v>Various_goods_sales_industry_各種物品販売業</v>
      </c>
      <c r="H676" s="202" t="s">
        <v>7882</v>
      </c>
    </row>
    <row r="677" spans="3:8" ht="60.75" customHeight="1" x14ac:dyDescent="0.4">
      <c r="C677" s="272"/>
      <c r="D677" s="142" t="s">
        <v>6137</v>
      </c>
      <c r="E677" s="251" t="str">
        <f>IF(ISERROR(VLOOKUP(E676,work!AH:AI,2,FALSE)),"", VLOOKUP(E676,work!AH:AI,2,FALSE))</f>
        <v>各種物品販売業</v>
      </c>
      <c r="F677" s="181" t="s">
        <v>7159</v>
      </c>
      <c r="G677" s="148"/>
      <c r="H677" s="202" t="s">
        <v>7323</v>
      </c>
    </row>
    <row r="678" spans="3:8" ht="58.5" customHeight="1" x14ac:dyDescent="0.4">
      <c r="C678" s="271" t="s">
        <v>6328</v>
      </c>
      <c r="D678" s="141" t="s">
        <v>6749</v>
      </c>
      <c r="E678" s="183" t="s">
        <v>7160</v>
      </c>
      <c r="F678" s="183" t="s">
        <v>6898</v>
      </c>
      <c r="G678" s="182" t="str">
        <f>IF(E678 = "", "All_Industry", SUBSTITUTE(SUBSTITUTE(E678 &amp; "_" &amp; E679, "・", "_"), " ", "_"))</f>
        <v>Food_and_Drink_飲食料品</v>
      </c>
      <c r="H678" s="202" t="s">
        <v>7882</v>
      </c>
    </row>
    <row r="679" spans="3:8" ht="60.75" customHeight="1" x14ac:dyDescent="0.4">
      <c r="C679" s="272"/>
      <c r="D679" s="142" t="s">
        <v>6137</v>
      </c>
      <c r="E679" s="251" t="str">
        <f>IF(ISERROR(VLOOKUP(E678,work!AH:AI,2,FALSE)),"", VLOOKUP(E678,work!AH:AI,2,FALSE))</f>
        <v>飲食料品</v>
      </c>
      <c r="F679" s="181" t="s">
        <v>7161</v>
      </c>
      <c r="G679" s="148"/>
      <c r="H679" s="202" t="s">
        <v>7323</v>
      </c>
    </row>
    <row r="680" spans="3:8" ht="58.5" customHeight="1" x14ac:dyDescent="0.4">
      <c r="C680" s="271" t="s">
        <v>6329</v>
      </c>
      <c r="D680" s="141" t="s">
        <v>6749</v>
      </c>
      <c r="E680" s="183" t="s">
        <v>7162</v>
      </c>
      <c r="F680" s="183" t="s">
        <v>6901</v>
      </c>
      <c r="G680" s="182" t="str">
        <f>IF(E680 = "", "All_Industry", SUBSTITUTE(SUBSTITUTE(E680 &amp; "_" &amp; E681, "・", "_"), " ", "_"))</f>
        <v>Transportation_Warehousing_運輸_倉庫</v>
      </c>
      <c r="H680" s="202" t="s">
        <v>7882</v>
      </c>
    </row>
    <row r="681" spans="3:8" ht="60.75" customHeight="1" x14ac:dyDescent="0.4">
      <c r="C681" s="272"/>
      <c r="D681" s="142" t="s">
        <v>6137</v>
      </c>
      <c r="E681" s="251" t="str">
        <f>IF(ISERROR(VLOOKUP(E680,work!AH:AI,2,FALSE)),"", VLOOKUP(E680,work!AH:AI,2,FALSE))</f>
        <v>運輸・倉庫</v>
      </c>
      <c r="F681" s="181" t="s">
        <v>7163</v>
      </c>
      <c r="G681" s="148"/>
      <c r="H681" s="202" t="s">
        <v>7323</v>
      </c>
    </row>
    <row r="682" spans="3:8" ht="58.5" customHeight="1" x14ac:dyDescent="0.4">
      <c r="C682" s="271" t="s">
        <v>6330</v>
      </c>
      <c r="D682" s="141" t="s">
        <v>6749</v>
      </c>
      <c r="E682" s="183" t="s">
        <v>7164</v>
      </c>
      <c r="F682" s="183" t="s">
        <v>6903</v>
      </c>
      <c r="G682" s="182" t="str">
        <f>IF(E682 = "", "All_Industry", SUBSTITUTE(SUBSTITUTE(E682 &amp; "_" &amp; E683, "・", "_"), " ", "_"))</f>
        <v>Medical_care_医療</v>
      </c>
      <c r="H682" s="202" t="s">
        <v>7882</v>
      </c>
    </row>
    <row r="683" spans="3:8" ht="60.75" customHeight="1" x14ac:dyDescent="0.4">
      <c r="C683" s="272"/>
      <c r="D683" s="142" t="s">
        <v>6137</v>
      </c>
      <c r="E683" s="251" t="str">
        <f>IF(ISERROR(VLOOKUP(E682,work!AH:AI,2,FALSE)),"", VLOOKUP(E682,work!AH:AI,2,FALSE))</f>
        <v>医療</v>
      </c>
      <c r="F683" s="181" t="s">
        <v>7165</v>
      </c>
      <c r="G683" s="148"/>
      <c r="H683" s="202" t="s">
        <v>7323</v>
      </c>
    </row>
    <row r="684" spans="3:8" ht="58.5" customHeight="1" x14ac:dyDescent="0.4">
      <c r="C684" s="271" t="s">
        <v>6331</v>
      </c>
      <c r="D684" s="141" t="s">
        <v>6749</v>
      </c>
      <c r="E684" s="183" t="s">
        <v>7166</v>
      </c>
      <c r="F684" s="183" t="s">
        <v>6908</v>
      </c>
      <c r="G684" s="182" t="str">
        <f>IF(E684 = "", "All_Industry", SUBSTITUTE(SUBSTITUTE(E684 &amp; "_" &amp; E685, "・", "_"), " ", "_"))</f>
        <v>Management_Consultancy_Information_経営_コンサルタント_情報</v>
      </c>
      <c r="H684" s="202" t="s">
        <v>7882</v>
      </c>
    </row>
    <row r="685" spans="3:8" ht="60.75" customHeight="1" x14ac:dyDescent="0.4">
      <c r="C685" s="272"/>
      <c r="D685" s="142" t="s">
        <v>6137</v>
      </c>
      <c r="E685" s="251" t="str">
        <f>IF(ISERROR(VLOOKUP(E684,work!AH:AI,2,FALSE)),"", VLOOKUP(E684,work!AH:AI,2,FALSE))</f>
        <v>経営・コンサルタント・情報</v>
      </c>
      <c r="F685" s="181" t="s">
        <v>7167</v>
      </c>
      <c r="G685" s="148"/>
      <c r="H685" s="202" t="s">
        <v>7323</v>
      </c>
    </row>
    <row r="686" spans="3:8" ht="58.5" customHeight="1" x14ac:dyDescent="0.4">
      <c r="C686" s="271" t="s">
        <v>6332</v>
      </c>
      <c r="D686" s="141" t="s">
        <v>6749</v>
      </c>
      <c r="E686" s="183" t="s">
        <v>7168</v>
      </c>
      <c r="F686" s="183" t="s">
        <v>6947</v>
      </c>
      <c r="G686" s="182" t="str">
        <f>IF(E686 = "", "All_Industry", SUBSTITUTE(SUBSTITUTE(E686 &amp; "_" &amp; E687, "・", "_"), " ", "_"))</f>
        <v>Others_その他</v>
      </c>
      <c r="H686" s="202" t="s">
        <v>7882</v>
      </c>
    </row>
    <row r="687" spans="3:8" ht="60.75" customHeight="1" x14ac:dyDescent="0.4">
      <c r="C687" s="272"/>
      <c r="D687" s="142" t="s">
        <v>6137</v>
      </c>
      <c r="E687" s="251" t="str">
        <f>IF(ISERROR(VLOOKUP(E686,work!AH:AI,2,FALSE)),"", VLOOKUP(E686,work!AH:AI,2,FALSE))</f>
        <v>その他</v>
      </c>
      <c r="F687" s="181" t="s">
        <v>7316</v>
      </c>
      <c r="G687" s="148"/>
      <c r="H687" s="202" t="s">
        <v>7323</v>
      </c>
    </row>
    <row r="688" spans="3:8" ht="58.5" customHeight="1" x14ac:dyDescent="0.4">
      <c r="C688" s="271" t="s">
        <v>6333</v>
      </c>
      <c r="D688" s="141" t="s">
        <v>6749</v>
      </c>
      <c r="E688" s="183" t="s">
        <v>7168</v>
      </c>
      <c r="F688" s="183" t="s">
        <v>6948</v>
      </c>
      <c r="G688" s="182" t="str">
        <f>IF(E688 = "", "All_Industry", SUBSTITUTE(SUBSTITUTE(E688 &amp; "_" &amp; E689, "・", "_"), " ", "_"))</f>
        <v>Others_その他</v>
      </c>
      <c r="H688" s="202" t="s">
        <v>7882</v>
      </c>
    </row>
    <row r="689" spans="3:8" ht="60.75" customHeight="1" x14ac:dyDescent="0.4">
      <c r="C689" s="272"/>
      <c r="D689" s="142" t="s">
        <v>6137</v>
      </c>
      <c r="E689" s="251" t="str">
        <f>IF(ISERROR(VLOOKUP(E688,work!AH:AI,2,FALSE)),"", VLOOKUP(E688,work!AH:AI,2,FALSE))</f>
        <v>その他</v>
      </c>
      <c r="F689" s="181" t="s">
        <v>7039</v>
      </c>
      <c r="G689" s="148"/>
      <c r="H689" s="202" t="s">
        <v>7323</v>
      </c>
    </row>
    <row r="690" spans="3:8" ht="58.5" customHeight="1" x14ac:dyDescent="0.4">
      <c r="C690" s="271" t="s">
        <v>6334</v>
      </c>
      <c r="D690" s="141" t="s">
        <v>6749</v>
      </c>
      <c r="E690" s="252"/>
      <c r="F690" s="252"/>
      <c r="G690" s="182" t="str">
        <f>IF(E690 = "", "All_Industry", SUBSTITUTE(SUBSTITUTE(E690 &amp; "_" &amp; E691, "・", "_"), " ", "_"))</f>
        <v>All_Industry</v>
      </c>
      <c r="H690" s="202" t="s">
        <v>7882</v>
      </c>
    </row>
    <row r="691" spans="3:8" ht="60.75" customHeight="1" x14ac:dyDescent="0.4">
      <c r="C691" s="272"/>
      <c r="D691" s="142" t="s">
        <v>6137</v>
      </c>
      <c r="E691" s="252" t="str">
        <f>IF(ISERROR(VLOOKUP(E690,work!AH:AI,2,FALSE)),"", VLOOKUP(E690,work!AH:AI,2,FALSE))</f>
        <v/>
      </c>
      <c r="F691" s="254"/>
      <c r="G691" s="148"/>
      <c r="H691" s="202" t="s">
        <v>7323</v>
      </c>
    </row>
    <row r="692" spans="3:8" ht="58.5" customHeight="1" x14ac:dyDescent="0.4">
      <c r="C692" s="271" t="s">
        <v>6335</v>
      </c>
      <c r="D692" s="141" t="s">
        <v>6749</v>
      </c>
      <c r="E692" s="252"/>
      <c r="F692" s="252"/>
      <c r="G692" s="182" t="str">
        <f>IF(E692 = "", "All_Industry", SUBSTITUTE(SUBSTITUTE(E692 &amp; "_" &amp; E693, "・", "_"), " ", "_"))</f>
        <v>All_Industry</v>
      </c>
      <c r="H692" s="202" t="s">
        <v>7882</v>
      </c>
    </row>
    <row r="693" spans="3:8" ht="60.75" customHeight="1" thickBot="1" x14ac:dyDescent="0.45">
      <c r="C693" s="272"/>
      <c r="D693" s="142" t="s">
        <v>6137</v>
      </c>
      <c r="E693" s="252" t="str">
        <f>IF(ISERROR(VLOOKUP(E692,work!AH:AI,2,FALSE)),"", VLOOKUP(E692,work!AH:AI,2,FALSE))</f>
        <v/>
      </c>
      <c r="F693" s="254"/>
      <c r="G693" s="148"/>
      <c r="H693" s="202" t="s">
        <v>7323</v>
      </c>
    </row>
    <row r="694" spans="3:8" ht="58.5" hidden="1" customHeight="1" x14ac:dyDescent="0.4">
      <c r="C694" s="271" t="s">
        <v>6336</v>
      </c>
      <c r="D694" s="141" t="s">
        <v>6749</v>
      </c>
      <c r="E694" s="183"/>
      <c r="F694" s="183"/>
      <c r="G694" s="182" t="str">
        <f>IF(E694 = "", "All_Industry", SUBSTITUTE(SUBSTITUTE(E694 &amp; "_" &amp; E695, "・", "_"), " ", "_"))</f>
        <v>All_Industry</v>
      </c>
      <c r="H694" s="202" t="s">
        <v>7882</v>
      </c>
    </row>
    <row r="695" spans="3:8" ht="60.75" hidden="1" customHeight="1" x14ac:dyDescent="0.4">
      <c r="C695" s="272"/>
      <c r="D695" s="142" t="s">
        <v>6137</v>
      </c>
      <c r="E695" s="251" t="str">
        <f>IF(ISERROR(VLOOKUP(E694,work!AH:AI,2,FALSE)),"", VLOOKUP(E694,work!AH:AI,2,FALSE))</f>
        <v/>
      </c>
      <c r="F695" s="181"/>
      <c r="G695" s="148"/>
      <c r="H695" s="202" t="s">
        <v>7323</v>
      </c>
    </row>
    <row r="696" spans="3:8" ht="58.5" hidden="1" customHeight="1" x14ac:dyDescent="0.4">
      <c r="C696" s="271" t="s">
        <v>6337</v>
      </c>
      <c r="D696" s="141" t="s">
        <v>6749</v>
      </c>
      <c r="E696" s="183"/>
      <c r="F696" s="183"/>
      <c r="G696" s="182" t="str">
        <f>IF(E696 = "", "All_Industry", SUBSTITUTE(SUBSTITUTE(E696 &amp; "_" &amp; E697, "・", "_"), " ", "_"))</f>
        <v>All_Industry</v>
      </c>
      <c r="H696" s="202" t="s">
        <v>7882</v>
      </c>
    </row>
    <row r="697" spans="3:8" ht="60.75" hidden="1" customHeight="1" x14ac:dyDescent="0.4">
      <c r="C697" s="272"/>
      <c r="D697" s="142" t="s">
        <v>6137</v>
      </c>
      <c r="E697" s="251" t="str">
        <f>IF(ISERROR(VLOOKUP(E696,work!AH:AI,2,FALSE)),"", VLOOKUP(E696,work!AH:AI,2,FALSE))</f>
        <v/>
      </c>
      <c r="F697" s="181"/>
      <c r="G697" s="148"/>
      <c r="H697" s="202" t="s">
        <v>7323</v>
      </c>
    </row>
    <row r="698" spans="3:8" ht="58.5" hidden="1" customHeight="1" x14ac:dyDescent="0.4">
      <c r="C698" s="271" t="s">
        <v>6338</v>
      </c>
      <c r="D698" s="141" t="s">
        <v>6749</v>
      </c>
      <c r="E698" s="183"/>
      <c r="F698" s="183"/>
      <c r="G698" s="182" t="str">
        <f>IF(E698 = "", "All_Industry", SUBSTITUTE(SUBSTITUTE(E698 &amp; "_" &amp; E699, "・", "_"), " ", "_"))</f>
        <v>All_Industry</v>
      </c>
      <c r="H698" s="202" t="s">
        <v>7882</v>
      </c>
    </row>
    <row r="699" spans="3:8" ht="60.75" hidden="1" customHeight="1" x14ac:dyDescent="0.4">
      <c r="C699" s="272"/>
      <c r="D699" s="142" t="s">
        <v>6137</v>
      </c>
      <c r="E699" s="251" t="str">
        <f>IF(ISERROR(VLOOKUP(E698,work!AH:AI,2,FALSE)),"", VLOOKUP(E698,work!AH:AI,2,FALSE))</f>
        <v/>
      </c>
      <c r="F699" s="181"/>
      <c r="G699" s="148"/>
      <c r="H699" s="202" t="s">
        <v>7323</v>
      </c>
    </row>
    <row r="700" spans="3:8" ht="58.5" hidden="1" customHeight="1" x14ac:dyDescent="0.4">
      <c r="C700" s="271" t="s">
        <v>6339</v>
      </c>
      <c r="D700" s="141" t="s">
        <v>6749</v>
      </c>
      <c r="E700" s="183"/>
      <c r="F700" s="183"/>
      <c r="G700" s="182" t="str">
        <f>IF(E700 = "", "All_Industry", SUBSTITUTE(SUBSTITUTE(E700 &amp; "_" &amp; E701, "・", "_"), " ", "_"))</f>
        <v>All_Industry</v>
      </c>
      <c r="H700" s="202" t="s">
        <v>7882</v>
      </c>
    </row>
    <row r="701" spans="3:8" ht="60.75" hidden="1" customHeight="1" x14ac:dyDescent="0.4">
      <c r="C701" s="272"/>
      <c r="D701" s="142" t="s">
        <v>6137</v>
      </c>
      <c r="E701" s="251" t="str">
        <f>IF(ISERROR(VLOOKUP(E700,work!AH:AI,2,FALSE)),"", VLOOKUP(E700,work!AH:AI,2,FALSE))</f>
        <v/>
      </c>
      <c r="F701" s="181"/>
      <c r="G701" s="148"/>
      <c r="H701" s="202" t="s">
        <v>7323</v>
      </c>
    </row>
    <row r="702" spans="3:8" ht="58.5" hidden="1" customHeight="1" x14ac:dyDescent="0.4">
      <c r="C702" s="271" t="s">
        <v>6340</v>
      </c>
      <c r="D702" s="141" t="s">
        <v>6749</v>
      </c>
      <c r="E702" s="183"/>
      <c r="F702" s="183"/>
      <c r="G702" s="182" t="str">
        <f>IF(E702 = "", "All_Industry", SUBSTITUTE(SUBSTITUTE(E702 &amp; "_" &amp; E703, "・", "_"), " ", "_"))</f>
        <v>All_Industry</v>
      </c>
      <c r="H702" s="202" t="s">
        <v>7882</v>
      </c>
    </row>
    <row r="703" spans="3:8" ht="60.75" hidden="1" customHeight="1" x14ac:dyDescent="0.4">
      <c r="C703" s="272"/>
      <c r="D703" s="142" t="s">
        <v>6137</v>
      </c>
      <c r="E703" s="251" t="str">
        <f>IF(ISERROR(VLOOKUP(E702,work!AH:AI,2,FALSE)),"", VLOOKUP(E702,work!AH:AI,2,FALSE))</f>
        <v/>
      </c>
      <c r="F703" s="181"/>
      <c r="G703" s="148"/>
      <c r="H703" s="202" t="s">
        <v>7323</v>
      </c>
    </row>
    <row r="704" spans="3:8" ht="58.5" hidden="1" customHeight="1" x14ac:dyDescent="0.4">
      <c r="C704" s="271" t="s">
        <v>6341</v>
      </c>
      <c r="D704" s="141" t="s">
        <v>6749</v>
      </c>
      <c r="E704" s="183"/>
      <c r="F704" s="183"/>
      <c r="G704" s="182" t="str">
        <f>IF(E704 = "", "All_Industry", SUBSTITUTE(SUBSTITUTE(E704 &amp; "_" &amp; E705, "・", "_"), " ", "_"))</f>
        <v>All_Industry</v>
      </c>
      <c r="H704" s="202" t="s">
        <v>7882</v>
      </c>
    </row>
    <row r="705" spans="3:8" ht="60.75" hidden="1" customHeight="1" x14ac:dyDescent="0.4">
      <c r="C705" s="272"/>
      <c r="D705" s="142" t="s">
        <v>6137</v>
      </c>
      <c r="E705" s="251" t="str">
        <f>IF(ISERROR(VLOOKUP(E704,work!AH:AI,2,FALSE)),"", VLOOKUP(E704,work!AH:AI,2,FALSE))</f>
        <v/>
      </c>
      <c r="F705" s="181"/>
      <c r="G705" s="148"/>
      <c r="H705" s="202" t="s">
        <v>7323</v>
      </c>
    </row>
    <row r="706" spans="3:8" ht="58.5" hidden="1" customHeight="1" x14ac:dyDescent="0.4">
      <c r="C706" s="271" t="s">
        <v>6342</v>
      </c>
      <c r="D706" s="141" t="s">
        <v>6749</v>
      </c>
      <c r="E706" s="183"/>
      <c r="F706" s="183"/>
      <c r="G706" s="182" t="str">
        <f>IF(E706 = "", "All_Industry", SUBSTITUTE(SUBSTITUTE(E706 &amp; "_" &amp; E707, "・", "_"), " ", "_"))</f>
        <v>All_Industry</v>
      </c>
      <c r="H706" s="202" t="s">
        <v>7882</v>
      </c>
    </row>
    <row r="707" spans="3:8" ht="60.75" hidden="1" customHeight="1" x14ac:dyDescent="0.4">
      <c r="C707" s="272"/>
      <c r="D707" s="142" t="s">
        <v>6137</v>
      </c>
      <c r="E707" s="251" t="str">
        <f>IF(ISERROR(VLOOKUP(E706,work!AH:AI,2,FALSE)),"", VLOOKUP(E706,work!AH:AI,2,FALSE))</f>
        <v/>
      </c>
      <c r="F707" s="181"/>
      <c r="G707" s="148"/>
      <c r="H707" s="202" t="s">
        <v>7323</v>
      </c>
    </row>
    <row r="708" spans="3:8" ht="58.5" hidden="1" customHeight="1" x14ac:dyDescent="0.4">
      <c r="C708" s="271" t="s">
        <v>6343</v>
      </c>
      <c r="D708" s="141" t="s">
        <v>6749</v>
      </c>
      <c r="E708" s="183"/>
      <c r="F708" s="183"/>
      <c r="G708" s="182" t="str">
        <f>IF(E708 = "", "All_Industry", SUBSTITUTE(SUBSTITUTE(E708 &amp; "_" &amp; E709, "・", "_"), " ", "_"))</f>
        <v>All_Industry</v>
      </c>
      <c r="H708" s="202" t="s">
        <v>7882</v>
      </c>
    </row>
    <row r="709" spans="3:8" ht="60.75" hidden="1" customHeight="1" x14ac:dyDescent="0.4">
      <c r="C709" s="272"/>
      <c r="D709" s="142" t="s">
        <v>6137</v>
      </c>
      <c r="E709" s="251" t="str">
        <f>IF(ISERROR(VLOOKUP(E708,work!AH:AI,2,FALSE)),"", VLOOKUP(E708,work!AH:AI,2,FALSE))</f>
        <v/>
      </c>
      <c r="F709" s="181"/>
      <c r="G709" s="148"/>
      <c r="H709" s="202" t="s">
        <v>7323</v>
      </c>
    </row>
    <row r="710" spans="3:8" ht="58.5" hidden="1" customHeight="1" x14ac:dyDescent="0.4">
      <c r="C710" s="271" t="s">
        <v>6344</v>
      </c>
      <c r="D710" s="141" t="s">
        <v>6749</v>
      </c>
      <c r="E710" s="183"/>
      <c r="F710" s="183"/>
      <c r="G710" s="182" t="str">
        <f>IF(E710 = "", "All_Industry", SUBSTITUTE(SUBSTITUTE(E710 &amp; "_" &amp; E711, "・", "_"), " ", "_"))</f>
        <v>All_Industry</v>
      </c>
      <c r="H710" s="202" t="s">
        <v>7882</v>
      </c>
    </row>
    <row r="711" spans="3:8" ht="60.75" hidden="1" customHeight="1" x14ac:dyDescent="0.4">
      <c r="C711" s="272"/>
      <c r="D711" s="142" t="s">
        <v>6137</v>
      </c>
      <c r="E711" s="251" t="str">
        <f>IF(ISERROR(VLOOKUP(E710,work!AH:AI,2,FALSE)),"", VLOOKUP(E710,work!AH:AI,2,FALSE))</f>
        <v/>
      </c>
      <c r="F711" s="181"/>
      <c r="G711" s="148"/>
      <c r="H711" s="202" t="s">
        <v>7323</v>
      </c>
    </row>
    <row r="712" spans="3:8" ht="58.5" hidden="1" customHeight="1" x14ac:dyDescent="0.4">
      <c r="C712" s="271" t="s">
        <v>6345</v>
      </c>
      <c r="D712" s="141" t="s">
        <v>6749</v>
      </c>
      <c r="E712" s="183"/>
      <c r="F712" s="183"/>
      <c r="G712" s="182" t="str">
        <f>IF(E712 = "", "All_Industry", SUBSTITUTE(SUBSTITUTE(E712 &amp; "_" &amp; E713, "・", "_"), " ", "_"))</f>
        <v>All_Industry</v>
      </c>
      <c r="H712" s="202" t="s">
        <v>7882</v>
      </c>
    </row>
    <row r="713" spans="3:8" ht="60.75" hidden="1" customHeight="1" x14ac:dyDescent="0.4">
      <c r="C713" s="272"/>
      <c r="D713" s="142" t="s">
        <v>6137</v>
      </c>
      <c r="E713" s="251" t="str">
        <f>IF(ISERROR(VLOOKUP(E712,work!AH:AI,2,FALSE)),"", VLOOKUP(E712,work!AH:AI,2,FALSE))</f>
        <v/>
      </c>
      <c r="F713" s="181"/>
      <c r="G713" s="148"/>
      <c r="H713" s="202" t="s">
        <v>7323</v>
      </c>
    </row>
    <row r="714" spans="3:8" ht="58.5" hidden="1" customHeight="1" x14ac:dyDescent="0.4">
      <c r="C714" s="271" t="s">
        <v>6346</v>
      </c>
      <c r="D714" s="141" t="s">
        <v>6749</v>
      </c>
      <c r="E714" s="183"/>
      <c r="F714" s="183"/>
      <c r="G714" s="182" t="str">
        <f>IF(E714 = "", "All_Industry", SUBSTITUTE(SUBSTITUTE(E714 &amp; "_" &amp; E715, "・", "_"), " ", "_"))</f>
        <v>All_Industry</v>
      </c>
      <c r="H714" s="202" t="s">
        <v>7882</v>
      </c>
    </row>
    <row r="715" spans="3:8" ht="60.75" hidden="1" customHeight="1" x14ac:dyDescent="0.4">
      <c r="C715" s="272"/>
      <c r="D715" s="142" t="s">
        <v>6137</v>
      </c>
      <c r="E715" s="251" t="str">
        <f>IF(ISERROR(VLOOKUP(E714,work!AH:AI,2,FALSE)),"", VLOOKUP(E714,work!AH:AI,2,FALSE))</f>
        <v/>
      </c>
      <c r="F715" s="181"/>
      <c r="G715" s="148"/>
      <c r="H715" s="202" t="s">
        <v>7323</v>
      </c>
    </row>
    <row r="716" spans="3:8" ht="58.5" hidden="1" customHeight="1" x14ac:dyDescent="0.4">
      <c r="C716" s="271" t="s">
        <v>6347</v>
      </c>
      <c r="D716" s="141" t="s">
        <v>6749</v>
      </c>
      <c r="E716" s="183"/>
      <c r="F716" s="183"/>
      <c r="G716" s="182" t="str">
        <f>IF(E716 = "", "All_Industry", SUBSTITUTE(SUBSTITUTE(E716 &amp; "_" &amp; E717, "・", "_"), " ", "_"))</f>
        <v>All_Industry</v>
      </c>
      <c r="H716" s="202" t="s">
        <v>7882</v>
      </c>
    </row>
    <row r="717" spans="3:8" ht="60.75" hidden="1" customHeight="1" x14ac:dyDescent="0.4">
      <c r="C717" s="272"/>
      <c r="D717" s="142" t="s">
        <v>6137</v>
      </c>
      <c r="E717" s="251" t="str">
        <f>IF(ISERROR(VLOOKUP(E716,work!AH:AI,2,FALSE)),"", VLOOKUP(E716,work!AH:AI,2,FALSE))</f>
        <v/>
      </c>
      <c r="F717" s="181"/>
      <c r="G717" s="148"/>
      <c r="H717" s="202" t="s">
        <v>7323</v>
      </c>
    </row>
    <row r="718" spans="3:8" ht="58.5" hidden="1" customHeight="1" x14ac:dyDescent="0.4">
      <c r="C718" s="271" t="s">
        <v>6348</v>
      </c>
      <c r="D718" s="141" t="s">
        <v>6749</v>
      </c>
      <c r="E718" s="183"/>
      <c r="F718" s="183"/>
      <c r="G718" s="182" t="str">
        <f>IF(E718 = "", "All_Industry", SUBSTITUTE(SUBSTITUTE(E718 &amp; "_" &amp; E719, "・", "_"), " ", "_"))</f>
        <v>All_Industry</v>
      </c>
      <c r="H718" s="202" t="s">
        <v>7882</v>
      </c>
    </row>
    <row r="719" spans="3:8" ht="60.75" hidden="1" customHeight="1" x14ac:dyDescent="0.4">
      <c r="C719" s="272"/>
      <c r="D719" s="142" t="s">
        <v>6137</v>
      </c>
      <c r="E719" s="251" t="str">
        <f>IF(ISERROR(VLOOKUP(E718,work!AH:AI,2,FALSE)),"", VLOOKUP(E718,work!AH:AI,2,FALSE))</f>
        <v/>
      </c>
      <c r="F719" s="181"/>
      <c r="G719" s="148"/>
      <c r="H719" s="202" t="s">
        <v>7323</v>
      </c>
    </row>
    <row r="720" spans="3:8" ht="58.5" hidden="1" customHeight="1" x14ac:dyDescent="0.4">
      <c r="C720" s="271" t="s">
        <v>6349</v>
      </c>
      <c r="D720" s="141" t="s">
        <v>6749</v>
      </c>
      <c r="E720" s="183"/>
      <c r="F720" s="183"/>
      <c r="G720" s="182" t="str">
        <f>IF(E720 = "", "All_Industry", SUBSTITUTE(SUBSTITUTE(E720 &amp; "_" &amp; E721, "・", "_"), " ", "_"))</f>
        <v>All_Industry</v>
      </c>
      <c r="H720" s="202" t="s">
        <v>7882</v>
      </c>
    </row>
    <row r="721" spans="3:8" ht="60.75" hidden="1" customHeight="1" x14ac:dyDescent="0.4">
      <c r="C721" s="272"/>
      <c r="D721" s="142" t="s">
        <v>6137</v>
      </c>
      <c r="E721" s="251" t="str">
        <f>IF(ISERROR(VLOOKUP(E720,work!AH:AI,2,FALSE)),"", VLOOKUP(E720,work!AH:AI,2,FALSE))</f>
        <v/>
      </c>
      <c r="F721" s="181"/>
      <c r="G721" s="148"/>
      <c r="H721" s="202" t="s">
        <v>7323</v>
      </c>
    </row>
    <row r="722" spans="3:8" ht="58.5" hidden="1" customHeight="1" x14ac:dyDescent="0.4">
      <c r="C722" s="271" t="s">
        <v>6350</v>
      </c>
      <c r="D722" s="141" t="s">
        <v>6749</v>
      </c>
      <c r="E722" s="183"/>
      <c r="F722" s="183"/>
      <c r="G722" s="182" t="str">
        <f>IF(E722 = "", "All_Industry", SUBSTITUTE(SUBSTITUTE(E722 &amp; "_" &amp; E723, "・", "_"), " ", "_"))</f>
        <v>All_Industry</v>
      </c>
      <c r="H722" s="202" t="s">
        <v>7882</v>
      </c>
    </row>
    <row r="723" spans="3:8" ht="60.75" hidden="1" customHeight="1" x14ac:dyDescent="0.4">
      <c r="C723" s="272"/>
      <c r="D723" s="142" t="s">
        <v>6137</v>
      </c>
      <c r="E723" s="251" t="str">
        <f>IF(ISERROR(VLOOKUP(E722,work!AH:AI,2,FALSE)),"", VLOOKUP(E722,work!AH:AI,2,FALSE))</f>
        <v/>
      </c>
      <c r="F723" s="181"/>
      <c r="G723" s="148"/>
      <c r="H723" s="202" t="s">
        <v>7323</v>
      </c>
    </row>
    <row r="724" spans="3:8" ht="58.5" hidden="1" customHeight="1" x14ac:dyDescent="0.4">
      <c r="C724" s="271" t="s">
        <v>6351</v>
      </c>
      <c r="D724" s="141" t="s">
        <v>6749</v>
      </c>
      <c r="E724" s="183"/>
      <c r="F724" s="183"/>
      <c r="G724" s="182" t="str">
        <f>IF(E724 = "", "All_Industry", SUBSTITUTE(SUBSTITUTE(E724 &amp; "_" &amp; E725, "・", "_"), " ", "_"))</f>
        <v>All_Industry</v>
      </c>
      <c r="H724" s="202" t="s">
        <v>7882</v>
      </c>
    </row>
    <row r="725" spans="3:8" ht="60.75" hidden="1" customHeight="1" x14ac:dyDescent="0.4">
      <c r="C725" s="272"/>
      <c r="D725" s="142" t="s">
        <v>6137</v>
      </c>
      <c r="E725" s="251" t="str">
        <f>IF(ISERROR(VLOOKUP(E724,work!AH:AI,2,FALSE)),"", VLOOKUP(E724,work!AH:AI,2,FALSE))</f>
        <v/>
      </c>
      <c r="F725" s="181"/>
      <c r="G725" s="148"/>
      <c r="H725" s="202" t="s">
        <v>7323</v>
      </c>
    </row>
    <row r="726" spans="3:8" ht="58.5" hidden="1" customHeight="1" x14ac:dyDescent="0.4">
      <c r="C726" s="271" t="s">
        <v>6352</v>
      </c>
      <c r="D726" s="141" t="s">
        <v>6749</v>
      </c>
      <c r="E726" s="183"/>
      <c r="F726" s="183"/>
      <c r="G726" s="182" t="str">
        <f>IF(E726 = "", "All_Industry", SUBSTITUTE(SUBSTITUTE(E726 &amp; "_" &amp; E727, "・", "_"), " ", "_"))</f>
        <v>All_Industry</v>
      </c>
      <c r="H726" s="202" t="s">
        <v>7882</v>
      </c>
    </row>
    <row r="727" spans="3:8" ht="60.75" hidden="1" customHeight="1" x14ac:dyDescent="0.4">
      <c r="C727" s="272"/>
      <c r="D727" s="142" t="s">
        <v>6137</v>
      </c>
      <c r="E727" s="251" t="str">
        <f>IF(ISERROR(VLOOKUP(E726,work!AH:AI,2,FALSE)),"", VLOOKUP(E726,work!AH:AI,2,FALSE))</f>
        <v/>
      </c>
      <c r="F727" s="181"/>
      <c r="G727" s="148"/>
      <c r="H727" s="202" t="s">
        <v>7323</v>
      </c>
    </row>
    <row r="728" spans="3:8" ht="58.5" hidden="1" customHeight="1" x14ac:dyDescent="0.4">
      <c r="C728" s="271" t="s">
        <v>6353</v>
      </c>
      <c r="D728" s="141" t="s">
        <v>6749</v>
      </c>
      <c r="E728" s="183"/>
      <c r="F728" s="183"/>
      <c r="G728" s="182" t="str">
        <f>IF(E728 = "", "All_Industry", SUBSTITUTE(SUBSTITUTE(E728 &amp; "_" &amp; E729, "・", "_"), " ", "_"))</f>
        <v>All_Industry</v>
      </c>
      <c r="H728" s="202" t="s">
        <v>7882</v>
      </c>
    </row>
    <row r="729" spans="3:8" ht="60.75" hidden="1" customHeight="1" x14ac:dyDescent="0.4">
      <c r="C729" s="272"/>
      <c r="D729" s="142" t="s">
        <v>6137</v>
      </c>
      <c r="E729" s="251" t="str">
        <f>IF(ISERROR(VLOOKUP(E728,work!AH:AI,2,FALSE)),"", VLOOKUP(E728,work!AH:AI,2,FALSE))</f>
        <v/>
      </c>
      <c r="F729" s="181"/>
      <c r="G729" s="148"/>
      <c r="H729" s="202" t="s">
        <v>7323</v>
      </c>
    </row>
    <row r="730" spans="3:8" ht="58.5" hidden="1" customHeight="1" x14ac:dyDescent="0.4">
      <c r="C730" s="271" t="s">
        <v>6354</v>
      </c>
      <c r="D730" s="141" t="s">
        <v>6749</v>
      </c>
      <c r="E730" s="183"/>
      <c r="F730" s="183"/>
      <c r="G730" s="182" t="str">
        <f>IF(E730 = "", "All_Industry", SUBSTITUTE(SUBSTITUTE(E730 &amp; "_" &amp; E731, "・", "_"), " ", "_"))</f>
        <v>All_Industry</v>
      </c>
      <c r="H730" s="202" t="s">
        <v>7882</v>
      </c>
    </row>
    <row r="731" spans="3:8" ht="60.75" hidden="1" customHeight="1" x14ac:dyDescent="0.4">
      <c r="C731" s="272"/>
      <c r="D731" s="142" t="s">
        <v>6137</v>
      </c>
      <c r="E731" s="251" t="str">
        <f>IF(ISERROR(VLOOKUP(E730,work!AH:AI,2,FALSE)),"", VLOOKUP(E730,work!AH:AI,2,FALSE))</f>
        <v/>
      </c>
      <c r="F731" s="181"/>
      <c r="G731" s="148"/>
      <c r="H731" s="202" t="s">
        <v>7323</v>
      </c>
    </row>
    <row r="732" spans="3:8" ht="58.5" hidden="1" customHeight="1" x14ac:dyDescent="0.4">
      <c r="C732" s="271" t="s">
        <v>6355</v>
      </c>
      <c r="D732" s="141" t="s">
        <v>6749</v>
      </c>
      <c r="E732" s="183"/>
      <c r="F732" s="183"/>
      <c r="G732" s="182" t="str">
        <f>IF(E732 = "", "All_Industry", SUBSTITUTE(SUBSTITUTE(E732 &amp; "_" &amp; E733, "・", "_"), " ", "_"))</f>
        <v>All_Industry</v>
      </c>
      <c r="H732" s="202" t="s">
        <v>7882</v>
      </c>
    </row>
    <row r="733" spans="3:8" ht="60.75" hidden="1" customHeight="1" x14ac:dyDescent="0.4">
      <c r="C733" s="272"/>
      <c r="D733" s="142" t="s">
        <v>6137</v>
      </c>
      <c r="E733" s="251" t="str">
        <f>IF(ISERROR(VLOOKUP(E732,work!AH:AI,2,FALSE)),"", VLOOKUP(E732,work!AH:AI,2,FALSE))</f>
        <v/>
      </c>
      <c r="F733" s="181"/>
      <c r="G733" s="148"/>
      <c r="H733" s="202" t="s">
        <v>7323</v>
      </c>
    </row>
    <row r="734" spans="3:8" ht="58.5" hidden="1" customHeight="1" x14ac:dyDescent="0.4">
      <c r="C734" s="271" t="s">
        <v>6356</v>
      </c>
      <c r="D734" s="141" t="s">
        <v>6749</v>
      </c>
      <c r="E734" s="183"/>
      <c r="F734" s="183"/>
      <c r="G734" s="182" t="str">
        <f>IF(E734 = "", "All_Industry", SUBSTITUTE(SUBSTITUTE(E734 &amp; "_" &amp; E735, "・", "_"), " ", "_"))</f>
        <v>All_Industry</v>
      </c>
      <c r="H734" s="202" t="s">
        <v>7882</v>
      </c>
    </row>
    <row r="735" spans="3:8" ht="60.75" hidden="1" customHeight="1" x14ac:dyDescent="0.4">
      <c r="C735" s="272"/>
      <c r="D735" s="142" t="s">
        <v>6137</v>
      </c>
      <c r="E735" s="251" t="str">
        <f>IF(ISERROR(VLOOKUP(E734,work!AH:AI,2,FALSE)),"", VLOOKUP(E734,work!AH:AI,2,FALSE))</f>
        <v/>
      </c>
      <c r="F735" s="181"/>
      <c r="G735" s="148"/>
      <c r="H735" s="202" t="s">
        <v>7323</v>
      </c>
    </row>
    <row r="736" spans="3:8" ht="58.5" hidden="1" customHeight="1" x14ac:dyDescent="0.4">
      <c r="C736" s="271" t="s">
        <v>6357</v>
      </c>
      <c r="D736" s="141" t="s">
        <v>6749</v>
      </c>
      <c r="E736" s="183"/>
      <c r="F736" s="183"/>
      <c r="G736" s="182" t="str">
        <f>IF(E736 = "", "All_Industry", SUBSTITUTE(SUBSTITUTE(E736 &amp; "_" &amp; E737, "・", "_"), " ", "_"))</f>
        <v>All_Industry</v>
      </c>
      <c r="H736" s="202" t="s">
        <v>7882</v>
      </c>
    </row>
    <row r="737" spans="3:8" ht="60.75" hidden="1" customHeight="1" x14ac:dyDescent="0.4">
      <c r="C737" s="272"/>
      <c r="D737" s="142" t="s">
        <v>6137</v>
      </c>
      <c r="E737" s="251" t="str">
        <f>IF(ISERROR(VLOOKUP(E736,work!AH:AI,2,FALSE)),"", VLOOKUP(E736,work!AH:AI,2,FALSE))</f>
        <v/>
      </c>
      <c r="F737" s="181"/>
      <c r="G737" s="148"/>
      <c r="H737" s="202" t="s">
        <v>7323</v>
      </c>
    </row>
    <row r="738" spans="3:8" ht="58.5" hidden="1" customHeight="1" x14ac:dyDescent="0.4">
      <c r="C738" s="271" t="s">
        <v>6358</v>
      </c>
      <c r="D738" s="141" t="s">
        <v>6749</v>
      </c>
      <c r="E738" s="183"/>
      <c r="F738" s="183"/>
      <c r="G738" s="182" t="str">
        <f>IF(E738 = "", "All_Industry", SUBSTITUTE(SUBSTITUTE(E738 &amp; "_" &amp; E739, "・", "_"), " ", "_"))</f>
        <v>All_Industry</v>
      </c>
      <c r="H738" s="202" t="s">
        <v>7882</v>
      </c>
    </row>
    <row r="739" spans="3:8" ht="60.75" hidden="1" customHeight="1" x14ac:dyDescent="0.4">
      <c r="C739" s="272"/>
      <c r="D739" s="142" t="s">
        <v>6137</v>
      </c>
      <c r="E739" s="251" t="str">
        <f>IF(ISERROR(VLOOKUP(E738,work!AH:AI,2,FALSE)),"", VLOOKUP(E738,work!AH:AI,2,FALSE))</f>
        <v/>
      </c>
      <c r="F739" s="181"/>
      <c r="G739" s="148"/>
      <c r="H739" s="202" t="s">
        <v>7323</v>
      </c>
    </row>
    <row r="740" spans="3:8" ht="58.5" hidden="1" customHeight="1" x14ac:dyDescent="0.4">
      <c r="C740" s="271" t="s">
        <v>6359</v>
      </c>
      <c r="D740" s="141" t="s">
        <v>6749</v>
      </c>
      <c r="E740" s="183"/>
      <c r="F740" s="183"/>
      <c r="G740" s="182" t="str">
        <f>IF(E740 = "", "All_Industry", SUBSTITUTE(SUBSTITUTE(E740 &amp; "_" &amp; E741, "・", "_"), " ", "_"))</f>
        <v>All_Industry</v>
      </c>
      <c r="H740" s="202" t="s">
        <v>7882</v>
      </c>
    </row>
    <row r="741" spans="3:8" ht="60.75" hidden="1" customHeight="1" x14ac:dyDescent="0.4">
      <c r="C741" s="272"/>
      <c r="D741" s="142" t="s">
        <v>6137</v>
      </c>
      <c r="E741" s="251" t="str">
        <f>IF(ISERROR(VLOOKUP(E740,work!AH:AI,2,FALSE)),"", VLOOKUP(E740,work!AH:AI,2,FALSE))</f>
        <v/>
      </c>
      <c r="F741" s="181"/>
      <c r="G741" s="148"/>
      <c r="H741" s="202" t="s">
        <v>7323</v>
      </c>
    </row>
    <row r="742" spans="3:8" ht="58.5" hidden="1" customHeight="1" x14ac:dyDescent="0.4">
      <c r="C742" s="271" t="s">
        <v>6360</v>
      </c>
      <c r="D742" s="141" t="s">
        <v>6749</v>
      </c>
      <c r="E742" s="183"/>
      <c r="F742" s="183"/>
      <c r="G742" s="182" t="str">
        <f>IF(E742 = "", "All_Industry", SUBSTITUTE(SUBSTITUTE(E742 &amp; "_" &amp; E743, "・", "_"), " ", "_"))</f>
        <v>All_Industry</v>
      </c>
      <c r="H742" s="202" t="s">
        <v>7882</v>
      </c>
    </row>
    <row r="743" spans="3:8" ht="60.75" hidden="1" customHeight="1" x14ac:dyDescent="0.4">
      <c r="C743" s="272"/>
      <c r="D743" s="142" t="s">
        <v>6137</v>
      </c>
      <c r="E743" s="251" t="str">
        <f>IF(ISERROR(VLOOKUP(E742,work!AH:AI,2,FALSE)),"", VLOOKUP(E742,work!AH:AI,2,FALSE))</f>
        <v/>
      </c>
      <c r="F743" s="181"/>
      <c r="G743" s="148"/>
      <c r="H743" s="202" t="s">
        <v>7323</v>
      </c>
    </row>
    <row r="744" spans="3:8" ht="58.5" hidden="1" customHeight="1" x14ac:dyDescent="0.4">
      <c r="C744" s="271" t="s">
        <v>6361</v>
      </c>
      <c r="D744" s="141" t="s">
        <v>6749</v>
      </c>
      <c r="E744" s="183"/>
      <c r="F744" s="183"/>
      <c r="G744" s="182" t="str">
        <f>IF(E744 = "", "All_Industry", SUBSTITUTE(SUBSTITUTE(E744 &amp; "_" &amp; E745, "・", "_"), " ", "_"))</f>
        <v>All_Industry</v>
      </c>
      <c r="H744" s="202" t="s">
        <v>7882</v>
      </c>
    </row>
    <row r="745" spans="3:8" ht="60.75" hidden="1" customHeight="1" x14ac:dyDescent="0.4">
      <c r="C745" s="272"/>
      <c r="D745" s="142" t="s">
        <v>6137</v>
      </c>
      <c r="E745" s="251" t="str">
        <f>IF(ISERROR(VLOOKUP(E744,work!AH:AI,2,FALSE)),"", VLOOKUP(E744,work!AH:AI,2,FALSE))</f>
        <v/>
      </c>
      <c r="F745" s="181"/>
      <c r="G745" s="148"/>
      <c r="H745" s="202" t="s">
        <v>7323</v>
      </c>
    </row>
    <row r="746" spans="3:8" ht="58.5" hidden="1" customHeight="1" x14ac:dyDescent="0.4">
      <c r="C746" s="271" t="s">
        <v>6362</v>
      </c>
      <c r="D746" s="141" t="s">
        <v>6749</v>
      </c>
      <c r="E746" s="183"/>
      <c r="F746" s="183"/>
      <c r="G746" s="182" t="str">
        <f>IF(E746 = "", "All_Industry", SUBSTITUTE(SUBSTITUTE(E746 &amp; "_" &amp; E747, "・", "_"), " ", "_"))</f>
        <v>All_Industry</v>
      </c>
      <c r="H746" s="202" t="s">
        <v>7882</v>
      </c>
    </row>
    <row r="747" spans="3:8" ht="60.75" hidden="1" customHeight="1" x14ac:dyDescent="0.4">
      <c r="C747" s="272"/>
      <c r="D747" s="142" t="s">
        <v>6137</v>
      </c>
      <c r="E747" s="251" t="str">
        <f>IF(ISERROR(VLOOKUP(E746,work!AH:AI,2,FALSE)),"", VLOOKUP(E746,work!AH:AI,2,FALSE))</f>
        <v/>
      </c>
      <c r="F747" s="181"/>
      <c r="G747" s="148"/>
      <c r="H747" s="202" t="s">
        <v>7323</v>
      </c>
    </row>
    <row r="748" spans="3:8" ht="58.5" hidden="1" customHeight="1" x14ac:dyDescent="0.4">
      <c r="C748" s="271" t="s">
        <v>6363</v>
      </c>
      <c r="D748" s="141" t="s">
        <v>6749</v>
      </c>
      <c r="E748" s="183"/>
      <c r="F748" s="183"/>
      <c r="G748" s="182" t="str">
        <f>IF(E748 = "", "All_Industry", SUBSTITUTE(SUBSTITUTE(E748 &amp; "_" &amp; E749, "・", "_"), " ", "_"))</f>
        <v>All_Industry</v>
      </c>
      <c r="H748" s="202" t="s">
        <v>7882</v>
      </c>
    </row>
    <row r="749" spans="3:8" ht="60.75" hidden="1" customHeight="1" x14ac:dyDescent="0.4">
      <c r="C749" s="272"/>
      <c r="D749" s="142" t="s">
        <v>6137</v>
      </c>
      <c r="E749" s="251" t="str">
        <f>IF(ISERROR(VLOOKUP(E748,work!AH:AI,2,FALSE)),"", VLOOKUP(E748,work!AH:AI,2,FALSE))</f>
        <v/>
      </c>
      <c r="F749" s="181"/>
      <c r="G749" s="148"/>
      <c r="H749" s="202" t="s">
        <v>7323</v>
      </c>
    </row>
    <row r="750" spans="3:8" ht="58.5" hidden="1" customHeight="1" x14ac:dyDescent="0.4">
      <c r="C750" s="271" t="s">
        <v>6364</v>
      </c>
      <c r="D750" s="141" t="s">
        <v>6749</v>
      </c>
      <c r="E750" s="183"/>
      <c r="F750" s="183"/>
      <c r="G750" s="182" t="str">
        <f>IF(E750 = "", "All_Industry", SUBSTITUTE(SUBSTITUTE(E750 &amp; "_" &amp; E751, "・", "_"), " ", "_"))</f>
        <v>All_Industry</v>
      </c>
      <c r="H750" s="202" t="s">
        <v>7882</v>
      </c>
    </row>
    <row r="751" spans="3:8" ht="60.75" hidden="1" customHeight="1" x14ac:dyDescent="0.4">
      <c r="C751" s="272"/>
      <c r="D751" s="142" t="s">
        <v>6137</v>
      </c>
      <c r="E751" s="251" t="str">
        <f>IF(ISERROR(VLOOKUP(E750,work!AH:AI,2,FALSE)),"", VLOOKUP(E750,work!AH:AI,2,FALSE))</f>
        <v/>
      </c>
      <c r="F751" s="181"/>
      <c r="G751" s="148"/>
      <c r="H751" s="202" t="s">
        <v>7323</v>
      </c>
    </row>
    <row r="752" spans="3:8" ht="58.5" hidden="1" customHeight="1" x14ac:dyDescent="0.4">
      <c r="C752" s="271" t="s">
        <v>6365</v>
      </c>
      <c r="D752" s="141" t="s">
        <v>6749</v>
      </c>
      <c r="E752" s="183"/>
      <c r="F752" s="183"/>
      <c r="G752" s="182" t="str">
        <f>IF(E752 = "", "All_Industry", SUBSTITUTE(SUBSTITUTE(E752 &amp; "_" &amp; E753, "・", "_"), " ", "_"))</f>
        <v>All_Industry</v>
      </c>
      <c r="H752" s="202" t="s">
        <v>7882</v>
      </c>
    </row>
    <row r="753" spans="3:8" ht="60.75" hidden="1" customHeight="1" x14ac:dyDescent="0.4">
      <c r="C753" s="272"/>
      <c r="D753" s="142" t="s">
        <v>6137</v>
      </c>
      <c r="E753" s="251" t="str">
        <f>IF(ISERROR(VLOOKUP(E752,work!AH:AI,2,FALSE)),"", VLOOKUP(E752,work!AH:AI,2,FALSE))</f>
        <v/>
      </c>
      <c r="F753" s="181"/>
      <c r="G753" s="148"/>
      <c r="H753" s="202" t="s">
        <v>7323</v>
      </c>
    </row>
    <row r="754" spans="3:8" ht="58.5" hidden="1" customHeight="1" x14ac:dyDescent="0.4">
      <c r="C754" s="271" t="s">
        <v>6366</v>
      </c>
      <c r="D754" s="141" t="s">
        <v>6749</v>
      </c>
      <c r="E754" s="183"/>
      <c r="F754" s="183"/>
      <c r="G754" s="182" t="str">
        <f>IF(E754 = "", "All_Industry", SUBSTITUTE(SUBSTITUTE(E754 &amp; "_" &amp; E755, "・", "_"), " ", "_"))</f>
        <v>All_Industry</v>
      </c>
      <c r="H754" s="202" t="s">
        <v>7882</v>
      </c>
    </row>
    <row r="755" spans="3:8" ht="60.75" hidden="1" customHeight="1" x14ac:dyDescent="0.4">
      <c r="C755" s="272"/>
      <c r="D755" s="142" t="s">
        <v>6137</v>
      </c>
      <c r="E755" s="251" t="str">
        <f>IF(ISERROR(VLOOKUP(E754,work!AH:AI,2,FALSE)),"", VLOOKUP(E754,work!AH:AI,2,FALSE))</f>
        <v/>
      </c>
      <c r="F755" s="181"/>
      <c r="G755" s="148"/>
      <c r="H755" s="202" t="s">
        <v>7323</v>
      </c>
    </row>
    <row r="756" spans="3:8" ht="58.5" hidden="1" customHeight="1" x14ac:dyDescent="0.4">
      <c r="C756" s="271" t="s">
        <v>6367</v>
      </c>
      <c r="D756" s="141" t="s">
        <v>6749</v>
      </c>
      <c r="E756" s="183"/>
      <c r="F756" s="183"/>
      <c r="G756" s="182" t="str">
        <f>IF(E756 = "", "All_Industry", SUBSTITUTE(SUBSTITUTE(E756 &amp; "_" &amp; E757, "・", "_"), " ", "_"))</f>
        <v>All_Industry</v>
      </c>
      <c r="H756" s="202" t="s">
        <v>7882</v>
      </c>
    </row>
    <row r="757" spans="3:8" ht="60.75" hidden="1" customHeight="1" x14ac:dyDescent="0.4">
      <c r="C757" s="272"/>
      <c r="D757" s="142" t="s">
        <v>6137</v>
      </c>
      <c r="E757" s="251" t="str">
        <f>IF(ISERROR(VLOOKUP(E756,work!AH:AI,2,FALSE)),"", VLOOKUP(E756,work!AH:AI,2,FALSE))</f>
        <v/>
      </c>
      <c r="F757" s="181"/>
      <c r="G757" s="148"/>
      <c r="H757" s="202" t="s">
        <v>7323</v>
      </c>
    </row>
    <row r="758" spans="3:8" ht="58.5" hidden="1" customHeight="1" x14ac:dyDescent="0.4">
      <c r="C758" s="271" t="s">
        <v>6368</v>
      </c>
      <c r="D758" s="141" t="s">
        <v>6749</v>
      </c>
      <c r="E758" s="183"/>
      <c r="F758" s="183"/>
      <c r="G758" s="182" t="str">
        <f>IF(E758 = "", "All_Industry", SUBSTITUTE(SUBSTITUTE(E758 &amp; "_" &amp; E759, "・", "_"), " ", "_"))</f>
        <v>All_Industry</v>
      </c>
      <c r="H758" s="202" t="s">
        <v>7882</v>
      </c>
    </row>
    <row r="759" spans="3:8" ht="60.75" hidden="1" customHeight="1" x14ac:dyDescent="0.4">
      <c r="C759" s="272"/>
      <c r="D759" s="142" t="s">
        <v>6137</v>
      </c>
      <c r="E759" s="251" t="str">
        <f>IF(ISERROR(VLOOKUP(E758,work!AH:AI,2,FALSE)),"", VLOOKUP(E758,work!AH:AI,2,FALSE))</f>
        <v/>
      </c>
      <c r="F759" s="181"/>
      <c r="G759" s="148"/>
      <c r="H759" s="202" t="s">
        <v>7323</v>
      </c>
    </row>
    <row r="760" spans="3:8" ht="58.5" hidden="1" customHeight="1" x14ac:dyDescent="0.4">
      <c r="C760" s="271" t="s">
        <v>6369</v>
      </c>
      <c r="D760" s="141" t="s">
        <v>6749</v>
      </c>
      <c r="E760" s="183"/>
      <c r="F760" s="183"/>
      <c r="G760" s="182" t="str">
        <f>IF(E760 = "", "All_Industry", SUBSTITUTE(SUBSTITUTE(E760 &amp; "_" &amp; E761, "・", "_"), " ", "_"))</f>
        <v>All_Industry</v>
      </c>
      <c r="H760" s="202" t="s">
        <v>7882</v>
      </c>
    </row>
    <row r="761" spans="3:8" ht="60.75" hidden="1" customHeight="1" x14ac:dyDescent="0.4">
      <c r="C761" s="272"/>
      <c r="D761" s="142" t="s">
        <v>6137</v>
      </c>
      <c r="E761" s="251" t="str">
        <f>IF(ISERROR(VLOOKUP(E760,work!AH:AI,2,FALSE)),"", VLOOKUP(E760,work!AH:AI,2,FALSE))</f>
        <v/>
      </c>
      <c r="F761" s="181"/>
      <c r="G761" s="148"/>
      <c r="H761" s="202" t="s">
        <v>7323</v>
      </c>
    </row>
    <row r="762" spans="3:8" ht="58.5" hidden="1" customHeight="1" x14ac:dyDescent="0.4">
      <c r="C762" s="271" t="s">
        <v>6370</v>
      </c>
      <c r="D762" s="141" t="s">
        <v>6749</v>
      </c>
      <c r="E762" s="183"/>
      <c r="F762" s="183"/>
      <c r="G762" s="182" t="str">
        <f>IF(E762 = "", "All_Industry", SUBSTITUTE(SUBSTITUTE(E762 &amp; "_" &amp; E763, "・", "_"), " ", "_"))</f>
        <v>All_Industry</v>
      </c>
      <c r="H762" s="202" t="s">
        <v>7882</v>
      </c>
    </row>
    <row r="763" spans="3:8" ht="60.75" hidden="1" customHeight="1" x14ac:dyDescent="0.4">
      <c r="C763" s="272"/>
      <c r="D763" s="142" t="s">
        <v>6137</v>
      </c>
      <c r="E763" s="251"/>
      <c r="F763" s="181"/>
      <c r="G763" s="148"/>
      <c r="H763" s="202" t="s">
        <v>7323</v>
      </c>
    </row>
    <row r="764" spans="3:8" ht="58.5" hidden="1" customHeight="1" x14ac:dyDescent="0.4">
      <c r="C764" s="271" t="s">
        <v>6371</v>
      </c>
      <c r="D764" s="141" t="s">
        <v>6749</v>
      </c>
      <c r="E764" s="183"/>
      <c r="F764" s="183"/>
      <c r="G764" s="182" t="str">
        <f>IF(E764 = "", "All_Industry", SUBSTITUTE(SUBSTITUTE(E764 &amp; "_" &amp; E765, "・", "_"), " ", "_"))</f>
        <v>All_Industry</v>
      </c>
      <c r="H764" s="202" t="s">
        <v>7882</v>
      </c>
    </row>
    <row r="765" spans="3:8" ht="60.75" hidden="1" customHeight="1" x14ac:dyDescent="0.4">
      <c r="C765" s="272"/>
      <c r="D765" s="142" t="s">
        <v>6137</v>
      </c>
      <c r="E765" s="251"/>
      <c r="F765" s="181"/>
      <c r="G765" s="148"/>
      <c r="H765" s="202" t="s">
        <v>7323</v>
      </c>
    </row>
    <row r="766" spans="3:8" ht="58.5" hidden="1" customHeight="1" x14ac:dyDescent="0.4">
      <c r="C766" s="271" t="s">
        <v>6372</v>
      </c>
      <c r="D766" s="141" t="s">
        <v>6749</v>
      </c>
      <c r="E766" s="183"/>
      <c r="F766" s="183"/>
      <c r="G766" s="182" t="str">
        <f>IF(E766 = "", "All_Industry", SUBSTITUTE(SUBSTITUTE(E766 &amp; "_" &amp; E767, "・", "_"), " ", "_"))</f>
        <v>All_Industry</v>
      </c>
      <c r="H766" s="202" t="s">
        <v>7882</v>
      </c>
    </row>
    <row r="767" spans="3:8" ht="60.75" hidden="1" customHeight="1" x14ac:dyDescent="0.4">
      <c r="C767" s="272"/>
      <c r="D767" s="142" t="s">
        <v>6137</v>
      </c>
      <c r="E767" s="251"/>
      <c r="F767" s="181"/>
      <c r="G767" s="148"/>
      <c r="H767" s="202" t="s">
        <v>7323</v>
      </c>
    </row>
    <row r="768" spans="3:8" ht="58.5" hidden="1" customHeight="1" x14ac:dyDescent="0.4">
      <c r="C768" s="271" t="s">
        <v>6373</v>
      </c>
      <c r="D768" s="141" t="s">
        <v>6749</v>
      </c>
      <c r="E768" s="183"/>
      <c r="F768" s="183"/>
      <c r="G768" s="182" t="str">
        <f>IF(E768 = "", "All_Industry", SUBSTITUTE(SUBSTITUTE(E768 &amp; "_" &amp; E769, "・", "_"), " ", "_"))</f>
        <v>All_Industry</v>
      </c>
      <c r="H768" s="202" t="s">
        <v>7882</v>
      </c>
    </row>
    <row r="769" spans="1:8" ht="60.75" hidden="1" customHeight="1" x14ac:dyDescent="0.4">
      <c r="C769" s="272"/>
      <c r="D769" s="142" t="s">
        <v>6137</v>
      </c>
      <c r="E769" s="251"/>
      <c r="F769" s="181"/>
      <c r="G769" s="148"/>
      <c r="H769" s="202" t="s">
        <v>7323</v>
      </c>
    </row>
    <row r="770" spans="1:8" ht="58.5" hidden="1" customHeight="1" x14ac:dyDescent="0.4">
      <c r="C770" s="271" t="s">
        <v>6374</v>
      </c>
      <c r="D770" s="141" t="s">
        <v>6749</v>
      </c>
      <c r="E770" s="183"/>
      <c r="F770" s="183"/>
      <c r="G770" s="182" t="str">
        <f>IF(E770 = "", "All_Industry", SUBSTITUTE(SUBSTITUTE(E770 &amp; "_" &amp; E771, "・", "_"), " ", "_"))</f>
        <v>All_Industry</v>
      </c>
      <c r="H770" s="202" t="s">
        <v>7882</v>
      </c>
    </row>
    <row r="771" spans="1:8" ht="60.75" hidden="1" customHeight="1" x14ac:dyDescent="0.4">
      <c r="C771" s="272"/>
      <c r="D771" s="142" t="s">
        <v>6137</v>
      </c>
      <c r="E771" s="251"/>
      <c r="F771" s="181"/>
      <c r="G771" s="148"/>
      <c r="H771" s="202" t="s">
        <v>7323</v>
      </c>
    </row>
    <row r="772" spans="1:8" ht="58.5" hidden="1" customHeight="1" x14ac:dyDescent="0.4">
      <c r="C772" s="271" t="s">
        <v>6375</v>
      </c>
      <c r="D772" s="141" t="s">
        <v>6749</v>
      </c>
      <c r="E772" s="183"/>
      <c r="F772" s="183"/>
      <c r="G772" s="182" t="str">
        <f>IF(E772 = "", "All_Industry", SUBSTITUTE(SUBSTITUTE(E772 &amp; "_" &amp; E773, "・", "_"), " ", "_"))</f>
        <v>All_Industry</v>
      </c>
      <c r="H772" s="202" t="s">
        <v>7882</v>
      </c>
    </row>
    <row r="773" spans="1:8" ht="60.75" hidden="1" customHeight="1" thickBot="1" x14ac:dyDescent="0.45">
      <c r="C773" s="276"/>
      <c r="D773" s="230" t="s">
        <v>6137</v>
      </c>
      <c r="E773" s="253"/>
      <c r="F773" s="231"/>
      <c r="G773" s="232"/>
      <c r="H773" s="206" t="s">
        <v>7323</v>
      </c>
    </row>
    <row r="774" spans="1:8" ht="6.75" customHeight="1" x14ac:dyDescent="0.4">
      <c r="C774" s="194"/>
      <c r="D774" s="194"/>
      <c r="E774" s="195"/>
      <c r="F774" s="195"/>
      <c r="G774" s="195"/>
      <c r="H774" s="196"/>
    </row>
    <row r="775" spans="1:8" ht="60.75" customHeight="1" thickBot="1" x14ac:dyDescent="0.55000000000000004">
      <c r="B775" s="323" t="s">
        <v>7288</v>
      </c>
      <c r="C775" s="323"/>
      <c r="D775" s="323"/>
      <c r="E775" s="323"/>
      <c r="F775" s="323"/>
      <c r="G775" s="102"/>
      <c r="H775" s="137"/>
    </row>
    <row r="776" spans="1:8" s="99" customFormat="1" x14ac:dyDescent="0.4">
      <c r="A776" s="98"/>
      <c r="B776" s="98"/>
      <c r="C776" s="233" t="s">
        <v>6376</v>
      </c>
      <c r="D776" s="234"/>
      <c r="E776" s="322" t="s">
        <v>6377</v>
      </c>
      <c r="F776" s="322"/>
      <c r="G776" s="199"/>
      <c r="H776" s="200" t="s">
        <v>6750</v>
      </c>
    </row>
    <row r="777" spans="1:8" ht="87.75" customHeight="1" x14ac:dyDescent="0.4">
      <c r="C777" s="349" t="s">
        <v>7894</v>
      </c>
      <c r="D777" s="350"/>
      <c r="E777" s="318" t="s">
        <v>7895</v>
      </c>
      <c r="F777" s="319"/>
      <c r="G777" s="104"/>
      <c r="H777" s="202" t="s">
        <v>7896</v>
      </c>
    </row>
    <row r="778" spans="1:8" ht="38.25" customHeight="1" x14ac:dyDescent="0.4">
      <c r="C778" s="267" t="s">
        <v>7842</v>
      </c>
      <c r="D778" s="268"/>
      <c r="E778" s="318">
        <v>2026</v>
      </c>
      <c r="F778" s="319"/>
      <c r="G778" s="104"/>
      <c r="H778" s="202" t="s">
        <v>7845</v>
      </c>
    </row>
    <row r="779" spans="1:8" ht="38.25" customHeight="1" x14ac:dyDescent="0.4">
      <c r="C779" s="267" t="s">
        <v>7843</v>
      </c>
      <c r="D779" s="268"/>
      <c r="E779" s="318">
        <v>1</v>
      </c>
      <c r="F779" s="319"/>
      <c r="G779" s="104"/>
      <c r="H779" s="202" t="s">
        <v>7846</v>
      </c>
    </row>
    <row r="780" spans="1:8" ht="38.25" customHeight="1" x14ac:dyDescent="0.4">
      <c r="C780" s="267" t="s">
        <v>7844</v>
      </c>
      <c r="D780" s="268"/>
      <c r="E780" s="318">
        <v>31</v>
      </c>
      <c r="F780" s="319"/>
      <c r="G780" s="104"/>
      <c r="H780" s="202" t="s">
        <v>7847</v>
      </c>
    </row>
    <row r="781" spans="1:8" ht="38.25" customHeight="1" x14ac:dyDescent="0.4">
      <c r="C781" s="263" t="s">
        <v>6836</v>
      </c>
      <c r="D781" s="264"/>
      <c r="E781" s="318">
        <v>4</v>
      </c>
      <c r="F781" s="319"/>
      <c r="G781" s="104"/>
      <c r="H781" s="202" t="s">
        <v>7848</v>
      </c>
    </row>
    <row r="782" spans="1:8" ht="38.25" customHeight="1" thickBot="1" x14ac:dyDescent="0.45">
      <c r="C782" s="265" t="s">
        <v>6837</v>
      </c>
      <c r="D782" s="266"/>
      <c r="E782" s="351">
        <f>IF(E781=1,12,E781-1)</f>
        <v>3</v>
      </c>
      <c r="F782" s="352"/>
      <c r="G782" s="212"/>
      <c r="H782" s="206" t="s">
        <v>7317</v>
      </c>
    </row>
    <row r="783" spans="1:8" ht="6.75" customHeight="1" x14ac:dyDescent="0.4">
      <c r="C783" s="194"/>
      <c r="D783" s="194"/>
      <c r="E783" s="195"/>
      <c r="F783" s="195"/>
      <c r="G783" s="195"/>
      <c r="H783" s="196"/>
    </row>
    <row r="784" spans="1:8" ht="28.5" customHeight="1" thickBot="1" x14ac:dyDescent="0.45">
      <c r="B784" s="98" t="s">
        <v>7289</v>
      </c>
      <c r="C784" s="101"/>
      <c r="D784" s="101"/>
      <c r="E784" s="102"/>
      <c r="F784" s="102"/>
      <c r="G784" s="102"/>
      <c r="H784" s="137"/>
    </row>
    <row r="785" spans="2:8" ht="25.5" customHeight="1" x14ac:dyDescent="0.4">
      <c r="C785" s="233" t="s">
        <v>6376</v>
      </c>
      <c r="D785" s="234"/>
      <c r="E785" s="322" t="s">
        <v>6377</v>
      </c>
      <c r="F785" s="322"/>
      <c r="G785" s="199"/>
      <c r="H785" s="200" t="s">
        <v>6750</v>
      </c>
    </row>
    <row r="786" spans="2:8" ht="40.5" customHeight="1" x14ac:dyDescent="0.4">
      <c r="C786" s="273" t="s">
        <v>6076</v>
      </c>
      <c r="D786" s="274"/>
      <c r="E786" s="318" t="s">
        <v>7920</v>
      </c>
      <c r="F786" s="319"/>
      <c r="G786" s="104"/>
      <c r="H786" s="202" t="s">
        <v>7293</v>
      </c>
    </row>
    <row r="787" spans="2:8" ht="40.5" customHeight="1" x14ac:dyDescent="0.4">
      <c r="C787" s="255" t="s">
        <v>7849</v>
      </c>
      <c r="D787" s="256"/>
      <c r="E787" s="318">
        <v>2026</v>
      </c>
      <c r="F787" s="319"/>
      <c r="G787" s="104"/>
      <c r="H787" s="202" t="s">
        <v>7852</v>
      </c>
    </row>
    <row r="788" spans="2:8" ht="40.5" customHeight="1" x14ac:dyDescent="0.4">
      <c r="C788" s="255" t="s">
        <v>7850</v>
      </c>
      <c r="D788" s="256"/>
      <c r="E788" s="318">
        <v>1</v>
      </c>
      <c r="F788" s="319"/>
      <c r="G788" s="104"/>
      <c r="H788" s="202" t="s">
        <v>7853</v>
      </c>
    </row>
    <row r="789" spans="2:8" ht="40.5" customHeight="1" thickBot="1" x14ac:dyDescent="0.45">
      <c r="C789" s="257" t="s">
        <v>7851</v>
      </c>
      <c r="D789" s="258"/>
      <c r="E789" s="310">
        <v>31</v>
      </c>
      <c r="F789" s="311"/>
      <c r="G789" s="212"/>
      <c r="H789" s="206" t="s">
        <v>7854</v>
      </c>
    </row>
    <row r="790" spans="2:8" ht="6.75" customHeight="1" x14ac:dyDescent="0.4">
      <c r="C790" s="194"/>
      <c r="D790" s="194"/>
      <c r="E790" s="195"/>
      <c r="F790" s="195"/>
      <c r="G790" s="195"/>
      <c r="H790" s="196"/>
    </row>
    <row r="791" spans="2:8" ht="28.5" customHeight="1" thickBot="1" x14ac:dyDescent="0.45">
      <c r="B791" s="98" t="s">
        <v>7290</v>
      </c>
      <c r="C791" s="101"/>
      <c r="D791" s="101"/>
      <c r="E791" s="102"/>
      <c r="F791" s="102"/>
      <c r="G791" s="102"/>
      <c r="H791" s="137"/>
    </row>
    <row r="792" spans="2:8" ht="25.5" customHeight="1" x14ac:dyDescent="0.4">
      <c r="C792" s="233" t="s">
        <v>6376</v>
      </c>
      <c r="D792" s="234"/>
      <c r="E792" s="322" t="s">
        <v>6377</v>
      </c>
      <c r="F792" s="322"/>
      <c r="G792" s="199"/>
      <c r="H792" s="200" t="s">
        <v>6750</v>
      </c>
    </row>
    <row r="793" spans="2:8" ht="41.25" customHeight="1" x14ac:dyDescent="0.4">
      <c r="C793" s="267" t="s">
        <v>7855</v>
      </c>
      <c r="D793" s="268"/>
      <c r="E793" s="318">
        <v>2026</v>
      </c>
      <c r="F793" s="319"/>
      <c r="G793" s="104"/>
      <c r="H793" s="202" t="s">
        <v>7858</v>
      </c>
    </row>
    <row r="794" spans="2:8" ht="41.25" customHeight="1" x14ac:dyDescent="0.4">
      <c r="C794" s="267" t="s">
        <v>7856</v>
      </c>
      <c r="D794" s="268"/>
      <c r="E794" s="318">
        <v>1</v>
      </c>
      <c r="F794" s="319"/>
      <c r="G794" s="104"/>
      <c r="H794" s="202" t="s">
        <v>7859</v>
      </c>
    </row>
    <row r="795" spans="2:8" ht="41.25" customHeight="1" x14ac:dyDescent="0.4">
      <c r="C795" s="269" t="s">
        <v>7857</v>
      </c>
      <c r="D795" s="270"/>
      <c r="E795" s="320">
        <v>31</v>
      </c>
      <c r="F795" s="321"/>
      <c r="G795" s="237"/>
      <c r="H795" s="221" t="s">
        <v>7860</v>
      </c>
    </row>
    <row r="796" spans="2:8" ht="46.5" customHeight="1" x14ac:dyDescent="0.4">
      <c r="C796" s="281" t="s">
        <v>7897</v>
      </c>
      <c r="D796" s="144" t="s">
        <v>6749</v>
      </c>
      <c r="E796" s="293" t="s">
        <v>7898</v>
      </c>
      <c r="F796" s="294"/>
      <c r="G796" s="108"/>
      <c r="H796" s="202" t="s">
        <v>7899</v>
      </c>
    </row>
    <row r="797" spans="2:8" ht="60.75" customHeight="1" x14ac:dyDescent="0.4">
      <c r="C797" s="282"/>
      <c r="D797" s="144" t="s">
        <v>6137</v>
      </c>
      <c r="E797" s="295" t="s">
        <v>7906</v>
      </c>
      <c r="F797" s="296"/>
      <c r="G797" s="108"/>
      <c r="H797" s="202" t="s">
        <v>7900</v>
      </c>
    </row>
    <row r="798" spans="2:8" ht="46.5" customHeight="1" x14ac:dyDescent="0.4">
      <c r="C798" s="281" t="s">
        <v>7901</v>
      </c>
      <c r="D798" s="144" t="s">
        <v>6749</v>
      </c>
      <c r="E798" s="293" t="s">
        <v>7902</v>
      </c>
      <c r="F798" s="294"/>
      <c r="G798" s="108"/>
      <c r="H798" s="202" t="s">
        <v>7903</v>
      </c>
    </row>
    <row r="799" spans="2:8" ht="60.75" customHeight="1" thickBot="1" x14ac:dyDescent="0.45">
      <c r="C799" s="287"/>
      <c r="D799" s="208" t="s">
        <v>6137</v>
      </c>
      <c r="E799" s="299" t="s">
        <v>7904</v>
      </c>
      <c r="F799" s="300"/>
      <c r="G799" s="209"/>
      <c r="H799" s="206" t="s">
        <v>7905</v>
      </c>
    </row>
    <row r="800" spans="2:8" ht="7.5" customHeight="1" x14ac:dyDescent="0.4">
      <c r="C800" s="194"/>
      <c r="D800" s="194"/>
      <c r="E800" s="195"/>
      <c r="F800" s="195"/>
      <c r="G800" s="195"/>
      <c r="H800" s="196"/>
    </row>
    <row r="801" spans="1:8" ht="60" customHeight="1" thickBot="1" x14ac:dyDescent="0.55000000000000004">
      <c r="B801" s="323" t="s">
        <v>7291</v>
      </c>
      <c r="C801" s="323"/>
      <c r="D801" s="323"/>
      <c r="E801" s="323"/>
      <c r="F801" s="323"/>
      <c r="G801" s="102"/>
      <c r="H801" s="137"/>
    </row>
    <row r="802" spans="1:8" s="99" customFormat="1" x14ac:dyDescent="0.4">
      <c r="A802" s="98"/>
      <c r="B802" s="98"/>
      <c r="C802" s="233" t="s">
        <v>6376</v>
      </c>
      <c r="D802" s="234"/>
      <c r="E802" s="322" t="s">
        <v>6377</v>
      </c>
      <c r="F802" s="322"/>
      <c r="G802" s="199"/>
      <c r="H802" s="200" t="s">
        <v>6750</v>
      </c>
    </row>
    <row r="803" spans="1:8" ht="37.5" customHeight="1" x14ac:dyDescent="0.4">
      <c r="C803" s="255" t="s">
        <v>7861</v>
      </c>
      <c r="D803" s="256"/>
      <c r="E803" s="318">
        <v>2026</v>
      </c>
      <c r="F803" s="319"/>
      <c r="G803" s="104"/>
      <c r="H803" s="202" t="s">
        <v>7869</v>
      </c>
    </row>
    <row r="804" spans="1:8" ht="37.5" customHeight="1" x14ac:dyDescent="0.4">
      <c r="C804" s="255" t="s">
        <v>7862</v>
      </c>
      <c r="D804" s="256"/>
      <c r="E804" s="318">
        <v>1</v>
      </c>
      <c r="F804" s="319"/>
      <c r="G804" s="104"/>
      <c r="H804" s="202" t="s">
        <v>7870</v>
      </c>
    </row>
    <row r="805" spans="1:8" ht="37.5" customHeight="1" x14ac:dyDescent="0.4">
      <c r="C805" s="255" t="s">
        <v>7863</v>
      </c>
      <c r="D805" s="256"/>
      <c r="E805" s="318">
        <v>31</v>
      </c>
      <c r="F805" s="319"/>
      <c r="G805" s="104"/>
      <c r="H805" s="202" t="s">
        <v>7871</v>
      </c>
    </row>
    <row r="806" spans="1:8" ht="56.25" customHeight="1" x14ac:dyDescent="0.4">
      <c r="C806" s="259" t="s">
        <v>6113</v>
      </c>
      <c r="D806" s="260"/>
      <c r="E806" s="328">
        <f>MAX(150000,E667*7/1000)</f>
        <v>150000</v>
      </c>
      <c r="F806" s="329"/>
      <c r="G806" s="104"/>
      <c r="H806" s="202" t="s">
        <v>7909</v>
      </c>
    </row>
    <row r="807" spans="1:8" ht="38.25" customHeight="1" x14ac:dyDescent="0.4">
      <c r="C807" s="259" t="s">
        <v>7864</v>
      </c>
      <c r="D807" s="260"/>
      <c r="E807" s="318">
        <v>2026</v>
      </c>
      <c r="F807" s="319"/>
      <c r="G807" s="104"/>
      <c r="H807" s="202" t="s">
        <v>7872</v>
      </c>
    </row>
    <row r="808" spans="1:8" ht="38.25" customHeight="1" x14ac:dyDescent="0.4">
      <c r="C808" s="259" t="s">
        <v>7865</v>
      </c>
      <c r="D808" s="260"/>
      <c r="E808" s="318">
        <v>2</v>
      </c>
      <c r="F808" s="319"/>
      <c r="G808" s="104"/>
      <c r="H808" s="202" t="s">
        <v>7873</v>
      </c>
    </row>
    <row r="809" spans="1:8" ht="38.25" customHeight="1" x14ac:dyDescent="0.4">
      <c r="C809" s="259" t="s">
        <v>7866</v>
      </c>
      <c r="D809" s="260"/>
      <c r="E809" s="318">
        <v>1</v>
      </c>
      <c r="F809" s="319"/>
      <c r="G809" s="104"/>
      <c r="H809" s="202" t="s">
        <v>7874</v>
      </c>
    </row>
    <row r="810" spans="1:8" ht="38.25" customHeight="1" x14ac:dyDescent="0.4">
      <c r="C810" s="259" t="s">
        <v>6130</v>
      </c>
      <c r="D810" s="260"/>
      <c r="E810" s="318" t="s">
        <v>6131</v>
      </c>
      <c r="F810" s="319"/>
      <c r="G810" s="104"/>
      <c r="H810" s="202" t="s">
        <v>7867</v>
      </c>
    </row>
    <row r="811" spans="1:8" ht="38.25" customHeight="1" x14ac:dyDescent="0.4">
      <c r="C811" s="259" t="s">
        <v>6132</v>
      </c>
      <c r="D811" s="260"/>
      <c r="E811" s="318" t="s">
        <v>6133</v>
      </c>
      <c r="F811" s="319"/>
      <c r="G811" s="104"/>
      <c r="H811" s="202" t="s">
        <v>7868</v>
      </c>
    </row>
    <row r="812" spans="1:8" ht="42" customHeight="1" thickBot="1" x14ac:dyDescent="0.45">
      <c r="C812" s="261" t="s">
        <v>6134</v>
      </c>
      <c r="D812" s="262"/>
      <c r="E812" s="312" t="str">
        <f>VLOOKUP(work!G5,work!AA:AB,2,FALSE)</f>
        <v>Akita District Legal Affairs Bureau</v>
      </c>
      <c r="F812" s="313"/>
      <c r="G812" s="212"/>
      <c r="H812" s="206" t="s">
        <v>7875</v>
      </c>
    </row>
    <row r="813" spans="1:8" ht="6.75" customHeight="1" x14ac:dyDescent="0.4">
      <c r="C813" s="194"/>
      <c r="D813" s="194"/>
      <c r="E813" s="195"/>
      <c r="F813" s="195"/>
      <c r="G813" s="195"/>
      <c r="H813" s="196"/>
    </row>
    <row r="814" spans="1:8" ht="25.5" customHeight="1" thickBot="1" x14ac:dyDescent="0.45">
      <c r="B814" s="98" t="s">
        <v>7292</v>
      </c>
      <c r="C814" s="101"/>
      <c r="D814" s="101"/>
      <c r="E814" s="102"/>
      <c r="F814" s="102"/>
      <c r="G814" s="102"/>
      <c r="H814" s="137"/>
    </row>
    <row r="815" spans="1:8" s="99" customFormat="1" x14ac:dyDescent="0.4">
      <c r="A815" s="98"/>
      <c r="B815" s="98"/>
      <c r="C815" s="233" t="s">
        <v>6376</v>
      </c>
      <c r="D815" s="234"/>
      <c r="E815" s="322" t="s">
        <v>6377</v>
      </c>
      <c r="F815" s="322"/>
      <c r="G815" s="199"/>
      <c r="H815" s="200" t="s">
        <v>6750</v>
      </c>
    </row>
    <row r="816" spans="1:8" ht="41.25" customHeight="1" x14ac:dyDescent="0.4">
      <c r="C816" s="263" t="s">
        <v>7876</v>
      </c>
      <c r="D816" s="264"/>
      <c r="E816" s="318">
        <v>2026</v>
      </c>
      <c r="F816" s="319"/>
      <c r="G816" s="104"/>
      <c r="H816" s="202" t="s">
        <v>7879</v>
      </c>
    </row>
    <row r="817" spans="1:8" ht="41.25" customHeight="1" x14ac:dyDescent="0.4">
      <c r="C817" s="263" t="s">
        <v>7877</v>
      </c>
      <c r="D817" s="264"/>
      <c r="E817" s="318">
        <v>1</v>
      </c>
      <c r="F817" s="319"/>
      <c r="G817" s="104"/>
      <c r="H817" s="202" t="s">
        <v>7880</v>
      </c>
    </row>
    <row r="818" spans="1:8" ht="41.25" customHeight="1" thickBot="1" x14ac:dyDescent="0.45">
      <c r="C818" s="265" t="s">
        <v>7878</v>
      </c>
      <c r="D818" s="266"/>
      <c r="E818" s="310">
        <v>28</v>
      </c>
      <c r="F818" s="311"/>
      <c r="G818" s="212"/>
      <c r="H818" s="206" t="s">
        <v>7881</v>
      </c>
    </row>
    <row r="819" spans="1:8" ht="6.75" customHeight="1" x14ac:dyDescent="0.4">
      <c r="C819" s="194"/>
      <c r="D819" s="194"/>
      <c r="E819" s="195"/>
      <c r="F819" s="195"/>
      <c r="G819" s="195"/>
      <c r="H819" s="196"/>
    </row>
    <row r="820" spans="1:8" ht="15.75" customHeight="1" x14ac:dyDescent="0.4">
      <c r="C820" s="100"/>
      <c r="D820" s="100"/>
      <c r="H820" s="138"/>
    </row>
    <row r="821" spans="1:8" ht="35.1" customHeight="1" x14ac:dyDescent="0.4">
      <c r="B821" s="98" t="s">
        <v>7269</v>
      </c>
      <c r="D821" s="100"/>
      <c r="H821" s="138"/>
    </row>
    <row r="822" spans="1:8" s="99" customFormat="1" ht="26.25" customHeight="1" x14ac:dyDescent="0.4">
      <c r="A822" s="190"/>
      <c r="B822" s="190"/>
      <c r="C822" s="98" t="s">
        <v>7270</v>
      </c>
      <c r="H822" s="136"/>
    </row>
    <row r="823" spans="1:8" s="99" customFormat="1" ht="26.25" customHeight="1" thickBot="1" x14ac:dyDescent="0.45">
      <c r="A823" s="190"/>
      <c r="B823" s="190"/>
      <c r="C823" s="98" t="s">
        <v>7271</v>
      </c>
      <c r="H823" s="136"/>
    </row>
    <row r="824" spans="1:8" s="99" customFormat="1" ht="30" customHeight="1" x14ac:dyDescent="0.4">
      <c r="A824" s="190"/>
      <c r="B824" s="190"/>
      <c r="C824" s="244" t="s">
        <v>7272</v>
      </c>
      <c r="D824" s="245"/>
      <c r="E824" s="245"/>
      <c r="F824" s="245"/>
      <c r="G824" s="245"/>
      <c r="H824" s="246"/>
    </row>
    <row r="825" spans="1:8" s="99" customFormat="1" ht="30" customHeight="1" x14ac:dyDescent="0.4">
      <c r="A825" s="190"/>
      <c r="B825" s="190"/>
      <c r="C825" s="242" t="s">
        <v>7273</v>
      </c>
      <c r="D825" s="243"/>
      <c r="E825" s="243"/>
      <c r="F825" s="243"/>
      <c r="G825" s="243"/>
      <c r="H825" s="247"/>
    </row>
    <row r="826" spans="1:8" s="99" customFormat="1" ht="30" customHeight="1" x14ac:dyDescent="0.4">
      <c r="A826" s="190"/>
      <c r="B826" s="190"/>
      <c r="C826" s="242" t="s">
        <v>7274</v>
      </c>
      <c r="D826" s="243"/>
      <c r="E826" s="243"/>
      <c r="F826" s="243"/>
      <c r="G826" s="243"/>
      <c r="H826" s="247"/>
    </row>
    <row r="827" spans="1:8" s="99" customFormat="1" ht="30" customHeight="1" x14ac:dyDescent="0.4">
      <c r="A827" s="190"/>
      <c r="B827" s="190"/>
      <c r="C827" s="242" t="s">
        <v>7275</v>
      </c>
      <c r="D827" s="243"/>
      <c r="E827" s="243"/>
      <c r="F827" s="243"/>
      <c r="G827" s="243"/>
      <c r="H827" s="247"/>
    </row>
    <row r="828" spans="1:8" s="99" customFormat="1" ht="30" customHeight="1" x14ac:dyDescent="0.4">
      <c r="A828" s="190"/>
      <c r="B828" s="190"/>
      <c r="C828" s="242" t="s">
        <v>7276</v>
      </c>
      <c r="D828" s="243"/>
      <c r="E828" s="243"/>
      <c r="F828" s="243"/>
      <c r="G828" s="243"/>
      <c r="H828" s="247"/>
    </row>
    <row r="829" spans="1:8" s="99" customFormat="1" ht="30" customHeight="1" x14ac:dyDescent="0.4">
      <c r="A829" s="190"/>
      <c r="B829" s="190"/>
      <c r="C829" s="242" t="s">
        <v>7277</v>
      </c>
      <c r="D829" s="243"/>
      <c r="E829" s="243"/>
      <c r="F829" s="243"/>
      <c r="G829" s="243"/>
      <c r="H829" s="247"/>
    </row>
    <row r="830" spans="1:8" s="99" customFormat="1" ht="30" customHeight="1" x14ac:dyDescent="0.4">
      <c r="A830" s="190"/>
      <c r="B830" s="190"/>
      <c r="C830" s="242" t="s">
        <v>7278</v>
      </c>
      <c r="D830" s="243"/>
      <c r="E830" s="243"/>
      <c r="F830" s="243"/>
      <c r="G830" s="243"/>
      <c r="H830" s="247"/>
    </row>
    <row r="831" spans="1:8" s="99" customFormat="1" ht="30" customHeight="1" thickBot="1" x14ac:dyDescent="0.45">
      <c r="A831" s="190"/>
      <c r="B831" s="190"/>
      <c r="C831" s="248" t="s">
        <v>7279</v>
      </c>
      <c r="D831" s="249"/>
      <c r="E831" s="249"/>
      <c r="F831" s="249"/>
      <c r="G831" s="249"/>
      <c r="H831" s="250"/>
    </row>
    <row r="832" spans="1:8" s="99" customFormat="1" ht="34.5" customHeight="1" x14ac:dyDescent="0.4">
      <c r="A832" s="190"/>
      <c r="B832" s="190"/>
      <c r="H832" s="136"/>
    </row>
  </sheetData>
  <sheetProtection algorithmName="SHA-512" hashValue="XRfaZhUdob1PkCDEKhRt2Girul+PONcA42cq0r0miL2Jx/5qGQzJk0UDdH1nbwLF3H2kwn5rprLIEW2e5YERmg==" saltValue="JjloKC9Paa0tZB3lPHSFcw==" spinCount="100000" sheet="1" objects="1" scenarios="1" selectLockedCells="1"/>
  <mergeCells count="888">
    <mergeCell ref="C777:D777"/>
    <mergeCell ref="E777:F777"/>
    <mergeCell ref="C796:C797"/>
    <mergeCell ref="E796:F796"/>
    <mergeCell ref="E797:F797"/>
    <mergeCell ref="C798:C799"/>
    <mergeCell ref="E798:F798"/>
    <mergeCell ref="E799:F799"/>
    <mergeCell ref="E662:F662"/>
    <mergeCell ref="E789:F789"/>
    <mergeCell ref="E779:F779"/>
    <mergeCell ref="E781:F781"/>
    <mergeCell ref="E782:F782"/>
    <mergeCell ref="C772:C773"/>
    <mergeCell ref="C718:C719"/>
    <mergeCell ref="C720:C721"/>
    <mergeCell ref="C722:C723"/>
    <mergeCell ref="C724:C725"/>
    <mergeCell ref="C726:C727"/>
    <mergeCell ref="C728:C729"/>
    <mergeCell ref="C730:C731"/>
    <mergeCell ref="C732:C733"/>
    <mergeCell ref="C734:C735"/>
    <mergeCell ref="C736:C737"/>
    <mergeCell ref="E602:F602"/>
    <mergeCell ref="E605:F605"/>
    <mergeCell ref="B775:F775"/>
    <mergeCell ref="E664:F664"/>
    <mergeCell ref="E665:F665"/>
    <mergeCell ref="E668:F668"/>
    <mergeCell ref="E669:F669"/>
    <mergeCell ref="C623:C624"/>
    <mergeCell ref="E623:F623"/>
    <mergeCell ref="E624:F624"/>
    <mergeCell ref="E608:F608"/>
    <mergeCell ref="C621:C622"/>
    <mergeCell ref="C618:C619"/>
    <mergeCell ref="E618:F618"/>
    <mergeCell ref="E619:F619"/>
    <mergeCell ref="C646:C647"/>
    <mergeCell ref="C658:C659"/>
    <mergeCell ref="C643:C644"/>
    <mergeCell ref="C770:C771"/>
    <mergeCell ref="E661:F661"/>
    <mergeCell ref="E670:F670"/>
    <mergeCell ref="C704:C705"/>
    <mergeCell ref="C706:C707"/>
    <mergeCell ref="E644:F644"/>
    <mergeCell ref="E97:F97"/>
    <mergeCell ref="E98:F98"/>
    <mergeCell ref="E100:F100"/>
    <mergeCell ref="E101:F101"/>
    <mergeCell ref="E5:F5"/>
    <mergeCell ref="E6:F6"/>
    <mergeCell ref="E11:F11"/>
    <mergeCell ref="E25:F25"/>
    <mergeCell ref="E14:F14"/>
    <mergeCell ref="E18:F18"/>
    <mergeCell ref="E12:F12"/>
    <mergeCell ref="E43:F43"/>
    <mergeCell ref="E19:F19"/>
    <mergeCell ref="E26:F26"/>
    <mergeCell ref="E28:F28"/>
    <mergeCell ref="E39:F39"/>
    <mergeCell ref="E50:F50"/>
    <mergeCell ref="E61:F61"/>
    <mergeCell ref="E72:F72"/>
    <mergeCell ref="E95:F95"/>
    <mergeCell ref="E91:F91"/>
    <mergeCell ref="E99:F99"/>
    <mergeCell ref="E105:F105"/>
    <mergeCell ref="E110:F110"/>
    <mergeCell ref="E116:F116"/>
    <mergeCell ref="E149:F149"/>
    <mergeCell ref="E307:F307"/>
    <mergeCell ref="E298:F298"/>
    <mergeCell ref="E299:F299"/>
    <mergeCell ref="E220:F220"/>
    <mergeCell ref="E226:F226"/>
    <mergeCell ref="E205:F205"/>
    <mergeCell ref="E216:F216"/>
    <mergeCell ref="E222:F222"/>
    <mergeCell ref="E221:F221"/>
    <mergeCell ref="E204:F204"/>
    <mergeCell ref="E245:F245"/>
    <mergeCell ref="E103:F103"/>
    <mergeCell ref="E102:F102"/>
    <mergeCell ref="E191:F191"/>
    <mergeCell ref="E237:F237"/>
    <mergeCell ref="E223:F223"/>
    <mergeCell ref="E234:F234"/>
    <mergeCell ref="E106:F106"/>
    <mergeCell ref="E117:F117"/>
    <mergeCell ref="E88:F88"/>
    <mergeCell ref="E319:F319"/>
    <mergeCell ref="E233:F233"/>
    <mergeCell ref="E113:F113"/>
    <mergeCell ref="E114:F114"/>
    <mergeCell ref="E230:F230"/>
    <mergeCell ref="E202:F202"/>
    <mergeCell ref="E201:F201"/>
    <mergeCell ref="E227:F227"/>
    <mergeCell ref="E193:F193"/>
    <mergeCell ref="E144:F144"/>
    <mergeCell ref="E145:F145"/>
    <mergeCell ref="E143:F143"/>
    <mergeCell ref="E161:F161"/>
    <mergeCell ref="E168:F168"/>
    <mergeCell ref="E188:F188"/>
    <mergeCell ref="E150:F150"/>
    <mergeCell ref="E90:F90"/>
    <mergeCell ref="E194:F194"/>
    <mergeCell ref="E207:F207"/>
    <mergeCell ref="E208:F208"/>
    <mergeCell ref="E271:F271"/>
    <mergeCell ref="E293:F293"/>
    <mergeCell ref="E94:F94"/>
    <mergeCell ref="E384:F384"/>
    <mergeCell ref="E108:F108"/>
    <mergeCell ref="E109:F109"/>
    <mergeCell ref="E325:F325"/>
    <mergeCell ref="E292:F292"/>
    <mergeCell ref="E229:F229"/>
    <mergeCell ref="E199:F199"/>
    <mergeCell ref="E260:F260"/>
    <mergeCell ref="E322:F322"/>
    <mergeCell ref="E248:F248"/>
    <mergeCell ref="E172:F172"/>
    <mergeCell ref="E166:F166"/>
    <mergeCell ref="E167:F167"/>
    <mergeCell ref="E147:F147"/>
    <mergeCell ref="E139:F139"/>
    <mergeCell ref="E249:F249"/>
    <mergeCell ref="E289:F289"/>
    <mergeCell ref="E257:F257"/>
    <mergeCell ref="E179:F179"/>
    <mergeCell ref="E189:F189"/>
    <mergeCell ref="E660:F660"/>
    <mergeCell ref="C690:C691"/>
    <mergeCell ref="C768:C769"/>
    <mergeCell ref="E400:F400"/>
    <mergeCell ref="E439:F439"/>
    <mergeCell ref="E603:F603"/>
    <mergeCell ref="E604:F604"/>
    <mergeCell ref="E600:F600"/>
    <mergeCell ref="C570:C571"/>
    <mergeCell ref="C564:C565"/>
    <mergeCell ref="C567:C568"/>
    <mergeCell ref="C598:C599"/>
    <mergeCell ref="C573:C574"/>
    <mergeCell ref="C586:C587"/>
    <mergeCell ref="C588:C589"/>
    <mergeCell ref="E579:F579"/>
    <mergeCell ref="C580:C581"/>
    <mergeCell ref="E580:G580"/>
    <mergeCell ref="E593:F593"/>
    <mergeCell ref="E484:F484"/>
    <mergeCell ref="E433:F433"/>
    <mergeCell ref="E559:F559"/>
    <mergeCell ref="E560:F560"/>
    <mergeCell ref="E641:F641"/>
    <mergeCell ref="E815:F815"/>
    <mergeCell ref="E805:F805"/>
    <mergeCell ref="E667:F667"/>
    <mergeCell ref="E656:F656"/>
    <mergeCell ref="E672:F672"/>
    <mergeCell ref="E776:F776"/>
    <mergeCell ref="E802:F802"/>
    <mergeCell ref="E570:F570"/>
    <mergeCell ref="E571:F571"/>
    <mergeCell ref="E806:F806"/>
    <mergeCell ref="E780:F780"/>
    <mergeCell ref="E778:F778"/>
    <mergeCell ref="E625:F625"/>
    <mergeCell ref="E626:F626"/>
    <mergeCell ref="E803:F803"/>
    <mergeCell ref="E628:F628"/>
    <mergeCell ref="E629:F629"/>
    <mergeCell ref="E632:F632"/>
    <mergeCell ref="E648:F648"/>
    <mergeCell ref="E663:F663"/>
    <mergeCell ref="E792:F792"/>
    <mergeCell ref="E601:F601"/>
    <mergeCell ref="E595:F595"/>
    <mergeCell ref="E612:F612"/>
    <mergeCell ref="E613:F613"/>
    <mergeCell ref="E563:F563"/>
    <mergeCell ref="E575:F575"/>
    <mergeCell ref="E568:F568"/>
    <mergeCell ref="E553:F553"/>
    <mergeCell ref="E817:F817"/>
    <mergeCell ref="E793:F793"/>
    <mergeCell ref="E794:F794"/>
    <mergeCell ref="E795:F795"/>
    <mergeCell ref="E787:F787"/>
    <mergeCell ref="E666:F666"/>
    <mergeCell ref="E807:F807"/>
    <mergeCell ref="E649:F649"/>
    <mergeCell ref="E650:F650"/>
    <mergeCell ref="E651:F651"/>
    <mergeCell ref="E785:F785"/>
    <mergeCell ref="E788:F788"/>
    <mergeCell ref="B801:F801"/>
    <mergeCell ref="C762:C763"/>
    <mergeCell ref="C764:C765"/>
    <mergeCell ref="C661:C662"/>
    <mergeCell ref="E581:F581"/>
    <mergeCell ref="E592:F592"/>
    <mergeCell ref="E567:F567"/>
    <mergeCell ref="E564:F564"/>
    <mergeCell ref="E598:F598"/>
    <mergeCell ref="E599:F599"/>
    <mergeCell ref="E573:F573"/>
    <mergeCell ref="E574:F574"/>
    <mergeCell ref="E585:F585"/>
    <mergeCell ref="E586:F586"/>
    <mergeCell ref="E587:F587"/>
    <mergeCell ref="E588:F588"/>
    <mergeCell ref="E589:F589"/>
    <mergeCell ref="E596:F596"/>
    <mergeCell ref="E576:F576"/>
    <mergeCell ref="E572:F572"/>
    <mergeCell ref="E565:F565"/>
    <mergeCell ref="E818:F818"/>
    <mergeCell ref="E812:F812"/>
    <mergeCell ref="E645:F645"/>
    <mergeCell ref="E646:F646"/>
    <mergeCell ref="E615:F615"/>
    <mergeCell ref="E630:F630"/>
    <mergeCell ref="E631:F631"/>
    <mergeCell ref="E633:F633"/>
    <mergeCell ref="E640:F640"/>
    <mergeCell ref="E635:F635"/>
    <mergeCell ref="E652:F652"/>
    <mergeCell ref="E653:F653"/>
    <mergeCell ref="E786:F786"/>
    <mergeCell ref="E808:F808"/>
    <mergeCell ref="E809:F809"/>
    <mergeCell ref="E810:F810"/>
    <mergeCell ref="E811:F811"/>
    <mergeCell ref="E804:F804"/>
    <mergeCell ref="E658:F658"/>
    <mergeCell ref="E659:F659"/>
    <mergeCell ref="E647:F647"/>
    <mergeCell ref="E816:F816"/>
    <mergeCell ref="E643:F643"/>
    <mergeCell ref="E622:F622"/>
    <mergeCell ref="E7:F7"/>
    <mergeCell ref="C31:C32"/>
    <mergeCell ref="E31:F31"/>
    <mergeCell ref="E355:F355"/>
    <mergeCell ref="E366:F366"/>
    <mergeCell ref="E462:F462"/>
    <mergeCell ref="E391:F391"/>
    <mergeCell ref="E396:F396"/>
    <mergeCell ref="E402:F402"/>
    <mergeCell ref="E407:F407"/>
    <mergeCell ref="E413:F413"/>
    <mergeCell ref="E418:F418"/>
    <mergeCell ref="E424:F424"/>
    <mergeCell ref="E348:F348"/>
    <mergeCell ref="E198:F198"/>
    <mergeCell ref="C12:C13"/>
    <mergeCell ref="E13:F13"/>
    <mergeCell ref="C19:C20"/>
    <mergeCell ref="C21:C22"/>
    <mergeCell ref="E20:F20"/>
    <mergeCell ref="E22:F22"/>
    <mergeCell ref="E40:F40"/>
    <mergeCell ref="C39:C40"/>
    <mergeCell ref="C42:C43"/>
    <mergeCell ref="E552:F552"/>
    <mergeCell ref="E16:F16"/>
    <mergeCell ref="E457:F457"/>
    <mergeCell ref="E344:F344"/>
    <mergeCell ref="C16:C17"/>
    <mergeCell ref="E17:F17"/>
    <mergeCell ref="E29:F29"/>
    <mergeCell ref="C28:C29"/>
    <mergeCell ref="E37:F37"/>
    <mergeCell ref="C36:C37"/>
    <mergeCell ref="E21:F21"/>
    <mergeCell ref="C53:C54"/>
    <mergeCell ref="E53:F53"/>
    <mergeCell ref="E32:F32"/>
    <mergeCell ref="E33:F33"/>
    <mergeCell ref="E44:F44"/>
    <mergeCell ref="E36:F36"/>
    <mergeCell ref="E47:F47"/>
    <mergeCell ref="C34:C35"/>
    <mergeCell ref="E34:F34"/>
    <mergeCell ref="E35:F35"/>
    <mergeCell ref="C45:C46"/>
    <mergeCell ref="E45:F45"/>
    <mergeCell ref="E46:F46"/>
    <mergeCell ref="E42:F42"/>
    <mergeCell ref="E331:F331"/>
    <mergeCell ref="E197:F197"/>
    <mergeCell ref="E209:F209"/>
    <mergeCell ref="E238:F238"/>
    <mergeCell ref="E73:F73"/>
    <mergeCell ref="E59:F59"/>
    <mergeCell ref="E70:F70"/>
    <mergeCell ref="E69:F69"/>
    <mergeCell ref="E64:F64"/>
    <mergeCell ref="E80:F80"/>
    <mergeCell ref="E154:F154"/>
    <mergeCell ref="E160:F160"/>
    <mergeCell ref="E165:F165"/>
    <mergeCell ref="E135:F135"/>
    <mergeCell ref="E146:F146"/>
    <mergeCell ref="E157:F157"/>
    <mergeCell ref="E259:F259"/>
    <mergeCell ref="E242:F242"/>
    <mergeCell ref="E92:F92"/>
    <mergeCell ref="E136:F136"/>
    <mergeCell ref="E330:F330"/>
    <mergeCell ref="E48:F48"/>
    <mergeCell ref="E89:F89"/>
    <mergeCell ref="C47:C48"/>
    <mergeCell ref="E51:F51"/>
    <mergeCell ref="C58:C59"/>
    <mergeCell ref="C50:C51"/>
    <mergeCell ref="C64:C65"/>
    <mergeCell ref="C61:C62"/>
    <mergeCell ref="E68:F68"/>
    <mergeCell ref="E66:F66"/>
    <mergeCell ref="E65:F65"/>
    <mergeCell ref="E62:F62"/>
    <mergeCell ref="E58:F58"/>
    <mergeCell ref="C56:C57"/>
    <mergeCell ref="E56:F56"/>
    <mergeCell ref="E57:F57"/>
    <mergeCell ref="E55:F55"/>
    <mergeCell ref="C67:C68"/>
    <mergeCell ref="E67:F67"/>
    <mergeCell ref="E54:F54"/>
    <mergeCell ref="E75:F75"/>
    <mergeCell ref="C69:C70"/>
    <mergeCell ref="C72:C73"/>
    <mergeCell ref="E76:F76"/>
    <mergeCell ref="C86:C87"/>
    <mergeCell ref="E86:F86"/>
    <mergeCell ref="E87:F87"/>
    <mergeCell ref="C78:C79"/>
    <mergeCell ref="E78:F78"/>
    <mergeCell ref="E79:F79"/>
    <mergeCell ref="E84:F84"/>
    <mergeCell ref="C80:C81"/>
    <mergeCell ref="C83:C84"/>
    <mergeCell ref="E81:F81"/>
    <mergeCell ref="E83:F83"/>
    <mergeCell ref="E77:F77"/>
    <mergeCell ref="E153:F153"/>
    <mergeCell ref="E190:F190"/>
    <mergeCell ref="C157:C158"/>
    <mergeCell ref="C160:C161"/>
    <mergeCell ref="C155:C156"/>
    <mergeCell ref="E155:F155"/>
    <mergeCell ref="E156:F156"/>
    <mergeCell ref="E171:F171"/>
    <mergeCell ref="E176:F176"/>
    <mergeCell ref="E182:F182"/>
    <mergeCell ref="E169:F169"/>
    <mergeCell ref="E180:F180"/>
    <mergeCell ref="E187:F187"/>
    <mergeCell ref="C166:C167"/>
    <mergeCell ref="E178:F178"/>
    <mergeCell ref="C141:C142"/>
    <mergeCell ref="E141:F141"/>
    <mergeCell ref="C193:C194"/>
    <mergeCell ref="C163:C164"/>
    <mergeCell ref="E163:F163"/>
    <mergeCell ref="E164:F164"/>
    <mergeCell ref="C174:C175"/>
    <mergeCell ref="E174:F174"/>
    <mergeCell ref="E175:F175"/>
    <mergeCell ref="C168:C169"/>
    <mergeCell ref="E142:F142"/>
    <mergeCell ref="C190:C191"/>
    <mergeCell ref="C185:C186"/>
    <mergeCell ref="E185:F185"/>
    <mergeCell ref="E186:F186"/>
    <mergeCell ref="E158:F158"/>
    <mergeCell ref="C177:C178"/>
    <mergeCell ref="E177:F177"/>
    <mergeCell ref="E183:F183"/>
    <mergeCell ref="C171:C172"/>
    <mergeCell ref="C179:C180"/>
    <mergeCell ref="C182:C183"/>
    <mergeCell ref="C152:C153"/>
    <mergeCell ref="E152:F152"/>
    <mergeCell ref="C138:C139"/>
    <mergeCell ref="E133:F133"/>
    <mergeCell ref="E134:F134"/>
    <mergeCell ref="C111:C112"/>
    <mergeCell ref="E111:F111"/>
    <mergeCell ref="E112:F112"/>
    <mergeCell ref="C122:C123"/>
    <mergeCell ref="E122:F122"/>
    <mergeCell ref="E123:F123"/>
    <mergeCell ref="E121:F121"/>
    <mergeCell ref="E127:F127"/>
    <mergeCell ref="E132:F132"/>
    <mergeCell ref="C119:C120"/>
    <mergeCell ref="E119:F119"/>
    <mergeCell ref="E120:F120"/>
    <mergeCell ref="C130:C131"/>
    <mergeCell ref="E130:F130"/>
    <mergeCell ref="E131:F131"/>
    <mergeCell ref="E138:F138"/>
    <mergeCell ref="E124:F124"/>
    <mergeCell ref="E125:F125"/>
    <mergeCell ref="E128:F128"/>
    <mergeCell ref="C218:C219"/>
    <mergeCell ref="E218:F218"/>
    <mergeCell ref="E219:F219"/>
    <mergeCell ref="C212:C213"/>
    <mergeCell ref="E213:F213"/>
    <mergeCell ref="E224:F224"/>
    <mergeCell ref="E212:F212"/>
    <mergeCell ref="C223:C224"/>
    <mergeCell ref="C210:C211"/>
    <mergeCell ref="E210:F210"/>
    <mergeCell ref="E211:F211"/>
    <mergeCell ref="C221:C222"/>
    <mergeCell ref="E215:F215"/>
    <mergeCell ref="E231:F231"/>
    <mergeCell ref="E232:F232"/>
    <mergeCell ref="E235:F235"/>
    <mergeCell ref="C237:C238"/>
    <mergeCell ref="E243:F243"/>
    <mergeCell ref="E276:F276"/>
    <mergeCell ref="E277:F277"/>
    <mergeCell ref="E244:F244"/>
    <mergeCell ref="C240:C241"/>
    <mergeCell ref="E240:F240"/>
    <mergeCell ref="E241:F241"/>
    <mergeCell ref="C234:C235"/>
    <mergeCell ref="E274:F274"/>
    <mergeCell ref="E270:F270"/>
    <mergeCell ref="C267:C268"/>
    <mergeCell ref="C270:C271"/>
    <mergeCell ref="C243:C244"/>
    <mergeCell ref="C265:C266"/>
    <mergeCell ref="E265:F265"/>
    <mergeCell ref="E266:F266"/>
    <mergeCell ref="E310:F310"/>
    <mergeCell ref="E273:F273"/>
    <mergeCell ref="C289:C290"/>
    <mergeCell ref="E275:F275"/>
    <mergeCell ref="E278:F278"/>
    <mergeCell ref="C245:C246"/>
    <mergeCell ref="C273:C274"/>
    <mergeCell ref="E246:F246"/>
    <mergeCell ref="E267:F267"/>
    <mergeCell ref="E264:F264"/>
    <mergeCell ref="E253:F253"/>
    <mergeCell ref="C248:C249"/>
    <mergeCell ref="C259:C260"/>
    <mergeCell ref="E295:F295"/>
    <mergeCell ref="E296:F296"/>
    <mergeCell ref="C306:C307"/>
    <mergeCell ref="E306:F306"/>
    <mergeCell ref="C254:C255"/>
    <mergeCell ref="E254:F254"/>
    <mergeCell ref="E255:F255"/>
    <mergeCell ref="E256:F256"/>
    <mergeCell ref="C292:C293"/>
    <mergeCell ref="C196:C197"/>
    <mergeCell ref="E196:F196"/>
    <mergeCell ref="E326:F326"/>
    <mergeCell ref="C309:C310"/>
    <mergeCell ref="E320:F320"/>
    <mergeCell ref="C284:C285"/>
    <mergeCell ref="E284:F284"/>
    <mergeCell ref="E285:F285"/>
    <mergeCell ref="C278:C279"/>
    <mergeCell ref="C281:C282"/>
    <mergeCell ref="C251:C252"/>
    <mergeCell ref="E251:F251"/>
    <mergeCell ref="E252:F252"/>
    <mergeCell ref="C262:C263"/>
    <mergeCell ref="E262:F262"/>
    <mergeCell ref="E263:F263"/>
    <mergeCell ref="C256:C257"/>
    <mergeCell ref="E268:F268"/>
    <mergeCell ref="E279:F279"/>
    <mergeCell ref="C303:C304"/>
    <mergeCell ref="E200:F200"/>
    <mergeCell ref="E323:F323"/>
    <mergeCell ref="E290:F290"/>
    <mergeCell ref="E318:F318"/>
    <mergeCell ref="C276:C277"/>
    <mergeCell ref="E321:F321"/>
    <mergeCell ref="E287:F287"/>
    <mergeCell ref="E288:F288"/>
    <mergeCell ref="E317:F317"/>
    <mergeCell ref="E301:F301"/>
    <mergeCell ref="C311:C312"/>
    <mergeCell ref="C314:C315"/>
    <mergeCell ref="C287:C288"/>
    <mergeCell ref="C298:C299"/>
    <mergeCell ref="E308:F308"/>
    <mergeCell ref="E300:F300"/>
    <mergeCell ref="E311:F311"/>
    <mergeCell ref="E281:F281"/>
    <mergeCell ref="E286:F286"/>
    <mergeCell ref="E297:F297"/>
    <mergeCell ref="E303:F303"/>
    <mergeCell ref="E282:F282"/>
    <mergeCell ref="E304:F304"/>
    <mergeCell ref="E314:F314"/>
    <mergeCell ref="C295:C296"/>
    <mergeCell ref="C300:C301"/>
    <mergeCell ref="E309:F309"/>
    <mergeCell ref="E312:F312"/>
    <mergeCell ref="E397:F397"/>
    <mergeCell ref="E398:F398"/>
    <mergeCell ref="E399:F399"/>
    <mergeCell ref="E444:F444"/>
    <mergeCell ref="E452:F452"/>
    <mergeCell ref="E334:F334"/>
    <mergeCell ref="E337:F337"/>
    <mergeCell ref="E447:F447"/>
    <mergeCell ref="E347:F347"/>
    <mergeCell ref="E352:F352"/>
    <mergeCell ref="E336:F336"/>
    <mergeCell ref="E341:F341"/>
    <mergeCell ref="E394:F394"/>
    <mergeCell ref="E395:F395"/>
    <mergeCell ref="E446:F446"/>
    <mergeCell ref="E431:F431"/>
    <mergeCell ref="E353:F353"/>
    <mergeCell ref="E361:F361"/>
    <mergeCell ref="E362:F362"/>
    <mergeCell ref="E359:F359"/>
    <mergeCell ref="E358:F358"/>
    <mergeCell ref="E376:F376"/>
    <mergeCell ref="E375:F375"/>
    <mergeCell ref="E429:F429"/>
    <mergeCell ref="E516:F516"/>
    <mergeCell ref="E473:F473"/>
    <mergeCell ref="E487:F487"/>
    <mergeCell ref="C320:C321"/>
    <mergeCell ref="E315:F315"/>
    <mergeCell ref="E463:F463"/>
    <mergeCell ref="E464:F464"/>
    <mergeCell ref="E345:F345"/>
    <mergeCell ref="E356:F356"/>
    <mergeCell ref="E380:F380"/>
    <mergeCell ref="E385:F385"/>
    <mergeCell ref="E440:F440"/>
    <mergeCell ref="E451:F451"/>
    <mergeCell ref="E369:F369"/>
    <mergeCell ref="E374:F374"/>
    <mergeCell ref="E443:F443"/>
    <mergeCell ref="E408:F408"/>
    <mergeCell ref="E370:F370"/>
    <mergeCell ref="E381:F381"/>
    <mergeCell ref="E392:F392"/>
    <mergeCell ref="E480:F480"/>
    <mergeCell ref="E465:F465"/>
    <mergeCell ref="E409:F409"/>
    <mergeCell ref="E410:F410"/>
    <mergeCell ref="E421:F421"/>
    <mergeCell ref="C427:C428"/>
    <mergeCell ref="E427:F427"/>
    <mergeCell ref="E466:F466"/>
    <mergeCell ref="E422:F422"/>
    <mergeCell ref="C454:C455"/>
    <mergeCell ref="C457:C458"/>
    <mergeCell ref="C438:C439"/>
    <mergeCell ref="C449:C450"/>
    <mergeCell ref="E441:F441"/>
    <mergeCell ref="E442:F442"/>
    <mergeCell ref="E454:F454"/>
    <mergeCell ref="E458:F458"/>
    <mergeCell ref="E435:F435"/>
    <mergeCell ref="E432:F432"/>
    <mergeCell ref="E425:F425"/>
    <mergeCell ref="E436:F436"/>
    <mergeCell ref="E518:F518"/>
    <mergeCell ref="C364:C365"/>
    <mergeCell ref="C397:C398"/>
    <mergeCell ref="E428:F428"/>
    <mergeCell ref="E405:F405"/>
    <mergeCell ref="C408:C409"/>
    <mergeCell ref="E403:F403"/>
    <mergeCell ref="E414:F414"/>
    <mergeCell ref="E411:F411"/>
    <mergeCell ref="E386:F386"/>
    <mergeCell ref="E387:F387"/>
    <mergeCell ref="C410:C411"/>
    <mergeCell ref="C402:C403"/>
    <mergeCell ref="C405:C406"/>
    <mergeCell ref="C399:C400"/>
    <mergeCell ref="E406:F406"/>
    <mergeCell ref="C419:C420"/>
    <mergeCell ref="E419:F419"/>
    <mergeCell ref="E420:F420"/>
    <mergeCell ref="E389:F389"/>
    <mergeCell ref="E388:F388"/>
    <mergeCell ref="E364:F364"/>
    <mergeCell ref="E365:F365"/>
    <mergeCell ref="E383:F383"/>
    <mergeCell ref="E546:F546"/>
    <mergeCell ref="E506:F506"/>
    <mergeCell ref="E550:F550"/>
    <mergeCell ref="C537:C538"/>
    <mergeCell ref="C416:C417"/>
    <mergeCell ref="E416:F416"/>
    <mergeCell ref="E417:F417"/>
    <mergeCell ref="E505:F505"/>
    <mergeCell ref="C507:C508"/>
    <mergeCell ref="C468:C469"/>
    <mergeCell ref="C471:C472"/>
    <mergeCell ref="C443:C444"/>
    <mergeCell ref="C446:C447"/>
    <mergeCell ref="C441:C442"/>
    <mergeCell ref="C452:C453"/>
    <mergeCell ref="E449:F449"/>
    <mergeCell ref="E450:F450"/>
    <mergeCell ref="E438:F438"/>
    <mergeCell ref="C430:C431"/>
    <mergeCell ref="E430:F430"/>
    <mergeCell ref="E482:F482"/>
    <mergeCell ref="C476:C477"/>
    <mergeCell ref="C479:C480"/>
    <mergeCell ref="E479:F479"/>
    <mergeCell ref="E519:F519"/>
    <mergeCell ref="E509:F509"/>
    <mergeCell ref="E556:F556"/>
    <mergeCell ref="E561:F561"/>
    <mergeCell ref="E557:F557"/>
    <mergeCell ref="E483:F483"/>
    <mergeCell ref="E498:F498"/>
    <mergeCell ref="E521:F521"/>
    <mergeCell ref="E527:F527"/>
    <mergeCell ref="E513:F513"/>
    <mergeCell ref="E524:F524"/>
    <mergeCell ref="E510:F510"/>
    <mergeCell ref="E517:F517"/>
    <mergeCell ref="E523:F523"/>
    <mergeCell ref="E491:F491"/>
    <mergeCell ref="E488:F488"/>
    <mergeCell ref="E499:F499"/>
    <mergeCell ref="E529:F529"/>
    <mergeCell ref="E535:F535"/>
    <mergeCell ref="E496:F496"/>
    <mergeCell ref="E497:F497"/>
    <mergeCell ref="E549:F549"/>
    <mergeCell ref="E554:F554"/>
    <mergeCell ref="E545:F545"/>
    <mergeCell ref="E477:F477"/>
    <mergeCell ref="E515:F515"/>
    <mergeCell ref="C485:C486"/>
    <mergeCell ref="E485:F485"/>
    <mergeCell ref="E486:F486"/>
    <mergeCell ref="E490:F490"/>
    <mergeCell ref="E493:F493"/>
    <mergeCell ref="E494:F494"/>
    <mergeCell ref="C542:C543"/>
    <mergeCell ref="C504:C505"/>
    <mergeCell ref="E504:F504"/>
    <mergeCell ref="C498:C499"/>
    <mergeCell ref="C501:C502"/>
    <mergeCell ref="C487:C488"/>
    <mergeCell ref="C490:C491"/>
    <mergeCell ref="C493:C494"/>
    <mergeCell ref="C540:C541"/>
    <mergeCell ref="E540:F540"/>
    <mergeCell ref="E512:F512"/>
    <mergeCell ref="E495:F495"/>
    <mergeCell ref="E501:F501"/>
    <mergeCell ref="E502:F502"/>
    <mergeCell ref="E507:F507"/>
    <mergeCell ref="E508:F508"/>
    <mergeCell ref="E531:F531"/>
    <mergeCell ref="E542:F542"/>
    <mergeCell ref="E520:F520"/>
    <mergeCell ref="E543:F543"/>
    <mergeCell ref="E539:F539"/>
    <mergeCell ref="E526:F526"/>
    <mergeCell ref="C520:C521"/>
    <mergeCell ref="C523:C524"/>
    <mergeCell ref="C526:C527"/>
    <mergeCell ref="E532:F532"/>
    <mergeCell ref="E534:F534"/>
    <mergeCell ref="E537:F537"/>
    <mergeCell ref="E538:F538"/>
    <mergeCell ref="E541:F541"/>
    <mergeCell ref="E530:F530"/>
    <mergeCell ref="E528:F528"/>
    <mergeCell ref="E471:F471"/>
    <mergeCell ref="E472:F472"/>
    <mergeCell ref="C460:C461"/>
    <mergeCell ref="E460:F460"/>
    <mergeCell ref="E461:F461"/>
    <mergeCell ref="E453:F453"/>
    <mergeCell ref="C463:C464"/>
    <mergeCell ref="E455:F455"/>
    <mergeCell ref="E476:F476"/>
    <mergeCell ref="E469:F469"/>
    <mergeCell ref="E468:F468"/>
    <mergeCell ref="C474:C475"/>
    <mergeCell ref="E474:F474"/>
    <mergeCell ref="C465:C466"/>
    <mergeCell ref="E475:F475"/>
    <mergeCell ref="E328:F328"/>
    <mergeCell ref="E329:F329"/>
    <mergeCell ref="E378:F378"/>
    <mergeCell ref="E377:F377"/>
    <mergeCell ref="E350:F350"/>
    <mergeCell ref="E351:F351"/>
    <mergeCell ref="E332:F332"/>
    <mergeCell ref="E342:F342"/>
    <mergeCell ref="E343:F343"/>
    <mergeCell ref="E354:F354"/>
    <mergeCell ref="E333:F333"/>
    <mergeCell ref="E363:F363"/>
    <mergeCell ref="E339:F339"/>
    <mergeCell ref="E340:F340"/>
    <mergeCell ref="E372:F372"/>
    <mergeCell ref="E373:F373"/>
    <mergeCell ref="E367:F367"/>
    <mergeCell ref="C144:C145"/>
    <mergeCell ref="C601:C602"/>
    <mergeCell ref="C562:C563"/>
    <mergeCell ref="C575:C576"/>
    <mergeCell ref="C204:C205"/>
    <mergeCell ref="C215:C216"/>
    <mergeCell ref="C531:C532"/>
    <mergeCell ref="C534:C535"/>
    <mergeCell ref="C518:C519"/>
    <mergeCell ref="C515:C516"/>
    <mergeCell ref="C482:C483"/>
    <mergeCell ref="C232:C233"/>
    <mergeCell ref="C188:C189"/>
    <mergeCell ref="C377:C378"/>
    <mergeCell ref="C380:C381"/>
    <mergeCell ref="C199:C200"/>
    <mergeCell ref="C432:C433"/>
    <mergeCell ref="C435:C436"/>
    <mergeCell ref="C413:C414"/>
    <mergeCell ref="C496:C497"/>
    <mergeCell ref="C545:C546"/>
    <mergeCell ref="C421:C422"/>
    <mergeCell ref="C424:C425"/>
    <mergeCell ref="C317:C318"/>
    <mergeCell ref="C559:C560"/>
    <mergeCell ref="C201:C202"/>
    <mergeCell ref="C229:C230"/>
    <mergeCell ref="C372:C373"/>
    <mergeCell ref="C353:C354"/>
    <mergeCell ref="C207:C208"/>
    <mergeCell ref="C91:C92"/>
    <mergeCell ref="C94:C95"/>
    <mergeCell ref="C102:C103"/>
    <mergeCell ref="C105:C106"/>
    <mergeCell ref="C113:C114"/>
    <mergeCell ref="C116:C117"/>
    <mergeCell ref="C124:C125"/>
    <mergeCell ref="C127:C128"/>
    <mergeCell ref="C135:C136"/>
    <mergeCell ref="C133:C134"/>
    <mergeCell ref="C97:C98"/>
    <mergeCell ref="C100:C101"/>
    <mergeCell ref="C108:C109"/>
    <mergeCell ref="C342:C343"/>
    <mergeCell ref="C333:C334"/>
    <mergeCell ref="C226:C227"/>
    <mergeCell ref="C328:C329"/>
    <mergeCell ref="C339:C340"/>
    <mergeCell ref="C331:C332"/>
    <mergeCell ref="C394:C395"/>
    <mergeCell ref="C388:C389"/>
    <mergeCell ref="C391:C392"/>
    <mergeCell ref="C386:C387"/>
    <mergeCell ref="C344:C345"/>
    <mergeCell ref="C347:C348"/>
    <mergeCell ref="C350:C351"/>
    <mergeCell ref="C383:C384"/>
    <mergeCell ref="C366:C367"/>
    <mergeCell ref="C369:C370"/>
    <mergeCell ref="C336:C337"/>
    <mergeCell ref="C361:C362"/>
    <mergeCell ref="C355:C356"/>
    <mergeCell ref="C358:C359"/>
    <mergeCell ref="C325:C326"/>
    <mergeCell ref="C322:C323"/>
    <mergeCell ref="C641:C642"/>
    <mergeCell ref="E607:F607"/>
    <mergeCell ref="C606:C607"/>
    <mergeCell ref="E627:F627"/>
    <mergeCell ref="C626:C627"/>
    <mergeCell ref="E610:F610"/>
    <mergeCell ref="E611:F611"/>
    <mergeCell ref="E621:F621"/>
    <mergeCell ref="E606:F606"/>
    <mergeCell ref="E616:F616"/>
    <mergeCell ref="E642:F642"/>
    <mergeCell ref="C638:C639"/>
    <mergeCell ref="E638:F638"/>
    <mergeCell ref="E639:F639"/>
    <mergeCell ref="C635:C636"/>
    <mergeCell ref="E636:F636"/>
    <mergeCell ref="E609:F609"/>
    <mergeCell ref="E620:F620"/>
    <mergeCell ref="C603:C604"/>
    <mergeCell ref="C375:C376"/>
    <mergeCell ref="C548:C549"/>
    <mergeCell ref="E548:F548"/>
    <mergeCell ref="C696:C697"/>
    <mergeCell ref="C698:C699"/>
    <mergeCell ref="C700:C701"/>
    <mergeCell ref="C702:C703"/>
    <mergeCell ref="C710:C711"/>
    <mergeCell ref="C712:C713"/>
    <mergeCell ref="C714:C715"/>
    <mergeCell ref="C716:C717"/>
    <mergeCell ref="C748:C749"/>
    <mergeCell ref="B9:H9"/>
    <mergeCell ref="C692:C693"/>
    <mergeCell ref="C694:C695"/>
    <mergeCell ref="C509:C510"/>
    <mergeCell ref="C512:C513"/>
    <mergeCell ref="E551:F551"/>
    <mergeCell ref="E562:F562"/>
    <mergeCell ref="C553:C554"/>
    <mergeCell ref="C556:C557"/>
    <mergeCell ref="C529:C530"/>
    <mergeCell ref="C583:C584"/>
    <mergeCell ref="E583:F583"/>
    <mergeCell ref="E584:F584"/>
    <mergeCell ref="C89:C90"/>
    <mergeCell ref="C75:C76"/>
    <mergeCell ref="C595:C596"/>
    <mergeCell ref="C615:C616"/>
    <mergeCell ref="C146:C147"/>
    <mergeCell ref="C149:C150"/>
    <mergeCell ref="C551:C552"/>
    <mergeCell ref="C674:C675"/>
    <mergeCell ref="C676:C677"/>
    <mergeCell ref="C682:C683"/>
    <mergeCell ref="C684:C685"/>
    <mergeCell ref="C678:C679"/>
    <mergeCell ref="C680:C681"/>
    <mergeCell ref="C778:D778"/>
    <mergeCell ref="C779:D779"/>
    <mergeCell ref="C780:D780"/>
    <mergeCell ref="C781:D781"/>
    <mergeCell ref="C782:D782"/>
    <mergeCell ref="C786:D786"/>
    <mergeCell ref="C787:D787"/>
    <mergeCell ref="C750:C751"/>
    <mergeCell ref="C708:C709"/>
    <mergeCell ref="C738:C739"/>
    <mergeCell ref="C740:C741"/>
    <mergeCell ref="C742:C743"/>
    <mergeCell ref="C744:C745"/>
    <mergeCell ref="C746:C747"/>
    <mergeCell ref="C766:C767"/>
    <mergeCell ref="C686:C687"/>
    <mergeCell ref="C688:C689"/>
    <mergeCell ref="C752:C753"/>
    <mergeCell ref="C754:C755"/>
    <mergeCell ref="C756:C757"/>
    <mergeCell ref="C758:C759"/>
    <mergeCell ref="C760:C761"/>
    <mergeCell ref="C788:D788"/>
    <mergeCell ref="C789:D789"/>
    <mergeCell ref="C809:D809"/>
    <mergeCell ref="C810:D810"/>
    <mergeCell ref="C811:D811"/>
    <mergeCell ref="C812:D812"/>
    <mergeCell ref="C816:D816"/>
    <mergeCell ref="C817:D817"/>
    <mergeCell ref="C818:D818"/>
    <mergeCell ref="C793:D793"/>
    <mergeCell ref="C794:D794"/>
    <mergeCell ref="C795:D795"/>
    <mergeCell ref="C803:D803"/>
    <mergeCell ref="C804:D804"/>
    <mergeCell ref="C805:D805"/>
    <mergeCell ref="C806:D806"/>
    <mergeCell ref="C807:D807"/>
    <mergeCell ref="C808:D808"/>
  </mergeCells>
  <phoneticPr fontId="1"/>
  <conditionalFormatting sqref="E657:G657">
    <cfRule type="cellIs" dxfId="159" priority="182" operator="equal">
      <formula>" "</formula>
    </cfRule>
  </conditionalFormatting>
  <conditionalFormatting sqref="G30">
    <cfRule type="cellIs" dxfId="158" priority="175" operator="equal">
      <formula>" "</formula>
    </cfRule>
  </conditionalFormatting>
  <conditionalFormatting sqref="E41:G41">
    <cfRule type="cellIs" dxfId="157" priority="174" operator="equal">
      <formula>" "</formula>
    </cfRule>
  </conditionalFormatting>
  <conditionalFormatting sqref="E52:G52">
    <cfRule type="cellIs" dxfId="156" priority="173" operator="equal">
      <formula>" "</formula>
    </cfRule>
  </conditionalFormatting>
  <conditionalFormatting sqref="E63:F63">
    <cfRule type="cellIs" dxfId="155" priority="172" operator="equal">
      <formula>" "</formula>
    </cfRule>
  </conditionalFormatting>
  <conditionalFormatting sqref="G74">
    <cfRule type="cellIs" dxfId="154" priority="171" operator="equal">
      <formula>" "</formula>
    </cfRule>
  </conditionalFormatting>
  <conditionalFormatting sqref="E15:G15 G16:G17">
    <cfRule type="cellIs" dxfId="153" priority="181" operator="equal">
      <formula>" "</formula>
    </cfRule>
  </conditionalFormatting>
  <conditionalFormatting sqref="E597:G597">
    <cfRule type="cellIs" dxfId="152" priority="180" operator="equal">
      <formula>" "</formula>
    </cfRule>
  </conditionalFormatting>
  <conditionalFormatting sqref="E617:G617">
    <cfRule type="cellIs" dxfId="151" priority="179" operator="equal">
      <formula>" "</formula>
    </cfRule>
  </conditionalFormatting>
  <conditionalFormatting sqref="E637:G637">
    <cfRule type="cellIs" dxfId="150" priority="178" operator="equal">
      <formula>" "</formula>
    </cfRule>
  </conditionalFormatting>
  <conditionalFormatting sqref="G85">
    <cfRule type="cellIs" dxfId="149" priority="170" operator="equal">
      <formula>" "</formula>
    </cfRule>
  </conditionalFormatting>
  <conditionalFormatting sqref="G96">
    <cfRule type="cellIs" dxfId="148" priority="169" operator="equal">
      <formula>" "</formula>
    </cfRule>
  </conditionalFormatting>
  <conditionalFormatting sqref="G107">
    <cfRule type="cellIs" dxfId="147" priority="168" operator="equal">
      <formula>" "</formula>
    </cfRule>
  </conditionalFormatting>
  <conditionalFormatting sqref="G118">
    <cfRule type="cellIs" dxfId="146" priority="167" operator="equal">
      <formula>" "</formula>
    </cfRule>
  </conditionalFormatting>
  <conditionalFormatting sqref="G129">
    <cfRule type="cellIs" dxfId="145" priority="166" operator="equal">
      <formula>" "</formula>
    </cfRule>
  </conditionalFormatting>
  <conditionalFormatting sqref="G140">
    <cfRule type="cellIs" dxfId="144" priority="165" operator="equal">
      <formula>" "</formula>
    </cfRule>
  </conditionalFormatting>
  <conditionalFormatting sqref="G151">
    <cfRule type="cellIs" dxfId="143" priority="164" operator="equal">
      <formula>" "</formula>
    </cfRule>
  </conditionalFormatting>
  <conditionalFormatting sqref="G162">
    <cfRule type="cellIs" dxfId="142" priority="163" operator="equal">
      <formula>" "</formula>
    </cfRule>
  </conditionalFormatting>
  <conditionalFormatting sqref="G173">
    <cfRule type="cellIs" dxfId="141" priority="162" operator="equal">
      <formula>" "</formula>
    </cfRule>
  </conditionalFormatting>
  <conditionalFormatting sqref="G184">
    <cfRule type="cellIs" dxfId="140" priority="161" operator="equal">
      <formula>" "</formula>
    </cfRule>
  </conditionalFormatting>
  <conditionalFormatting sqref="G195">
    <cfRule type="cellIs" dxfId="139" priority="160" operator="equal">
      <formula>" "</formula>
    </cfRule>
  </conditionalFormatting>
  <conditionalFormatting sqref="G206">
    <cfRule type="cellIs" dxfId="138" priority="159" operator="equal">
      <formula>" "</formula>
    </cfRule>
  </conditionalFormatting>
  <conditionalFormatting sqref="G217">
    <cfRule type="cellIs" dxfId="137" priority="158" operator="equal">
      <formula>" "</formula>
    </cfRule>
  </conditionalFormatting>
  <conditionalFormatting sqref="G228">
    <cfRule type="cellIs" dxfId="136" priority="157" operator="equal">
      <formula>" "</formula>
    </cfRule>
  </conditionalFormatting>
  <conditionalFormatting sqref="G239">
    <cfRule type="cellIs" dxfId="135" priority="156" operator="equal">
      <formula>" "</formula>
    </cfRule>
  </conditionalFormatting>
  <conditionalFormatting sqref="G250">
    <cfRule type="cellIs" dxfId="134" priority="155" operator="equal">
      <formula>" "</formula>
    </cfRule>
  </conditionalFormatting>
  <conditionalFormatting sqref="G261">
    <cfRule type="cellIs" dxfId="133" priority="154" operator="equal">
      <formula>" "</formula>
    </cfRule>
  </conditionalFormatting>
  <conditionalFormatting sqref="G272">
    <cfRule type="cellIs" dxfId="132" priority="153" operator="equal">
      <formula>" "</formula>
    </cfRule>
  </conditionalFormatting>
  <conditionalFormatting sqref="G283">
    <cfRule type="cellIs" dxfId="131" priority="152" operator="equal">
      <formula>" "</formula>
    </cfRule>
  </conditionalFormatting>
  <conditionalFormatting sqref="G294">
    <cfRule type="cellIs" dxfId="130" priority="151" operator="equal">
      <formula>" "</formula>
    </cfRule>
  </conditionalFormatting>
  <conditionalFormatting sqref="G305">
    <cfRule type="cellIs" dxfId="129" priority="150" operator="equal">
      <formula>" "</formula>
    </cfRule>
  </conditionalFormatting>
  <conditionalFormatting sqref="G316">
    <cfRule type="cellIs" dxfId="128" priority="149" operator="equal">
      <formula>" "</formula>
    </cfRule>
  </conditionalFormatting>
  <conditionalFormatting sqref="G327">
    <cfRule type="cellIs" dxfId="127" priority="148" operator="equal">
      <formula>" "</formula>
    </cfRule>
  </conditionalFormatting>
  <conditionalFormatting sqref="G338">
    <cfRule type="cellIs" dxfId="126" priority="147" operator="equal">
      <formula>" "</formula>
    </cfRule>
  </conditionalFormatting>
  <conditionalFormatting sqref="G349">
    <cfRule type="cellIs" dxfId="125" priority="146" operator="equal">
      <formula>" "</formula>
    </cfRule>
  </conditionalFormatting>
  <conditionalFormatting sqref="G360">
    <cfRule type="cellIs" dxfId="124" priority="145" operator="equal">
      <formula>" "</formula>
    </cfRule>
  </conditionalFormatting>
  <conditionalFormatting sqref="G371">
    <cfRule type="cellIs" dxfId="123" priority="144" operator="equal">
      <formula>" "</formula>
    </cfRule>
  </conditionalFormatting>
  <conditionalFormatting sqref="G382">
    <cfRule type="cellIs" dxfId="122" priority="143" operator="equal">
      <formula>" "</formula>
    </cfRule>
  </conditionalFormatting>
  <conditionalFormatting sqref="G393">
    <cfRule type="cellIs" dxfId="121" priority="142" operator="equal">
      <formula>" "</formula>
    </cfRule>
  </conditionalFormatting>
  <conditionalFormatting sqref="G404">
    <cfRule type="cellIs" dxfId="120" priority="141" operator="equal">
      <formula>" "</formula>
    </cfRule>
  </conditionalFormatting>
  <conditionalFormatting sqref="G415">
    <cfRule type="cellIs" dxfId="119" priority="140" operator="equal">
      <formula>" "</formula>
    </cfRule>
  </conditionalFormatting>
  <conditionalFormatting sqref="G426">
    <cfRule type="cellIs" dxfId="118" priority="139" operator="equal">
      <formula>" "</formula>
    </cfRule>
  </conditionalFormatting>
  <conditionalFormatting sqref="G437">
    <cfRule type="cellIs" dxfId="117" priority="138" operator="equal">
      <formula>" "</formula>
    </cfRule>
  </conditionalFormatting>
  <conditionalFormatting sqref="G448">
    <cfRule type="cellIs" dxfId="116" priority="137" operator="equal">
      <formula>" "</formula>
    </cfRule>
  </conditionalFormatting>
  <conditionalFormatting sqref="G459">
    <cfRule type="cellIs" dxfId="115" priority="136" operator="equal">
      <formula>" "</formula>
    </cfRule>
  </conditionalFormatting>
  <conditionalFormatting sqref="G470">
    <cfRule type="cellIs" dxfId="114" priority="135" operator="equal">
      <formula>" "</formula>
    </cfRule>
  </conditionalFormatting>
  <conditionalFormatting sqref="G481">
    <cfRule type="cellIs" dxfId="113" priority="134" operator="equal">
      <formula>" "</formula>
    </cfRule>
  </conditionalFormatting>
  <conditionalFormatting sqref="G492">
    <cfRule type="cellIs" dxfId="112" priority="133" operator="equal">
      <formula>" "</formula>
    </cfRule>
  </conditionalFormatting>
  <conditionalFormatting sqref="G503">
    <cfRule type="cellIs" dxfId="111" priority="132" operator="equal">
      <formula>" "</formula>
    </cfRule>
  </conditionalFormatting>
  <conditionalFormatting sqref="G514">
    <cfRule type="cellIs" dxfId="110" priority="131" operator="equal">
      <formula>" "</formula>
    </cfRule>
  </conditionalFormatting>
  <conditionalFormatting sqref="G525">
    <cfRule type="cellIs" dxfId="109" priority="130" operator="equal">
      <formula>" "</formula>
    </cfRule>
  </conditionalFormatting>
  <conditionalFormatting sqref="G536">
    <cfRule type="cellIs" dxfId="108" priority="129" operator="equal">
      <formula>" "</formula>
    </cfRule>
  </conditionalFormatting>
  <conditionalFormatting sqref="G547">
    <cfRule type="cellIs" dxfId="107" priority="128" operator="equal">
      <formula>" "</formula>
    </cfRule>
  </conditionalFormatting>
  <conditionalFormatting sqref="G558">
    <cfRule type="cellIs" dxfId="106" priority="127" operator="equal">
      <formula>" "</formula>
    </cfRule>
  </conditionalFormatting>
  <conditionalFormatting sqref="G569">
    <cfRule type="cellIs" dxfId="105" priority="126" operator="equal">
      <formula>" "</formula>
    </cfRule>
  </conditionalFormatting>
  <conditionalFormatting sqref="E569:F569">
    <cfRule type="cellIs" dxfId="104" priority="109" operator="equal">
      <formula>" "</formula>
    </cfRule>
  </conditionalFormatting>
  <conditionalFormatting sqref="G31:G32">
    <cfRule type="cellIs" dxfId="103" priority="108" operator="equal">
      <formula>" "</formula>
    </cfRule>
  </conditionalFormatting>
  <conditionalFormatting sqref="G42:G43">
    <cfRule type="cellIs" dxfId="102" priority="107" operator="equal">
      <formula>" "</formula>
    </cfRule>
  </conditionalFormatting>
  <conditionalFormatting sqref="G53:G54">
    <cfRule type="cellIs" dxfId="101" priority="106" operator="equal">
      <formula>" "</formula>
    </cfRule>
  </conditionalFormatting>
  <conditionalFormatting sqref="G64:G65">
    <cfRule type="cellIs" dxfId="100" priority="105" operator="equal">
      <formula>" "</formula>
    </cfRule>
  </conditionalFormatting>
  <conditionalFormatting sqref="G75:G76">
    <cfRule type="cellIs" dxfId="99" priority="104" operator="equal">
      <formula>" "</formula>
    </cfRule>
  </conditionalFormatting>
  <conditionalFormatting sqref="G86:G87">
    <cfRule type="cellIs" dxfId="98" priority="103" operator="equal">
      <formula>" "</formula>
    </cfRule>
  </conditionalFormatting>
  <conditionalFormatting sqref="G97:G98">
    <cfRule type="cellIs" dxfId="97" priority="102" operator="equal">
      <formula>" "</formula>
    </cfRule>
  </conditionalFormatting>
  <conditionalFormatting sqref="G108:G109">
    <cfRule type="cellIs" dxfId="96" priority="101" operator="equal">
      <formula>" "</formula>
    </cfRule>
  </conditionalFormatting>
  <conditionalFormatting sqref="G119:G120">
    <cfRule type="cellIs" dxfId="95" priority="100" operator="equal">
      <formula>" "</formula>
    </cfRule>
  </conditionalFormatting>
  <conditionalFormatting sqref="G130:G131">
    <cfRule type="cellIs" dxfId="94" priority="99" operator="equal">
      <formula>" "</formula>
    </cfRule>
  </conditionalFormatting>
  <conditionalFormatting sqref="G141:G142">
    <cfRule type="cellIs" dxfId="93" priority="98" operator="equal">
      <formula>" "</formula>
    </cfRule>
  </conditionalFormatting>
  <conditionalFormatting sqref="G152:G153">
    <cfRule type="cellIs" dxfId="92" priority="97" operator="equal">
      <formula>" "</formula>
    </cfRule>
  </conditionalFormatting>
  <conditionalFormatting sqref="G163:G164">
    <cfRule type="cellIs" dxfId="91" priority="96" operator="equal">
      <formula>" "</formula>
    </cfRule>
  </conditionalFormatting>
  <conditionalFormatting sqref="G174:G175">
    <cfRule type="cellIs" dxfId="90" priority="95" operator="equal">
      <formula>" "</formula>
    </cfRule>
  </conditionalFormatting>
  <conditionalFormatting sqref="G185:G186">
    <cfRule type="cellIs" dxfId="89" priority="94" operator="equal">
      <formula>" "</formula>
    </cfRule>
  </conditionalFormatting>
  <conditionalFormatting sqref="G196:G197">
    <cfRule type="cellIs" dxfId="88" priority="93" operator="equal">
      <formula>" "</formula>
    </cfRule>
  </conditionalFormatting>
  <conditionalFormatting sqref="G207:G208">
    <cfRule type="cellIs" dxfId="87" priority="92" operator="equal">
      <formula>" "</formula>
    </cfRule>
  </conditionalFormatting>
  <conditionalFormatting sqref="G218:G219">
    <cfRule type="cellIs" dxfId="86" priority="91" operator="equal">
      <formula>" "</formula>
    </cfRule>
  </conditionalFormatting>
  <conditionalFormatting sqref="G229:G230">
    <cfRule type="cellIs" dxfId="85" priority="90" operator="equal">
      <formula>" "</formula>
    </cfRule>
  </conditionalFormatting>
  <conditionalFormatting sqref="G240:G241">
    <cfRule type="cellIs" dxfId="84" priority="89" operator="equal">
      <formula>" "</formula>
    </cfRule>
  </conditionalFormatting>
  <conditionalFormatting sqref="G251:G252">
    <cfRule type="cellIs" dxfId="83" priority="88" operator="equal">
      <formula>" "</formula>
    </cfRule>
  </conditionalFormatting>
  <conditionalFormatting sqref="G262:G263">
    <cfRule type="cellIs" dxfId="82" priority="87" operator="equal">
      <formula>" "</formula>
    </cfRule>
  </conditionalFormatting>
  <conditionalFormatting sqref="G273:G274">
    <cfRule type="cellIs" dxfId="81" priority="86" operator="equal">
      <formula>" "</formula>
    </cfRule>
  </conditionalFormatting>
  <conditionalFormatting sqref="G284:G285">
    <cfRule type="cellIs" dxfId="80" priority="85" operator="equal">
      <formula>" "</formula>
    </cfRule>
  </conditionalFormatting>
  <conditionalFormatting sqref="G295:G296">
    <cfRule type="cellIs" dxfId="79" priority="84" operator="equal">
      <formula>" "</formula>
    </cfRule>
  </conditionalFormatting>
  <conditionalFormatting sqref="G306:G307">
    <cfRule type="cellIs" dxfId="78" priority="83" operator="equal">
      <formula>" "</formula>
    </cfRule>
  </conditionalFormatting>
  <conditionalFormatting sqref="G317:G318">
    <cfRule type="cellIs" dxfId="77" priority="82" operator="equal">
      <formula>" "</formula>
    </cfRule>
  </conditionalFormatting>
  <conditionalFormatting sqref="G328:G329">
    <cfRule type="cellIs" dxfId="76" priority="81" operator="equal">
      <formula>" "</formula>
    </cfRule>
  </conditionalFormatting>
  <conditionalFormatting sqref="G339:G340">
    <cfRule type="cellIs" dxfId="75" priority="80" operator="equal">
      <formula>" "</formula>
    </cfRule>
  </conditionalFormatting>
  <conditionalFormatting sqref="G350:G351">
    <cfRule type="cellIs" dxfId="74" priority="79" operator="equal">
      <formula>" "</formula>
    </cfRule>
  </conditionalFormatting>
  <conditionalFormatting sqref="G361:G362">
    <cfRule type="cellIs" dxfId="73" priority="78" operator="equal">
      <formula>" "</formula>
    </cfRule>
  </conditionalFormatting>
  <conditionalFormatting sqref="G372:G373">
    <cfRule type="cellIs" dxfId="72" priority="77" operator="equal">
      <formula>" "</formula>
    </cfRule>
  </conditionalFormatting>
  <conditionalFormatting sqref="G383:G384">
    <cfRule type="cellIs" dxfId="71" priority="76" operator="equal">
      <formula>" "</formula>
    </cfRule>
  </conditionalFormatting>
  <conditionalFormatting sqref="G394:G395">
    <cfRule type="cellIs" dxfId="70" priority="75" operator="equal">
      <formula>" "</formula>
    </cfRule>
  </conditionalFormatting>
  <conditionalFormatting sqref="G405:G406">
    <cfRule type="cellIs" dxfId="69" priority="74" operator="equal">
      <formula>" "</formula>
    </cfRule>
  </conditionalFormatting>
  <conditionalFormatting sqref="G416:G417">
    <cfRule type="cellIs" dxfId="68" priority="73" operator="equal">
      <formula>" "</formula>
    </cfRule>
  </conditionalFormatting>
  <conditionalFormatting sqref="G427:G428">
    <cfRule type="cellIs" dxfId="67" priority="72" operator="equal">
      <formula>" "</formula>
    </cfRule>
  </conditionalFormatting>
  <conditionalFormatting sqref="G438:G439">
    <cfRule type="cellIs" dxfId="66" priority="71" operator="equal">
      <formula>" "</formula>
    </cfRule>
  </conditionalFormatting>
  <conditionalFormatting sqref="G449:G450">
    <cfRule type="cellIs" dxfId="65" priority="70" operator="equal">
      <formula>" "</formula>
    </cfRule>
  </conditionalFormatting>
  <conditionalFormatting sqref="G460:G461">
    <cfRule type="cellIs" dxfId="64" priority="69" operator="equal">
      <formula>" "</formula>
    </cfRule>
  </conditionalFormatting>
  <conditionalFormatting sqref="G471:G472">
    <cfRule type="cellIs" dxfId="63" priority="68" operator="equal">
      <formula>" "</formula>
    </cfRule>
  </conditionalFormatting>
  <conditionalFormatting sqref="G482:G483">
    <cfRule type="cellIs" dxfId="62" priority="67" operator="equal">
      <formula>" "</formula>
    </cfRule>
  </conditionalFormatting>
  <conditionalFormatting sqref="G493:G494">
    <cfRule type="cellIs" dxfId="61" priority="66" operator="equal">
      <formula>" "</formula>
    </cfRule>
  </conditionalFormatting>
  <conditionalFormatting sqref="G504:G505">
    <cfRule type="cellIs" dxfId="60" priority="65" operator="equal">
      <formula>" "</formula>
    </cfRule>
  </conditionalFormatting>
  <conditionalFormatting sqref="G515:G516">
    <cfRule type="cellIs" dxfId="59" priority="64" operator="equal">
      <formula>" "</formula>
    </cfRule>
  </conditionalFormatting>
  <conditionalFormatting sqref="G526:G527">
    <cfRule type="cellIs" dxfId="58" priority="63" operator="equal">
      <formula>" "</formula>
    </cfRule>
  </conditionalFormatting>
  <conditionalFormatting sqref="G537:G538">
    <cfRule type="cellIs" dxfId="57" priority="62" operator="equal">
      <formula>" "</formula>
    </cfRule>
  </conditionalFormatting>
  <conditionalFormatting sqref="G548:G549">
    <cfRule type="cellIs" dxfId="56" priority="61" operator="equal">
      <formula>" "</formula>
    </cfRule>
  </conditionalFormatting>
  <conditionalFormatting sqref="G559:G560">
    <cfRule type="cellIs" dxfId="55" priority="60" operator="equal">
      <formula>" "</formula>
    </cfRule>
  </conditionalFormatting>
  <conditionalFormatting sqref="G570:G571">
    <cfRule type="cellIs" dxfId="54" priority="59" operator="equal">
      <formula>" "</formula>
    </cfRule>
  </conditionalFormatting>
  <conditionalFormatting sqref="E558:F558">
    <cfRule type="cellIs" dxfId="53" priority="58" operator="equal">
      <formula>" "</formula>
    </cfRule>
  </conditionalFormatting>
  <conditionalFormatting sqref="E536:F536">
    <cfRule type="cellIs" dxfId="52" priority="57" operator="equal">
      <formula>" "</formula>
    </cfRule>
  </conditionalFormatting>
  <conditionalFormatting sqref="E525:F525">
    <cfRule type="cellIs" dxfId="51" priority="56" operator="equal">
      <formula>" "</formula>
    </cfRule>
  </conditionalFormatting>
  <conditionalFormatting sqref="E514:F514">
    <cfRule type="cellIs" dxfId="50" priority="55" operator="equal">
      <formula>" "</formula>
    </cfRule>
  </conditionalFormatting>
  <conditionalFormatting sqref="E503:F503">
    <cfRule type="cellIs" dxfId="49" priority="54" operator="equal">
      <formula>" "</formula>
    </cfRule>
  </conditionalFormatting>
  <conditionalFormatting sqref="E492:F492">
    <cfRule type="cellIs" dxfId="48" priority="53" operator="equal">
      <formula>" "</formula>
    </cfRule>
  </conditionalFormatting>
  <conditionalFormatting sqref="E481:F481">
    <cfRule type="cellIs" dxfId="47" priority="52" operator="equal">
      <formula>" "</formula>
    </cfRule>
  </conditionalFormatting>
  <conditionalFormatting sqref="E470:F470">
    <cfRule type="cellIs" dxfId="46" priority="51" operator="equal">
      <formula>" "</formula>
    </cfRule>
  </conditionalFormatting>
  <conditionalFormatting sqref="E459:F459">
    <cfRule type="cellIs" dxfId="45" priority="50" operator="equal">
      <formula>" "</formula>
    </cfRule>
  </conditionalFormatting>
  <conditionalFormatting sqref="E448:F448">
    <cfRule type="cellIs" dxfId="44" priority="49" operator="equal">
      <formula>" "</formula>
    </cfRule>
  </conditionalFormatting>
  <conditionalFormatting sqref="E437:F437">
    <cfRule type="cellIs" dxfId="43" priority="48" operator="equal">
      <formula>" "</formula>
    </cfRule>
  </conditionalFormatting>
  <conditionalFormatting sqref="E426:F426">
    <cfRule type="cellIs" dxfId="42" priority="47" operator="equal">
      <formula>" "</formula>
    </cfRule>
  </conditionalFormatting>
  <conditionalFormatting sqref="E415:F415">
    <cfRule type="cellIs" dxfId="41" priority="46" operator="equal">
      <formula>" "</formula>
    </cfRule>
  </conditionalFormatting>
  <conditionalFormatting sqref="E404:F404">
    <cfRule type="cellIs" dxfId="40" priority="45" operator="equal">
      <formula>" "</formula>
    </cfRule>
  </conditionalFormatting>
  <conditionalFormatting sqref="E393:F393">
    <cfRule type="cellIs" dxfId="39" priority="44" operator="equal">
      <formula>" "</formula>
    </cfRule>
  </conditionalFormatting>
  <conditionalFormatting sqref="E382:F382">
    <cfRule type="cellIs" dxfId="38" priority="43" operator="equal">
      <formula>" "</formula>
    </cfRule>
  </conditionalFormatting>
  <conditionalFormatting sqref="E371:F371">
    <cfRule type="cellIs" dxfId="37" priority="42" operator="equal">
      <formula>" "</formula>
    </cfRule>
  </conditionalFormatting>
  <conditionalFormatting sqref="E360:F360">
    <cfRule type="cellIs" dxfId="36" priority="41" operator="equal">
      <formula>" "</formula>
    </cfRule>
  </conditionalFormatting>
  <conditionalFormatting sqref="E349:F349">
    <cfRule type="cellIs" dxfId="35" priority="40" operator="equal">
      <formula>" "</formula>
    </cfRule>
  </conditionalFormatting>
  <conditionalFormatting sqref="E338:F338">
    <cfRule type="cellIs" dxfId="34" priority="39" operator="equal">
      <formula>" "</formula>
    </cfRule>
  </conditionalFormatting>
  <conditionalFormatting sqref="E327:F327">
    <cfRule type="cellIs" dxfId="33" priority="38" operator="equal">
      <formula>" "</formula>
    </cfRule>
  </conditionalFormatting>
  <conditionalFormatting sqref="E316:F316">
    <cfRule type="cellIs" dxfId="32" priority="37" operator="equal">
      <formula>" "</formula>
    </cfRule>
  </conditionalFormatting>
  <conditionalFormatting sqref="E305:F305">
    <cfRule type="cellIs" dxfId="31" priority="36" operator="equal">
      <formula>" "</formula>
    </cfRule>
  </conditionalFormatting>
  <conditionalFormatting sqref="E294:F294">
    <cfRule type="cellIs" dxfId="30" priority="35" operator="equal">
      <formula>" "</formula>
    </cfRule>
  </conditionalFormatting>
  <conditionalFormatting sqref="E283:F283">
    <cfRule type="cellIs" dxfId="29" priority="34" operator="equal">
      <formula>" "</formula>
    </cfRule>
  </conditionalFormatting>
  <conditionalFormatting sqref="E272:F272">
    <cfRule type="cellIs" dxfId="28" priority="33" operator="equal">
      <formula>" "</formula>
    </cfRule>
  </conditionalFormatting>
  <conditionalFormatting sqref="E261:F261">
    <cfRule type="cellIs" dxfId="27" priority="32" operator="equal">
      <formula>" "</formula>
    </cfRule>
  </conditionalFormatting>
  <conditionalFormatting sqref="E250:F250">
    <cfRule type="cellIs" dxfId="26" priority="31" operator="equal">
      <formula>" "</formula>
    </cfRule>
  </conditionalFormatting>
  <conditionalFormatting sqref="E239:F239">
    <cfRule type="cellIs" dxfId="25" priority="30" operator="equal">
      <formula>" "</formula>
    </cfRule>
  </conditionalFormatting>
  <conditionalFormatting sqref="E228:F228">
    <cfRule type="cellIs" dxfId="24" priority="29" operator="equal">
      <formula>" "</formula>
    </cfRule>
  </conditionalFormatting>
  <conditionalFormatting sqref="E217:F217">
    <cfRule type="cellIs" dxfId="23" priority="28" operator="equal">
      <formula>" "</formula>
    </cfRule>
  </conditionalFormatting>
  <conditionalFormatting sqref="E206:F206">
    <cfRule type="cellIs" dxfId="22" priority="27" operator="equal">
      <formula>" "</formula>
    </cfRule>
  </conditionalFormatting>
  <conditionalFormatting sqref="E195:F195">
    <cfRule type="cellIs" dxfId="21" priority="26" operator="equal">
      <formula>" "</formula>
    </cfRule>
  </conditionalFormatting>
  <conditionalFormatting sqref="E184:F184">
    <cfRule type="cellIs" dxfId="20" priority="25" operator="equal">
      <formula>" "</formula>
    </cfRule>
  </conditionalFormatting>
  <conditionalFormatting sqref="E173:F173">
    <cfRule type="cellIs" dxfId="19" priority="24" operator="equal">
      <formula>" "</formula>
    </cfRule>
  </conditionalFormatting>
  <conditionalFormatting sqref="E162:F162">
    <cfRule type="cellIs" dxfId="18" priority="23" operator="equal">
      <formula>" "</formula>
    </cfRule>
  </conditionalFormatting>
  <conditionalFormatting sqref="E151:F151">
    <cfRule type="cellIs" dxfId="17" priority="22" operator="equal">
      <formula>" "</formula>
    </cfRule>
  </conditionalFormatting>
  <conditionalFormatting sqref="E140:F140">
    <cfRule type="cellIs" dxfId="16" priority="21" operator="equal">
      <formula>" "</formula>
    </cfRule>
  </conditionalFormatting>
  <conditionalFormatting sqref="E118:F118">
    <cfRule type="cellIs" dxfId="15" priority="20" operator="equal">
      <formula>" "</formula>
    </cfRule>
  </conditionalFormatting>
  <conditionalFormatting sqref="E129:F129">
    <cfRule type="cellIs" dxfId="14" priority="19" operator="equal">
      <formula>" "</formula>
    </cfRule>
  </conditionalFormatting>
  <conditionalFormatting sqref="E547:F547">
    <cfRule type="cellIs" dxfId="13" priority="15" operator="equal">
      <formula>" "</formula>
    </cfRule>
  </conditionalFormatting>
  <conditionalFormatting sqref="G598:G599">
    <cfRule type="cellIs" dxfId="12" priority="14" operator="equal">
      <formula>" "</formula>
    </cfRule>
  </conditionalFormatting>
  <conditionalFormatting sqref="G618:G619">
    <cfRule type="cellIs" dxfId="11" priority="13" operator="equal">
      <formula>" "</formula>
    </cfRule>
  </conditionalFormatting>
  <conditionalFormatting sqref="G638:G639">
    <cfRule type="cellIs" dxfId="10" priority="12" operator="equal">
      <formula>" "</formula>
    </cfRule>
  </conditionalFormatting>
  <conditionalFormatting sqref="G658:G659">
    <cfRule type="cellIs" dxfId="9" priority="11" operator="equal">
      <formula>" "</formula>
    </cfRule>
  </conditionalFormatting>
  <conditionalFormatting sqref="E74:F74">
    <cfRule type="cellIs" dxfId="8" priority="10" operator="equal">
      <formula>" "</formula>
    </cfRule>
  </conditionalFormatting>
  <conditionalFormatting sqref="E85:F85">
    <cfRule type="cellIs" dxfId="7" priority="9" operator="equal">
      <formula>" "</formula>
    </cfRule>
  </conditionalFormatting>
  <conditionalFormatting sqref="E96:F96">
    <cfRule type="cellIs" dxfId="6" priority="8" operator="equal">
      <formula>" "</formula>
    </cfRule>
  </conditionalFormatting>
  <conditionalFormatting sqref="E107:F107">
    <cfRule type="cellIs" dxfId="5" priority="7" operator="equal">
      <formula>" "</formula>
    </cfRule>
  </conditionalFormatting>
  <conditionalFormatting sqref="G63">
    <cfRule type="cellIs" dxfId="4" priority="5" operator="equal">
      <formula>" "</formula>
    </cfRule>
  </conditionalFormatting>
  <conditionalFormatting sqref="E30:F30">
    <cfRule type="cellIs" dxfId="3" priority="4" operator="equal">
      <formula>" "</formula>
    </cfRule>
  </conditionalFormatting>
  <conditionalFormatting sqref="G582">
    <cfRule type="cellIs" dxfId="2" priority="3" operator="equal">
      <formula>" "</formula>
    </cfRule>
  </conditionalFormatting>
  <conditionalFormatting sqref="E582:F582">
    <cfRule type="cellIs" dxfId="1" priority="2" operator="equal">
      <formula>" "</formula>
    </cfRule>
  </conditionalFormatting>
  <conditionalFormatting sqref="G583:G584">
    <cfRule type="cellIs" dxfId="0" priority="1" operator="equal">
      <formula>" "</formula>
    </cfRule>
  </conditionalFormatting>
  <dataValidations count="3">
    <dataValidation type="date" operator="greaterThanOrEqual" allowBlank="1" showInputMessage="1" showErrorMessage="1" sqref="E609:F609 E629:F629 E649:F649 E14:F14" xr:uid="{00000000-0002-0000-0000-000000000000}">
      <formula1>10959</formula1>
    </dataValidation>
    <dataValidation type="list" errorStyle="warning" allowBlank="1" showInputMessage="1" sqref="G674 G676 G678 G680 G682 G684 G686 G688 G690 G692 G694 G696 G698 G700 G702 G704 G706 G708 G710 G712 G714 G716 G718 G720 G722 G724 G726 G728 G730 G732 G734 G736 G738 G740 G742 G744 G746 G748 G750 G752 G754 G756 G758 G760 G762 G764 G766 G768 G770 G772" xr:uid="{00000000-0002-0000-0000-000001000000}">
      <formula1>INDIRECT($G$666)</formula1>
    </dataValidation>
    <dataValidation type="list" errorStyle="warning" allowBlank="1" showInputMessage="1" sqref="F772 F676 F678 F680 F682 F684 F688 F686 F690 F692 F694 F696 F698 F700 F702 F704 F706 F708 F710 F712 F714 F716 F718 F720 F722 F724 F726 F728 F730 F732 F734 F736 F738 F740 F742 F744 F746 F748 F750 F752 F754 F756 F758 F760 F762 F764 F766 F768 F770 F674" xr:uid="{00000000-0002-0000-0000-000002000000}">
      <formula1>INDIRECT(G674)</formula1>
    </dataValidation>
  </dataValidations>
  <hyperlinks>
    <hyperlink ref="E811" r:id="rId1" xr:uid="{00000000-0004-0000-0000-000000000000}"/>
  </hyperlinks>
  <pageMargins left="0.7" right="0.7" top="0.75" bottom="0.75" header="0.3" footer="0.3"/>
  <pageSetup paperSize="9" scale="52" fitToHeight="0" orientation="landscape" r:id="rId2"/>
  <ignoredErrors>
    <ignoredError sqref="E16:E17 E675 E761 E759 E757 E755 E753 E751 E749 E747 E743 E745 E741 E739 E737 E735 E733 E731 E729 E725 E727 E723 E721 E719 E717 E715 E713 E711 E709 E707 E705 E703 E701 E699 E697 E695 E693 E691 E689 E687 E685 E683 E681 E679 E677" unlockedFormula="1"/>
  </ignoredErrors>
  <drawing r:id="rId3"/>
  <legacyDrawing r:id="rId4"/>
  <controls>
    <mc:AlternateContent xmlns:mc="http://schemas.openxmlformats.org/markup-compatibility/2006">
      <mc:Choice Requires="x14">
        <control shapeId="1025" r:id="rId5" name="OptionButton設立時代表取締役_Japan">
          <controlPr defaultSize="0" autoLine="0" r:id="rId6">
            <anchor moveWithCells="1" sizeWithCells="1">
              <from>
                <xdr:col>2</xdr:col>
                <xdr:colOff>1343025</xdr:colOff>
                <xdr:row>11</xdr:row>
                <xdr:rowOff>676275</xdr:rowOff>
              </from>
              <to>
                <xdr:col>2</xdr:col>
                <xdr:colOff>4105275</xdr:colOff>
                <xdr:row>12</xdr:row>
                <xdr:rowOff>19050</xdr:rowOff>
              </to>
            </anchor>
          </controlPr>
        </control>
      </mc:Choice>
      <mc:Fallback>
        <control shapeId="1025" r:id="rId5" name="OptionButton設立時代表取締役_Japan"/>
      </mc:Fallback>
    </mc:AlternateContent>
    <mc:AlternateContent xmlns:mc="http://schemas.openxmlformats.org/markup-compatibility/2006">
      <mc:Choice Requires="x14">
        <control shapeId="1026" r:id="rId7" name="OptionButton設立時代表取締役_Other">
          <controlPr defaultSize="0" autoLine="0" r:id="rId8">
            <anchor moveWithCells="1" sizeWithCells="1">
              <from>
                <xdr:col>2</xdr:col>
                <xdr:colOff>1343025</xdr:colOff>
                <xdr:row>12</xdr:row>
                <xdr:rowOff>19050</xdr:rowOff>
              </from>
              <to>
                <xdr:col>2</xdr:col>
                <xdr:colOff>4105275</xdr:colOff>
                <xdr:row>12</xdr:row>
                <xdr:rowOff>381000</xdr:rowOff>
              </to>
            </anchor>
          </controlPr>
        </control>
      </mc:Choice>
      <mc:Fallback>
        <control shapeId="1026" r:id="rId7" name="OptionButton設立時代表取締役_Other"/>
      </mc:Fallback>
    </mc:AlternateContent>
    <mc:AlternateContent xmlns:mc="http://schemas.openxmlformats.org/markup-compatibility/2006">
      <mc:Choice Requires="x14">
        <control shapeId="1027" r:id="rId9" name="OptionButton設立時取締役2_Japan">
          <controlPr defaultSize="0" autoLine="0" r:id="rId10">
            <anchor moveWithCells="1" sizeWithCells="1">
              <from>
                <xdr:col>2</xdr:col>
                <xdr:colOff>1333500</xdr:colOff>
                <xdr:row>38</xdr:row>
                <xdr:rowOff>704850</xdr:rowOff>
              </from>
              <to>
                <xdr:col>2</xdr:col>
                <xdr:colOff>4095750</xdr:colOff>
                <xdr:row>39</xdr:row>
                <xdr:rowOff>9525</xdr:rowOff>
              </to>
            </anchor>
          </controlPr>
        </control>
      </mc:Choice>
      <mc:Fallback>
        <control shapeId="1027" r:id="rId9" name="OptionButton設立時取締役2_Japan"/>
      </mc:Fallback>
    </mc:AlternateContent>
    <mc:AlternateContent xmlns:mc="http://schemas.openxmlformats.org/markup-compatibility/2006">
      <mc:Choice Requires="x14">
        <control shapeId="1028" r:id="rId11" name="OptionButton設立時取締役2_Other">
          <controlPr defaultSize="0" autoLine="0" r:id="rId12">
            <anchor moveWithCells="1" sizeWithCells="1">
              <from>
                <xdr:col>2</xdr:col>
                <xdr:colOff>1333500</xdr:colOff>
                <xdr:row>38</xdr:row>
                <xdr:rowOff>1038225</xdr:rowOff>
              </from>
              <to>
                <xdr:col>2</xdr:col>
                <xdr:colOff>4095750</xdr:colOff>
                <xdr:row>39</xdr:row>
                <xdr:rowOff>352425</xdr:rowOff>
              </to>
            </anchor>
          </controlPr>
        </control>
      </mc:Choice>
      <mc:Fallback>
        <control shapeId="1028" r:id="rId11" name="OptionButton設立時取締役2_Other"/>
      </mc:Fallback>
    </mc:AlternateContent>
    <mc:AlternateContent xmlns:mc="http://schemas.openxmlformats.org/markup-compatibility/2006">
      <mc:Choice Requires="x14">
        <control shapeId="1029" r:id="rId13" name="OptionButton設立時取締役3_Japan">
          <controlPr defaultSize="0" autoLine="0" r:id="rId14">
            <anchor moveWithCells="1" sizeWithCells="1">
              <from>
                <xdr:col>2</xdr:col>
                <xdr:colOff>1343025</xdr:colOff>
                <xdr:row>49</xdr:row>
                <xdr:rowOff>695325</xdr:rowOff>
              </from>
              <to>
                <xdr:col>2</xdr:col>
                <xdr:colOff>4105275</xdr:colOff>
                <xdr:row>50</xdr:row>
                <xdr:rowOff>0</xdr:rowOff>
              </to>
            </anchor>
          </controlPr>
        </control>
      </mc:Choice>
      <mc:Fallback>
        <control shapeId="1029" r:id="rId13" name="OptionButton設立時取締役3_Japan"/>
      </mc:Fallback>
    </mc:AlternateContent>
    <mc:AlternateContent xmlns:mc="http://schemas.openxmlformats.org/markup-compatibility/2006">
      <mc:Choice Requires="x14">
        <control shapeId="1030" r:id="rId15" name="OptionButton設立時取締役3_Other">
          <controlPr defaultSize="0" autoLine="0" r:id="rId16">
            <anchor moveWithCells="1" sizeWithCells="1">
              <from>
                <xdr:col>2</xdr:col>
                <xdr:colOff>1343025</xdr:colOff>
                <xdr:row>49</xdr:row>
                <xdr:rowOff>1038225</xdr:rowOff>
              </from>
              <to>
                <xdr:col>2</xdr:col>
                <xdr:colOff>4105275</xdr:colOff>
                <xdr:row>50</xdr:row>
                <xdr:rowOff>352425</xdr:rowOff>
              </to>
            </anchor>
          </controlPr>
        </control>
      </mc:Choice>
      <mc:Fallback>
        <control shapeId="1030" r:id="rId15" name="OptionButton設立時取締役3_Other"/>
      </mc:Fallback>
    </mc:AlternateContent>
    <mc:AlternateContent xmlns:mc="http://schemas.openxmlformats.org/markup-compatibility/2006">
      <mc:Choice Requires="x14">
        <control shapeId="1031" r:id="rId17" name="OptionButton設立時取締役4_Japan">
          <controlPr defaultSize="0" autoLine="0" r:id="rId18">
            <anchor moveWithCells="1" sizeWithCells="1">
              <from>
                <xdr:col>2</xdr:col>
                <xdr:colOff>1352550</xdr:colOff>
                <xdr:row>60</xdr:row>
                <xdr:rowOff>704850</xdr:rowOff>
              </from>
              <to>
                <xdr:col>2</xdr:col>
                <xdr:colOff>4095750</xdr:colOff>
                <xdr:row>61</xdr:row>
                <xdr:rowOff>9525</xdr:rowOff>
              </to>
            </anchor>
          </controlPr>
        </control>
      </mc:Choice>
      <mc:Fallback>
        <control shapeId="1031" r:id="rId17" name="OptionButton設立時取締役4_Japan"/>
      </mc:Fallback>
    </mc:AlternateContent>
    <mc:AlternateContent xmlns:mc="http://schemas.openxmlformats.org/markup-compatibility/2006">
      <mc:Choice Requires="x14">
        <control shapeId="1032" r:id="rId19" name="OptionButton設立時取締役4_Other">
          <controlPr defaultSize="0" autoLine="0" r:id="rId20">
            <anchor moveWithCells="1" sizeWithCells="1">
              <from>
                <xdr:col>2</xdr:col>
                <xdr:colOff>1362075</xdr:colOff>
                <xdr:row>60</xdr:row>
                <xdr:rowOff>1038225</xdr:rowOff>
              </from>
              <to>
                <xdr:col>2</xdr:col>
                <xdr:colOff>4095750</xdr:colOff>
                <xdr:row>61</xdr:row>
                <xdr:rowOff>342900</xdr:rowOff>
              </to>
            </anchor>
          </controlPr>
        </control>
      </mc:Choice>
      <mc:Fallback>
        <control shapeId="1032" r:id="rId19" name="OptionButton設立時取締役4_Other"/>
      </mc:Fallback>
    </mc:AlternateContent>
    <mc:AlternateContent xmlns:mc="http://schemas.openxmlformats.org/markup-compatibility/2006">
      <mc:Choice Requires="x14">
        <control shapeId="1033" r:id="rId21" name="OptionButton設立時取締役5_Japan">
          <controlPr defaultSize="0" autoLine="0" r:id="rId18">
            <anchor moveWithCells="1" sizeWithCells="1">
              <from>
                <xdr:col>2</xdr:col>
                <xdr:colOff>1352550</xdr:colOff>
                <xdr:row>71</xdr:row>
                <xdr:rowOff>704850</xdr:rowOff>
              </from>
              <to>
                <xdr:col>2</xdr:col>
                <xdr:colOff>4095750</xdr:colOff>
                <xdr:row>72</xdr:row>
                <xdr:rowOff>9525</xdr:rowOff>
              </to>
            </anchor>
          </controlPr>
        </control>
      </mc:Choice>
      <mc:Fallback>
        <control shapeId="1033" r:id="rId21" name="OptionButton設立時取締役5_Japan"/>
      </mc:Fallback>
    </mc:AlternateContent>
    <mc:AlternateContent xmlns:mc="http://schemas.openxmlformats.org/markup-compatibility/2006">
      <mc:Choice Requires="x14">
        <control shapeId="1034" r:id="rId22" name="OptionButton設立時取締役5_Other">
          <controlPr defaultSize="0" autoLine="0" r:id="rId20">
            <anchor moveWithCells="1" sizeWithCells="1">
              <from>
                <xdr:col>2</xdr:col>
                <xdr:colOff>1362075</xdr:colOff>
                <xdr:row>71</xdr:row>
                <xdr:rowOff>1047750</xdr:rowOff>
              </from>
              <to>
                <xdr:col>2</xdr:col>
                <xdr:colOff>4095750</xdr:colOff>
                <xdr:row>72</xdr:row>
                <xdr:rowOff>352425</xdr:rowOff>
              </to>
            </anchor>
          </controlPr>
        </control>
      </mc:Choice>
      <mc:Fallback>
        <control shapeId="1034" r:id="rId22" name="OptionButton設立時取締役5_Other"/>
      </mc:Fallback>
    </mc:AlternateContent>
    <mc:AlternateContent xmlns:mc="http://schemas.openxmlformats.org/markup-compatibility/2006">
      <mc:Choice Requires="x14">
        <control shapeId="1035" r:id="rId23" name="OptionButton設立時取締役6_Japan">
          <controlPr defaultSize="0" autoLine="0" r:id="rId24">
            <anchor moveWithCells="1" sizeWithCells="1">
              <from>
                <xdr:col>2</xdr:col>
                <xdr:colOff>1352550</xdr:colOff>
                <xdr:row>82</xdr:row>
                <xdr:rowOff>685800</xdr:rowOff>
              </from>
              <to>
                <xdr:col>2</xdr:col>
                <xdr:colOff>4095750</xdr:colOff>
                <xdr:row>82</xdr:row>
                <xdr:rowOff>1038225</xdr:rowOff>
              </to>
            </anchor>
          </controlPr>
        </control>
      </mc:Choice>
      <mc:Fallback>
        <control shapeId="1035" r:id="rId23" name="OptionButton設立時取締役6_Japan"/>
      </mc:Fallback>
    </mc:AlternateContent>
    <mc:AlternateContent xmlns:mc="http://schemas.openxmlformats.org/markup-compatibility/2006">
      <mc:Choice Requires="x14">
        <control shapeId="1036" r:id="rId25" name="OptionButton設立時取締役6_Other">
          <controlPr defaultSize="0" autoLine="0" r:id="rId26">
            <anchor moveWithCells="1" sizeWithCells="1">
              <from>
                <xdr:col>2</xdr:col>
                <xdr:colOff>1362075</xdr:colOff>
                <xdr:row>82</xdr:row>
                <xdr:rowOff>1038225</xdr:rowOff>
              </from>
              <to>
                <xdr:col>2</xdr:col>
                <xdr:colOff>4095750</xdr:colOff>
                <xdr:row>83</xdr:row>
                <xdr:rowOff>342900</xdr:rowOff>
              </to>
            </anchor>
          </controlPr>
        </control>
      </mc:Choice>
      <mc:Fallback>
        <control shapeId="1036" r:id="rId25" name="OptionButton設立時取締役6_Other"/>
      </mc:Fallback>
    </mc:AlternateContent>
    <mc:AlternateContent xmlns:mc="http://schemas.openxmlformats.org/markup-compatibility/2006">
      <mc:Choice Requires="x14">
        <control shapeId="1037" r:id="rId27" name="OptionButton設立時取締役7_Japan">
          <controlPr defaultSize="0" autoLine="0" r:id="rId28">
            <anchor moveWithCells="1" sizeWithCells="1">
              <from>
                <xdr:col>2</xdr:col>
                <xdr:colOff>1352550</xdr:colOff>
                <xdr:row>93</xdr:row>
                <xdr:rowOff>685800</xdr:rowOff>
              </from>
              <to>
                <xdr:col>2</xdr:col>
                <xdr:colOff>4095750</xdr:colOff>
                <xdr:row>93</xdr:row>
                <xdr:rowOff>1038225</xdr:rowOff>
              </to>
            </anchor>
          </controlPr>
        </control>
      </mc:Choice>
      <mc:Fallback>
        <control shapeId="1037" r:id="rId27" name="OptionButton設立時取締役7_Japan"/>
      </mc:Fallback>
    </mc:AlternateContent>
    <mc:AlternateContent xmlns:mc="http://schemas.openxmlformats.org/markup-compatibility/2006">
      <mc:Choice Requires="x14">
        <control shapeId="1038" r:id="rId29" name="OptionButton設立時取締役7_Other">
          <controlPr defaultSize="0" autoLine="0" r:id="rId26">
            <anchor moveWithCells="1" sizeWithCells="1">
              <from>
                <xdr:col>2</xdr:col>
                <xdr:colOff>1362075</xdr:colOff>
                <xdr:row>93</xdr:row>
                <xdr:rowOff>1038225</xdr:rowOff>
              </from>
              <to>
                <xdr:col>2</xdr:col>
                <xdr:colOff>4095750</xdr:colOff>
                <xdr:row>94</xdr:row>
                <xdr:rowOff>342900</xdr:rowOff>
              </to>
            </anchor>
          </controlPr>
        </control>
      </mc:Choice>
      <mc:Fallback>
        <control shapeId="1038" r:id="rId29" name="OptionButton設立時取締役7_Other"/>
      </mc:Fallback>
    </mc:AlternateContent>
    <mc:AlternateContent xmlns:mc="http://schemas.openxmlformats.org/markup-compatibility/2006">
      <mc:Choice Requires="x14">
        <control shapeId="1039" r:id="rId30" name="OptionButton設立時取締役8_Japan">
          <controlPr defaultSize="0" autoLine="0" r:id="rId31">
            <anchor moveWithCells="1" sizeWithCells="1">
              <from>
                <xdr:col>2</xdr:col>
                <xdr:colOff>1352550</xdr:colOff>
                <xdr:row>104</xdr:row>
                <xdr:rowOff>695325</xdr:rowOff>
              </from>
              <to>
                <xdr:col>2</xdr:col>
                <xdr:colOff>4095750</xdr:colOff>
                <xdr:row>105</xdr:row>
                <xdr:rowOff>0</xdr:rowOff>
              </to>
            </anchor>
          </controlPr>
        </control>
      </mc:Choice>
      <mc:Fallback>
        <control shapeId="1039" r:id="rId30" name="OptionButton設立時取締役8_Japan"/>
      </mc:Fallback>
    </mc:AlternateContent>
    <mc:AlternateContent xmlns:mc="http://schemas.openxmlformats.org/markup-compatibility/2006">
      <mc:Choice Requires="x14">
        <control shapeId="1040" r:id="rId32" name="OptionButton設立時取締役8_Other">
          <controlPr defaultSize="0" autoLine="0" r:id="rId20">
            <anchor moveWithCells="1" sizeWithCells="1">
              <from>
                <xdr:col>2</xdr:col>
                <xdr:colOff>1362075</xdr:colOff>
                <xdr:row>104</xdr:row>
                <xdr:rowOff>1038225</xdr:rowOff>
              </from>
              <to>
                <xdr:col>2</xdr:col>
                <xdr:colOff>4095750</xdr:colOff>
                <xdr:row>105</xdr:row>
                <xdr:rowOff>342900</xdr:rowOff>
              </to>
            </anchor>
          </controlPr>
        </control>
      </mc:Choice>
      <mc:Fallback>
        <control shapeId="1040" r:id="rId32" name="OptionButton設立時取締役8_Other"/>
      </mc:Fallback>
    </mc:AlternateContent>
    <mc:AlternateContent xmlns:mc="http://schemas.openxmlformats.org/markup-compatibility/2006">
      <mc:Choice Requires="x14">
        <control shapeId="1041" r:id="rId33" name="OptionButton設立時取締役9_Japan">
          <controlPr defaultSize="0" autoLine="0" r:id="rId31">
            <anchor moveWithCells="1" sizeWithCells="1">
              <from>
                <xdr:col>2</xdr:col>
                <xdr:colOff>1343025</xdr:colOff>
                <xdr:row>115</xdr:row>
                <xdr:rowOff>695325</xdr:rowOff>
              </from>
              <to>
                <xdr:col>2</xdr:col>
                <xdr:colOff>4086225</xdr:colOff>
                <xdr:row>116</xdr:row>
                <xdr:rowOff>0</xdr:rowOff>
              </to>
            </anchor>
          </controlPr>
        </control>
      </mc:Choice>
      <mc:Fallback>
        <control shapeId="1041" r:id="rId33" name="OptionButton設立時取締役9_Japan"/>
      </mc:Fallback>
    </mc:AlternateContent>
    <mc:AlternateContent xmlns:mc="http://schemas.openxmlformats.org/markup-compatibility/2006">
      <mc:Choice Requires="x14">
        <control shapeId="1042" r:id="rId34" name="OptionButton設立時取締役9_Other">
          <controlPr defaultSize="0" autoLine="0" r:id="rId35">
            <anchor moveWithCells="1" sizeWithCells="1">
              <from>
                <xdr:col>2</xdr:col>
                <xdr:colOff>1343025</xdr:colOff>
                <xdr:row>115</xdr:row>
                <xdr:rowOff>1047750</xdr:rowOff>
              </from>
              <to>
                <xdr:col>2</xdr:col>
                <xdr:colOff>4086225</xdr:colOff>
                <xdr:row>116</xdr:row>
                <xdr:rowOff>352425</xdr:rowOff>
              </to>
            </anchor>
          </controlPr>
        </control>
      </mc:Choice>
      <mc:Fallback>
        <control shapeId="1042" r:id="rId34" name="OptionButton設立時取締役9_Other"/>
      </mc:Fallback>
    </mc:AlternateContent>
    <mc:AlternateContent xmlns:mc="http://schemas.openxmlformats.org/markup-compatibility/2006">
      <mc:Choice Requires="x14">
        <control shapeId="1043" r:id="rId36" name="OptionButton設立時取締役10_Japan">
          <controlPr defaultSize="0" autoLine="0" r:id="rId18">
            <anchor moveWithCells="1" sizeWithCells="1">
              <from>
                <xdr:col>2</xdr:col>
                <xdr:colOff>1343025</xdr:colOff>
                <xdr:row>126</xdr:row>
                <xdr:rowOff>695325</xdr:rowOff>
              </from>
              <to>
                <xdr:col>2</xdr:col>
                <xdr:colOff>4086225</xdr:colOff>
                <xdr:row>127</xdr:row>
                <xdr:rowOff>0</xdr:rowOff>
              </to>
            </anchor>
          </controlPr>
        </control>
      </mc:Choice>
      <mc:Fallback>
        <control shapeId="1043" r:id="rId36" name="OptionButton設立時取締役10_Japan"/>
      </mc:Fallback>
    </mc:AlternateContent>
    <mc:AlternateContent xmlns:mc="http://schemas.openxmlformats.org/markup-compatibility/2006">
      <mc:Choice Requires="x14">
        <control shapeId="1044" r:id="rId37" name="OptionButton設立時取締役10_Other">
          <controlPr defaultSize="0" autoLine="0" r:id="rId35">
            <anchor moveWithCells="1" sizeWithCells="1">
              <from>
                <xdr:col>2</xdr:col>
                <xdr:colOff>1343025</xdr:colOff>
                <xdr:row>126</xdr:row>
                <xdr:rowOff>1047750</xdr:rowOff>
              </from>
              <to>
                <xdr:col>2</xdr:col>
                <xdr:colOff>4086225</xdr:colOff>
                <xdr:row>127</xdr:row>
                <xdr:rowOff>352425</xdr:rowOff>
              </to>
            </anchor>
          </controlPr>
        </control>
      </mc:Choice>
      <mc:Fallback>
        <control shapeId="1044" r:id="rId37" name="OptionButton設立時取締役10_Other"/>
      </mc:Fallback>
    </mc:AlternateContent>
    <mc:AlternateContent xmlns:mc="http://schemas.openxmlformats.org/markup-compatibility/2006">
      <mc:Choice Requires="x14">
        <control shapeId="1045" r:id="rId38" name="OptionButton設立時取締役11_Japan">
          <controlPr defaultSize="0" autoLine="0" r:id="rId28">
            <anchor moveWithCells="1" sizeWithCells="1">
              <from>
                <xdr:col>2</xdr:col>
                <xdr:colOff>1352550</xdr:colOff>
                <xdr:row>137</xdr:row>
                <xdr:rowOff>685800</xdr:rowOff>
              </from>
              <to>
                <xdr:col>2</xdr:col>
                <xdr:colOff>4095750</xdr:colOff>
                <xdr:row>137</xdr:row>
                <xdr:rowOff>1038225</xdr:rowOff>
              </to>
            </anchor>
          </controlPr>
        </control>
      </mc:Choice>
      <mc:Fallback>
        <control shapeId="1045" r:id="rId38" name="OptionButton設立時取締役11_Japan"/>
      </mc:Fallback>
    </mc:AlternateContent>
    <mc:AlternateContent xmlns:mc="http://schemas.openxmlformats.org/markup-compatibility/2006">
      <mc:Choice Requires="x14">
        <control shapeId="1046" r:id="rId39" name="OptionButton設立時取締役11_Other">
          <controlPr defaultSize="0" autoLine="0" r:id="rId26">
            <anchor moveWithCells="1" sizeWithCells="1">
              <from>
                <xdr:col>2</xdr:col>
                <xdr:colOff>1362075</xdr:colOff>
                <xdr:row>137</xdr:row>
                <xdr:rowOff>1038225</xdr:rowOff>
              </from>
              <to>
                <xdr:col>2</xdr:col>
                <xdr:colOff>4095750</xdr:colOff>
                <xdr:row>138</xdr:row>
                <xdr:rowOff>342900</xdr:rowOff>
              </to>
            </anchor>
          </controlPr>
        </control>
      </mc:Choice>
      <mc:Fallback>
        <control shapeId="1046" r:id="rId39" name="OptionButton設立時取締役11_Other"/>
      </mc:Fallback>
    </mc:AlternateContent>
    <mc:AlternateContent xmlns:mc="http://schemas.openxmlformats.org/markup-compatibility/2006">
      <mc:Choice Requires="x14">
        <control shapeId="1047" r:id="rId40" name="OptionButton設立時取締役12_Japan">
          <controlPr defaultSize="0" autoLine="0" r:id="rId31">
            <anchor moveWithCells="1" sizeWithCells="1">
              <from>
                <xdr:col>2</xdr:col>
                <xdr:colOff>1343025</xdr:colOff>
                <xdr:row>148</xdr:row>
                <xdr:rowOff>695325</xdr:rowOff>
              </from>
              <to>
                <xdr:col>2</xdr:col>
                <xdr:colOff>4086225</xdr:colOff>
                <xdr:row>149</xdr:row>
                <xdr:rowOff>0</xdr:rowOff>
              </to>
            </anchor>
          </controlPr>
        </control>
      </mc:Choice>
      <mc:Fallback>
        <control shapeId="1047" r:id="rId40" name="OptionButton設立時取締役12_Japan"/>
      </mc:Fallback>
    </mc:AlternateContent>
    <mc:AlternateContent xmlns:mc="http://schemas.openxmlformats.org/markup-compatibility/2006">
      <mc:Choice Requires="x14">
        <control shapeId="1048" r:id="rId41" name="OptionButton設立時取締役12_Other">
          <controlPr defaultSize="0" autoLine="0" r:id="rId42">
            <anchor moveWithCells="1" sizeWithCells="1">
              <from>
                <xdr:col>2</xdr:col>
                <xdr:colOff>1343025</xdr:colOff>
                <xdr:row>148</xdr:row>
                <xdr:rowOff>1028700</xdr:rowOff>
              </from>
              <to>
                <xdr:col>2</xdr:col>
                <xdr:colOff>4086225</xdr:colOff>
                <xdr:row>149</xdr:row>
                <xdr:rowOff>333375</xdr:rowOff>
              </to>
            </anchor>
          </controlPr>
        </control>
      </mc:Choice>
      <mc:Fallback>
        <control shapeId="1048" r:id="rId41" name="OptionButton設立時取締役12_Other"/>
      </mc:Fallback>
    </mc:AlternateContent>
    <mc:AlternateContent xmlns:mc="http://schemas.openxmlformats.org/markup-compatibility/2006">
      <mc:Choice Requires="x14">
        <control shapeId="1049" r:id="rId43" name="OptionButton設立時取締役13_Japan">
          <controlPr defaultSize="0" autoLine="0" r:id="rId18">
            <anchor moveWithCells="1" sizeWithCells="1">
              <from>
                <xdr:col>2</xdr:col>
                <xdr:colOff>1352550</xdr:colOff>
                <xdr:row>159</xdr:row>
                <xdr:rowOff>695325</xdr:rowOff>
              </from>
              <to>
                <xdr:col>2</xdr:col>
                <xdr:colOff>4095750</xdr:colOff>
                <xdr:row>160</xdr:row>
                <xdr:rowOff>0</xdr:rowOff>
              </to>
            </anchor>
          </controlPr>
        </control>
      </mc:Choice>
      <mc:Fallback>
        <control shapeId="1049" r:id="rId43" name="OptionButton設立時取締役13_Japan"/>
      </mc:Fallback>
    </mc:AlternateContent>
    <mc:AlternateContent xmlns:mc="http://schemas.openxmlformats.org/markup-compatibility/2006">
      <mc:Choice Requires="x14">
        <control shapeId="1050" r:id="rId44" name="OptionButton設立時取締役13_Other">
          <controlPr defaultSize="0" autoLine="0" r:id="rId26">
            <anchor moveWithCells="1" sizeWithCells="1">
              <from>
                <xdr:col>2</xdr:col>
                <xdr:colOff>1362075</xdr:colOff>
                <xdr:row>159</xdr:row>
                <xdr:rowOff>1028700</xdr:rowOff>
              </from>
              <to>
                <xdr:col>2</xdr:col>
                <xdr:colOff>4095750</xdr:colOff>
                <xdr:row>160</xdr:row>
                <xdr:rowOff>333375</xdr:rowOff>
              </to>
            </anchor>
          </controlPr>
        </control>
      </mc:Choice>
      <mc:Fallback>
        <control shapeId="1050" r:id="rId44" name="OptionButton設立時取締役13_Other"/>
      </mc:Fallback>
    </mc:AlternateContent>
    <mc:AlternateContent xmlns:mc="http://schemas.openxmlformats.org/markup-compatibility/2006">
      <mc:Choice Requires="x14">
        <control shapeId="1051" r:id="rId45" name="OptionButton設立時取締役14_Japan">
          <controlPr defaultSize="0" autoLine="0" r:id="rId31">
            <anchor moveWithCells="1" sizeWithCells="1">
              <from>
                <xdr:col>2</xdr:col>
                <xdr:colOff>1352550</xdr:colOff>
                <xdr:row>170</xdr:row>
                <xdr:rowOff>695325</xdr:rowOff>
              </from>
              <to>
                <xdr:col>2</xdr:col>
                <xdr:colOff>4095750</xdr:colOff>
                <xdr:row>171</xdr:row>
                <xdr:rowOff>0</xdr:rowOff>
              </to>
            </anchor>
          </controlPr>
        </control>
      </mc:Choice>
      <mc:Fallback>
        <control shapeId="1051" r:id="rId45" name="OptionButton設立時取締役14_Japan"/>
      </mc:Fallback>
    </mc:AlternateContent>
    <mc:AlternateContent xmlns:mc="http://schemas.openxmlformats.org/markup-compatibility/2006">
      <mc:Choice Requires="x14">
        <control shapeId="1052" r:id="rId46" name="OptionButton設立時取締役14_Other">
          <controlPr defaultSize="0" autoLine="0" r:id="rId20">
            <anchor moveWithCells="1" sizeWithCells="1">
              <from>
                <xdr:col>2</xdr:col>
                <xdr:colOff>1362075</xdr:colOff>
                <xdr:row>170</xdr:row>
                <xdr:rowOff>1047750</xdr:rowOff>
              </from>
              <to>
                <xdr:col>2</xdr:col>
                <xdr:colOff>4095750</xdr:colOff>
                <xdr:row>171</xdr:row>
                <xdr:rowOff>352425</xdr:rowOff>
              </to>
            </anchor>
          </controlPr>
        </control>
      </mc:Choice>
      <mc:Fallback>
        <control shapeId="1052" r:id="rId46" name="OptionButton設立時取締役14_Other"/>
      </mc:Fallback>
    </mc:AlternateContent>
    <mc:AlternateContent xmlns:mc="http://schemas.openxmlformats.org/markup-compatibility/2006">
      <mc:Choice Requires="x14">
        <control shapeId="1053" r:id="rId47" name="OptionButton設立時取締役15_Japan">
          <controlPr defaultSize="0" autoLine="0" r:id="rId31">
            <anchor moveWithCells="1" sizeWithCells="1">
              <from>
                <xdr:col>2</xdr:col>
                <xdr:colOff>1343025</xdr:colOff>
                <xdr:row>181</xdr:row>
                <xdr:rowOff>695325</xdr:rowOff>
              </from>
              <to>
                <xdr:col>2</xdr:col>
                <xdr:colOff>4086225</xdr:colOff>
                <xdr:row>182</xdr:row>
                <xdr:rowOff>0</xdr:rowOff>
              </to>
            </anchor>
          </controlPr>
        </control>
      </mc:Choice>
      <mc:Fallback>
        <control shapeId="1053" r:id="rId47" name="OptionButton設立時取締役15_Japan"/>
      </mc:Fallback>
    </mc:AlternateContent>
    <mc:AlternateContent xmlns:mc="http://schemas.openxmlformats.org/markup-compatibility/2006">
      <mc:Choice Requires="x14">
        <control shapeId="1054" r:id="rId48" name="OptionButton設立時取締役15_Other">
          <controlPr defaultSize="0" autoLine="0" r:id="rId35">
            <anchor moveWithCells="1" sizeWithCells="1">
              <from>
                <xdr:col>2</xdr:col>
                <xdr:colOff>1343025</xdr:colOff>
                <xdr:row>181</xdr:row>
                <xdr:rowOff>1047750</xdr:rowOff>
              </from>
              <to>
                <xdr:col>2</xdr:col>
                <xdr:colOff>4086225</xdr:colOff>
                <xdr:row>182</xdr:row>
                <xdr:rowOff>352425</xdr:rowOff>
              </to>
            </anchor>
          </controlPr>
        </control>
      </mc:Choice>
      <mc:Fallback>
        <control shapeId="1054" r:id="rId48" name="OptionButton設立時取締役15_Other"/>
      </mc:Fallback>
    </mc:AlternateContent>
    <mc:AlternateContent xmlns:mc="http://schemas.openxmlformats.org/markup-compatibility/2006">
      <mc:Choice Requires="x14">
        <control shapeId="1055" r:id="rId49" name="OptionButton設立時取締役16_Japan">
          <controlPr defaultSize="0" autoLine="0" r:id="rId18">
            <anchor moveWithCells="1" sizeWithCells="1">
              <from>
                <xdr:col>2</xdr:col>
                <xdr:colOff>1343025</xdr:colOff>
                <xdr:row>192</xdr:row>
                <xdr:rowOff>695325</xdr:rowOff>
              </from>
              <to>
                <xdr:col>2</xdr:col>
                <xdr:colOff>4086225</xdr:colOff>
                <xdr:row>193</xdr:row>
                <xdr:rowOff>0</xdr:rowOff>
              </to>
            </anchor>
          </controlPr>
        </control>
      </mc:Choice>
      <mc:Fallback>
        <control shapeId="1055" r:id="rId49" name="OptionButton設立時取締役16_Japan"/>
      </mc:Fallback>
    </mc:AlternateContent>
    <mc:AlternateContent xmlns:mc="http://schemas.openxmlformats.org/markup-compatibility/2006">
      <mc:Choice Requires="x14">
        <control shapeId="1056" r:id="rId50" name="OptionButton設立時取締役16_Other">
          <controlPr defaultSize="0" autoLine="0" r:id="rId42">
            <anchor moveWithCells="1" sizeWithCells="1">
              <from>
                <xdr:col>2</xdr:col>
                <xdr:colOff>1343025</xdr:colOff>
                <xdr:row>192</xdr:row>
                <xdr:rowOff>1047750</xdr:rowOff>
              </from>
              <to>
                <xdr:col>2</xdr:col>
                <xdr:colOff>4086225</xdr:colOff>
                <xdr:row>193</xdr:row>
                <xdr:rowOff>352425</xdr:rowOff>
              </to>
            </anchor>
          </controlPr>
        </control>
      </mc:Choice>
      <mc:Fallback>
        <control shapeId="1056" r:id="rId50" name="OptionButton設立時取締役16_Other"/>
      </mc:Fallback>
    </mc:AlternateContent>
    <mc:AlternateContent xmlns:mc="http://schemas.openxmlformats.org/markup-compatibility/2006">
      <mc:Choice Requires="x14">
        <control shapeId="1057" r:id="rId51" name="OptionButton設立時取締役17_Japan">
          <controlPr defaultSize="0" autoLine="0" r:id="rId24">
            <anchor moveWithCells="1" sizeWithCells="1">
              <from>
                <xdr:col>2</xdr:col>
                <xdr:colOff>1343025</xdr:colOff>
                <xdr:row>203</xdr:row>
                <xdr:rowOff>685800</xdr:rowOff>
              </from>
              <to>
                <xdr:col>2</xdr:col>
                <xdr:colOff>4086225</xdr:colOff>
                <xdr:row>203</xdr:row>
                <xdr:rowOff>1038225</xdr:rowOff>
              </to>
            </anchor>
          </controlPr>
        </control>
      </mc:Choice>
      <mc:Fallback>
        <control shapeId="1057" r:id="rId51" name="OptionButton設立時取締役17_Japan"/>
      </mc:Fallback>
    </mc:AlternateContent>
    <mc:AlternateContent xmlns:mc="http://schemas.openxmlformats.org/markup-compatibility/2006">
      <mc:Choice Requires="x14">
        <control shapeId="1058" r:id="rId52" name="OptionButton設立時取締役17_Other">
          <controlPr defaultSize="0" autoLine="0" r:id="rId42">
            <anchor moveWithCells="1" sizeWithCells="1">
              <from>
                <xdr:col>2</xdr:col>
                <xdr:colOff>1343025</xdr:colOff>
                <xdr:row>203</xdr:row>
                <xdr:rowOff>1038225</xdr:rowOff>
              </from>
              <to>
                <xdr:col>2</xdr:col>
                <xdr:colOff>4086225</xdr:colOff>
                <xdr:row>204</xdr:row>
                <xdr:rowOff>342900</xdr:rowOff>
              </to>
            </anchor>
          </controlPr>
        </control>
      </mc:Choice>
      <mc:Fallback>
        <control shapeId="1058" r:id="rId52" name="OptionButton設立時取締役17_Other"/>
      </mc:Fallback>
    </mc:AlternateContent>
    <mc:AlternateContent xmlns:mc="http://schemas.openxmlformats.org/markup-compatibility/2006">
      <mc:Choice Requires="x14">
        <control shapeId="1059" r:id="rId53" name="OptionButton設立時取締役18_Japan">
          <controlPr defaultSize="0" autoLine="0" r:id="rId18">
            <anchor moveWithCells="1" sizeWithCells="1">
              <from>
                <xdr:col>2</xdr:col>
                <xdr:colOff>1343025</xdr:colOff>
                <xdr:row>214</xdr:row>
                <xdr:rowOff>695325</xdr:rowOff>
              </from>
              <to>
                <xdr:col>2</xdr:col>
                <xdr:colOff>4086225</xdr:colOff>
                <xdr:row>215</xdr:row>
                <xdr:rowOff>0</xdr:rowOff>
              </to>
            </anchor>
          </controlPr>
        </control>
      </mc:Choice>
      <mc:Fallback>
        <control shapeId="1059" r:id="rId53" name="OptionButton設立時取締役18_Japan"/>
      </mc:Fallback>
    </mc:AlternateContent>
    <mc:AlternateContent xmlns:mc="http://schemas.openxmlformats.org/markup-compatibility/2006">
      <mc:Choice Requires="x14">
        <control shapeId="1060" r:id="rId54" name="OptionButton設立時取締役18_Other">
          <controlPr defaultSize="0" autoLine="0" r:id="rId35">
            <anchor moveWithCells="1" sizeWithCells="1">
              <from>
                <xdr:col>2</xdr:col>
                <xdr:colOff>1343025</xdr:colOff>
                <xdr:row>214</xdr:row>
                <xdr:rowOff>1047750</xdr:rowOff>
              </from>
              <to>
                <xdr:col>2</xdr:col>
                <xdr:colOff>4086225</xdr:colOff>
                <xdr:row>215</xdr:row>
                <xdr:rowOff>352425</xdr:rowOff>
              </to>
            </anchor>
          </controlPr>
        </control>
      </mc:Choice>
      <mc:Fallback>
        <control shapeId="1060" r:id="rId54" name="OptionButton設立時取締役18_Other"/>
      </mc:Fallback>
    </mc:AlternateContent>
    <mc:AlternateContent xmlns:mc="http://schemas.openxmlformats.org/markup-compatibility/2006">
      <mc:Choice Requires="x14">
        <control shapeId="1061" r:id="rId55" name="OptionButton設立時取締役19_Japan">
          <controlPr defaultSize="0" autoLine="0" r:id="rId31">
            <anchor moveWithCells="1" sizeWithCells="1">
              <from>
                <xdr:col>2</xdr:col>
                <xdr:colOff>1352550</xdr:colOff>
                <xdr:row>225</xdr:row>
                <xdr:rowOff>695325</xdr:rowOff>
              </from>
              <to>
                <xdr:col>2</xdr:col>
                <xdr:colOff>4095750</xdr:colOff>
                <xdr:row>226</xdr:row>
                <xdr:rowOff>0</xdr:rowOff>
              </to>
            </anchor>
          </controlPr>
        </control>
      </mc:Choice>
      <mc:Fallback>
        <control shapeId="1061" r:id="rId55" name="OptionButton設立時取締役19_Japan"/>
      </mc:Fallback>
    </mc:AlternateContent>
    <mc:AlternateContent xmlns:mc="http://schemas.openxmlformats.org/markup-compatibility/2006">
      <mc:Choice Requires="x14">
        <control shapeId="1062" r:id="rId56" name="OptionButton設立時取締役19_Other">
          <controlPr defaultSize="0" autoLine="0" r:id="rId26">
            <anchor moveWithCells="1" sizeWithCells="1">
              <from>
                <xdr:col>2</xdr:col>
                <xdr:colOff>1362075</xdr:colOff>
                <xdr:row>225</xdr:row>
                <xdr:rowOff>1047750</xdr:rowOff>
              </from>
              <to>
                <xdr:col>2</xdr:col>
                <xdr:colOff>4095750</xdr:colOff>
                <xdr:row>226</xdr:row>
                <xdr:rowOff>352425</xdr:rowOff>
              </to>
            </anchor>
          </controlPr>
        </control>
      </mc:Choice>
      <mc:Fallback>
        <control shapeId="1062" r:id="rId56" name="OptionButton設立時取締役19_Other"/>
      </mc:Fallback>
    </mc:AlternateContent>
    <mc:AlternateContent xmlns:mc="http://schemas.openxmlformats.org/markup-compatibility/2006">
      <mc:Choice Requires="x14">
        <control shapeId="1063" r:id="rId57" name="OptionButton設立時取締役20_Japan">
          <controlPr defaultSize="0" autoLine="0" r:id="rId31">
            <anchor moveWithCells="1" sizeWithCells="1">
              <from>
                <xdr:col>2</xdr:col>
                <xdr:colOff>1343025</xdr:colOff>
                <xdr:row>236</xdr:row>
                <xdr:rowOff>695325</xdr:rowOff>
              </from>
              <to>
                <xdr:col>2</xdr:col>
                <xdr:colOff>4086225</xdr:colOff>
                <xdr:row>237</xdr:row>
                <xdr:rowOff>0</xdr:rowOff>
              </to>
            </anchor>
          </controlPr>
        </control>
      </mc:Choice>
      <mc:Fallback>
        <control shapeId="1063" r:id="rId57" name="OptionButton設立時取締役20_Japan"/>
      </mc:Fallback>
    </mc:AlternateContent>
    <mc:AlternateContent xmlns:mc="http://schemas.openxmlformats.org/markup-compatibility/2006">
      <mc:Choice Requires="x14">
        <control shapeId="1064" r:id="rId58" name="OptionButton設立時取締役20_Other">
          <controlPr defaultSize="0" autoLine="0" r:id="rId35">
            <anchor moveWithCells="1" sizeWithCells="1">
              <from>
                <xdr:col>2</xdr:col>
                <xdr:colOff>1343025</xdr:colOff>
                <xdr:row>236</xdr:row>
                <xdr:rowOff>1038225</xdr:rowOff>
              </from>
              <to>
                <xdr:col>2</xdr:col>
                <xdr:colOff>4086225</xdr:colOff>
                <xdr:row>237</xdr:row>
                <xdr:rowOff>342900</xdr:rowOff>
              </to>
            </anchor>
          </controlPr>
        </control>
      </mc:Choice>
      <mc:Fallback>
        <control shapeId="1064" r:id="rId58" name="OptionButton設立時取締役20_Other"/>
      </mc:Fallback>
    </mc:AlternateContent>
    <mc:AlternateContent xmlns:mc="http://schemas.openxmlformats.org/markup-compatibility/2006">
      <mc:Choice Requires="x14">
        <control shapeId="1065" r:id="rId59" name="OptionButton設立時取締役21_Japan">
          <controlPr defaultSize="0" autoLine="0" r:id="rId24">
            <anchor moveWithCells="1" sizeWithCells="1">
              <from>
                <xdr:col>2</xdr:col>
                <xdr:colOff>1343025</xdr:colOff>
                <xdr:row>247</xdr:row>
                <xdr:rowOff>685800</xdr:rowOff>
              </from>
              <to>
                <xdr:col>2</xdr:col>
                <xdr:colOff>4086225</xdr:colOff>
                <xdr:row>247</xdr:row>
                <xdr:rowOff>1038225</xdr:rowOff>
              </to>
            </anchor>
          </controlPr>
        </control>
      </mc:Choice>
      <mc:Fallback>
        <control shapeId="1065" r:id="rId59" name="OptionButton設立時取締役21_Japan"/>
      </mc:Fallback>
    </mc:AlternateContent>
    <mc:AlternateContent xmlns:mc="http://schemas.openxmlformats.org/markup-compatibility/2006">
      <mc:Choice Requires="x14">
        <control shapeId="1066" r:id="rId60" name="OptionButton設立時取締役21_Other">
          <controlPr defaultSize="0" autoLine="0" r:id="rId42">
            <anchor moveWithCells="1" sizeWithCells="1">
              <from>
                <xdr:col>2</xdr:col>
                <xdr:colOff>1343025</xdr:colOff>
                <xdr:row>247</xdr:row>
                <xdr:rowOff>1038225</xdr:rowOff>
              </from>
              <to>
                <xdr:col>2</xdr:col>
                <xdr:colOff>4086225</xdr:colOff>
                <xdr:row>248</xdr:row>
                <xdr:rowOff>342900</xdr:rowOff>
              </to>
            </anchor>
          </controlPr>
        </control>
      </mc:Choice>
      <mc:Fallback>
        <control shapeId="1066" r:id="rId60" name="OptionButton設立時取締役21_Other"/>
      </mc:Fallback>
    </mc:AlternateContent>
    <mc:AlternateContent xmlns:mc="http://schemas.openxmlformats.org/markup-compatibility/2006">
      <mc:Choice Requires="x14">
        <control shapeId="1067" r:id="rId61" name="OptionButton設立時取締役22_Japan">
          <controlPr defaultSize="0" autoLine="0" r:id="rId18">
            <anchor moveWithCells="1" sizeWithCells="1">
              <from>
                <xdr:col>2</xdr:col>
                <xdr:colOff>1343025</xdr:colOff>
                <xdr:row>258</xdr:row>
                <xdr:rowOff>704850</xdr:rowOff>
              </from>
              <to>
                <xdr:col>2</xdr:col>
                <xdr:colOff>4086225</xdr:colOff>
                <xdr:row>259</xdr:row>
                <xdr:rowOff>9525</xdr:rowOff>
              </to>
            </anchor>
          </controlPr>
        </control>
      </mc:Choice>
      <mc:Fallback>
        <control shapeId="1067" r:id="rId61" name="OptionButton設立時取締役22_Japan"/>
      </mc:Fallback>
    </mc:AlternateContent>
    <mc:AlternateContent xmlns:mc="http://schemas.openxmlformats.org/markup-compatibility/2006">
      <mc:Choice Requires="x14">
        <control shapeId="1068" r:id="rId62" name="OptionButton設立時取締役22_Other">
          <controlPr defaultSize="0" autoLine="0" r:id="rId42">
            <anchor moveWithCells="1" sizeWithCells="1">
              <from>
                <xdr:col>2</xdr:col>
                <xdr:colOff>1343025</xdr:colOff>
                <xdr:row>259</xdr:row>
                <xdr:rowOff>9525</xdr:rowOff>
              </from>
              <to>
                <xdr:col>2</xdr:col>
                <xdr:colOff>4086225</xdr:colOff>
                <xdr:row>259</xdr:row>
                <xdr:rowOff>371475</xdr:rowOff>
              </to>
            </anchor>
          </controlPr>
        </control>
      </mc:Choice>
      <mc:Fallback>
        <control shapeId="1068" r:id="rId62" name="OptionButton設立時取締役22_Other"/>
      </mc:Fallback>
    </mc:AlternateContent>
    <mc:AlternateContent xmlns:mc="http://schemas.openxmlformats.org/markup-compatibility/2006">
      <mc:Choice Requires="x14">
        <control shapeId="1069" r:id="rId63" name="OptionButton設立時取締役23_Japan">
          <controlPr defaultSize="0" autoLine="0" r:id="rId18">
            <anchor moveWithCells="1" sizeWithCells="1">
              <from>
                <xdr:col>2</xdr:col>
                <xdr:colOff>1343025</xdr:colOff>
                <xdr:row>269</xdr:row>
                <xdr:rowOff>695325</xdr:rowOff>
              </from>
              <to>
                <xdr:col>2</xdr:col>
                <xdr:colOff>4086225</xdr:colOff>
                <xdr:row>270</xdr:row>
                <xdr:rowOff>0</xdr:rowOff>
              </to>
            </anchor>
          </controlPr>
        </control>
      </mc:Choice>
      <mc:Fallback>
        <control shapeId="1069" r:id="rId63" name="OptionButton設立時取締役23_Japan"/>
      </mc:Fallback>
    </mc:AlternateContent>
    <mc:AlternateContent xmlns:mc="http://schemas.openxmlformats.org/markup-compatibility/2006">
      <mc:Choice Requires="x14">
        <control shapeId="1070" r:id="rId64" name="OptionButton設立時取締役23_Other">
          <controlPr defaultSize="0" autoLine="0" r:id="rId35">
            <anchor moveWithCells="1" sizeWithCells="1">
              <from>
                <xdr:col>2</xdr:col>
                <xdr:colOff>1343025</xdr:colOff>
                <xdr:row>269</xdr:row>
                <xdr:rowOff>1047750</xdr:rowOff>
              </from>
              <to>
                <xdr:col>2</xdr:col>
                <xdr:colOff>4086225</xdr:colOff>
                <xdr:row>270</xdr:row>
                <xdr:rowOff>352425</xdr:rowOff>
              </to>
            </anchor>
          </controlPr>
        </control>
      </mc:Choice>
      <mc:Fallback>
        <control shapeId="1070" r:id="rId64" name="OptionButton設立時取締役23_Other"/>
      </mc:Fallback>
    </mc:AlternateContent>
    <mc:AlternateContent xmlns:mc="http://schemas.openxmlformats.org/markup-compatibility/2006">
      <mc:Choice Requires="x14">
        <control shapeId="1071" r:id="rId65" name="OptionButton設立時取締役24_Japan">
          <controlPr defaultSize="0" autoLine="0" r:id="rId18">
            <anchor moveWithCells="1" sizeWithCells="1">
              <from>
                <xdr:col>2</xdr:col>
                <xdr:colOff>1343025</xdr:colOff>
                <xdr:row>280</xdr:row>
                <xdr:rowOff>695325</xdr:rowOff>
              </from>
              <to>
                <xdr:col>2</xdr:col>
                <xdr:colOff>4086225</xdr:colOff>
                <xdr:row>281</xdr:row>
                <xdr:rowOff>0</xdr:rowOff>
              </to>
            </anchor>
          </controlPr>
        </control>
      </mc:Choice>
      <mc:Fallback>
        <control shapeId="1071" r:id="rId65" name="OptionButton設立時取締役24_Japan"/>
      </mc:Fallback>
    </mc:AlternateContent>
    <mc:AlternateContent xmlns:mc="http://schemas.openxmlformats.org/markup-compatibility/2006">
      <mc:Choice Requires="x14">
        <control shapeId="1072" r:id="rId66" name="OptionButton設立時取締役24_Other">
          <controlPr defaultSize="0" autoLine="0" r:id="rId35">
            <anchor moveWithCells="1" sizeWithCells="1">
              <from>
                <xdr:col>2</xdr:col>
                <xdr:colOff>1343025</xdr:colOff>
                <xdr:row>280</xdr:row>
                <xdr:rowOff>1047750</xdr:rowOff>
              </from>
              <to>
                <xdr:col>2</xdr:col>
                <xdr:colOff>4086225</xdr:colOff>
                <xdr:row>281</xdr:row>
                <xdr:rowOff>352425</xdr:rowOff>
              </to>
            </anchor>
          </controlPr>
        </control>
      </mc:Choice>
      <mc:Fallback>
        <control shapeId="1072" r:id="rId66" name="OptionButton設立時取締役24_Other"/>
      </mc:Fallback>
    </mc:AlternateContent>
    <mc:AlternateContent xmlns:mc="http://schemas.openxmlformats.org/markup-compatibility/2006">
      <mc:Choice Requires="x14">
        <control shapeId="1073" r:id="rId67" name="OptionButton設立時取締役25_Japan">
          <controlPr defaultSize="0" autoLine="0" r:id="rId31">
            <anchor moveWithCells="1" sizeWithCells="1">
              <from>
                <xdr:col>2</xdr:col>
                <xdr:colOff>1343025</xdr:colOff>
                <xdr:row>291</xdr:row>
                <xdr:rowOff>695325</xdr:rowOff>
              </from>
              <to>
                <xdr:col>2</xdr:col>
                <xdr:colOff>4086225</xdr:colOff>
                <xdr:row>292</xdr:row>
                <xdr:rowOff>0</xdr:rowOff>
              </to>
            </anchor>
          </controlPr>
        </control>
      </mc:Choice>
      <mc:Fallback>
        <control shapeId="1073" r:id="rId67" name="OptionButton設立時取締役25_Japan"/>
      </mc:Fallback>
    </mc:AlternateContent>
    <mc:AlternateContent xmlns:mc="http://schemas.openxmlformats.org/markup-compatibility/2006">
      <mc:Choice Requires="x14">
        <control shapeId="1074" r:id="rId68" name="OptionButton設立時取締役25_Other">
          <controlPr defaultSize="0" autoLine="0" r:id="rId35">
            <anchor moveWithCells="1" sizeWithCells="1">
              <from>
                <xdr:col>2</xdr:col>
                <xdr:colOff>1343025</xdr:colOff>
                <xdr:row>291</xdr:row>
                <xdr:rowOff>1047750</xdr:rowOff>
              </from>
              <to>
                <xdr:col>2</xdr:col>
                <xdr:colOff>4086225</xdr:colOff>
                <xdr:row>292</xdr:row>
                <xdr:rowOff>352425</xdr:rowOff>
              </to>
            </anchor>
          </controlPr>
        </control>
      </mc:Choice>
      <mc:Fallback>
        <control shapeId="1074" r:id="rId68" name="OptionButton設立時取締役25_Other"/>
      </mc:Fallback>
    </mc:AlternateContent>
    <mc:AlternateContent xmlns:mc="http://schemas.openxmlformats.org/markup-compatibility/2006">
      <mc:Choice Requires="x14">
        <control shapeId="1075" r:id="rId69" name="OptionButton設立時取締役26_Japan">
          <controlPr defaultSize="0" autoLine="0" r:id="rId18">
            <anchor moveWithCells="1" sizeWithCells="1">
              <from>
                <xdr:col>2</xdr:col>
                <xdr:colOff>1343025</xdr:colOff>
                <xdr:row>302</xdr:row>
                <xdr:rowOff>704850</xdr:rowOff>
              </from>
              <to>
                <xdr:col>2</xdr:col>
                <xdr:colOff>4086225</xdr:colOff>
                <xdr:row>303</xdr:row>
                <xdr:rowOff>9525</xdr:rowOff>
              </to>
            </anchor>
          </controlPr>
        </control>
      </mc:Choice>
      <mc:Fallback>
        <control shapeId="1075" r:id="rId69" name="OptionButton設立時取締役26_Japan"/>
      </mc:Fallback>
    </mc:AlternateContent>
    <mc:AlternateContent xmlns:mc="http://schemas.openxmlformats.org/markup-compatibility/2006">
      <mc:Choice Requires="x14">
        <control shapeId="1076" r:id="rId70" name="OptionButton設立時取締役26_Other">
          <controlPr defaultSize="0" autoLine="0" r:id="rId35">
            <anchor moveWithCells="1" sizeWithCells="1">
              <from>
                <xdr:col>2</xdr:col>
                <xdr:colOff>1343025</xdr:colOff>
                <xdr:row>302</xdr:row>
                <xdr:rowOff>1047750</xdr:rowOff>
              </from>
              <to>
                <xdr:col>2</xdr:col>
                <xdr:colOff>4086225</xdr:colOff>
                <xdr:row>303</xdr:row>
                <xdr:rowOff>352425</xdr:rowOff>
              </to>
            </anchor>
          </controlPr>
        </control>
      </mc:Choice>
      <mc:Fallback>
        <control shapeId="1076" r:id="rId70" name="OptionButton設立時取締役26_Other"/>
      </mc:Fallback>
    </mc:AlternateContent>
    <mc:AlternateContent xmlns:mc="http://schemas.openxmlformats.org/markup-compatibility/2006">
      <mc:Choice Requires="x14">
        <control shapeId="1077" r:id="rId71" name="OptionButton設立時取締役27_Japan">
          <controlPr defaultSize="0" autoLine="0" r:id="rId18">
            <anchor moveWithCells="1" sizeWithCells="1">
              <from>
                <xdr:col>2</xdr:col>
                <xdr:colOff>1352550</xdr:colOff>
                <xdr:row>313</xdr:row>
                <xdr:rowOff>695325</xdr:rowOff>
              </from>
              <to>
                <xdr:col>2</xdr:col>
                <xdr:colOff>4095750</xdr:colOff>
                <xdr:row>314</xdr:row>
                <xdr:rowOff>0</xdr:rowOff>
              </to>
            </anchor>
          </controlPr>
        </control>
      </mc:Choice>
      <mc:Fallback>
        <control shapeId="1077" r:id="rId71" name="OptionButton設立時取締役27_Japan"/>
      </mc:Fallback>
    </mc:AlternateContent>
    <mc:AlternateContent xmlns:mc="http://schemas.openxmlformats.org/markup-compatibility/2006">
      <mc:Choice Requires="x14">
        <control shapeId="1078" r:id="rId72" name="OptionButton設立時取締役27_Other">
          <controlPr defaultSize="0" autoLine="0" r:id="rId26">
            <anchor moveWithCells="1" sizeWithCells="1">
              <from>
                <xdr:col>2</xdr:col>
                <xdr:colOff>1362075</xdr:colOff>
                <xdr:row>313</xdr:row>
                <xdr:rowOff>1047750</xdr:rowOff>
              </from>
              <to>
                <xdr:col>2</xdr:col>
                <xdr:colOff>4095750</xdr:colOff>
                <xdr:row>314</xdr:row>
                <xdr:rowOff>352425</xdr:rowOff>
              </to>
            </anchor>
          </controlPr>
        </control>
      </mc:Choice>
      <mc:Fallback>
        <control shapeId="1078" r:id="rId72" name="OptionButton設立時取締役27_Other"/>
      </mc:Fallback>
    </mc:AlternateContent>
    <mc:AlternateContent xmlns:mc="http://schemas.openxmlformats.org/markup-compatibility/2006">
      <mc:Choice Requires="x14">
        <control shapeId="1079" r:id="rId73" name="OptionButton設立時取締役28_Japan">
          <controlPr defaultSize="0" autoLine="0" r:id="rId18">
            <anchor moveWithCells="1" sizeWithCells="1">
              <from>
                <xdr:col>2</xdr:col>
                <xdr:colOff>1343025</xdr:colOff>
                <xdr:row>324</xdr:row>
                <xdr:rowOff>695325</xdr:rowOff>
              </from>
              <to>
                <xdr:col>2</xdr:col>
                <xdr:colOff>4086225</xdr:colOff>
                <xdr:row>325</xdr:row>
                <xdr:rowOff>0</xdr:rowOff>
              </to>
            </anchor>
          </controlPr>
        </control>
      </mc:Choice>
      <mc:Fallback>
        <control shapeId="1079" r:id="rId73" name="OptionButton設立時取締役28_Japan"/>
      </mc:Fallback>
    </mc:AlternateContent>
    <mc:AlternateContent xmlns:mc="http://schemas.openxmlformats.org/markup-compatibility/2006">
      <mc:Choice Requires="x14">
        <control shapeId="1080" r:id="rId74" name="OptionButton設立時取締役28_Other">
          <controlPr defaultSize="0" autoLine="0" r:id="rId35">
            <anchor moveWithCells="1" sizeWithCells="1">
              <from>
                <xdr:col>2</xdr:col>
                <xdr:colOff>1343025</xdr:colOff>
                <xdr:row>324</xdr:row>
                <xdr:rowOff>1047750</xdr:rowOff>
              </from>
              <to>
                <xdr:col>2</xdr:col>
                <xdr:colOff>4086225</xdr:colOff>
                <xdr:row>325</xdr:row>
                <xdr:rowOff>352425</xdr:rowOff>
              </to>
            </anchor>
          </controlPr>
        </control>
      </mc:Choice>
      <mc:Fallback>
        <control shapeId="1080" r:id="rId74" name="OptionButton設立時取締役28_Other"/>
      </mc:Fallback>
    </mc:AlternateContent>
    <mc:AlternateContent xmlns:mc="http://schemas.openxmlformats.org/markup-compatibility/2006">
      <mc:Choice Requires="x14">
        <control shapeId="1081" r:id="rId75" name="OptionButton設立時取締役29_Japan">
          <controlPr defaultSize="0" autoLine="0" r:id="rId18">
            <anchor moveWithCells="1" sizeWithCells="1">
              <from>
                <xdr:col>2</xdr:col>
                <xdr:colOff>1352550</xdr:colOff>
                <xdr:row>335</xdr:row>
                <xdr:rowOff>695325</xdr:rowOff>
              </from>
              <to>
                <xdr:col>2</xdr:col>
                <xdr:colOff>4095750</xdr:colOff>
                <xdr:row>336</xdr:row>
                <xdr:rowOff>0</xdr:rowOff>
              </to>
            </anchor>
          </controlPr>
        </control>
      </mc:Choice>
      <mc:Fallback>
        <control shapeId="1081" r:id="rId75" name="OptionButton設立時取締役29_Japan"/>
      </mc:Fallback>
    </mc:AlternateContent>
    <mc:AlternateContent xmlns:mc="http://schemas.openxmlformats.org/markup-compatibility/2006">
      <mc:Choice Requires="x14">
        <control shapeId="1082" r:id="rId76" name="OptionButton設立時取締役29_Other">
          <controlPr defaultSize="0" autoLine="0" r:id="rId26">
            <anchor moveWithCells="1" sizeWithCells="1">
              <from>
                <xdr:col>2</xdr:col>
                <xdr:colOff>1362075</xdr:colOff>
                <xdr:row>335</xdr:row>
                <xdr:rowOff>1047750</xdr:rowOff>
              </from>
              <to>
                <xdr:col>2</xdr:col>
                <xdr:colOff>4095750</xdr:colOff>
                <xdr:row>336</xdr:row>
                <xdr:rowOff>352425</xdr:rowOff>
              </to>
            </anchor>
          </controlPr>
        </control>
      </mc:Choice>
      <mc:Fallback>
        <control shapeId="1082" r:id="rId76" name="OptionButton設立時取締役29_Other"/>
      </mc:Fallback>
    </mc:AlternateContent>
    <mc:AlternateContent xmlns:mc="http://schemas.openxmlformats.org/markup-compatibility/2006">
      <mc:Choice Requires="x14">
        <control shapeId="1083" r:id="rId77" name="OptionButton設立時取締役30_Japan">
          <controlPr defaultSize="0" autoLine="0" r:id="rId78">
            <anchor moveWithCells="1" sizeWithCells="1">
              <from>
                <xdr:col>2</xdr:col>
                <xdr:colOff>1371600</xdr:colOff>
                <xdr:row>346</xdr:row>
                <xdr:rowOff>685800</xdr:rowOff>
              </from>
              <to>
                <xdr:col>2</xdr:col>
                <xdr:colOff>4105275</xdr:colOff>
                <xdr:row>346</xdr:row>
                <xdr:rowOff>1038225</xdr:rowOff>
              </to>
            </anchor>
          </controlPr>
        </control>
      </mc:Choice>
      <mc:Fallback>
        <control shapeId="1083" r:id="rId77" name="OptionButton設立時取締役30_Japan"/>
      </mc:Fallback>
    </mc:AlternateContent>
    <mc:AlternateContent xmlns:mc="http://schemas.openxmlformats.org/markup-compatibility/2006">
      <mc:Choice Requires="x14">
        <control shapeId="1084" r:id="rId79" name="OptionButton設立時取締役30_Other">
          <controlPr defaultSize="0" autoLine="0" r:id="rId20">
            <anchor moveWithCells="1" sizeWithCells="1">
              <from>
                <xdr:col>2</xdr:col>
                <xdr:colOff>1371600</xdr:colOff>
                <xdr:row>346</xdr:row>
                <xdr:rowOff>1038225</xdr:rowOff>
              </from>
              <to>
                <xdr:col>2</xdr:col>
                <xdr:colOff>4105275</xdr:colOff>
                <xdr:row>347</xdr:row>
                <xdr:rowOff>342900</xdr:rowOff>
              </to>
            </anchor>
          </controlPr>
        </control>
      </mc:Choice>
      <mc:Fallback>
        <control shapeId="1084" r:id="rId79" name="OptionButton設立時取締役30_Other"/>
      </mc:Fallback>
    </mc:AlternateContent>
    <mc:AlternateContent xmlns:mc="http://schemas.openxmlformats.org/markup-compatibility/2006">
      <mc:Choice Requires="x14">
        <control shapeId="1085" r:id="rId80" name="OptionButton設立時取締役31_Japan">
          <controlPr defaultSize="0" autoLine="0" r:id="rId78">
            <anchor moveWithCells="1" sizeWithCells="1">
              <from>
                <xdr:col>2</xdr:col>
                <xdr:colOff>1371600</xdr:colOff>
                <xdr:row>357</xdr:row>
                <xdr:rowOff>685800</xdr:rowOff>
              </from>
              <to>
                <xdr:col>2</xdr:col>
                <xdr:colOff>4105275</xdr:colOff>
                <xdr:row>357</xdr:row>
                <xdr:rowOff>1038225</xdr:rowOff>
              </to>
            </anchor>
          </controlPr>
        </control>
      </mc:Choice>
      <mc:Fallback>
        <control shapeId="1085" r:id="rId80" name="OptionButton設立時取締役31_Japan"/>
      </mc:Fallback>
    </mc:AlternateContent>
    <mc:AlternateContent xmlns:mc="http://schemas.openxmlformats.org/markup-compatibility/2006">
      <mc:Choice Requires="x14">
        <control shapeId="1086" r:id="rId81" name="OptionButton設立時取締役31_Other">
          <controlPr defaultSize="0" autoLine="0" r:id="rId20">
            <anchor moveWithCells="1" sizeWithCells="1">
              <from>
                <xdr:col>2</xdr:col>
                <xdr:colOff>1371600</xdr:colOff>
                <xdr:row>357</xdr:row>
                <xdr:rowOff>1038225</xdr:rowOff>
              </from>
              <to>
                <xdr:col>2</xdr:col>
                <xdr:colOff>4105275</xdr:colOff>
                <xdr:row>358</xdr:row>
                <xdr:rowOff>342900</xdr:rowOff>
              </to>
            </anchor>
          </controlPr>
        </control>
      </mc:Choice>
      <mc:Fallback>
        <control shapeId="1086" r:id="rId81" name="OptionButton設立時取締役31_Other"/>
      </mc:Fallback>
    </mc:AlternateContent>
    <mc:AlternateContent xmlns:mc="http://schemas.openxmlformats.org/markup-compatibility/2006">
      <mc:Choice Requires="x14">
        <control shapeId="1087" r:id="rId82" name="OptionButton設立時取締役32_Japan">
          <controlPr defaultSize="0" autoLine="0" r:id="rId18">
            <anchor moveWithCells="1" sizeWithCells="1">
              <from>
                <xdr:col>2</xdr:col>
                <xdr:colOff>1352550</xdr:colOff>
                <xdr:row>368</xdr:row>
                <xdr:rowOff>695325</xdr:rowOff>
              </from>
              <to>
                <xdr:col>2</xdr:col>
                <xdr:colOff>4095750</xdr:colOff>
                <xdr:row>369</xdr:row>
                <xdr:rowOff>0</xdr:rowOff>
              </to>
            </anchor>
          </controlPr>
        </control>
      </mc:Choice>
      <mc:Fallback>
        <control shapeId="1087" r:id="rId82" name="OptionButton設立時取締役32_Japan"/>
      </mc:Fallback>
    </mc:AlternateContent>
    <mc:AlternateContent xmlns:mc="http://schemas.openxmlformats.org/markup-compatibility/2006">
      <mc:Choice Requires="x14">
        <control shapeId="1088" r:id="rId83" name="OptionButton設立時取締役32_Other">
          <controlPr defaultSize="0" autoLine="0" r:id="rId20">
            <anchor moveWithCells="1" sizeWithCells="1">
              <from>
                <xdr:col>2</xdr:col>
                <xdr:colOff>1362075</xdr:colOff>
                <xdr:row>368</xdr:row>
                <xdr:rowOff>1047750</xdr:rowOff>
              </from>
              <to>
                <xdr:col>2</xdr:col>
                <xdr:colOff>4095750</xdr:colOff>
                <xdr:row>369</xdr:row>
                <xdr:rowOff>352425</xdr:rowOff>
              </to>
            </anchor>
          </controlPr>
        </control>
      </mc:Choice>
      <mc:Fallback>
        <control shapeId="1088" r:id="rId83" name="OptionButton設立時取締役32_Other"/>
      </mc:Fallback>
    </mc:AlternateContent>
    <mc:AlternateContent xmlns:mc="http://schemas.openxmlformats.org/markup-compatibility/2006">
      <mc:Choice Requires="x14">
        <control shapeId="1089" r:id="rId84" name="OptionButton設立時取締役33_Japan">
          <controlPr defaultSize="0" autoLine="0" r:id="rId31">
            <anchor moveWithCells="1" sizeWithCells="1">
              <from>
                <xdr:col>2</xdr:col>
                <xdr:colOff>1352550</xdr:colOff>
                <xdr:row>379</xdr:row>
                <xdr:rowOff>695325</xdr:rowOff>
              </from>
              <to>
                <xdr:col>2</xdr:col>
                <xdr:colOff>4095750</xdr:colOff>
                <xdr:row>380</xdr:row>
                <xdr:rowOff>0</xdr:rowOff>
              </to>
            </anchor>
          </controlPr>
        </control>
      </mc:Choice>
      <mc:Fallback>
        <control shapeId="1089" r:id="rId84" name="OptionButton設立時取締役33_Japan"/>
      </mc:Fallback>
    </mc:AlternateContent>
    <mc:AlternateContent xmlns:mc="http://schemas.openxmlformats.org/markup-compatibility/2006">
      <mc:Choice Requires="x14">
        <control shapeId="1090" r:id="rId85" name="OptionButton設立時取締役33_Other">
          <controlPr defaultSize="0" autoLine="0" r:id="rId26">
            <anchor moveWithCells="1" sizeWithCells="1">
              <from>
                <xdr:col>2</xdr:col>
                <xdr:colOff>1362075</xdr:colOff>
                <xdr:row>379</xdr:row>
                <xdr:rowOff>1047750</xdr:rowOff>
              </from>
              <to>
                <xdr:col>2</xdr:col>
                <xdr:colOff>4095750</xdr:colOff>
                <xdr:row>380</xdr:row>
                <xdr:rowOff>352425</xdr:rowOff>
              </to>
            </anchor>
          </controlPr>
        </control>
      </mc:Choice>
      <mc:Fallback>
        <control shapeId="1090" r:id="rId85" name="OptionButton設立時取締役33_Other"/>
      </mc:Fallback>
    </mc:AlternateContent>
    <mc:AlternateContent xmlns:mc="http://schemas.openxmlformats.org/markup-compatibility/2006">
      <mc:Choice Requires="x14">
        <control shapeId="1091" r:id="rId86" name="OptionButton設立時取締役34_Japan">
          <controlPr defaultSize="0" autoLine="0" r:id="rId87">
            <anchor moveWithCells="1" sizeWithCells="1">
              <from>
                <xdr:col>2</xdr:col>
                <xdr:colOff>1371600</xdr:colOff>
                <xdr:row>390</xdr:row>
                <xdr:rowOff>685800</xdr:rowOff>
              </from>
              <to>
                <xdr:col>2</xdr:col>
                <xdr:colOff>4105275</xdr:colOff>
                <xdr:row>390</xdr:row>
                <xdr:rowOff>1038225</xdr:rowOff>
              </to>
            </anchor>
          </controlPr>
        </control>
      </mc:Choice>
      <mc:Fallback>
        <control shapeId="1091" r:id="rId86" name="OptionButton設立時取締役34_Japan"/>
      </mc:Fallback>
    </mc:AlternateContent>
    <mc:AlternateContent xmlns:mc="http://schemas.openxmlformats.org/markup-compatibility/2006">
      <mc:Choice Requires="x14">
        <control shapeId="1092" r:id="rId88" name="OptionButton設立時取締役34_Other">
          <controlPr defaultSize="0" autoLine="0" r:id="rId26">
            <anchor moveWithCells="1" sizeWithCells="1">
              <from>
                <xdr:col>2</xdr:col>
                <xdr:colOff>1371600</xdr:colOff>
                <xdr:row>390</xdr:row>
                <xdr:rowOff>1038225</xdr:rowOff>
              </from>
              <to>
                <xdr:col>2</xdr:col>
                <xdr:colOff>4105275</xdr:colOff>
                <xdr:row>391</xdr:row>
                <xdr:rowOff>342900</xdr:rowOff>
              </to>
            </anchor>
          </controlPr>
        </control>
      </mc:Choice>
      <mc:Fallback>
        <control shapeId="1092" r:id="rId88" name="OptionButton設立時取締役34_Other"/>
      </mc:Fallback>
    </mc:AlternateContent>
    <mc:AlternateContent xmlns:mc="http://schemas.openxmlformats.org/markup-compatibility/2006">
      <mc:Choice Requires="x14">
        <control shapeId="1093" r:id="rId89" name="OptionButton設立時取締役35_Japan">
          <controlPr defaultSize="0" autoLine="0" r:id="rId18">
            <anchor moveWithCells="1" sizeWithCells="1">
              <from>
                <xdr:col>2</xdr:col>
                <xdr:colOff>1352550</xdr:colOff>
                <xdr:row>401</xdr:row>
                <xdr:rowOff>695325</xdr:rowOff>
              </from>
              <to>
                <xdr:col>2</xdr:col>
                <xdr:colOff>4095750</xdr:colOff>
                <xdr:row>402</xdr:row>
                <xdr:rowOff>0</xdr:rowOff>
              </to>
            </anchor>
          </controlPr>
        </control>
      </mc:Choice>
      <mc:Fallback>
        <control shapeId="1093" r:id="rId89" name="OptionButton設立時取締役35_Japan"/>
      </mc:Fallback>
    </mc:AlternateContent>
    <mc:AlternateContent xmlns:mc="http://schemas.openxmlformats.org/markup-compatibility/2006">
      <mc:Choice Requires="x14">
        <control shapeId="1094" r:id="rId90" name="OptionButton設立時取締役35_Other">
          <controlPr defaultSize="0" autoLine="0" r:id="rId26">
            <anchor moveWithCells="1" sizeWithCells="1">
              <from>
                <xdr:col>2</xdr:col>
                <xdr:colOff>1362075</xdr:colOff>
                <xdr:row>401</xdr:row>
                <xdr:rowOff>1047750</xdr:rowOff>
              </from>
              <to>
                <xdr:col>2</xdr:col>
                <xdr:colOff>4095750</xdr:colOff>
                <xdr:row>402</xdr:row>
                <xdr:rowOff>352425</xdr:rowOff>
              </to>
            </anchor>
          </controlPr>
        </control>
      </mc:Choice>
      <mc:Fallback>
        <control shapeId="1094" r:id="rId90" name="OptionButton設立時取締役35_Other"/>
      </mc:Fallback>
    </mc:AlternateContent>
    <mc:AlternateContent xmlns:mc="http://schemas.openxmlformats.org/markup-compatibility/2006">
      <mc:Choice Requires="x14">
        <control shapeId="1095" r:id="rId91" name="OptionButton設立時取締役36_Japan">
          <controlPr defaultSize="0" autoLine="0" r:id="rId18">
            <anchor moveWithCells="1" sizeWithCells="1">
              <from>
                <xdr:col>2</xdr:col>
                <xdr:colOff>1352550</xdr:colOff>
                <xdr:row>412</xdr:row>
                <xdr:rowOff>695325</xdr:rowOff>
              </from>
              <to>
                <xdr:col>2</xdr:col>
                <xdr:colOff>4095750</xdr:colOff>
                <xdr:row>413</xdr:row>
                <xdr:rowOff>0</xdr:rowOff>
              </to>
            </anchor>
          </controlPr>
        </control>
      </mc:Choice>
      <mc:Fallback>
        <control shapeId="1095" r:id="rId91" name="OptionButton設立時取締役36_Japan"/>
      </mc:Fallback>
    </mc:AlternateContent>
    <mc:AlternateContent xmlns:mc="http://schemas.openxmlformats.org/markup-compatibility/2006">
      <mc:Choice Requires="x14">
        <control shapeId="1096" r:id="rId92" name="OptionButton設立時取締役36_Other">
          <controlPr defaultSize="0" autoLine="0" r:id="rId20">
            <anchor moveWithCells="1" sizeWithCells="1">
              <from>
                <xdr:col>2</xdr:col>
                <xdr:colOff>1362075</xdr:colOff>
                <xdr:row>412</xdr:row>
                <xdr:rowOff>1047750</xdr:rowOff>
              </from>
              <to>
                <xdr:col>2</xdr:col>
                <xdr:colOff>4095750</xdr:colOff>
                <xdr:row>413</xdr:row>
                <xdr:rowOff>352425</xdr:rowOff>
              </to>
            </anchor>
          </controlPr>
        </control>
      </mc:Choice>
      <mc:Fallback>
        <control shapeId="1096" r:id="rId92" name="OptionButton設立時取締役36_Other"/>
      </mc:Fallback>
    </mc:AlternateContent>
    <mc:AlternateContent xmlns:mc="http://schemas.openxmlformats.org/markup-compatibility/2006">
      <mc:Choice Requires="x14">
        <control shapeId="1097" r:id="rId93" name="OptionButton設立時取締役37_Japan">
          <controlPr defaultSize="0" autoLine="0" r:id="rId18">
            <anchor moveWithCells="1" sizeWithCells="1">
              <from>
                <xdr:col>2</xdr:col>
                <xdr:colOff>1343025</xdr:colOff>
                <xdr:row>423</xdr:row>
                <xdr:rowOff>704850</xdr:rowOff>
              </from>
              <to>
                <xdr:col>2</xdr:col>
                <xdr:colOff>4086225</xdr:colOff>
                <xdr:row>424</xdr:row>
                <xdr:rowOff>9525</xdr:rowOff>
              </to>
            </anchor>
          </controlPr>
        </control>
      </mc:Choice>
      <mc:Fallback>
        <control shapeId="1097" r:id="rId93" name="OptionButton設立時取締役37_Japan"/>
      </mc:Fallback>
    </mc:AlternateContent>
    <mc:AlternateContent xmlns:mc="http://schemas.openxmlformats.org/markup-compatibility/2006">
      <mc:Choice Requires="x14">
        <control shapeId="1098" r:id="rId94" name="OptionButton設立時取締役37_Other">
          <controlPr defaultSize="0" autoLine="0" r:id="rId35">
            <anchor moveWithCells="1" sizeWithCells="1">
              <from>
                <xdr:col>2</xdr:col>
                <xdr:colOff>1343025</xdr:colOff>
                <xdr:row>424</xdr:row>
                <xdr:rowOff>9525</xdr:rowOff>
              </from>
              <to>
                <xdr:col>2</xdr:col>
                <xdr:colOff>4086225</xdr:colOff>
                <xdr:row>424</xdr:row>
                <xdr:rowOff>371475</xdr:rowOff>
              </to>
            </anchor>
          </controlPr>
        </control>
      </mc:Choice>
      <mc:Fallback>
        <control shapeId="1098" r:id="rId94" name="OptionButton設立時取締役37_Other"/>
      </mc:Fallback>
    </mc:AlternateContent>
    <mc:AlternateContent xmlns:mc="http://schemas.openxmlformats.org/markup-compatibility/2006">
      <mc:Choice Requires="x14">
        <control shapeId="1099" r:id="rId95" name="OptionButton設立時取締役38_Japan">
          <controlPr defaultSize="0" autoLine="0" r:id="rId24">
            <anchor moveWithCells="1" sizeWithCells="1">
              <from>
                <xdr:col>2</xdr:col>
                <xdr:colOff>1343025</xdr:colOff>
                <xdr:row>434</xdr:row>
                <xdr:rowOff>685800</xdr:rowOff>
              </from>
              <to>
                <xdr:col>2</xdr:col>
                <xdr:colOff>4086225</xdr:colOff>
                <xdr:row>434</xdr:row>
                <xdr:rowOff>1038225</xdr:rowOff>
              </to>
            </anchor>
          </controlPr>
        </control>
      </mc:Choice>
      <mc:Fallback>
        <control shapeId="1099" r:id="rId95" name="OptionButton設立時取締役38_Japan"/>
      </mc:Fallback>
    </mc:AlternateContent>
    <mc:AlternateContent xmlns:mc="http://schemas.openxmlformats.org/markup-compatibility/2006">
      <mc:Choice Requires="x14">
        <control shapeId="1100" r:id="rId96" name="OptionButton設立時取締役38_Other">
          <controlPr defaultSize="0" autoLine="0" r:id="rId35">
            <anchor moveWithCells="1" sizeWithCells="1">
              <from>
                <xdr:col>2</xdr:col>
                <xdr:colOff>1343025</xdr:colOff>
                <xdr:row>434</xdr:row>
                <xdr:rowOff>1038225</xdr:rowOff>
              </from>
              <to>
                <xdr:col>2</xdr:col>
                <xdr:colOff>4086225</xdr:colOff>
                <xdr:row>435</xdr:row>
                <xdr:rowOff>342900</xdr:rowOff>
              </to>
            </anchor>
          </controlPr>
        </control>
      </mc:Choice>
      <mc:Fallback>
        <control shapeId="1100" r:id="rId96" name="OptionButton設立時取締役38_Other"/>
      </mc:Fallback>
    </mc:AlternateContent>
    <mc:AlternateContent xmlns:mc="http://schemas.openxmlformats.org/markup-compatibility/2006">
      <mc:Choice Requires="x14">
        <control shapeId="1101" r:id="rId97" name="OptionButton設立時取締役39_Japan">
          <controlPr defaultSize="0" autoLine="0" r:id="rId31">
            <anchor moveWithCells="1" sizeWithCells="1">
              <from>
                <xdr:col>2</xdr:col>
                <xdr:colOff>1352550</xdr:colOff>
                <xdr:row>445</xdr:row>
                <xdr:rowOff>704850</xdr:rowOff>
              </from>
              <to>
                <xdr:col>2</xdr:col>
                <xdr:colOff>4095750</xdr:colOff>
                <xdr:row>446</xdr:row>
                <xdr:rowOff>9525</xdr:rowOff>
              </to>
            </anchor>
          </controlPr>
        </control>
      </mc:Choice>
      <mc:Fallback>
        <control shapeId="1101" r:id="rId97" name="OptionButton設立時取締役39_Japan"/>
      </mc:Fallback>
    </mc:AlternateContent>
    <mc:AlternateContent xmlns:mc="http://schemas.openxmlformats.org/markup-compatibility/2006">
      <mc:Choice Requires="x14">
        <control shapeId="1102" r:id="rId98" name="OptionButton設立時取締役39_Other">
          <controlPr defaultSize="0" autoLine="0" r:id="rId26">
            <anchor moveWithCells="1" sizeWithCells="1">
              <from>
                <xdr:col>2</xdr:col>
                <xdr:colOff>1362075</xdr:colOff>
                <xdr:row>445</xdr:row>
                <xdr:rowOff>1047750</xdr:rowOff>
              </from>
              <to>
                <xdr:col>2</xdr:col>
                <xdr:colOff>4095750</xdr:colOff>
                <xdr:row>446</xdr:row>
                <xdr:rowOff>352425</xdr:rowOff>
              </to>
            </anchor>
          </controlPr>
        </control>
      </mc:Choice>
      <mc:Fallback>
        <control shapeId="1102" r:id="rId98" name="OptionButton設立時取締役39_Other"/>
      </mc:Fallback>
    </mc:AlternateContent>
    <mc:AlternateContent xmlns:mc="http://schemas.openxmlformats.org/markup-compatibility/2006">
      <mc:Choice Requires="x14">
        <control shapeId="1103" r:id="rId99" name="OptionButton設立時取締役40_Japan">
          <controlPr defaultSize="0" autoLine="0" r:id="rId18">
            <anchor moveWithCells="1" sizeWithCells="1">
              <from>
                <xdr:col>2</xdr:col>
                <xdr:colOff>1343025</xdr:colOff>
                <xdr:row>456</xdr:row>
                <xdr:rowOff>695325</xdr:rowOff>
              </from>
              <to>
                <xdr:col>2</xdr:col>
                <xdr:colOff>4086225</xdr:colOff>
                <xdr:row>457</xdr:row>
                <xdr:rowOff>0</xdr:rowOff>
              </to>
            </anchor>
          </controlPr>
        </control>
      </mc:Choice>
      <mc:Fallback>
        <control shapeId="1103" r:id="rId99" name="OptionButton設立時取締役40_Japan"/>
      </mc:Fallback>
    </mc:AlternateContent>
    <mc:AlternateContent xmlns:mc="http://schemas.openxmlformats.org/markup-compatibility/2006">
      <mc:Choice Requires="x14">
        <control shapeId="1104" r:id="rId100" name="OptionButton設立時取締役40_Other">
          <controlPr defaultSize="0" autoLine="0" r:id="rId35">
            <anchor moveWithCells="1" sizeWithCells="1">
              <from>
                <xdr:col>2</xdr:col>
                <xdr:colOff>1343025</xdr:colOff>
                <xdr:row>456</xdr:row>
                <xdr:rowOff>1047750</xdr:rowOff>
              </from>
              <to>
                <xdr:col>2</xdr:col>
                <xdr:colOff>4086225</xdr:colOff>
                <xdr:row>457</xdr:row>
                <xdr:rowOff>352425</xdr:rowOff>
              </to>
            </anchor>
          </controlPr>
        </control>
      </mc:Choice>
      <mc:Fallback>
        <control shapeId="1104" r:id="rId100" name="OptionButton設立時取締役40_Other"/>
      </mc:Fallback>
    </mc:AlternateContent>
    <mc:AlternateContent xmlns:mc="http://schemas.openxmlformats.org/markup-compatibility/2006">
      <mc:Choice Requires="x14">
        <control shapeId="1105" r:id="rId101" name="OptionButton設立時取締役41_Japan">
          <controlPr defaultSize="0" autoLine="0" r:id="rId24">
            <anchor moveWithCells="1" sizeWithCells="1">
              <from>
                <xdr:col>2</xdr:col>
                <xdr:colOff>1343025</xdr:colOff>
                <xdr:row>467</xdr:row>
                <xdr:rowOff>685800</xdr:rowOff>
              </from>
              <to>
                <xdr:col>2</xdr:col>
                <xdr:colOff>4086225</xdr:colOff>
                <xdr:row>467</xdr:row>
                <xdr:rowOff>1038225</xdr:rowOff>
              </to>
            </anchor>
          </controlPr>
        </control>
      </mc:Choice>
      <mc:Fallback>
        <control shapeId="1105" r:id="rId101" name="OptionButton設立時取締役41_Japan"/>
      </mc:Fallback>
    </mc:AlternateContent>
    <mc:AlternateContent xmlns:mc="http://schemas.openxmlformats.org/markup-compatibility/2006">
      <mc:Choice Requires="x14">
        <control shapeId="1106" r:id="rId102" name="OptionButton設立時取締役41_Other">
          <controlPr defaultSize="0" autoLine="0" r:id="rId42">
            <anchor moveWithCells="1" sizeWithCells="1">
              <from>
                <xdr:col>2</xdr:col>
                <xdr:colOff>1343025</xdr:colOff>
                <xdr:row>467</xdr:row>
                <xdr:rowOff>1038225</xdr:rowOff>
              </from>
              <to>
                <xdr:col>2</xdr:col>
                <xdr:colOff>4086225</xdr:colOff>
                <xdr:row>468</xdr:row>
                <xdr:rowOff>342900</xdr:rowOff>
              </to>
            </anchor>
          </controlPr>
        </control>
      </mc:Choice>
      <mc:Fallback>
        <control shapeId="1106" r:id="rId102" name="OptionButton設立時取締役41_Other"/>
      </mc:Fallback>
    </mc:AlternateContent>
    <mc:AlternateContent xmlns:mc="http://schemas.openxmlformats.org/markup-compatibility/2006">
      <mc:Choice Requires="x14">
        <control shapeId="1107" r:id="rId103" name="OptionButton設立時取締役42_Japan">
          <controlPr defaultSize="0" autoLine="0" r:id="rId24">
            <anchor moveWithCells="1" sizeWithCells="1">
              <from>
                <xdr:col>2</xdr:col>
                <xdr:colOff>1343025</xdr:colOff>
                <xdr:row>478</xdr:row>
                <xdr:rowOff>685800</xdr:rowOff>
              </from>
              <to>
                <xdr:col>2</xdr:col>
                <xdr:colOff>4086225</xdr:colOff>
                <xdr:row>478</xdr:row>
                <xdr:rowOff>1038225</xdr:rowOff>
              </to>
            </anchor>
          </controlPr>
        </control>
      </mc:Choice>
      <mc:Fallback>
        <control shapeId="1107" r:id="rId103" name="OptionButton設立時取締役42_Japan"/>
      </mc:Fallback>
    </mc:AlternateContent>
    <mc:AlternateContent xmlns:mc="http://schemas.openxmlformats.org/markup-compatibility/2006">
      <mc:Choice Requires="x14">
        <control shapeId="1108" r:id="rId104" name="OptionButton設立時取締役42_Other">
          <controlPr defaultSize="0" autoLine="0" r:id="rId35">
            <anchor moveWithCells="1" sizeWithCells="1">
              <from>
                <xdr:col>2</xdr:col>
                <xdr:colOff>1343025</xdr:colOff>
                <xdr:row>478</xdr:row>
                <xdr:rowOff>1038225</xdr:rowOff>
              </from>
              <to>
                <xdr:col>2</xdr:col>
                <xdr:colOff>4086225</xdr:colOff>
                <xdr:row>479</xdr:row>
                <xdr:rowOff>342900</xdr:rowOff>
              </to>
            </anchor>
          </controlPr>
        </control>
      </mc:Choice>
      <mc:Fallback>
        <control shapeId="1108" r:id="rId104" name="OptionButton設立時取締役42_Other"/>
      </mc:Fallback>
    </mc:AlternateContent>
    <mc:AlternateContent xmlns:mc="http://schemas.openxmlformats.org/markup-compatibility/2006">
      <mc:Choice Requires="x14">
        <control shapeId="1109" r:id="rId105" name="OptionButton設立時取締役43_Japan">
          <controlPr defaultSize="0" autoLine="0" r:id="rId28">
            <anchor moveWithCells="1" sizeWithCells="1">
              <from>
                <xdr:col>2</xdr:col>
                <xdr:colOff>1333500</xdr:colOff>
                <xdr:row>489</xdr:row>
                <xdr:rowOff>685800</xdr:rowOff>
              </from>
              <to>
                <xdr:col>2</xdr:col>
                <xdr:colOff>4076700</xdr:colOff>
                <xdr:row>489</xdr:row>
                <xdr:rowOff>1038225</xdr:rowOff>
              </to>
            </anchor>
          </controlPr>
        </control>
      </mc:Choice>
      <mc:Fallback>
        <control shapeId="1109" r:id="rId105" name="OptionButton設立時取締役43_Japan"/>
      </mc:Fallback>
    </mc:AlternateContent>
    <mc:AlternateContent xmlns:mc="http://schemas.openxmlformats.org/markup-compatibility/2006">
      <mc:Choice Requires="x14">
        <control shapeId="1110" r:id="rId106" name="OptionButton設立時取締役43_Other">
          <controlPr defaultSize="0" autoLine="0" r:id="rId42">
            <anchor moveWithCells="1" sizeWithCells="1">
              <from>
                <xdr:col>2</xdr:col>
                <xdr:colOff>1333500</xdr:colOff>
                <xdr:row>489</xdr:row>
                <xdr:rowOff>1038225</xdr:rowOff>
              </from>
              <to>
                <xdr:col>2</xdr:col>
                <xdr:colOff>4076700</xdr:colOff>
                <xdr:row>490</xdr:row>
                <xdr:rowOff>342900</xdr:rowOff>
              </to>
            </anchor>
          </controlPr>
        </control>
      </mc:Choice>
      <mc:Fallback>
        <control shapeId="1110" r:id="rId106" name="OptionButton設立時取締役43_Other"/>
      </mc:Fallback>
    </mc:AlternateContent>
    <mc:AlternateContent xmlns:mc="http://schemas.openxmlformats.org/markup-compatibility/2006">
      <mc:Choice Requires="x14">
        <control shapeId="1111" r:id="rId107" name="OptionButton設立時取締役44_Japan">
          <controlPr defaultSize="0" autoLine="0" r:id="rId28">
            <anchor moveWithCells="1" sizeWithCells="1">
              <from>
                <xdr:col>2</xdr:col>
                <xdr:colOff>1333500</xdr:colOff>
                <xdr:row>500</xdr:row>
                <xdr:rowOff>685800</xdr:rowOff>
              </from>
              <to>
                <xdr:col>2</xdr:col>
                <xdr:colOff>4076700</xdr:colOff>
                <xdr:row>500</xdr:row>
                <xdr:rowOff>1038225</xdr:rowOff>
              </to>
            </anchor>
          </controlPr>
        </control>
      </mc:Choice>
      <mc:Fallback>
        <control shapeId="1111" r:id="rId107" name="OptionButton設立時取締役44_Japan"/>
      </mc:Fallback>
    </mc:AlternateContent>
    <mc:AlternateContent xmlns:mc="http://schemas.openxmlformats.org/markup-compatibility/2006">
      <mc:Choice Requires="x14">
        <control shapeId="1112" r:id="rId108" name="OptionButton設立時取締役44_Other">
          <controlPr defaultSize="0" autoLine="0" r:id="rId35">
            <anchor moveWithCells="1" sizeWithCells="1">
              <from>
                <xdr:col>2</xdr:col>
                <xdr:colOff>1333500</xdr:colOff>
                <xdr:row>500</xdr:row>
                <xdr:rowOff>1038225</xdr:rowOff>
              </from>
              <to>
                <xdr:col>2</xdr:col>
                <xdr:colOff>4076700</xdr:colOff>
                <xdr:row>501</xdr:row>
                <xdr:rowOff>342900</xdr:rowOff>
              </to>
            </anchor>
          </controlPr>
        </control>
      </mc:Choice>
      <mc:Fallback>
        <control shapeId="1112" r:id="rId108" name="OptionButton設立時取締役44_Other"/>
      </mc:Fallback>
    </mc:AlternateContent>
    <mc:AlternateContent xmlns:mc="http://schemas.openxmlformats.org/markup-compatibility/2006">
      <mc:Choice Requires="x14">
        <control shapeId="1113" r:id="rId109" name="OptionButton設立時取締役45_Japan">
          <controlPr defaultSize="0" autoLine="0" r:id="rId18">
            <anchor moveWithCells="1" sizeWithCells="1">
              <from>
                <xdr:col>2</xdr:col>
                <xdr:colOff>1343025</xdr:colOff>
                <xdr:row>511</xdr:row>
                <xdr:rowOff>695325</xdr:rowOff>
              </from>
              <to>
                <xdr:col>2</xdr:col>
                <xdr:colOff>4086225</xdr:colOff>
                <xdr:row>512</xdr:row>
                <xdr:rowOff>0</xdr:rowOff>
              </to>
            </anchor>
          </controlPr>
        </control>
      </mc:Choice>
      <mc:Fallback>
        <control shapeId="1113" r:id="rId109" name="OptionButton設立時取締役45_Japan"/>
      </mc:Fallback>
    </mc:AlternateContent>
    <mc:AlternateContent xmlns:mc="http://schemas.openxmlformats.org/markup-compatibility/2006">
      <mc:Choice Requires="x14">
        <control shapeId="1114" r:id="rId110" name="OptionButton設立時取締役45_Other">
          <controlPr defaultSize="0" autoLine="0" r:id="rId42">
            <anchor moveWithCells="1" sizeWithCells="1">
              <from>
                <xdr:col>2</xdr:col>
                <xdr:colOff>1343025</xdr:colOff>
                <xdr:row>511</xdr:row>
                <xdr:rowOff>1047750</xdr:rowOff>
              </from>
              <to>
                <xdr:col>2</xdr:col>
                <xdr:colOff>4086225</xdr:colOff>
                <xdr:row>512</xdr:row>
                <xdr:rowOff>352425</xdr:rowOff>
              </to>
            </anchor>
          </controlPr>
        </control>
      </mc:Choice>
      <mc:Fallback>
        <control shapeId="1114" r:id="rId110" name="OptionButton設立時取締役45_Other"/>
      </mc:Fallback>
    </mc:AlternateContent>
    <mc:AlternateContent xmlns:mc="http://schemas.openxmlformats.org/markup-compatibility/2006">
      <mc:Choice Requires="x14">
        <control shapeId="1115" r:id="rId111" name="OptionButton設立時取締役46_Japan">
          <controlPr defaultSize="0" autoLine="0" r:id="rId31">
            <anchor moveWithCells="1" sizeWithCells="1">
              <from>
                <xdr:col>2</xdr:col>
                <xdr:colOff>1343025</xdr:colOff>
                <xdr:row>522</xdr:row>
                <xdr:rowOff>695325</xdr:rowOff>
              </from>
              <to>
                <xdr:col>2</xdr:col>
                <xdr:colOff>4086225</xdr:colOff>
                <xdr:row>523</xdr:row>
                <xdr:rowOff>0</xdr:rowOff>
              </to>
            </anchor>
          </controlPr>
        </control>
      </mc:Choice>
      <mc:Fallback>
        <control shapeId="1115" r:id="rId111" name="OptionButton設立時取締役46_Japan"/>
      </mc:Fallback>
    </mc:AlternateContent>
    <mc:AlternateContent xmlns:mc="http://schemas.openxmlformats.org/markup-compatibility/2006">
      <mc:Choice Requires="x14">
        <control shapeId="1116" r:id="rId112" name="OptionButton設立時取締役46_Other">
          <controlPr defaultSize="0" autoLine="0" r:id="rId42">
            <anchor moveWithCells="1" sizeWithCells="1">
              <from>
                <xdr:col>2</xdr:col>
                <xdr:colOff>1343025</xdr:colOff>
                <xdr:row>522</xdr:row>
                <xdr:rowOff>1047750</xdr:rowOff>
              </from>
              <to>
                <xdr:col>2</xdr:col>
                <xdr:colOff>4086225</xdr:colOff>
                <xdr:row>523</xdr:row>
                <xdr:rowOff>352425</xdr:rowOff>
              </to>
            </anchor>
          </controlPr>
        </control>
      </mc:Choice>
      <mc:Fallback>
        <control shapeId="1116" r:id="rId112" name="OptionButton設立時取締役46_Other"/>
      </mc:Fallback>
    </mc:AlternateContent>
    <mc:AlternateContent xmlns:mc="http://schemas.openxmlformats.org/markup-compatibility/2006">
      <mc:Choice Requires="x14">
        <control shapeId="1117" r:id="rId113" name="OptionButton設立時取締役47_Japan">
          <controlPr defaultSize="0" autoLine="0" r:id="rId18">
            <anchor moveWithCells="1" sizeWithCells="1">
              <from>
                <xdr:col>2</xdr:col>
                <xdr:colOff>1343025</xdr:colOff>
                <xdr:row>533</xdr:row>
                <xdr:rowOff>704850</xdr:rowOff>
              </from>
              <to>
                <xdr:col>2</xdr:col>
                <xdr:colOff>4086225</xdr:colOff>
                <xdr:row>534</xdr:row>
                <xdr:rowOff>9525</xdr:rowOff>
              </to>
            </anchor>
          </controlPr>
        </control>
      </mc:Choice>
      <mc:Fallback>
        <control shapeId="1117" r:id="rId113" name="OptionButton設立時取締役47_Japan"/>
      </mc:Fallback>
    </mc:AlternateContent>
    <mc:AlternateContent xmlns:mc="http://schemas.openxmlformats.org/markup-compatibility/2006">
      <mc:Choice Requires="x14">
        <control shapeId="1118" r:id="rId114" name="OptionButton設立時取締役47_Other">
          <controlPr defaultSize="0" autoLine="0" r:id="rId35">
            <anchor moveWithCells="1" sizeWithCells="1">
              <from>
                <xdr:col>2</xdr:col>
                <xdr:colOff>1343025</xdr:colOff>
                <xdr:row>533</xdr:row>
                <xdr:rowOff>1047750</xdr:rowOff>
              </from>
              <to>
                <xdr:col>2</xdr:col>
                <xdr:colOff>4086225</xdr:colOff>
                <xdr:row>534</xdr:row>
                <xdr:rowOff>352425</xdr:rowOff>
              </to>
            </anchor>
          </controlPr>
        </control>
      </mc:Choice>
      <mc:Fallback>
        <control shapeId="1118" r:id="rId114" name="OptionButton設立時取締役47_Other"/>
      </mc:Fallback>
    </mc:AlternateContent>
    <mc:AlternateContent xmlns:mc="http://schemas.openxmlformats.org/markup-compatibility/2006">
      <mc:Choice Requires="x14">
        <control shapeId="1119" r:id="rId115" name="OptionButton設立時取締役48_Japan">
          <controlPr defaultSize="0" autoLine="0" r:id="rId31">
            <anchor moveWithCells="1" sizeWithCells="1">
              <from>
                <xdr:col>2</xdr:col>
                <xdr:colOff>1343025</xdr:colOff>
                <xdr:row>544</xdr:row>
                <xdr:rowOff>695325</xdr:rowOff>
              </from>
              <to>
                <xdr:col>2</xdr:col>
                <xdr:colOff>4086225</xdr:colOff>
                <xdr:row>545</xdr:row>
                <xdr:rowOff>0</xdr:rowOff>
              </to>
            </anchor>
          </controlPr>
        </control>
      </mc:Choice>
      <mc:Fallback>
        <control shapeId="1119" r:id="rId115" name="OptionButton設立時取締役48_Japan"/>
      </mc:Fallback>
    </mc:AlternateContent>
    <mc:AlternateContent xmlns:mc="http://schemas.openxmlformats.org/markup-compatibility/2006">
      <mc:Choice Requires="x14">
        <control shapeId="1120" r:id="rId116" name="OptionButton設立時取締役48_Other">
          <controlPr defaultSize="0" autoLine="0" r:id="rId42">
            <anchor moveWithCells="1" sizeWithCells="1">
              <from>
                <xdr:col>2</xdr:col>
                <xdr:colOff>1343025</xdr:colOff>
                <xdr:row>544</xdr:row>
                <xdr:rowOff>1047750</xdr:rowOff>
              </from>
              <to>
                <xdr:col>2</xdr:col>
                <xdr:colOff>4086225</xdr:colOff>
                <xdr:row>545</xdr:row>
                <xdr:rowOff>352425</xdr:rowOff>
              </to>
            </anchor>
          </controlPr>
        </control>
      </mc:Choice>
      <mc:Fallback>
        <control shapeId="1120" r:id="rId116" name="OptionButton設立時取締役48_Other"/>
      </mc:Fallback>
    </mc:AlternateContent>
    <mc:AlternateContent xmlns:mc="http://schemas.openxmlformats.org/markup-compatibility/2006">
      <mc:Choice Requires="x14">
        <control shapeId="1121" r:id="rId117" name="OptionButton設立時取締役49_Japan">
          <controlPr defaultSize="0" autoLine="0" r:id="rId31">
            <anchor moveWithCells="1" sizeWithCells="1">
              <from>
                <xdr:col>2</xdr:col>
                <xdr:colOff>1343025</xdr:colOff>
                <xdr:row>555</xdr:row>
                <xdr:rowOff>695325</xdr:rowOff>
              </from>
              <to>
                <xdr:col>2</xdr:col>
                <xdr:colOff>4086225</xdr:colOff>
                <xdr:row>556</xdr:row>
                <xdr:rowOff>0</xdr:rowOff>
              </to>
            </anchor>
          </controlPr>
        </control>
      </mc:Choice>
      <mc:Fallback>
        <control shapeId="1121" r:id="rId117" name="OptionButton設立時取締役49_Japan"/>
      </mc:Fallback>
    </mc:AlternateContent>
    <mc:AlternateContent xmlns:mc="http://schemas.openxmlformats.org/markup-compatibility/2006">
      <mc:Choice Requires="x14">
        <control shapeId="1122" r:id="rId118" name="OptionButton設立時取締役49_Other">
          <controlPr defaultSize="0" autoLine="0" r:id="rId35">
            <anchor moveWithCells="1" sizeWithCells="1">
              <from>
                <xdr:col>2</xdr:col>
                <xdr:colOff>1343025</xdr:colOff>
                <xdr:row>555</xdr:row>
                <xdr:rowOff>1047750</xdr:rowOff>
              </from>
              <to>
                <xdr:col>2</xdr:col>
                <xdr:colOff>4086225</xdr:colOff>
                <xdr:row>556</xdr:row>
                <xdr:rowOff>352425</xdr:rowOff>
              </to>
            </anchor>
          </controlPr>
        </control>
      </mc:Choice>
      <mc:Fallback>
        <control shapeId="1122" r:id="rId118" name="OptionButton設立時取締役49_Other"/>
      </mc:Fallback>
    </mc:AlternateContent>
    <mc:AlternateContent xmlns:mc="http://schemas.openxmlformats.org/markup-compatibility/2006">
      <mc:Choice Requires="x14">
        <control shapeId="1124" r:id="rId119" name="OptionButton設立時取締役50_Japan">
          <controlPr defaultSize="0" autoLine="0" r:id="rId18">
            <anchor moveWithCells="1" sizeWithCells="1">
              <from>
                <xdr:col>2</xdr:col>
                <xdr:colOff>1343025</xdr:colOff>
                <xdr:row>566</xdr:row>
                <xdr:rowOff>695325</xdr:rowOff>
              </from>
              <to>
                <xdr:col>2</xdr:col>
                <xdr:colOff>4086225</xdr:colOff>
                <xdr:row>567</xdr:row>
                <xdr:rowOff>0</xdr:rowOff>
              </to>
            </anchor>
          </controlPr>
        </control>
      </mc:Choice>
      <mc:Fallback>
        <control shapeId="1124" r:id="rId119" name="OptionButton設立時取締役50_Japan"/>
      </mc:Fallback>
    </mc:AlternateContent>
    <mc:AlternateContent xmlns:mc="http://schemas.openxmlformats.org/markup-compatibility/2006">
      <mc:Choice Requires="x14">
        <control shapeId="1125" r:id="rId120" name="OptionButton設立時取締役50_Other">
          <controlPr defaultSize="0" autoLine="0" r:id="rId42">
            <anchor moveWithCells="1" sizeWithCells="1">
              <from>
                <xdr:col>2</xdr:col>
                <xdr:colOff>1343025</xdr:colOff>
                <xdr:row>566</xdr:row>
                <xdr:rowOff>1047750</xdr:rowOff>
              </from>
              <to>
                <xdr:col>2</xdr:col>
                <xdr:colOff>4086225</xdr:colOff>
                <xdr:row>567</xdr:row>
                <xdr:rowOff>352425</xdr:rowOff>
              </to>
            </anchor>
          </controlPr>
        </control>
      </mc:Choice>
      <mc:Fallback>
        <control shapeId="1125" r:id="rId120" name="OptionButton設立時取締役50_Other"/>
      </mc:Fallback>
    </mc:AlternateContent>
    <mc:AlternateContent xmlns:mc="http://schemas.openxmlformats.org/markup-compatibility/2006">
      <mc:Choice Requires="x14">
        <control shapeId="1127" r:id="rId121" name="OptionButton発起人1_Japan">
          <controlPr defaultSize="0" autoLine="0" r:id="rId122">
            <anchor moveWithCells="1" sizeWithCells="1">
              <from>
                <xdr:col>2</xdr:col>
                <xdr:colOff>1323975</xdr:colOff>
                <xdr:row>594</xdr:row>
                <xdr:rowOff>685800</xdr:rowOff>
              </from>
              <to>
                <xdr:col>2</xdr:col>
                <xdr:colOff>4086225</xdr:colOff>
                <xdr:row>594</xdr:row>
                <xdr:rowOff>1038225</xdr:rowOff>
              </to>
            </anchor>
          </controlPr>
        </control>
      </mc:Choice>
      <mc:Fallback>
        <control shapeId="1127" r:id="rId121" name="OptionButton発起人1_Japan"/>
      </mc:Fallback>
    </mc:AlternateContent>
    <mc:AlternateContent xmlns:mc="http://schemas.openxmlformats.org/markup-compatibility/2006">
      <mc:Choice Requires="x14">
        <control shapeId="1128" r:id="rId123" name="OptionButton発起人1_Other">
          <controlPr defaultSize="0" autoLine="0" r:id="rId124">
            <anchor moveWithCells="1" sizeWithCells="1">
              <from>
                <xdr:col>2</xdr:col>
                <xdr:colOff>1323975</xdr:colOff>
                <xdr:row>594</xdr:row>
                <xdr:rowOff>1028700</xdr:rowOff>
              </from>
              <to>
                <xdr:col>2</xdr:col>
                <xdr:colOff>4086225</xdr:colOff>
                <xdr:row>595</xdr:row>
                <xdr:rowOff>333375</xdr:rowOff>
              </to>
            </anchor>
          </controlPr>
        </control>
      </mc:Choice>
      <mc:Fallback>
        <control shapeId="1128" r:id="rId123" name="OptionButton発起人1_Other"/>
      </mc:Fallback>
    </mc:AlternateContent>
    <mc:AlternateContent xmlns:mc="http://schemas.openxmlformats.org/markup-compatibility/2006">
      <mc:Choice Requires="x14">
        <control shapeId="1129" r:id="rId125" name="OptionButton発起人2_Japan">
          <controlPr defaultSize="0" autoLine="0" r:id="rId10">
            <anchor moveWithCells="1" sizeWithCells="1">
              <from>
                <xdr:col>2</xdr:col>
                <xdr:colOff>1323975</xdr:colOff>
                <xdr:row>614</xdr:row>
                <xdr:rowOff>695325</xdr:rowOff>
              </from>
              <to>
                <xdr:col>2</xdr:col>
                <xdr:colOff>4086225</xdr:colOff>
                <xdr:row>615</xdr:row>
                <xdr:rowOff>0</xdr:rowOff>
              </to>
            </anchor>
          </controlPr>
        </control>
      </mc:Choice>
      <mc:Fallback>
        <control shapeId="1129" r:id="rId125" name="OptionButton発起人2_Japan"/>
      </mc:Fallback>
    </mc:AlternateContent>
    <mc:AlternateContent xmlns:mc="http://schemas.openxmlformats.org/markup-compatibility/2006">
      <mc:Choice Requires="x14">
        <control shapeId="1130" r:id="rId126" name="OptionButton発起人2_Other">
          <controlPr defaultSize="0" autoLine="0" r:id="rId127">
            <anchor moveWithCells="1" sizeWithCells="1">
              <from>
                <xdr:col>2</xdr:col>
                <xdr:colOff>1323975</xdr:colOff>
                <xdr:row>614</xdr:row>
                <xdr:rowOff>1038225</xdr:rowOff>
              </from>
              <to>
                <xdr:col>2</xdr:col>
                <xdr:colOff>4086225</xdr:colOff>
                <xdr:row>615</xdr:row>
                <xdr:rowOff>352425</xdr:rowOff>
              </to>
            </anchor>
          </controlPr>
        </control>
      </mc:Choice>
      <mc:Fallback>
        <control shapeId="1130" r:id="rId126" name="OptionButton発起人2_Other"/>
      </mc:Fallback>
    </mc:AlternateContent>
    <mc:AlternateContent xmlns:mc="http://schemas.openxmlformats.org/markup-compatibility/2006">
      <mc:Choice Requires="x14">
        <control shapeId="1131" r:id="rId128" name="OptionButton発起人3_Japan">
          <controlPr defaultSize="0" autoLine="0" r:id="rId14">
            <anchor moveWithCells="1" sizeWithCells="1">
              <from>
                <xdr:col>2</xdr:col>
                <xdr:colOff>1304925</xdr:colOff>
                <xdr:row>634</xdr:row>
                <xdr:rowOff>695325</xdr:rowOff>
              </from>
              <to>
                <xdr:col>2</xdr:col>
                <xdr:colOff>4067175</xdr:colOff>
                <xdr:row>635</xdr:row>
                <xdr:rowOff>0</xdr:rowOff>
              </to>
            </anchor>
          </controlPr>
        </control>
      </mc:Choice>
      <mc:Fallback>
        <control shapeId="1131" r:id="rId128" name="OptionButton発起人3_Japan"/>
      </mc:Fallback>
    </mc:AlternateContent>
    <mc:AlternateContent xmlns:mc="http://schemas.openxmlformats.org/markup-compatibility/2006">
      <mc:Choice Requires="x14">
        <control shapeId="1132" r:id="rId129" name="OptionButton発起人3_Other">
          <controlPr defaultSize="0" autoLine="0" r:id="rId124">
            <anchor moveWithCells="1" sizeWithCells="1">
              <from>
                <xdr:col>2</xdr:col>
                <xdr:colOff>1304925</xdr:colOff>
                <xdr:row>635</xdr:row>
                <xdr:rowOff>0</xdr:rowOff>
              </from>
              <to>
                <xdr:col>2</xdr:col>
                <xdr:colOff>4067175</xdr:colOff>
                <xdr:row>635</xdr:row>
                <xdr:rowOff>361950</xdr:rowOff>
              </to>
            </anchor>
          </controlPr>
        </control>
      </mc:Choice>
      <mc:Fallback>
        <control shapeId="1132" r:id="rId129" name="OptionButton発起人3_Other"/>
      </mc:Fallback>
    </mc:AlternateContent>
    <mc:AlternateContent xmlns:mc="http://schemas.openxmlformats.org/markup-compatibility/2006">
      <mc:Choice Requires="x14">
        <control shapeId="1146" r:id="rId130" name="OptionButton監査役_Japan">
          <controlPr defaultSize="0" autoLine="0" r:id="rId14">
            <anchor moveWithCells="1" sizeWithCells="1">
              <from>
                <xdr:col>2</xdr:col>
                <xdr:colOff>1333500</xdr:colOff>
                <xdr:row>579</xdr:row>
                <xdr:rowOff>704850</xdr:rowOff>
              </from>
              <to>
                <xdr:col>2</xdr:col>
                <xdr:colOff>4095750</xdr:colOff>
                <xdr:row>580</xdr:row>
                <xdr:rowOff>9525</xdr:rowOff>
              </to>
            </anchor>
          </controlPr>
        </control>
      </mc:Choice>
      <mc:Fallback>
        <control shapeId="1146" r:id="rId130" name="OptionButton監査役_Japan"/>
      </mc:Fallback>
    </mc:AlternateContent>
    <mc:AlternateContent xmlns:mc="http://schemas.openxmlformats.org/markup-compatibility/2006">
      <mc:Choice Requires="x14">
        <control shapeId="1147" r:id="rId131" name="OptionButton監査役_Other">
          <controlPr defaultSize="0" autoLine="0" r:id="rId8">
            <anchor moveWithCells="1" sizeWithCells="1">
              <from>
                <xdr:col>2</xdr:col>
                <xdr:colOff>1333500</xdr:colOff>
                <xdr:row>580</xdr:row>
                <xdr:rowOff>9525</xdr:rowOff>
              </from>
              <to>
                <xdr:col>2</xdr:col>
                <xdr:colOff>4095750</xdr:colOff>
                <xdr:row>580</xdr:row>
                <xdr:rowOff>371475</xdr:rowOff>
              </to>
            </anchor>
          </controlPr>
        </control>
      </mc:Choice>
      <mc:Fallback>
        <control shapeId="1147" r:id="rId131" name="OptionButton監査役_Other"/>
      </mc:Fallback>
    </mc:AlternateContent>
  </control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3000000}">
          <x14:formula1>
            <xm:f>work!$K$3:$K$18</xm:f>
          </x14:formula1>
          <xm:sqref>E663</xm:sqref>
        </x14:dataValidation>
        <x14:dataValidation type="list" allowBlank="1" showInputMessage="1" showErrorMessage="1" xr:uid="{00000000-0002-0000-0000-000004000000}">
          <x14:formula1>
            <xm:f>work!$J$3:$J$5751</xm:f>
          </x14:formula1>
          <xm:sqref>F63 F52 F569 F617 F41 F547 F15 F597 F107 F637 F657 F85 F96 F129 F140 F118 F151 F162 F173 F184 F195 F206 F217 F228 F239 F250 F261 F272 F283 F294 F305 F316 F327 F338 F349 F360 F371 F382 F393 F404 F415 F426 F437 F448 F459 F470 F481 F492 F503 F514 F525 F536 F558 F74 F582</xm:sqref>
        </x14:dataValidation>
        <x14:dataValidation type="list" allowBlank="1" showInputMessage="1" showErrorMessage="1" xr:uid="{00000000-0002-0000-0000-000005000000}">
          <x14:formula1>
            <xm:f>work!$I$3:$I$945</xm:f>
          </x14:formula1>
          <xm:sqref>E63 E52 E569 E617 E41 E547 E15 E597 E107 E637 E657 E85 E96 E129 E140 E118 E151 E162 E173 E184 E195 E206 E217 E228 E239 E250 E261 E272 E283 E294 E305 E316 E327 E338 E349 E360 E371 E382 E393 E404 E415 E426 E437 E448 E459 E470 E481 E492 E503 E514 E525 E536 E558 E74 E582</xm:sqref>
        </x14:dataValidation>
        <x14:dataValidation type="list" allowBlank="1" showInputMessage="1" showErrorMessage="1" xr:uid="{00000000-0002-0000-0000-000006000000}">
          <x14:formula1>
            <xm:f>work!$U$3:$U$5</xm:f>
          </x14:formula1>
          <xm:sqref>E605:F605 E645:F645 E625:F625</xm:sqref>
        </x14:dataValidation>
        <x14:dataValidation type="list" allowBlank="1" showInputMessage="1" showErrorMessage="1" xr:uid="{00000000-0002-0000-0000-000007000000}">
          <x14:formula1>
            <xm:f>work!$V$3:$V$6</xm:f>
          </x14:formula1>
          <xm:sqref>E608:F608 E648:F648 E628:F628</xm:sqref>
        </x14:dataValidation>
        <x14:dataValidation type="list" allowBlank="1" showInputMessage="1" showErrorMessage="1" xr:uid="{00000000-0002-0000-0000-000008000000}">
          <x14:formula1>
            <xm:f>work!$W$3:$W$6</xm:f>
          </x14:formula1>
          <xm:sqref>E610:F610 E650:F650 E630:F630</xm:sqref>
        </x14:dataValidation>
        <x14:dataValidation type="list" allowBlank="1" showInputMessage="1" showErrorMessage="1" xr:uid="{00000000-0002-0000-0000-000009000000}">
          <x14:formula1>
            <xm:f>work!$Y$3:$Y$5</xm:f>
          </x14:formula1>
          <xm:sqref>E611:F611 E651:F651 E631:F631</xm:sqref>
        </x14:dataValidation>
        <x14:dataValidation type="list" allowBlank="1" showInputMessage="1" showErrorMessage="1" xr:uid="{00000000-0002-0000-0000-00000A000000}">
          <x14:formula1>
            <xm:f>work!$M$3:$M$83</xm:f>
          </x14:formula1>
          <xm:sqref>E786</xm:sqref>
        </x14:dataValidation>
        <x14:dataValidation type="list" allowBlank="1" showInputMessage="1" showErrorMessage="1" xr:uid="{00000000-0002-0000-0000-00000B000000}">
          <x14:formula1>
            <xm:f>work!$AH$3:$AH$14</xm:f>
          </x14:formula1>
          <xm:sqref>E674 E676 E678 E680 E682 E684 E686 E688 E690 E692 E694 E696 E698 E700 E702 E704 E706 E708 E710 E712 E714 E716 E718 E720 E722 E724 E726 E728 E730 E732 E734 E736 E738 E740 E742 E744 E746 E748 E750 E752 E754 E756 E758 E760 E762 E764 E766 E768 E770 E772</xm:sqref>
        </x14:dataValidation>
        <x14:dataValidation type="list" allowBlank="1" showInputMessage="1" showErrorMessage="1" xr:uid="{00000000-0002-0000-0000-00000C000000}">
          <x14:formula1>
            <xm:f>work!$AY$3:$AY$4</xm:f>
          </x14:formula1>
          <xm:sqref>E777:F777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CA177"/>
  <sheetViews>
    <sheetView showGridLines="0" view="pageBreakPreview" topLeftCell="B1" zoomScale="140" zoomScaleNormal="100" zoomScaleSheetLayoutView="140" workbookViewId="0">
      <selection activeCell="B1" sqref="B1"/>
    </sheetView>
  </sheetViews>
  <sheetFormatPr defaultColWidth="9" defaultRowHeight="13.5" x14ac:dyDescent="0.15"/>
  <cols>
    <col min="1" max="1" width="0.625" style="14" hidden="1" customWidth="1"/>
    <col min="2" max="22" width="1.5" style="14" customWidth="1"/>
    <col min="23" max="23" width="1.875" style="14" customWidth="1"/>
    <col min="24" max="58" width="1.5" style="14" customWidth="1"/>
    <col min="59" max="79" width="2" style="14" customWidth="1"/>
    <col min="80" max="16384" width="9" style="14"/>
  </cols>
  <sheetData>
    <row r="1" spans="1:79" ht="6.4" customHeight="1" x14ac:dyDescent="0.1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row>
    <row r="2" spans="1:79" ht="7.9" customHeight="1" x14ac:dyDescent="0.15">
      <c r="A2" s="613" t="s">
        <v>6173</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3"/>
      <c r="AS2" s="613"/>
      <c r="AT2" s="613"/>
      <c r="AU2" s="613"/>
      <c r="AV2" s="613"/>
      <c r="AW2" s="613"/>
      <c r="AX2" s="613"/>
      <c r="AY2" s="613"/>
      <c r="AZ2" s="613"/>
      <c r="BA2" s="613"/>
      <c r="BB2" s="613"/>
      <c r="BC2" s="613"/>
      <c r="BD2" s="613"/>
      <c r="BE2" s="613"/>
      <c r="BF2" s="13"/>
      <c r="BG2" s="13"/>
      <c r="BH2" s="13"/>
      <c r="BI2" s="13"/>
      <c r="BJ2" s="13"/>
      <c r="BK2" s="13"/>
      <c r="BL2" s="13"/>
      <c r="BM2" s="13"/>
      <c r="BN2" s="13"/>
      <c r="BO2" s="13"/>
      <c r="BP2" s="13"/>
      <c r="BQ2" s="13"/>
      <c r="BR2" s="13"/>
      <c r="BS2" s="13"/>
      <c r="BT2" s="13"/>
      <c r="BU2" s="13"/>
      <c r="BV2" s="13"/>
      <c r="BW2" s="13"/>
      <c r="BX2" s="13"/>
      <c r="BY2" s="13"/>
      <c r="BZ2" s="13"/>
      <c r="CA2" s="13"/>
    </row>
    <row r="3" spans="1:79" ht="7.9" customHeight="1" x14ac:dyDescent="0.15">
      <c r="A3" s="613"/>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3"/>
      <c r="BB3" s="613"/>
      <c r="BC3" s="613"/>
      <c r="BD3" s="613"/>
      <c r="BE3" s="613"/>
      <c r="BF3" s="13"/>
      <c r="BG3" s="13"/>
      <c r="BH3" s="13"/>
      <c r="BI3" s="13"/>
      <c r="BJ3" s="13"/>
      <c r="BK3" s="13"/>
      <c r="BL3" s="13"/>
      <c r="BM3" s="13"/>
      <c r="BN3" s="13"/>
      <c r="BO3" s="13"/>
      <c r="BP3" s="13"/>
      <c r="BQ3" s="13"/>
      <c r="BR3" s="13"/>
      <c r="BS3" s="13"/>
      <c r="BT3" s="13"/>
      <c r="BU3" s="13"/>
      <c r="BV3" s="13"/>
      <c r="BW3" s="13"/>
      <c r="BX3" s="13"/>
      <c r="BY3" s="13"/>
      <c r="BZ3" s="13"/>
      <c r="CA3" s="13"/>
    </row>
    <row r="4" spans="1:79" ht="7.9" customHeight="1" x14ac:dyDescent="0.15">
      <c r="A4" s="614" t="s">
        <v>6174</v>
      </c>
      <c r="B4" s="614"/>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614"/>
      <c r="AL4" s="614"/>
      <c r="AM4" s="614"/>
      <c r="AN4" s="614"/>
      <c r="AO4" s="614"/>
      <c r="AP4" s="614"/>
      <c r="AQ4" s="614"/>
      <c r="AR4" s="614"/>
      <c r="AS4" s="614"/>
      <c r="AT4" s="614"/>
      <c r="AU4" s="614"/>
      <c r="AV4" s="614"/>
      <c r="AW4" s="614"/>
      <c r="AX4" s="614"/>
      <c r="AY4" s="614"/>
      <c r="AZ4" s="614"/>
      <c r="BA4" s="614"/>
      <c r="BB4" s="614"/>
      <c r="BC4" s="614"/>
      <c r="BD4" s="614"/>
      <c r="BE4" s="614"/>
      <c r="BF4" s="13"/>
      <c r="BG4" s="13"/>
      <c r="BH4" s="13"/>
      <c r="BI4" s="13"/>
      <c r="BJ4" s="13"/>
      <c r="BK4" s="13"/>
      <c r="BL4" s="13"/>
      <c r="BM4" s="13"/>
      <c r="BN4" s="13"/>
      <c r="BO4" s="13"/>
      <c r="BP4" s="13"/>
      <c r="BQ4" s="13"/>
      <c r="BR4" s="13"/>
      <c r="BS4" s="13"/>
      <c r="BT4" s="13"/>
      <c r="BU4" s="13"/>
      <c r="BV4" s="13"/>
      <c r="BW4" s="13"/>
      <c r="BX4" s="13"/>
      <c r="BY4" s="13"/>
      <c r="BZ4" s="13"/>
      <c r="CA4" s="13"/>
    </row>
    <row r="5" spans="1:79" ht="7.9" customHeight="1" x14ac:dyDescent="0.15">
      <c r="A5" s="614"/>
      <c r="B5" s="614"/>
      <c r="C5" s="614"/>
      <c r="D5" s="614"/>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614"/>
      <c r="AK5" s="614"/>
      <c r="AL5" s="614"/>
      <c r="AM5" s="614"/>
      <c r="AN5" s="614"/>
      <c r="AO5" s="614"/>
      <c r="AP5" s="614"/>
      <c r="AQ5" s="614"/>
      <c r="AR5" s="614"/>
      <c r="AS5" s="614"/>
      <c r="AT5" s="614"/>
      <c r="AU5" s="614"/>
      <c r="AV5" s="614"/>
      <c r="AW5" s="614"/>
      <c r="AX5" s="614"/>
      <c r="AY5" s="614"/>
      <c r="AZ5" s="614"/>
      <c r="BA5" s="614"/>
      <c r="BB5" s="614"/>
      <c r="BC5" s="614"/>
      <c r="BD5" s="614"/>
      <c r="BE5" s="614"/>
      <c r="BF5" s="13"/>
      <c r="BG5" s="13"/>
      <c r="BH5" s="13"/>
      <c r="BI5" s="13"/>
      <c r="BJ5" s="13"/>
      <c r="BK5" s="13"/>
      <c r="BL5" s="13"/>
      <c r="BM5" s="13"/>
      <c r="BN5" s="13"/>
      <c r="BO5" s="13"/>
      <c r="BP5" s="13"/>
      <c r="BQ5" s="13"/>
      <c r="BR5" s="13"/>
      <c r="BS5" s="13"/>
      <c r="BT5" s="13"/>
      <c r="BU5" s="13"/>
      <c r="BV5" s="13"/>
      <c r="BW5" s="13"/>
      <c r="BX5" s="13"/>
      <c r="BY5" s="13"/>
      <c r="BZ5" s="13"/>
      <c r="CA5" s="13"/>
    </row>
    <row r="6" spans="1:79" ht="2.65" customHeight="1" x14ac:dyDescent="0.15">
      <c r="A6" s="13"/>
      <c r="B6" s="13"/>
      <c r="C6" s="15"/>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row>
    <row r="7" spans="1:79" ht="9" customHeight="1" x14ac:dyDescent="0.15">
      <c r="A7" s="13"/>
      <c r="B7" s="13"/>
      <c r="C7" s="15" t="s">
        <v>6175</v>
      </c>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E7" s="13"/>
      <c r="BF7" s="13"/>
      <c r="BG7" s="13"/>
      <c r="BH7" s="13"/>
      <c r="BI7" s="13"/>
      <c r="BJ7" s="13"/>
      <c r="BK7" s="13"/>
      <c r="BL7" s="13"/>
      <c r="BM7" s="13"/>
      <c r="BN7" s="13"/>
      <c r="BO7" s="13"/>
      <c r="BP7" s="13"/>
      <c r="BQ7" s="13"/>
      <c r="BR7" s="13"/>
      <c r="BS7" s="13"/>
      <c r="BT7" s="13"/>
      <c r="BU7" s="13"/>
      <c r="BV7" s="13"/>
      <c r="BW7" s="13"/>
      <c r="BX7" s="13"/>
      <c r="BY7" s="13"/>
      <c r="BZ7" s="13"/>
      <c r="CA7" s="13"/>
    </row>
    <row r="8" spans="1:79" ht="4.1500000000000004"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E8" s="13"/>
      <c r="BF8" s="13"/>
      <c r="BG8" s="13"/>
      <c r="BH8" s="13"/>
      <c r="BI8" s="13"/>
      <c r="BJ8" s="13"/>
      <c r="BK8" s="13"/>
      <c r="BL8" s="13"/>
      <c r="BM8" s="13"/>
      <c r="BN8" s="13"/>
      <c r="BO8" s="13"/>
      <c r="BP8" s="13"/>
      <c r="BQ8" s="13"/>
      <c r="BR8" s="13"/>
      <c r="BS8" s="13"/>
      <c r="BT8" s="13"/>
      <c r="BU8" s="13"/>
      <c r="BV8" s="13"/>
      <c r="BW8" s="13"/>
      <c r="BX8" s="13"/>
      <c r="BY8" s="13"/>
      <c r="BZ8" s="13"/>
      <c r="CA8" s="13"/>
    </row>
    <row r="9" spans="1:79" ht="9" customHeight="1" x14ac:dyDescent="0.15">
      <c r="A9" s="13"/>
      <c r="B9" s="13"/>
      <c r="C9" s="615" t="s">
        <v>6176</v>
      </c>
      <c r="D9" s="616"/>
      <c r="E9" s="616"/>
      <c r="F9" s="616"/>
      <c r="G9" s="616"/>
      <c r="H9" s="616"/>
      <c r="I9" s="616"/>
      <c r="J9" s="616"/>
      <c r="K9" s="616"/>
      <c r="L9" s="616"/>
      <c r="M9" s="616"/>
      <c r="N9" s="616"/>
      <c r="O9" s="616"/>
      <c r="P9" s="616"/>
      <c r="Q9" s="616"/>
      <c r="R9" s="616"/>
      <c r="S9" s="616"/>
      <c r="T9" s="616"/>
      <c r="U9" s="616"/>
      <c r="V9" s="617"/>
      <c r="W9" s="618" t="s">
        <v>6177</v>
      </c>
      <c r="X9" s="564"/>
      <c r="Y9" s="564"/>
      <c r="Z9" s="564"/>
      <c r="AA9" s="564"/>
      <c r="AB9" s="564"/>
      <c r="AC9" s="564"/>
      <c r="AD9" s="564"/>
      <c r="AE9" s="564"/>
      <c r="AF9" s="565"/>
      <c r="AG9" s="637" t="str">
        <f>入力情報!E6&amp;" Co."</f>
        <v>SampleName Co.</v>
      </c>
      <c r="AH9" s="638"/>
      <c r="AI9" s="638"/>
      <c r="AJ9" s="638"/>
      <c r="AK9" s="638"/>
      <c r="AL9" s="638"/>
      <c r="AM9" s="638"/>
      <c r="AN9" s="638"/>
      <c r="AO9" s="638"/>
      <c r="AP9" s="638"/>
      <c r="AQ9" s="638"/>
      <c r="AR9" s="638"/>
      <c r="AS9" s="638"/>
      <c r="AT9" s="638"/>
      <c r="AU9" s="638"/>
      <c r="AV9" s="638"/>
      <c r="AW9" s="638"/>
      <c r="AX9" s="638"/>
      <c r="AY9" s="638"/>
      <c r="AZ9" s="638"/>
      <c r="BA9" s="638"/>
      <c r="BB9" s="638"/>
      <c r="BC9" s="638"/>
      <c r="BD9" s="638"/>
      <c r="BE9" s="13"/>
      <c r="BF9" s="13"/>
      <c r="BG9" s="13"/>
      <c r="BH9" s="13"/>
      <c r="BI9" s="13"/>
      <c r="BJ9" s="13"/>
      <c r="BK9" s="13"/>
      <c r="BL9" s="13"/>
      <c r="BM9" s="13"/>
      <c r="BN9" s="13"/>
      <c r="BO9" s="13"/>
      <c r="BP9" s="13"/>
      <c r="BQ9" s="13"/>
      <c r="BR9" s="13"/>
      <c r="BS9" s="13"/>
      <c r="BT9" s="13"/>
      <c r="BU9" s="13"/>
      <c r="BV9" s="13"/>
      <c r="BW9" s="13"/>
      <c r="BX9" s="13"/>
      <c r="BY9" s="13"/>
      <c r="BZ9" s="13"/>
      <c r="CA9" s="13"/>
    </row>
    <row r="10" spans="1:79" ht="9" customHeight="1" x14ac:dyDescent="0.15">
      <c r="A10" s="13"/>
      <c r="B10" s="13"/>
      <c r="C10" s="616"/>
      <c r="D10" s="616"/>
      <c r="E10" s="616"/>
      <c r="F10" s="616"/>
      <c r="G10" s="616"/>
      <c r="H10" s="616"/>
      <c r="I10" s="616"/>
      <c r="J10" s="616"/>
      <c r="K10" s="616"/>
      <c r="L10" s="616"/>
      <c r="M10" s="616"/>
      <c r="N10" s="616"/>
      <c r="O10" s="616"/>
      <c r="P10" s="616"/>
      <c r="Q10" s="616"/>
      <c r="R10" s="616"/>
      <c r="S10" s="616"/>
      <c r="T10" s="616"/>
      <c r="U10" s="616"/>
      <c r="V10" s="617"/>
      <c r="W10" s="619"/>
      <c r="X10" s="564"/>
      <c r="Y10" s="564"/>
      <c r="Z10" s="564"/>
      <c r="AA10" s="564"/>
      <c r="AB10" s="564"/>
      <c r="AC10" s="564"/>
      <c r="AD10" s="564"/>
      <c r="AE10" s="564"/>
      <c r="AF10" s="565"/>
      <c r="AG10" s="637"/>
      <c r="AH10" s="638"/>
      <c r="AI10" s="638"/>
      <c r="AJ10" s="638"/>
      <c r="AK10" s="638"/>
      <c r="AL10" s="638"/>
      <c r="AM10" s="638"/>
      <c r="AN10" s="638"/>
      <c r="AO10" s="638"/>
      <c r="AP10" s="638"/>
      <c r="AQ10" s="638"/>
      <c r="AR10" s="638"/>
      <c r="AS10" s="638"/>
      <c r="AT10" s="638"/>
      <c r="AU10" s="638"/>
      <c r="AV10" s="638"/>
      <c r="AW10" s="638"/>
      <c r="AX10" s="638"/>
      <c r="AY10" s="638"/>
      <c r="AZ10" s="638"/>
      <c r="BA10" s="638"/>
      <c r="BB10" s="638"/>
      <c r="BC10" s="638"/>
      <c r="BD10" s="638"/>
      <c r="BE10" s="13"/>
      <c r="BF10" s="13"/>
      <c r="BG10" s="13"/>
      <c r="BH10" s="13"/>
      <c r="BI10" s="13"/>
      <c r="BJ10" s="13"/>
      <c r="BK10" s="13"/>
      <c r="BL10" s="13"/>
      <c r="BM10" s="13"/>
      <c r="BN10" s="13"/>
      <c r="BO10" s="13"/>
      <c r="BP10" s="13"/>
      <c r="BQ10" s="13"/>
      <c r="BR10" s="13"/>
      <c r="BS10" s="13"/>
      <c r="BT10" s="13"/>
      <c r="BU10" s="13"/>
      <c r="BV10" s="13"/>
      <c r="BW10" s="13"/>
      <c r="BX10" s="13"/>
      <c r="BY10" s="13"/>
      <c r="BZ10" s="13"/>
      <c r="CA10" s="13"/>
    </row>
    <row r="11" spans="1:79" ht="9" customHeight="1" x14ac:dyDescent="0.15">
      <c r="A11" s="13"/>
      <c r="B11" s="13"/>
      <c r="C11" s="13"/>
      <c r="D11" s="13"/>
      <c r="E11" s="16"/>
      <c r="F11" s="17"/>
      <c r="G11" s="17"/>
      <c r="H11" s="17"/>
      <c r="I11" s="17"/>
      <c r="J11" s="17"/>
      <c r="K11" s="17"/>
      <c r="L11" s="17"/>
      <c r="M11" s="17"/>
      <c r="N11" s="17"/>
      <c r="O11" s="17"/>
      <c r="P11" s="17"/>
      <c r="Q11" s="17"/>
      <c r="R11" s="149"/>
      <c r="S11" s="149"/>
      <c r="T11" s="149"/>
      <c r="U11" s="149"/>
      <c r="V11" s="150"/>
      <c r="W11" s="619"/>
      <c r="X11" s="564"/>
      <c r="Y11" s="564"/>
      <c r="Z11" s="564"/>
      <c r="AA11" s="564"/>
      <c r="AB11" s="564"/>
      <c r="AC11" s="564"/>
      <c r="AD11" s="564"/>
      <c r="AE11" s="564"/>
      <c r="AF11" s="565"/>
      <c r="AG11" s="639" t="str">
        <f>入力情報!E6&amp;"株式会社"</f>
        <v>SampleName株式会社</v>
      </c>
      <c r="AH11" s="640"/>
      <c r="AI11" s="640"/>
      <c r="AJ11" s="640"/>
      <c r="AK11" s="640"/>
      <c r="AL11" s="640"/>
      <c r="AM11" s="640"/>
      <c r="AN11" s="640"/>
      <c r="AO11" s="640"/>
      <c r="AP11" s="640"/>
      <c r="AQ11" s="640"/>
      <c r="AR11" s="640"/>
      <c r="AS11" s="640"/>
      <c r="AT11" s="640"/>
      <c r="AU11" s="640"/>
      <c r="AV11" s="640"/>
      <c r="AW11" s="640"/>
      <c r="AX11" s="640"/>
      <c r="AY11" s="640"/>
      <c r="AZ11" s="640"/>
      <c r="BA11" s="640"/>
      <c r="BB11" s="640"/>
      <c r="BC11" s="640"/>
      <c r="BD11" s="640"/>
      <c r="BE11" s="13"/>
      <c r="BF11" s="13"/>
      <c r="BG11" s="13"/>
      <c r="BH11" s="13"/>
      <c r="BI11" s="13"/>
      <c r="BJ11" s="13"/>
      <c r="BK11" s="13"/>
      <c r="BL11" s="13"/>
      <c r="BM11" s="13"/>
      <c r="BN11" s="13"/>
      <c r="BO11" s="13"/>
      <c r="BP11" s="13"/>
      <c r="BQ11" s="13"/>
      <c r="BR11" s="13"/>
      <c r="BS11" s="13"/>
      <c r="BT11" s="13"/>
      <c r="BU11" s="13"/>
      <c r="BV11" s="13"/>
      <c r="BW11" s="13"/>
      <c r="BX11" s="13"/>
      <c r="BY11" s="13"/>
      <c r="BZ11" s="13"/>
      <c r="CA11" s="13"/>
    </row>
    <row r="12" spans="1:79" ht="9" customHeight="1" x14ac:dyDescent="0.15">
      <c r="A12" s="13"/>
      <c r="B12" s="13"/>
      <c r="C12" s="13"/>
      <c r="D12" s="13"/>
      <c r="E12" s="18"/>
      <c r="F12" s="13"/>
      <c r="G12" s="13"/>
      <c r="H12" s="621"/>
      <c r="I12" s="518"/>
      <c r="J12" s="518"/>
      <c r="K12" s="518"/>
      <c r="L12" s="518"/>
      <c r="M12" s="518"/>
      <c r="N12" s="518"/>
      <c r="O12" s="518"/>
      <c r="P12" s="518"/>
      <c r="Q12" s="518"/>
      <c r="R12" s="518"/>
      <c r="S12" s="518"/>
      <c r="V12" s="151"/>
      <c r="W12" s="620"/>
      <c r="X12" s="566"/>
      <c r="Y12" s="566"/>
      <c r="Z12" s="566"/>
      <c r="AA12" s="566"/>
      <c r="AB12" s="566"/>
      <c r="AC12" s="566"/>
      <c r="AD12" s="566"/>
      <c r="AE12" s="566"/>
      <c r="AF12" s="567"/>
      <c r="AG12" s="641"/>
      <c r="AH12" s="642"/>
      <c r="AI12" s="642"/>
      <c r="AJ12" s="642"/>
      <c r="AK12" s="642"/>
      <c r="AL12" s="642"/>
      <c r="AM12" s="642"/>
      <c r="AN12" s="642"/>
      <c r="AO12" s="642"/>
      <c r="AP12" s="642"/>
      <c r="AQ12" s="642"/>
      <c r="AR12" s="642"/>
      <c r="AS12" s="642"/>
      <c r="AT12" s="642"/>
      <c r="AU12" s="642"/>
      <c r="AV12" s="642"/>
      <c r="AW12" s="642"/>
      <c r="AX12" s="642"/>
      <c r="AY12" s="642"/>
      <c r="AZ12" s="642"/>
      <c r="BA12" s="642"/>
      <c r="BB12" s="642"/>
      <c r="BC12" s="642"/>
      <c r="BD12" s="642"/>
      <c r="BE12" s="13"/>
      <c r="BF12" s="13"/>
      <c r="BG12" s="13"/>
      <c r="BH12" s="13"/>
      <c r="BI12" s="13"/>
      <c r="BJ12" s="13"/>
      <c r="BK12" s="13"/>
      <c r="BL12" s="13"/>
      <c r="BM12" s="13"/>
      <c r="BN12" s="13"/>
      <c r="BO12" s="13"/>
      <c r="BP12" s="13"/>
      <c r="BQ12" s="13"/>
      <c r="BR12" s="13"/>
      <c r="BS12" s="13"/>
      <c r="BT12" s="13"/>
      <c r="BU12" s="13"/>
      <c r="BV12" s="13"/>
      <c r="BW12" s="13"/>
      <c r="BX12" s="13"/>
      <c r="BY12" s="13"/>
      <c r="BZ12" s="13"/>
      <c r="CA12" s="13"/>
    </row>
    <row r="13" spans="1:79" ht="13.5" customHeight="1" x14ac:dyDescent="0.15">
      <c r="A13" s="13"/>
      <c r="B13" s="13"/>
      <c r="C13" s="13"/>
      <c r="D13" s="13"/>
      <c r="E13" s="18"/>
      <c r="F13" s="13"/>
      <c r="G13" s="13"/>
      <c r="H13" s="518"/>
      <c r="I13" s="518"/>
      <c r="J13" s="518"/>
      <c r="K13" s="518"/>
      <c r="L13" s="518"/>
      <c r="M13" s="518"/>
      <c r="N13" s="518"/>
      <c r="O13" s="518"/>
      <c r="P13" s="518"/>
      <c r="Q13" s="518"/>
      <c r="R13" s="518"/>
      <c r="S13" s="518"/>
      <c r="V13" s="151"/>
      <c r="W13" s="622" t="s">
        <v>6178</v>
      </c>
      <c r="X13" s="623"/>
      <c r="Y13" s="623"/>
      <c r="Z13" s="623"/>
      <c r="AA13" s="623"/>
      <c r="AB13" s="623"/>
      <c r="AC13" s="623"/>
      <c r="AD13" s="623"/>
      <c r="AE13" s="623"/>
      <c r="AF13" s="624"/>
      <c r="AG13" s="643" t="str">
        <f>'Application for Registration申請書'!G14</f>
        <v>Akitaken Sembokushi Kakunodatemachinishinagano 22-33-44 Shinsekai Building Room 101</v>
      </c>
      <c r="AH13" s="644"/>
      <c r="AI13" s="644"/>
      <c r="AJ13" s="644"/>
      <c r="AK13" s="644"/>
      <c r="AL13" s="644"/>
      <c r="AM13" s="644"/>
      <c r="AN13" s="644"/>
      <c r="AO13" s="644"/>
      <c r="AP13" s="644"/>
      <c r="AQ13" s="644"/>
      <c r="AR13" s="644"/>
      <c r="AS13" s="644"/>
      <c r="AT13" s="644"/>
      <c r="AU13" s="644"/>
      <c r="AV13" s="644"/>
      <c r="AW13" s="644"/>
      <c r="AX13" s="644"/>
      <c r="AY13" s="644"/>
      <c r="AZ13" s="644"/>
      <c r="BA13" s="644"/>
      <c r="BB13" s="644"/>
      <c r="BC13" s="644"/>
      <c r="BD13" s="644"/>
      <c r="BE13" s="13"/>
      <c r="BF13" s="13"/>
      <c r="BG13" s="13"/>
      <c r="BH13" s="13"/>
      <c r="BI13" s="13"/>
      <c r="BJ13" s="13"/>
      <c r="BK13" s="13"/>
      <c r="BL13" s="13"/>
      <c r="BM13" s="13"/>
      <c r="BN13" s="13"/>
      <c r="BO13" s="13"/>
      <c r="BP13" s="13"/>
      <c r="BQ13" s="13"/>
      <c r="BR13" s="13"/>
      <c r="BS13" s="13"/>
      <c r="BT13" s="13"/>
      <c r="BU13" s="13"/>
      <c r="BV13" s="13"/>
      <c r="BW13" s="13"/>
      <c r="BX13" s="13"/>
      <c r="BY13" s="13"/>
      <c r="BZ13" s="13"/>
      <c r="CA13" s="13"/>
    </row>
    <row r="14" spans="1:79" ht="13.5" customHeight="1" x14ac:dyDescent="0.15">
      <c r="A14" s="13"/>
      <c r="B14" s="13"/>
      <c r="C14" s="13"/>
      <c r="D14" s="13"/>
      <c r="E14" s="18"/>
      <c r="F14" s="13"/>
      <c r="G14" s="13"/>
      <c r="H14" s="518"/>
      <c r="I14" s="518"/>
      <c r="J14" s="518"/>
      <c r="K14" s="518"/>
      <c r="L14" s="518"/>
      <c r="M14" s="518"/>
      <c r="N14" s="518"/>
      <c r="O14" s="518"/>
      <c r="P14" s="518"/>
      <c r="Q14" s="518"/>
      <c r="R14" s="518"/>
      <c r="S14" s="518"/>
      <c r="V14" s="151"/>
      <c r="W14" s="625"/>
      <c r="X14" s="626"/>
      <c r="Y14" s="626"/>
      <c r="Z14" s="626"/>
      <c r="AA14" s="626"/>
      <c r="AB14" s="626"/>
      <c r="AC14" s="626"/>
      <c r="AD14" s="626"/>
      <c r="AE14" s="626"/>
      <c r="AF14" s="627"/>
      <c r="AG14" s="645"/>
      <c r="AH14" s="646"/>
      <c r="AI14" s="646"/>
      <c r="AJ14" s="646"/>
      <c r="AK14" s="646"/>
      <c r="AL14" s="646"/>
      <c r="AM14" s="646"/>
      <c r="AN14" s="646"/>
      <c r="AO14" s="646"/>
      <c r="AP14" s="646"/>
      <c r="AQ14" s="646"/>
      <c r="AR14" s="646"/>
      <c r="AS14" s="646"/>
      <c r="AT14" s="646"/>
      <c r="AU14" s="646"/>
      <c r="AV14" s="646"/>
      <c r="AW14" s="646"/>
      <c r="AX14" s="646"/>
      <c r="AY14" s="646"/>
      <c r="AZ14" s="646"/>
      <c r="BA14" s="646"/>
      <c r="BB14" s="646"/>
      <c r="BC14" s="646"/>
      <c r="BD14" s="646"/>
      <c r="BE14" s="13"/>
      <c r="BF14" s="13"/>
      <c r="BG14" s="13"/>
      <c r="BH14" s="13"/>
      <c r="BI14" s="13"/>
      <c r="BJ14" s="13"/>
      <c r="BK14" s="13"/>
      <c r="BL14" s="13"/>
      <c r="BM14" s="13"/>
      <c r="BN14" s="13"/>
      <c r="BO14" s="13"/>
      <c r="BP14" s="13"/>
      <c r="BQ14" s="13"/>
      <c r="BR14" s="13"/>
      <c r="BS14" s="13"/>
      <c r="BT14" s="13"/>
      <c r="BU14" s="13"/>
      <c r="BV14" s="13"/>
      <c r="BW14" s="13"/>
      <c r="BX14" s="13"/>
      <c r="BY14" s="13"/>
      <c r="BZ14" s="13"/>
      <c r="CA14" s="13"/>
    </row>
    <row r="15" spans="1:79" ht="13.5" customHeight="1" x14ac:dyDescent="0.15">
      <c r="A15" s="13"/>
      <c r="B15" s="13"/>
      <c r="C15" s="13"/>
      <c r="D15" s="13"/>
      <c r="E15" s="18"/>
      <c r="F15" s="13"/>
      <c r="G15" s="13"/>
      <c r="H15" s="518"/>
      <c r="I15" s="518"/>
      <c r="J15" s="518"/>
      <c r="K15" s="518"/>
      <c r="L15" s="518"/>
      <c r="M15" s="518"/>
      <c r="N15" s="518"/>
      <c r="O15" s="518"/>
      <c r="P15" s="518"/>
      <c r="Q15" s="518"/>
      <c r="R15" s="518"/>
      <c r="S15" s="518"/>
      <c r="V15" s="151"/>
      <c r="W15" s="625"/>
      <c r="X15" s="626"/>
      <c r="Y15" s="626"/>
      <c r="Z15" s="626"/>
      <c r="AA15" s="626"/>
      <c r="AB15" s="626"/>
      <c r="AC15" s="626"/>
      <c r="AD15" s="626"/>
      <c r="AE15" s="626"/>
      <c r="AF15" s="627"/>
      <c r="AG15" s="645" t="str">
        <f>'Application for Registration申請書'!G15</f>
        <v>秋田県 仙北市 角館町西長野２２－３３－４４新世界ビル１０１号室</v>
      </c>
      <c r="AH15" s="646"/>
      <c r="AI15" s="646"/>
      <c r="AJ15" s="646"/>
      <c r="AK15" s="646"/>
      <c r="AL15" s="646"/>
      <c r="AM15" s="646"/>
      <c r="AN15" s="646"/>
      <c r="AO15" s="646"/>
      <c r="AP15" s="646"/>
      <c r="AQ15" s="646"/>
      <c r="AR15" s="646"/>
      <c r="AS15" s="646"/>
      <c r="AT15" s="646"/>
      <c r="AU15" s="646"/>
      <c r="AV15" s="646"/>
      <c r="AW15" s="646"/>
      <c r="AX15" s="646"/>
      <c r="AY15" s="646"/>
      <c r="AZ15" s="646"/>
      <c r="BA15" s="646"/>
      <c r="BB15" s="646"/>
      <c r="BC15" s="646"/>
      <c r="BD15" s="646"/>
      <c r="BE15" s="13"/>
      <c r="BF15" s="13"/>
      <c r="BG15" s="13"/>
      <c r="BH15" s="13"/>
      <c r="BI15" s="13"/>
      <c r="BJ15" s="13"/>
      <c r="BK15" s="13"/>
      <c r="BL15" s="13"/>
      <c r="BM15" s="13"/>
      <c r="BN15" s="13"/>
      <c r="BO15" s="13"/>
      <c r="BP15" s="13"/>
      <c r="BQ15" s="13"/>
      <c r="BR15" s="13"/>
      <c r="BS15" s="13"/>
      <c r="BT15" s="13"/>
      <c r="BU15" s="13"/>
      <c r="BV15" s="13"/>
      <c r="BW15" s="13"/>
      <c r="BX15" s="13"/>
      <c r="BY15" s="13"/>
      <c r="BZ15" s="13"/>
      <c r="CA15" s="13"/>
    </row>
    <row r="16" spans="1:79" ht="13.5" customHeight="1" x14ac:dyDescent="0.15">
      <c r="A16" s="13"/>
      <c r="B16" s="13"/>
      <c r="C16" s="13"/>
      <c r="D16" s="13"/>
      <c r="E16" s="18"/>
      <c r="F16" s="13"/>
      <c r="G16" s="13"/>
      <c r="H16" s="518"/>
      <c r="I16" s="518"/>
      <c r="J16" s="518"/>
      <c r="K16" s="518"/>
      <c r="L16" s="518"/>
      <c r="M16" s="518"/>
      <c r="N16" s="518"/>
      <c r="O16" s="518"/>
      <c r="P16" s="518"/>
      <c r="Q16" s="518"/>
      <c r="R16" s="518"/>
      <c r="S16" s="518"/>
      <c r="V16" s="151"/>
      <c r="W16" s="628"/>
      <c r="X16" s="629"/>
      <c r="Y16" s="629"/>
      <c r="Z16" s="629"/>
      <c r="AA16" s="629"/>
      <c r="AB16" s="629"/>
      <c r="AC16" s="629"/>
      <c r="AD16" s="629"/>
      <c r="AE16" s="629"/>
      <c r="AF16" s="630"/>
      <c r="AG16" s="647"/>
      <c r="AH16" s="648"/>
      <c r="AI16" s="648"/>
      <c r="AJ16" s="648"/>
      <c r="AK16" s="648"/>
      <c r="AL16" s="648"/>
      <c r="AM16" s="648"/>
      <c r="AN16" s="648"/>
      <c r="AO16" s="648"/>
      <c r="AP16" s="648"/>
      <c r="AQ16" s="648"/>
      <c r="AR16" s="648"/>
      <c r="AS16" s="648"/>
      <c r="AT16" s="648"/>
      <c r="AU16" s="648"/>
      <c r="AV16" s="648"/>
      <c r="AW16" s="648"/>
      <c r="AX16" s="648"/>
      <c r="AY16" s="648"/>
      <c r="AZ16" s="648"/>
      <c r="BA16" s="648"/>
      <c r="BB16" s="648"/>
      <c r="BC16" s="648"/>
      <c r="BD16" s="648"/>
      <c r="BE16" s="13"/>
      <c r="BF16" s="13"/>
      <c r="BG16" s="13"/>
      <c r="BH16" s="13"/>
      <c r="BI16" s="13"/>
      <c r="BJ16" s="13"/>
      <c r="BK16" s="13"/>
      <c r="BL16" s="13"/>
      <c r="BM16" s="13"/>
      <c r="BN16" s="13"/>
      <c r="BO16" s="13"/>
      <c r="BP16" s="13"/>
      <c r="BQ16" s="13"/>
      <c r="BR16" s="13"/>
      <c r="BS16" s="13"/>
      <c r="BT16" s="13"/>
      <c r="BU16" s="13"/>
      <c r="BV16" s="13"/>
      <c r="BW16" s="13"/>
      <c r="BX16" s="13"/>
      <c r="BY16" s="13"/>
      <c r="BZ16" s="13"/>
      <c r="CA16" s="13"/>
    </row>
    <row r="17" spans="1:79" ht="9" customHeight="1" x14ac:dyDescent="0.15">
      <c r="A17" s="13"/>
      <c r="B17" s="13"/>
      <c r="C17" s="13"/>
      <c r="E17" s="18"/>
      <c r="F17" s="13"/>
      <c r="G17" s="13"/>
      <c r="H17" s="518"/>
      <c r="I17" s="518"/>
      <c r="J17" s="518"/>
      <c r="K17" s="518"/>
      <c r="L17" s="518"/>
      <c r="M17" s="518"/>
      <c r="N17" s="518"/>
      <c r="O17" s="518"/>
      <c r="P17" s="518"/>
      <c r="Q17" s="518"/>
      <c r="R17" s="518"/>
      <c r="S17" s="518"/>
      <c r="V17" s="151"/>
      <c r="W17" s="631" t="s">
        <v>6179</v>
      </c>
      <c r="X17" s="632"/>
      <c r="Y17" s="582" t="s">
        <v>6180</v>
      </c>
      <c r="Z17" s="562"/>
      <c r="AA17" s="562"/>
      <c r="AB17" s="562"/>
      <c r="AC17" s="562"/>
      <c r="AD17" s="562"/>
      <c r="AE17" s="562"/>
      <c r="AF17" s="563"/>
      <c r="AG17" s="13"/>
      <c r="AH17" s="585" t="s">
        <v>6181</v>
      </c>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row>
    <row r="18" spans="1:79" ht="9" customHeight="1" x14ac:dyDescent="0.15">
      <c r="A18" s="13"/>
      <c r="B18" s="13"/>
      <c r="C18" s="13"/>
      <c r="D18" s="13"/>
      <c r="E18" s="18"/>
      <c r="F18" s="13"/>
      <c r="G18" s="13"/>
      <c r="H18" s="518"/>
      <c r="I18" s="518"/>
      <c r="J18" s="518"/>
      <c r="K18" s="518"/>
      <c r="L18" s="518"/>
      <c r="M18" s="518"/>
      <c r="N18" s="518"/>
      <c r="O18" s="518"/>
      <c r="P18" s="518"/>
      <c r="Q18" s="518"/>
      <c r="R18" s="518"/>
      <c r="S18" s="518"/>
      <c r="V18" s="151"/>
      <c r="W18" s="633"/>
      <c r="X18" s="634"/>
      <c r="Y18" s="583"/>
      <c r="Z18" s="564"/>
      <c r="AA18" s="564"/>
      <c r="AB18" s="564"/>
      <c r="AC18" s="564"/>
      <c r="AD18" s="564"/>
      <c r="AE18" s="564"/>
      <c r="AF18" s="565"/>
      <c r="AG18" s="13"/>
      <c r="AH18" s="587"/>
      <c r="AI18" s="587"/>
      <c r="AJ18" s="587"/>
      <c r="AK18" s="587"/>
      <c r="AL18" s="587"/>
      <c r="AM18" s="587"/>
      <c r="AN18" s="587"/>
      <c r="AO18" s="587"/>
      <c r="AP18" s="587"/>
      <c r="AQ18" s="587"/>
      <c r="AR18" s="587"/>
      <c r="AS18" s="587"/>
      <c r="AT18" s="587"/>
      <c r="AU18" s="587"/>
      <c r="AV18" s="587"/>
      <c r="AW18" s="587"/>
      <c r="AX18" s="587"/>
      <c r="AY18" s="587"/>
      <c r="AZ18" s="587"/>
      <c r="BA18" s="587"/>
      <c r="BB18" s="587"/>
      <c r="BC18" s="587"/>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row>
    <row r="19" spans="1:79" ht="9" customHeight="1" x14ac:dyDescent="0.15">
      <c r="A19" s="13"/>
      <c r="B19" s="13"/>
      <c r="C19" s="13"/>
      <c r="D19" s="13"/>
      <c r="E19" s="18"/>
      <c r="F19" s="13"/>
      <c r="G19" s="13"/>
      <c r="H19" s="518"/>
      <c r="I19" s="518"/>
      <c r="J19" s="518"/>
      <c r="K19" s="518"/>
      <c r="L19" s="518"/>
      <c r="M19" s="518"/>
      <c r="N19" s="518"/>
      <c r="O19" s="518"/>
      <c r="P19" s="518"/>
      <c r="Q19" s="518"/>
      <c r="R19" s="518"/>
      <c r="S19" s="518"/>
      <c r="V19" s="151"/>
      <c r="W19" s="633"/>
      <c r="X19" s="634"/>
      <c r="Y19" s="583"/>
      <c r="Z19" s="564"/>
      <c r="AA19" s="564"/>
      <c r="AB19" s="564"/>
      <c r="AC19" s="564"/>
      <c r="AD19" s="564"/>
      <c r="AE19" s="564"/>
      <c r="AF19" s="565"/>
      <c r="AG19" s="20"/>
      <c r="AH19" s="585" t="s">
        <v>6182</v>
      </c>
      <c r="AI19" s="586"/>
      <c r="AJ19" s="586"/>
      <c r="AK19" s="586"/>
      <c r="AL19" s="586"/>
      <c r="AM19" s="586"/>
      <c r="AN19" s="586"/>
      <c r="AO19" s="586"/>
      <c r="AP19" s="586"/>
      <c r="AQ19" s="586"/>
      <c r="AR19" s="586"/>
      <c r="AS19" s="586"/>
      <c r="AT19" s="586"/>
      <c r="AU19" s="586"/>
      <c r="AV19" s="586"/>
      <c r="AW19" s="586"/>
      <c r="AX19" s="586"/>
      <c r="AY19" s="586"/>
      <c r="AZ19" s="586"/>
      <c r="BA19" s="586"/>
      <c r="BB19" s="586"/>
      <c r="BC19" s="586"/>
      <c r="BD19" s="13"/>
      <c r="BE19" s="13"/>
      <c r="BF19" s="13"/>
      <c r="BG19" s="13"/>
      <c r="BV19" s="13"/>
      <c r="BW19" s="13"/>
      <c r="BX19" s="13"/>
      <c r="BY19" s="13"/>
      <c r="BZ19" s="13"/>
      <c r="CA19" s="13"/>
    </row>
    <row r="20" spans="1:79" ht="9" customHeight="1" x14ac:dyDescent="0.15">
      <c r="A20" s="13"/>
      <c r="B20" s="13"/>
      <c r="C20" s="13"/>
      <c r="D20" s="13"/>
      <c r="E20" s="18"/>
      <c r="F20" s="13"/>
      <c r="G20" s="13"/>
      <c r="H20" s="518"/>
      <c r="I20" s="518"/>
      <c r="J20" s="518"/>
      <c r="K20" s="518"/>
      <c r="L20" s="518"/>
      <c r="M20" s="518"/>
      <c r="N20" s="518"/>
      <c r="O20" s="518"/>
      <c r="P20" s="518"/>
      <c r="Q20" s="518"/>
      <c r="R20" s="518"/>
      <c r="S20" s="518"/>
      <c r="V20" s="151"/>
      <c r="W20" s="633"/>
      <c r="X20" s="634"/>
      <c r="Y20" s="584"/>
      <c r="Z20" s="566"/>
      <c r="AA20" s="566"/>
      <c r="AB20" s="566"/>
      <c r="AC20" s="566"/>
      <c r="AD20" s="566"/>
      <c r="AE20" s="566"/>
      <c r="AF20" s="567"/>
      <c r="AG20" s="19"/>
      <c r="AH20" s="587"/>
      <c r="AI20" s="587"/>
      <c r="AJ20" s="587"/>
      <c r="AK20" s="587"/>
      <c r="AL20" s="587"/>
      <c r="AM20" s="587"/>
      <c r="AN20" s="587"/>
      <c r="AO20" s="587"/>
      <c r="AP20" s="587"/>
      <c r="AQ20" s="587"/>
      <c r="AR20" s="587"/>
      <c r="AS20" s="587"/>
      <c r="AT20" s="587"/>
      <c r="AU20" s="587"/>
      <c r="AV20" s="587"/>
      <c r="AW20" s="587"/>
      <c r="AX20" s="587"/>
      <c r="AY20" s="587"/>
      <c r="AZ20" s="587"/>
      <c r="BA20" s="587"/>
      <c r="BB20" s="587"/>
      <c r="BC20" s="587"/>
      <c r="BD20" s="19"/>
      <c r="BE20" s="13"/>
      <c r="BF20" s="13"/>
      <c r="BG20" s="13"/>
      <c r="BH20" s="13"/>
      <c r="BI20" s="13"/>
      <c r="BK20" s="13"/>
      <c r="BL20" s="13"/>
      <c r="BM20" s="13"/>
      <c r="BN20" s="13"/>
      <c r="BO20" s="13"/>
      <c r="BP20" s="13"/>
      <c r="BQ20" s="13"/>
      <c r="BR20" s="13"/>
      <c r="BS20" s="13"/>
      <c r="BT20" s="13"/>
      <c r="BU20" s="13"/>
      <c r="BV20" s="13"/>
      <c r="BW20" s="13"/>
      <c r="BX20" s="13"/>
      <c r="BY20" s="13"/>
      <c r="BZ20" s="13"/>
      <c r="CA20" s="13"/>
    </row>
    <row r="21" spans="1:79" ht="6.4" customHeight="1" x14ac:dyDescent="0.15">
      <c r="A21" s="13"/>
      <c r="B21" s="13"/>
      <c r="C21" s="13"/>
      <c r="D21" s="13"/>
      <c r="E21" s="18"/>
      <c r="F21" s="13"/>
      <c r="G21" s="13"/>
      <c r="H21" s="518"/>
      <c r="I21" s="518"/>
      <c r="J21" s="518"/>
      <c r="K21" s="518"/>
      <c r="L21" s="518"/>
      <c r="M21" s="518"/>
      <c r="N21" s="518"/>
      <c r="O21" s="518"/>
      <c r="P21" s="518"/>
      <c r="Q21" s="518"/>
      <c r="R21" s="518"/>
      <c r="S21" s="518"/>
      <c r="V21" s="151"/>
      <c r="W21" s="633"/>
      <c r="X21" s="634"/>
      <c r="Y21" s="538" t="s">
        <v>6183</v>
      </c>
      <c r="Z21" s="539"/>
      <c r="AA21" s="539"/>
      <c r="AB21" s="539"/>
      <c r="AC21" s="539"/>
      <c r="AD21" s="539"/>
      <c r="AE21" s="539"/>
      <c r="AF21" s="540"/>
      <c r="AG21" s="13"/>
      <c r="AH21" s="612" t="str">
        <f>IF(入力情報!E12="","",入力情報!E12)</f>
        <v>Mary Smith</v>
      </c>
      <c r="AI21" s="612"/>
      <c r="AJ21" s="612"/>
      <c r="AK21" s="612"/>
      <c r="AL21" s="612"/>
      <c r="AM21" s="612"/>
      <c r="AN21" s="612"/>
      <c r="AO21" s="612"/>
      <c r="AP21" s="612"/>
      <c r="AQ21" s="612"/>
      <c r="AR21" s="612"/>
      <c r="AS21" s="612"/>
      <c r="AT21" s="612"/>
      <c r="AU21" s="612"/>
      <c r="AV21" s="612"/>
      <c r="AW21" s="612"/>
      <c r="AX21" s="612"/>
      <c r="AY21" s="612"/>
      <c r="AZ21" s="612"/>
      <c r="BA21" s="612"/>
      <c r="BB21" s="612"/>
      <c r="BC21" s="612"/>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row>
    <row r="22" spans="1:79" ht="6.4" customHeight="1" x14ac:dyDescent="0.15">
      <c r="A22" s="13"/>
      <c r="B22" s="13"/>
      <c r="C22" s="13"/>
      <c r="D22" s="13"/>
      <c r="E22" s="18"/>
      <c r="F22" s="13"/>
      <c r="G22" s="13"/>
      <c r="H22" s="518"/>
      <c r="I22" s="518"/>
      <c r="J22" s="518"/>
      <c r="K22" s="518"/>
      <c r="L22" s="518"/>
      <c r="M22" s="518"/>
      <c r="N22" s="518"/>
      <c r="O22" s="518"/>
      <c r="P22" s="518"/>
      <c r="Q22" s="518"/>
      <c r="R22" s="518"/>
      <c r="S22" s="518"/>
      <c r="V22" s="151"/>
      <c r="W22" s="633"/>
      <c r="X22" s="634"/>
      <c r="Y22" s="588"/>
      <c r="Z22" s="553"/>
      <c r="AA22" s="553"/>
      <c r="AB22" s="553"/>
      <c r="AC22" s="553"/>
      <c r="AD22" s="553"/>
      <c r="AE22" s="553"/>
      <c r="AF22" s="589"/>
      <c r="AG22" s="13"/>
      <c r="AH22" s="610"/>
      <c r="AI22" s="610"/>
      <c r="AJ22" s="610"/>
      <c r="AK22" s="610"/>
      <c r="AL22" s="610"/>
      <c r="AM22" s="610"/>
      <c r="AN22" s="610"/>
      <c r="AO22" s="610"/>
      <c r="AP22" s="610"/>
      <c r="AQ22" s="610"/>
      <c r="AR22" s="610"/>
      <c r="AS22" s="610"/>
      <c r="AT22" s="610"/>
      <c r="AU22" s="610"/>
      <c r="AV22" s="610"/>
      <c r="AW22" s="610"/>
      <c r="AX22" s="610"/>
      <c r="AY22" s="610"/>
      <c r="AZ22" s="610"/>
      <c r="BA22" s="610"/>
      <c r="BB22" s="610"/>
      <c r="BC22" s="610"/>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row>
    <row r="23" spans="1:79" ht="6.4" customHeight="1" x14ac:dyDescent="0.15">
      <c r="A23" s="13"/>
      <c r="B23" s="13"/>
      <c r="C23" s="13"/>
      <c r="D23" s="13"/>
      <c r="E23" s="18"/>
      <c r="F23" s="13"/>
      <c r="G23" s="13"/>
      <c r="H23" s="21"/>
      <c r="I23" s="21"/>
      <c r="J23" s="21"/>
      <c r="K23" s="21"/>
      <c r="L23" s="21"/>
      <c r="M23" s="21"/>
      <c r="N23" s="21"/>
      <c r="O23" s="21"/>
      <c r="P23" s="21"/>
      <c r="Q23" s="21"/>
      <c r="R23" s="21"/>
      <c r="S23" s="21"/>
      <c r="V23" s="151"/>
      <c r="W23" s="633"/>
      <c r="X23" s="634"/>
      <c r="Y23" s="588"/>
      <c r="Z23" s="553"/>
      <c r="AA23" s="553"/>
      <c r="AB23" s="553"/>
      <c r="AC23" s="553"/>
      <c r="AD23" s="553"/>
      <c r="AE23" s="553"/>
      <c r="AF23" s="589"/>
      <c r="AG23" s="13"/>
      <c r="AH23" s="610" t="str">
        <f>IF(入力情報!E13="","",入力情報!E13)</f>
        <v>メアリー　スミス</v>
      </c>
      <c r="AI23" s="610"/>
      <c r="AJ23" s="610"/>
      <c r="AK23" s="610"/>
      <c r="AL23" s="610"/>
      <c r="AM23" s="610"/>
      <c r="AN23" s="610"/>
      <c r="AO23" s="610"/>
      <c r="AP23" s="610"/>
      <c r="AQ23" s="610"/>
      <c r="AR23" s="610"/>
      <c r="AS23" s="610"/>
      <c r="AT23" s="610"/>
      <c r="AU23" s="610"/>
      <c r="AV23" s="610"/>
      <c r="AW23" s="610"/>
      <c r="AX23" s="610"/>
      <c r="AY23" s="610"/>
      <c r="AZ23" s="610"/>
      <c r="BA23" s="610"/>
      <c r="BB23" s="610"/>
      <c r="BC23" s="610"/>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row>
    <row r="24" spans="1:79" ht="6.4" customHeight="1" x14ac:dyDescent="0.15">
      <c r="A24" s="13"/>
      <c r="B24" s="13"/>
      <c r="C24" s="13"/>
      <c r="D24" s="13"/>
      <c r="E24" s="18"/>
      <c r="F24" s="515" t="s">
        <v>6184</v>
      </c>
      <c r="G24" s="515"/>
      <c r="H24" s="515"/>
      <c r="I24" s="515"/>
      <c r="J24" s="515"/>
      <c r="K24" s="515"/>
      <c r="L24" s="515"/>
      <c r="M24" s="515"/>
      <c r="N24" s="515"/>
      <c r="O24" s="515"/>
      <c r="P24" s="515"/>
      <c r="Q24" s="515"/>
      <c r="R24" s="515"/>
      <c r="S24" s="515"/>
      <c r="T24" s="515"/>
      <c r="U24" s="515"/>
      <c r="V24" s="151"/>
      <c r="W24" s="633"/>
      <c r="X24" s="634"/>
      <c r="Y24" s="541"/>
      <c r="Z24" s="542"/>
      <c r="AA24" s="542"/>
      <c r="AB24" s="542"/>
      <c r="AC24" s="542"/>
      <c r="AD24" s="542"/>
      <c r="AE24" s="542"/>
      <c r="AF24" s="543"/>
      <c r="AG24" s="19"/>
      <c r="AH24" s="611"/>
      <c r="AI24" s="611"/>
      <c r="AJ24" s="611"/>
      <c r="AK24" s="611"/>
      <c r="AL24" s="611"/>
      <c r="AM24" s="611"/>
      <c r="AN24" s="611"/>
      <c r="AO24" s="611"/>
      <c r="AP24" s="611"/>
      <c r="AQ24" s="611"/>
      <c r="AR24" s="611"/>
      <c r="AS24" s="611"/>
      <c r="AT24" s="611"/>
      <c r="AU24" s="611"/>
      <c r="AV24" s="611"/>
      <c r="AW24" s="611"/>
      <c r="AX24" s="611"/>
      <c r="AY24" s="611"/>
      <c r="AZ24" s="611"/>
      <c r="BA24" s="611"/>
      <c r="BB24" s="611"/>
      <c r="BC24" s="611"/>
      <c r="BD24" s="19"/>
      <c r="BE24" s="13"/>
      <c r="BF24" s="13"/>
      <c r="BG24" s="13"/>
      <c r="BH24" s="13"/>
      <c r="BI24" s="13"/>
      <c r="BJ24" s="13"/>
      <c r="BK24" s="13"/>
      <c r="BL24" s="13"/>
      <c r="BM24" s="13"/>
      <c r="BN24" s="13"/>
      <c r="BO24" s="13"/>
      <c r="BP24" s="13"/>
      <c r="BQ24" s="13"/>
      <c r="BR24" s="13"/>
      <c r="BS24" s="13"/>
      <c r="BT24" s="13"/>
      <c r="BU24" s="13"/>
      <c r="BV24" s="13"/>
      <c r="BW24" s="13"/>
      <c r="BX24" s="13"/>
      <c r="BY24" s="13"/>
      <c r="BZ24" s="13"/>
      <c r="CA24" s="13"/>
    </row>
    <row r="25" spans="1:79" ht="9" customHeight="1" x14ac:dyDescent="0.15">
      <c r="A25" s="13"/>
      <c r="B25" s="13"/>
      <c r="E25" s="20"/>
      <c r="F25" s="515"/>
      <c r="G25" s="515"/>
      <c r="H25" s="515"/>
      <c r="I25" s="515"/>
      <c r="J25" s="515"/>
      <c r="K25" s="515"/>
      <c r="L25" s="515"/>
      <c r="M25" s="515"/>
      <c r="N25" s="515"/>
      <c r="O25" s="515"/>
      <c r="P25" s="515"/>
      <c r="Q25" s="515"/>
      <c r="R25" s="515"/>
      <c r="S25" s="515"/>
      <c r="T25" s="515"/>
      <c r="U25" s="515"/>
      <c r="V25" s="151"/>
      <c r="W25" s="633"/>
      <c r="X25" s="634"/>
      <c r="Y25" s="582" t="s">
        <v>6185</v>
      </c>
      <c r="Z25" s="562"/>
      <c r="AA25" s="562"/>
      <c r="AB25" s="562"/>
      <c r="AC25" s="562"/>
      <c r="AD25" s="562"/>
      <c r="AE25" s="562"/>
      <c r="AF25" s="563"/>
      <c r="AG25" s="13"/>
      <c r="AH25" s="590">
        <f>IF(入力情報!E14="","",入力情報!E14)</f>
        <v>20121</v>
      </c>
      <c r="AI25" s="590"/>
      <c r="AJ25" s="590"/>
      <c r="AK25" s="590"/>
      <c r="AL25" s="590"/>
      <c r="AM25" s="590"/>
      <c r="AN25" s="590"/>
      <c r="AO25" s="590"/>
      <c r="AP25" s="590"/>
      <c r="AQ25" s="590"/>
      <c r="AR25" s="590"/>
      <c r="AS25" s="590"/>
      <c r="AT25" s="590"/>
      <c r="AU25" s="590"/>
      <c r="AV25" s="590"/>
      <c r="AW25" s="590"/>
      <c r="AX25" s="590"/>
      <c r="AY25" s="590"/>
      <c r="AZ25" s="590"/>
      <c r="BA25" s="590"/>
      <c r="BB25" s="590"/>
      <c r="BC25" s="590"/>
      <c r="BD25" s="13"/>
      <c r="BE25" s="13"/>
      <c r="BF25" s="13"/>
      <c r="BG25" s="13"/>
      <c r="BH25" s="13"/>
      <c r="BI25" s="13"/>
      <c r="BV25" s="13"/>
      <c r="BW25" s="13"/>
      <c r="BX25" s="13"/>
      <c r="BY25" s="13"/>
      <c r="BZ25" s="13"/>
      <c r="CA25" s="13"/>
    </row>
    <row r="26" spans="1:79" ht="9" customHeight="1" x14ac:dyDescent="0.15">
      <c r="A26" s="13"/>
      <c r="B26" s="13"/>
      <c r="E26" s="20"/>
      <c r="F26" s="515"/>
      <c r="G26" s="515"/>
      <c r="H26" s="515"/>
      <c r="I26" s="515"/>
      <c r="J26" s="515"/>
      <c r="K26" s="515"/>
      <c r="L26" s="515"/>
      <c r="M26" s="515"/>
      <c r="N26" s="515"/>
      <c r="O26" s="515"/>
      <c r="P26" s="515"/>
      <c r="Q26" s="515"/>
      <c r="R26" s="515"/>
      <c r="S26" s="515"/>
      <c r="T26" s="515"/>
      <c r="U26" s="515"/>
      <c r="V26" s="151"/>
      <c r="W26" s="633"/>
      <c r="X26" s="634"/>
      <c r="Y26" s="583"/>
      <c r="Z26" s="564"/>
      <c r="AA26" s="564"/>
      <c r="AB26" s="564"/>
      <c r="AC26" s="564"/>
      <c r="AD26" s="564"/>
      <c r="AE26" s="564"/>
      <c r="AF26" s="565"/>
      <c r="AG26" s="13"/>
      <c r="AH26" s="591"/>
      <c r="AI26" s="591"/>
      <c r="AJ26" s="591"/>
      <c r="AK26" s="591"/>
      <c r="AL26" s="591"/>
      <c r="AM26" s="591"/>
      <c r="AN26" s="591"/>
      <c r="AO26" s="591"/>
      <c r="AP26" s="591"/>
      <c r="AQ26" s="591"/>
      <c r="AR26" s="591"/>
      <c r="AS26" s="591"/>
      <c r="AT26" s="591"/>
      <c r="AU26" s="591"/>
      <c r="AV26" s="591"/>
      <c r="AW26" s="591"/>
      <c r="AX26" s="591"/>
      <c r="AY26" s="591"/>
      <c r="AZ26" s="591"/>
      <c r="BA26" s="591"/>
      <c r="BB26" s="591"/>
      <c r="BC26" s="591"/>
      <c r="BD26" s="13"/>
      <c r="BE26" s="13"/>
      <c r="BF26" s="13"/>
      <c r="BG26" s="13"/>
      <c r="BH26" s="13"/>
      <c r="BI26" s="13"/>
      <c r="BV26" s="13"/>
      <c r="BW26" s="13"/>
      <c r="BX26" s="13"/>
      <c r="BY26" s="13"/>
      <c r="BZ26" s="13"/>
      <c r="CA26" s="13"/>
    </row>
    <row r="27" spans="1:79" ht="9" customHeight="1" x14ac:dyDescent="0.15">
      <c r="A27" s="13"/>
      <c r="B27" s="13"/>
      <c r="E27" s="152"/>
      <c r="F27" s="22"/>
      <c r="G27" s="22"/>
      <c r="H27" s="22"/>
      <c r="I27" s="22"/>
      <c r="J27" s="22"/>
      <c r="K27" s="22"/>
      <c r="L27" s="22"/>
      <c r="M27" s="22"/>
      <c r="N27" s="22"/>
      <c r="O27" s="22"/>
      <c r="P27" s="22"/>
      <c r="Q27" s="19"/>
      <c r="R27" s="22"/>
      <c r="S27" s="22"/>
      <c r="T27" s="22"/>
      <c r="U27" s="22"/>
      <c r="V27" s="153"/>
      <c r="W27" s="635"/>
      <c r="X27" s="636"/>
      <c r="Y27" s="584"/>
      <c r="Z27" s="566"/>
      <c r="AA27" s="566"/>
      <c r="AB27" s="566"/>
      <c r="AC27" s="566"/>
      <c r="AD27" s="566"/>
      <c r="AE27" s="566"/>
      <c r="AF27" s="567"/>
      <c r="AG27" s="13"/>
      <c r="AH27" s="592"/>
      <c r="AI27" s="592"/>
      <c r="AJ27" s="592"/>
      <c r="AK27" s="592"/>
      <c r="AL27" s="592"/>
      <c r="AM27" s="592"/>
      <c r="AN27" s="592"/>
      <c r="AO27" s="592"/>
      <c r="AP27" s="592"/>
      <c r="AQ27" s="592"/>
      <c r="AR27" s="592"/>
      <c r="AS27" s="592"/>
      <c r="AT27" s="592"/>
      <c r="AU27" s="592"/>
      <c r="AV27" s="592"/>
      <c r="AW27" s="592"/>
      <c r="AX27" s="592"/>
      <c r="AY27" s="592"/>
      <c r="AZ27" s="592"/>
      <c r="BA27" s="592"/>
      <c r="BB27" s="592"/>
      <c r="BC27" s="592"/>
      <c r="BD27" s="13"/>
      <c r="BE27" s="13"/>
      <c r="BF27" s="13"/>
      <c r="BG27" s="13"/>
      <c r="BH27" s="13"/>
      <c r="BI27" s="13"/>
      <c r="BV27" s="13"/>
      <c r="BW27" s="13"/>
      <c r="BX27" s="13"/>
      <c r="BY27" s="13"/>
      <c r="BZ27" s="13"/>
      <c r="CA27" s="13"/>
    </row>
    <row r="28" spans="1:79" ht="9" customHeight="1" x14ac:dyDescent="0.15">
      <c r="A28" s="13"/>
      <c r="B28" s="13"/>
      <c r="C28" s="515"/>
      <c r="D28" s="515"/>
      <c r="E28" s="515"/>
      <c r="F28" s="515"/>
      <c r="G28" s="593"/>
      <c r="H28" s="593"/>
      <c r="I28" s="593"/>
      <c r="J28" s="593"/>
      <c r="K28" s="593"/>
      <c r="L28" s="593"/>
      <c r="M28" s="593"/>
      <c r="N28" s="593"/>
      <c r="O28" s="593"/>
      <c r="P28" s="593"/>
      <c r="Q28" s="593"/>
      <c r="R28" s="593"/>
      <c r="S28" s="593"/>
      <c r="T28" s="593"/>
      <c r="U28" s="593"/>
      <c r="V28" s="594"/>
      <c r="W28" s="597" t="s">
        <v>6186</v>
      </c>
      <c r="X28" s="598"/>
      <c r="Y28" s="598"/>
      <c r="Z28" s="598"/>
      <c r="AA28" s="598"/>
      <c r="AB28" s="598"/>
      <c r="AC28" s="598"/>
      <c r="AD28" s="598"/>
      <c r="AE28" s="598"/>
      <c r="AF28" s="599"/>
      <c r="AG28" s="17"/>
      <c r="AH28" s="606"/>
      <c r="AI28" s="607"/>
      <c r="AJ28" s="607"/>
      <c r="AK28" s="607"/>
      <c r="AL28" s="607"/>
      <c r="AM28" s="607"/>
      <c r="AN28" s="607"/>
      <c r="AO28" s="607"/>
      <c r="AP28" s="607"/>
      <c r="AQ28" s="607"/>
      <c r="AR28" s="607"/>
      <c r="AS28" s="607"/>
      <c r="AT28" s="607"/>
      <c r="AU28" s="607"/>
      <c r="AV28" s="607"/>
      <c r="AW28" s="607"/>
      <c r="AX28" s="607"/>
      <c r="AY28" s="607"/>
      <c r="AZ28" s="607"/>
      <c r="BA28" s="607"/>
      <c r="BB28" s="607"/>
      <c r="BC28" s="607"/>
      <c r="BD28" s="17"/>
      <c r="BE28" s="13"/>
      <c r="BF28" s="13"/>
      <c r="BG28" s="13"/>
      <c r="BV28" s="13"/>
      <c r="BW28" s="13"/>
      <c r="BX28" s="13"/>
      <c r="BY28" s="13"/>
      <c r="BZ28" s="13"/>
      <c r="CA28" s="13"/>
    </row>
    <row r="29" spans="1:79" ht="9" customHeight="1" x14ac:dyDescent="0.15">
      <c r="A29" s="13"/>
      <c r="B29" s="13"/>
      <c r="C29" s="515"/>
      <c r="D29" s="515"/>
      <c r="E29" s="515"/>
      <c r="F29" s="515"/>
      <c r="G29" s="595"/>
      <c r="H29" s="595"/>
      <c r="I29" s="595"/>
      <c r="J29" s="595"/>
      <c r="K29" s="595"/>
      <c r="L29" s="595"/>
      <c r="M29" s="595"/>
      <c r="N29" s="595"/>
      <c r="O29" s="595"/>
      <c r="P29" s="595"/>
      <c r="Q29" s="595"/>
      <c r="R29" s="595"/>
      <c r="S29" s="595"/>
      <c r="T29" s="595"/>
      <c r="U29" s="595"/>
      <c r="V29" s="596"/>
      <c r="W29" s="600"/>
      <c r="X29" s="601"/>
      <c r="Y29" s="601"/>
      <c r="Z29" s="601"/>
      <c r="AA29" s="601"/>
      <c r="AB29" s="601"/>
      <c r="AC29" s="601"/>
      <c r="AD29" s="601"/>
      <c r="AE29" s="601"/>
      <c r="AF29" s="602"/>
      <c r="AH29" s="608"/>
      <c r="AI29" s="608"/>
      <c r="AJ29" s="608"/>
      <c r="AK29" s="608"/>
      <c r="AL29" s="608"/>
      <c r="AM29" s="608"/>
      <c r="AN29" s="608"/>
      <c r="AO29" s="608"/>
      <c r="AP29" s="608"/>
      <c r="AQ29" s="608"/>
      <c r="AR29" s="608"/>
      <c r="AS29" s="608"/>
      <c r="AT29" s="608"/>
      <c r="AU29" s="608"/>
      <c r="AV29" s="608"/>
      <c r="AW29" s="608"/>
      <c r="AX29" s="608"/>
      <c r="AY29" s="608"/>
      <c r="AZ29" s="608"/>
      <c r="BA29" s="608"/>
      <c r="BB29" s="608"/>
      <c r="BC29" s="608"/>
      <c r="BD29" s="13"/>
      <c r="BE29" s="13"/>
      <c r="BF29" s="13"/>
      <c r="BG29" s="13"/>
      <c r="BH29" s="13"/>
      <c r="BI29" s="13"/>
      <c r="BV29" s="13"/>
      <c r="BW29" s="13"/>
      <c r="BX29" s="13"/>
      <c r="BY29" s="13"/>
      <c r="BZ29" s="13"/>
      <c r="CA29" s="13"/>
    </row>
    <row r="30" spans="1:79" ht="9" customHeight="1" x14ac:dyDescent="0.15">
      <c r="A30" s="13"/>
      <c r="B30" s="13"/>
      <c r="C30" s="515"/>
      <c r="D30" s="515"/>
      <c r="E30" s="515"/>
      <c r="F30" s="515"/>
      <c r="G30" s="595"/>
      <c r="H30" s="595"/>
      <c r="I30" s="595"/>
      <c r="J30" s="595"/>
      <c r="K30" s="595"/>
      <c r="L30" s="595"/>
      <c r="M30" s="595"/>
      <c r="N30" s="595"/>
      <c r="O30" s="595"/>
      <c r="P30" s="595"/>
      <c r="Q30" s="595"/>
      <c r="R30" s="595"/>
      <c r="S30" s="595"/>
      <c r="T30" s="595"/>
      <c r="U30" s="595"/>
      <c r="V30" s="596"/>
      <c r="W30" s="600"/>
      <c r="X30" s="601"/>
      <c r="Y30" s="601"/>
      <c r="Z30" s="601"/>
      <c r="AA30" s="601"/>
      <c r="AB30" s="601"/>
      <c r="AC30" s="601"/>
      <c r="AD30" s="601"/>
      <c r="AE30" s="601"/>
      <c r="AF30" s="602"/>
      <c r="AH30" s="608"/>
      <c r="AI30" s="608"/>
      <c r="AJ30" s="608"/>
      <c r="AK30" s="608"/>
      <c r="AL30" s="608"/>
      <c r="AM30" s="608"/>
      <c r="AN30" s="608"/>
      <c r="AO30" s="608"/>
      <c r="AP30" s="608"/>
      <c r="AQ30" s="608"/>
      <c r="AR30" s="608"/>
      <c r="AS30" s="608"/>
      <c r="AT30" s="608"/>
      <c r="AU30" s="608"/>
      <c r="AV30" s="608"/>
      <c r="AW30" s="608"/>
      <c r="AX30" s="608"/>
      <c r="AY30" s="608"/>
      <c r="AZ30" s="608"/>
      <c r="BA30" s="608"/>
      <c r="BB30" s="608"/>
      <c r="BC30" s="608"/>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row>
    <row r="31" spans="1:79" ht="9" customHeight="1" thickBot="1" x14ac:dyDescent="0.2">
      <c r="A31" s="13"/>
      <c r="B31" s="13"/>
      <c r="C31" s="515"/>
      <c r="D31" s="515"/>
      <c r="E31" s="515"/>
      <c r="F31" s="515"/>
      <c r="G31" s="595"/>
      <c r="H31" s="595"/>
      <c r="I31" s="595"/>
      <c r="J31" s="595"/>
      <c r="K31" s="595"/>
      <c r="L31" s="595"/>
      <c r="M31" s="595"/>
      <c r="N31" s="595"/>
      <c r="O31" s="595"/>
      <c r="P31" s="595"/>
      <c r="Q31" s="595"/>
      <c r="R31" s="595"/>
      <c r="S31" s="595"/>
      <c r="T31" s="595"/>
      <c r="U31" s="595"/>
      <c r="V31" s="596"/>
      <c r="W31" s="603"/>
      <c r="X31" s="604"/>
      <c r="Y31" s="604"/>
      <c r="Z31" s="604"/>
      <c r="AA31" s="604"/>
      <c r="AB31" s="604"/>
      <c r="AC31" s="604"/>
      <c r="AD31" s="604"/>
      <c r="AE31" s="604"/>
      <c r="AF31" s="605"/>
      <c r="AG31" s="24"/>
      <c r="AH31" s="609"/>
      <c r="AI31" s="609"/>
      <c r="AJ31" s="609"/>
      <c r="AK31" s="609"/>
      <c r="AL31" s="609"/>
      <c r="AM31" s="609"/>
      <c r="AN31" s="609"/>
      <c r="AO31" s="609"/>
      <c r="AP31" s="609"/>
      <c r="AQ31" s="609"/>
      <c r="AR31" s="609"/>
      <c r="AS31" s="609"/>
      <c r="AT31" s="609"/>
      <c r="AU31" s="609"/>
      <c r="AV31" s="609"/>
      <c r="AW31" s="609"/>
      <c r="AX31" s="609"/>
      <c r="AY31" s="609"/>
      <c r="AZ31" s="609"/>
      <c r="BA31" s="609"/>
      <c r="BB31" s="609"/>
      <c r="BC31" s="609"/>
      <c r="BD31" s="25"/>
      <c r="BE31" s="13"/>
      <c r="BF31" s="13"/>
      <c r="BG31" s="13"/>
      <c r="BH31" s="13"/>
      <c r="BI31" s="13"/>
      <c r="BJ31" s="13"/>
      <c r="BK31" s="13"/>
      <c r="BL31" s="13"/>
      <c r="BM31" s="13"/>
      <c r="BN31" s="13"/>
      <c r="BO31" s="13"/>
      <c r="BP31" s="13"/>
      <c r="BQ31" s="13"/>
      <c r="BR31" s="13"/>
      <c r="BS31" s="13"/>
      <c r="BT31" s="13"/>
      <c r="BU31" s="13"/>
      <c r="BV31" s="13"/>
      <c r="BW31" s="13"/>
      <c r="BX31" s="13"/>
      <c r="BY31" s="13"/>
      <c r="BZ31" s="13"/>
      <c r="CA31" s="13"/>
    </row>
    <row r="32" spans="1:79" ht="9" customHeight="1" x14ac:dyDescent="0.15">
      <c r="A32" s="13"/>
      <c r="B32" s="13"/>
      <c r="D32" s="13"/>
      <c r="E32" s="13"/>
      <c r="F32" s="552"/>
      <c r="G32" s="552"/>
      <c r="H32" s="552"/>
      <c r="I32" s="552"/>
      <c r="J32" s="552"/>
      <c r="K32" s="552"/>
      <c r="L32" s="552"/>
      <c r="M32" s="552"/>
      <c r="N32" s="552"/>
      <c r="O32" s="552"/>
      <c r="P32" s="552"/>
      <c r="Q32" s="154"/>
      <c r="R32" s="154"/>
      <c r="S32" s="154"/>
      <c r="T32" s="154"/>
      <c r="U32" s="154"/>
      <c r="V32" s="154"/>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row>
    <row r="33" spans="1:79" ht="9" customHeight="1" x14ac:dyDescent="0.15">
      <c r="A33" s="13"/>
      <c r="B33" s="13"/>
      <c r="D33" s="13"/>
      <c r="F33" s="552"/>
      <c r="G33" s="552"/>
      <c r="H33" s="552"/>
      <c r="I33" s="552"/>
      <c r="J33" s="552"/>
      <c r="K33" s="552"/>
      <c r="L33" s="552"/>
      <c r="M33" s="552"/>
      <c r="N33" s="552"/>
      <c r="O33" s="552"/>
      <c r="P33" s="552"/>
      <c r="Q33" s="154"/>
      <c r="R33" s="154"/>
      <c r="S33" s="154"/>
      <c r="T33" s="154"/>
      <c r="U33" s="154"/>
      <c r="V33" s="154"/>
      <c r="AU33" s="515" t="s">
        <v>6187</v>
      </c>
      <c r="AV33" s="553"/>
      <c r="AW33" s="553"/>
      <c r="AX33" s="553"/>
      <c r="AY33" s="553"/>
      <c r="AZ33" s="553"/>
      <c r="BA33" s="55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row>
    <row r="34" spans="1:79" ht="9" customHeight="1" x14ac:dyDescent="0.15">
      <c r="A34" s="13"/>
      <c r="B34" s="13"/>
      <c r="D34" s="13"/>
      <c r="F34" s="552"/>
      <c r="G34" s="552"/>
      <c r="H34" s="552"/>
      <c r="I34" s="552"/>
      <c r="J34" s="552"/>
      <c r="K34" s="552"/>
      <c r="L34" s="552"/>
      <c r="M34" s="552"/>
      <c r="N34" s="552"/>
      <c r="O34" s="552"/>
      <c r="P34" s="552"/>
      <c r="Q34" s="154"/>
      <c r="R34" s="154"/>
      <c r="S34" s="154"/>
      <c r="T34" s="154"/>
      <c r="U34" s="154"/>
      <c r="V34" s="154"/>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554"/>
      <c r="AV34" s="554"/>
      <c r="AW34" s="554"/>
      <c r="AX34" s="554"/>
      <c r="AY34" s="554"/>
      <c r="AZ34" s="554"/>
      <c r="BA34" s="554"/>
      <c r="BB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row>
    <row r="35" spans="1:79" ht="9" customHeight="1" x14ac:dyDescent="0.15">
      <c r="A35" s="13"/>
      <c r="B35" s="13"/>
      <c r="D35" s="13"/>
      <c r="E35" s="13"/>
      <c r="F35" s="555"/>
      <c r="G35" s="555"/>
      <c r="H35" s="555"/>
      <c r="I35" s="555"/>
      <c r="J35" s="555"/>
      <c r="K35" s="555"/>
      <c r="L35" s="555"/>
      <c r="M35" s="555"/>
      <c r="N35" s="555"/>
      <c r="O35" s="555"/>
      <c r="P35" s="555"/>
      <c r="Q35" s="154"/>
      <c r="R35" s="154"/>
      <c r="S35" s="154"/>
      <c r="T35" s="154"/>
      <c r="U35" s="154"/>
      <c r="V35" s="154"/>
      <c r="W35" s="13"/>
      <c r="X35" s="13"/>
      <c r="Y35" s="13"/>
      <c r="Z35" s="13"/>
      <c r="AA35" s="13"/>
      <c r="AB35" s="13"/>
      <c r="AC35" s="13"/>
      <c r="AD35" s="13"/>
      <c r="AE35" s="13"/>
      <c r="AF35" s="13"/>
      <c r="AG35" s="13"/>
      <c r="AH35" s="13"/>
      <c r="AI35" s="13"/>
      <c r="AJ35" s="13"/>
      <c r="AK35" s="13"/>
      <c r="AL35" s="13"/>
      <c r="AM35" s="13"/>
      <c r="AN35" s="13"/>
      <c r="AO35" s="13"/>
      <c r="AR35" s="26"/>
      <c r="AS35" s="27"/>
      <c r="AT35" s="27"/>
      <c r="AU35" s="27"/>
      <c r="AV35" s="27"/>
      <c r="AW35" s="27"/>
      <c r="AX35" s="27"/>
      <c r="AY35" s="27"/>
      <c r="AZ35" s="27"/>
      <c r="BA35" s="27"/>
      <c r="BB35" s="27"/>
      <c r="BC35" s="155"/>
      <c r="BD35" s="27"/>
      <c r="BE35" s="13"/>
      <c r="BF35" s="13"/>
      <c r="BG35" s="13"/>
      <c r="BH35" s="13"/>
      <c r="BI35" s="13"/>
      <c r="BJ35" s="13"/>
      <c r="BK35" s="13"/>
      <c r="BL35" s="13"/>
      <c r="BM35" s="13"/>
      <c r="BN35" s="13"/>
      <c r="BO35" s="13"/>
      <c r="BP35" s="13"/>
      <c r="BQ35" s="13"/>
      <c r="BR35" s="13"/>
      <c r="BS35" s="13"/>
      <c r="BT35" s="13"/>
      <c r="BU35" s="13"/>
      <c r="BV35" s="13"/>
      <c r="BW35" s="13"/>
      <c r="BX35" s="13"/>
      <c r="BY35" s="13"/>
      <c r="BZ35" s="13"/>
      <c r="CA35" s="13"/>
    </row>
    <row r="36" spans="1:79" ht="9" customHeight="1" x14ac:dyDescent="0.15">
      <c r="A36" s="13"/>
      <c r="B36" s="13"/>
      <c r="D36" s="510" t="s">
        <v>7330</v>
      </c>
      <c r="E36" s="510"/>
      <c r="F36" s="510"/>
      <c r="G36" s="510"/>
      <c r="H36" s="510"/>
      <c r="I36" s="510"/>
      <c r="J36" s="510"/>
      <c r="K36" s="510"/>
      <c r="L36" s="510"/>
      <c r="M36" s="510"/>
      <c r="N36" s="510"/>
      <c r="O36" s="510"/>
      <c r="P36" s="510"/>
      <c r="Q36" s="510"/>
      <c r="R36" s="510"/>
      <c r="S36" s="510"/>
      <c r="T36" s="510"/>
      <c r="U36" s="510"/>
      <c r="V36" s="510"/>
      <c r="W36" s="510"/>
      <c r="X36" s="510"/>
      <c r="Y36" s="510"/>
      <c r="Z36" s="510"/>
      <c r="AA36" s="510"/>
      <c r="AB36" s="510"/>
      <c r="AC36" s="510"/>
      <c r="AD36" s="510"/>
      <c r="AE36" s="510"/>
      <c r="AF36" s="510"/>
      <c r="AG36" s="510"/>
      <c r="AH36" s="510"/>
      <c r="AI36" s="510"/>
      <c r="AJ36" s="510"/>
      <c r="AK36" s="510"/>
      <c r="AL36" s="510"/>
      <c r="AM36" s="510"/>
      <c r="AN36" s="510"/>
      <c r="AO36" s="510"/>
      <c r="AP36" s="510"/>
      <c r="AQ36" s="556"/>
      <c r="AR36" s="29"/>
      <c r="AS36" s="13"/>
      <c r="AT36" s="13"/>
      <c r="AU36" s="559"/>
      <c r="AV36" s="560"/>
      <c r="AW36" s="560"/>
      <c r="AX36" s="560"/>
      <c r="AY36" s="560"/>
      <c r="AZ36" s="560"/>
      <c r="BA36" s="560"/>
      <c r="BB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row>
    <row r="37" spans="1:79" ht="9" customHeight="1" x14ac:dyDescent="0.15">
      <c r="A37" s="13"/>
      <c r="B37" s="13"/>
      <c r="C37" s="13"/>
      <c r="D37" s="557"/>
      <c r="E37" s="557"/>
      <c r="F37" s="557"/>
      <c r="G37" s="557"/>
      <c r="H37" s="557"/>
      <c r="I37" s="557"/>
      <c r="J37" s="557"/>
      <c r="K37" s="557"/>
      <c r="L37" s="557"/>
      <c r="M37" s="557"/>
      <c r="N37" s="557"/>
      <c r="O37" s="557"/>
      <c r="P37" s="557"/>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c r="AO37" s="557"/>
      <c r="AP37" s="557"/>
      <c r="AQ37" s="558"/>
      <c r="AR37" s="156"/>
      <c r="AU37" s="560"/>
      <c r="AV37" s="560"/>
      <c r="AW37" s="560"/>
      <c r="AX37" s="560"/>
      <c r="AY37" s="560"/>
      <c r="AZ37" s="560"/>
      <c r="BA37" s="560"/>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row>
    <row r="38" spans="1:79" ht="7.5" customHeight="1" x14ac:dyDescent="0.15">
      <c r="A38" s="13"/>
      <c r="B38" s="13"/>
      <c r="C38" s="561" t="s">
        <v>6188</v>
      </c>
      <c r="D38" s="562"/>
      <c r="E38" s="562"/>
      <c r="F38" s="562"/>
      <c r="G38" s="562"/>
      <c r="H38" s="562"/>
      <c r="I38" s="563"/>
      <c r="J38" s="568" t="str">
        <f>IF(入力情報!E15="",IF(入力情報!E21="","",入力情報!E21),入力情報!E16&amp;" "&amp;入力情報!E18&amp;" "&amp;入力情報!E19)</f>
        <v>Akitaken Daisenshi Omagarikurosecho 1-1-11 Shinsekai Building Room 99</v>
      </c>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L38" s="569"/>
      <c r="AM38" s="569"/>
      <c r="AN38" s="569"/>
      <c r="AO38" s="569"/>
      <c r="AP38" s="569"/>
      <c r="AQ38" s="570"/>
      <c r="AR38" s="156"/>
      <c r="AU38" s="560"/>
      <c r="AV38" s="560"/>
      <c r="AW38" s="560"/>
      <c r="AX38" s="560"/>
      <c r="AY38" s="560"/>
      <c r="AZ38" s="560"/>
      <c r="BA38" s="560"/>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row>
    <row r="39" spans="1:79" ht="7.5" customHeight="1" x14ac:dyDescent="0.15">
      <c r="A39" s="13"/>
      <c r="B39" s="13"/>
      <c r="C39" s="564"/>
      <c r="D39" s="564"/>
      <c r="E39" s="564"/>
      <c r="F39" s="564"/>
      <c r="G39" s="564"/>
      <c r="H39" s="564"/>
      <c r="I39" s="565"/>
      <c r="J39" s="571"/>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3"/>
      <c r="AR39" s="156"/>
      <c r="AU39" s="560"/>
      <c r="AV39" s="560"/>
      <c r="AW39" s="560"/>
      <c r="AX39" s="560"/>
      <c r="AY39" s="560"/>
      <c r="AZ39" s="560"/>
      <c r="BA39" s="560"/>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row>
    <row r="40" spans="1:79" ht="7.5" customHeight="1" x14ac:dyDescent="0.15">
      <c r="A40" s="13"/>
      <c r="B40" s="13"/>
      <c r="C40" s="564"/>
      <c r="D40" s="564"/>
      <c r="E40" s="564"/>
      <c r="F40" s="564"/>
      <c r="G40" s="564"/>
      <c r="H40" s="564"/>
      <c r="I40" s="565"/>
      <c r="J40" s="571" t="str">
        <f>IF(入力情報!E15="",IF(入力情報!E22="","                                               ",入力情報!E22),IF(入力情報!E17="","                                               ",入力情報!E17)&amp;DBCS(入力情報!E18)&amp;DBCS(入力情報!E20))</f>
        <v>秋田県 大仙市 大曲黒瀬町１－１－１１新世界ビル９９号室</v>
      </c>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3"/>
      <c r="AR40" s="156"/>
      <c r="AU40" s="560"/>
      <c r="AV40" s="560"/>
      <c r="AW40" s="560"/>
      <c r="AX40" s="560"/>
      <c r="AY40" s="560"/>
      <c r="AZ40" s="560"/>
      <c r="BA40" s="560"/>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row>
    <row r="41" spans="1:79" ht="7.5" customHeight="1" x14ac:dyDescent="0.15">
      <c r="A41" s="13"/>
      <c r="B41" s="13"/>
      <c r="C41" s="566"/>
      <c r="D41" s="566"/>
      <c r="E41" s="566"/>
      <c r="F41" s="566"/>
      <c r="G41" s="566"/>
      <c r="H41" s="566"/>
      <c r="I41" s="567"/>
      <c r="J41" s="574"/>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6"/>
      <c r="AR41" s="156"/>
      <c r="AU41" s="560"/>
      <c r="AV41" s="560"/>
      <c r="AW41" s="560"/>
      <c r="AX41" s="560"/>
      <c r="AY41" s="560"/>
      <c r="AZ41" s="560"/>
      <c r="BA41" s="560"/>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row>
    <row r="42" spans="1:79" ht="9" customHeight="1" x14ac:dyDescent="0.15">
      <c r="A42" s="13"/>
      <c r="B42" s="13"/>
      <c r="C42" s="577" t="s">
        <v>6189</v>
      </c>
      <c r="D42" s="577"/>
      <c r="E42" s="577"/>
      <c r="F42" s="577"/>
      <c r="G42" s="577"/>
      <c r="H42" s="577"/>
      <c r="I42" s="577"/>
      <c r="J42" s="577"/>
      <c r="K42" s="577"/>
      <c r="L42" s="577"/>
      <c r="M42" s="577"/>
      <c r="N42" s="577"/>
      <c r="O42" s="577"/>
      <c r="P42" s="577"/>
      <c r="Q42" s="577"/>
      <c r="R42" s="577"/>
      <c r="S42" s="577"/>
      <c r="T42" s="577"/>
      <c r="U42" s="577"/>
      <c r="V42" s="577"/>
      <c r="W42" s="577"/>
      <c r="X42" s="577"/>
      <c r="Y42" s="577"/>
      <c r="Z42" s="577"/>
      <c r="AA42" s="577"/>
      <c r="AB42" s="577"/>
      <c r="AC42" s="577"/>
      <c r="AD42" s="577"/>
      <c r="AE42" s="577"/>
      <c r="AF42" s="577"/>
      <c r="AG42" s="577"/>
      <c r="AH42" s="577"/>
      <c r="AI42" s="577"/>
      <c r="AJ42" s="577"/>
      <c r="AK42" s="577"/>
      <c r="AL42" s="577"/>
      <c r="AM42" s="577"/>
      <c r="AN42" s="577"/>
      <c r="AO42" s="577"/>
      <c r="AP42" s="577"/>
      <c r="AQ42" s="578"/>
      <c r="AR42" s="156"/>
      <c r="AU42" s="157"/>
      <c r="AV42" s="157"/>
      <c r="AW42" s="157"/>
      <c r="AX42" s="157"/>
      <c r="AY42" s="157"/>
      <c r="AZ42" s="157"/>
      <c r="BA42" s="157"/>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row>
    <row r="43" spans="1:79" ht="7.5" customHeight="1" x14ac:dyDescent="0.15">
      <c r="A43" s="13"/>
      <c r="B43" s="13"/>
      <c r="C43" s="579" t="s">
        <v>6190</v>
      </c>
      <c r="D43" s="564"/>
      <c r="E43" s="564"/>
      <c r="F43" s="564"/>
      <c r="G43" s="564"/>
      <c r="H43" s="564"/>
      <c r="I43" s="565"/>
      <c r="J43" s="13"/>
      <c r="K43" s="13"/>
      <c r="L43" s="580" t="str">
        <f>入力情報!E12 &amp; CHAR(10) &amp; IF(入力情報!E13="","",入力情報!E13)</f>
        <v>Mary Smith
メアリー　スミス</v>
      </c>
      <c r="M43" s="580"/>
      <c r="N43" s="580"/>
      <c r="O43" s="580"/>
      <c r="P43" s="580"/>
      <c r="Q43" s="580"/>
      <c r="R43" s="580"/>
      <c r="S43" s="580"/>
      <c r="T43" s="580"/>
      <c r="U43" s="580"/>
      <c r="V43" s="580"/>
      <c r="W43" s="580"/>
      <c r="X43" s="580"/>
      <c r="Y43" s="580"/>
      <c r="Z43" s="580"/>
      <c r="AA43" s="580"/>
      <c r="AB43" s="580"/>
      <c r="AC43" s="580"/>
      <c r="AD43" s="580"/>
      <c r="AE43" s="580"/>
      <c r="AF43" s="580"/>
      <c r="AG43" s="580"/>
      <c r="AH43" s="580"/>
      <c r="AI43" s="580"/>
      <c r="AJ43" s="580"/>
      <c r="AK43" s="580"/>
      <c r="AL43" s="580"/>
      <c r="AM43" s="580"/>
      <c r="AN43" s="580"/>
      <c r="AO43" s="580"/>
      <c r="AR43" s="581" t="s">
        <v>6191</v>
      </c>
      <c r="AS43" s="513"/>
      <c r="AT43" s="513"/>
      <c r="AU43" s="513"/>
      <c r="AV43" s="513"/>
      <c r="AW43" s="513"/>
      <c r="AX43" s="513"/>
      <c r="AY43" s="513"/>
      <c r="AZ43" s="513"/>
      <c r="BA43" s="513"/>
      <c r="BB43" s="513"/>
      <c r="BC43" s="513"/>
      <c r="BD43" s="513"/>
      <c r="BE43" s="13"/>
      <c r="BF43" s="13"/>
      <c r="BG43" s="13"/>
      <c r="BH43" s="13"/>
      <c r="BI43" s="13"/>
      <c r="BJ43" s="13"/>
      <c r="BK43" s="13"/>
      <c r="BL43" s="13"/>
      <c r="BM43" s="13"/>
      <c r="BN43" s="13"/>
      <c r="BO43" s="13"/>
      <c r="BP43" s="13"/>
      <c r="BQ43" s="13"/>
      <c r="BR43" s="13"/>
      <c r="BS43" s="13"/>
      <c r="BT43" s="13"/>
      <c r="BU43" s="13"/>
      <c r="BV43" s="13"/>
      <c r="BW43" s="13"/>
      <c r="BX43" s="13"/>
      <c r="BY43" s="13"/>
      <c r="BZ43" s="13"/>
      <c r="CA43" s="13"/>
    </row>
    <row r="44" spans="1:79" ht="7.5" customHeight="1" x14ac:dyDescent="0.15">
      <c r="A44" s="13"/>
      <c r="B44" s="13"/>
      <c r="C44" s="564"/>
      <c r="D44" s="564"/>
      <c r="E44" s="564"/>
      <c r="F44" s="564"/>
      <c r="G44" s="564"/>
      <c r="H44" s="564"/>
      <c r="I44" s="565"/>
      <c r="J44" s="13"/>
      <c r="K44" s="13"/>
      <c r="L44" s="580"/>
      <c r="M44" s="580"/>
      <c r="N44" s="580"/>
      <c r="O44" s="580"/>
      <c r="P44" s="580"/>
      <c r="Q44" s="580"/>
      <c r="R44" s="580"/>
      <c r="S44" s="580"/>
      <c r="T44" s="580"/>
      <c r="U44" s="580"/>
      <c r="V44" s="580"/>
      <c r="W44" s="580"/>
      <c r="X44" s="580"/>
      <c r="Y44" s="580"/>
      <c r="Z44" s="580"/>
      <c r="AA44" s="580"/>
      <c r="AB44" s="580"/>
      <c r="AC44" s="580"/>
      <c r="AD44" s="580"/>
      <c r="AE44" s="580"/>
      <c r="AF44" s="580"/>
      <c r="AG44" s="580"/>
      <c r="AH44" s="580"/>
      <c r="AI44" s="580"/>
      <c r="AJ44" s="580"/>
      <c r="AK44" s="580"/>
      <c r="AL44" s="580"/>
      <c r="AM44" s="580"/>
      <c r="AN44" s="580"/>
      <c r="AO44" s="580"/>
      <c r="AR44" s="581"/>
      <c r="AS44" s="513"/>
      <c r="AT44" s="513"/>
      <c r="AU44" s="513"/>
      <c r="AV44" s="513"/>
      <c r="AW44" s="513"/>
      <c r="AX44" s="513"/>
      <c r="AY44" s="513"/>
      <c r="AZ44" s="513"/>
      <c r="BA44" s="513"/>
      <c r="BB44" s="513"/>
      <c r="BC44" s="513"/>
      <c r="BD44" s="513"/>
      <c r="BE44" s="13"/>
      <c r="BF44" s="13"/>
      <c r="BG44" s="13"/>
      <c r="BH44" s="13"/>
      <c r="BI44" s="13"/>
      <c r="BJ44" s="13"/>
      <c r="BK44" s="13"/>
      <c r="BL44" s="13"/>
      <c r="BM44" s="13"/>
      <c r="BN44" s="13"/>
      <c r="BO44" s="13"/>
      <c r="BP44" s="13"/>
      <c r="BQ44" s="13"/>
      <c r="BR44" s="13"/>
      <c r="BS44" s="13"/>
      <c r="BT44" s="13"/>
      <c r="BU44" s="13"/>
      <c r="BV44" s="13"/>
      <c r="BW44" s="13"/>
      <c r="BX44" s="13"/>
      <c r="BY44" s="13"/>
      <c r="BZ44" s="13"/>
      <c r="CA44" s="13"/>
    </row>
    <row r="45" spans="1:79" ht="9.75" customHeight="1" x14ac:dyDescent="0.15">
      <c r="A45" s="13"/>
      <c r="B45" s="13"/>
      <c r="C45" s="564"/>
      <c r="D45" s="564"/>
      <c r="E45" s="564"/>
      <c r="F45" s="564"/>
      <c r="G45" s="564"/>
      <c r="H45" s="564"/>
      <c r="I45" s="565"/>
      <c r="J45" s="13"/>
      <c r="K45" s="13"/>
      <c r="L45" s="580"/>
      <c r="M45" s="580"/>
      <c r="N45" s="580"/>
      <c r="O45" s="580"/>
      <c r="P45" s="580"/>
      <c r="Q45" s="580"/>
      <c r="R45" s="580"/>
      <c r="S45" s="580"/>
      <c r="T45" s="580"/>
      <c r="U45" s="580"/>
      <c r="V45" s="580"/>
      <c r="W45" s="580"/>
      <c r="X45" s="580"/>
      <c r="Y45" s="580"/>
      <c r="Z45" s="580"/>
      <c r="AA45" s="580"/>
      <c r="AB45" s="580"/>
      <c r="AC45" s="580"/>
      <c r="AD45" s="580"/>
      <c r="AE45" s="580"/>
      <c r="AF45" s="580"/>
      <c r="AG45" s="580"/>
      <c r="AH45" s="580"/>
      <c r="AI45" s="580"/>
      <c r="AJ45" s="580"/>
      <c r="AK45" s="580"/>
      <c r="AL45" s="580"/>
      <c r="AM45" s="580"/>
      <c r="AN45" s="580"/>
      <c r="AO45" s="580"/>
      <c r="AP45" s="13"/>
      <c r="AQ45" s="13"/>
      <c r="AR45" s="581"/>
      <c r="AS45" s="513"/>
      <c r="AT45" s="513"/>
      <c r="AU45" s="513"/>
      <c r="AV45" s="513"/>
      <c r="AW45" s="513"/>
      <c r="AX45" s="513"/>
      <c r="AY45" s="513"/>
      <c r="AZ45" s="513"/>
      <c r="BA45" s="513"/>
      <c r="BB45" s="513"/>
      <c r="BC45" s="513"/>
      <c r="BD45" s="513"/>
      <c r="BE45" s="13"/>
      <c r="BF45" s="13"/>
      <c r="BG45" s="13"/>
      <c r="BH45" s="13"/>
      <c r="BI45" s="13"/>
      <c r="BJ45" s="13"/>
      <c r="BK45" s="13"/>
      <c r="BL45" s="13"/>
      <c r="BM45" s="13"/>
      <c r="BN45" s="13"/>
      <c r="BO45" s="13"/>
      <c r="BP45" s="13"/>
      <c r="BQ45" s="13"/>
      <c r="BR45" s="13"/>
      <c r="BS45" s="13"/>
      <c r="BT45" s="13"/>
      <c r="BU45" s="13"/>
      <c r="BV45" s="13"/>
      <c r="BW45" s="13"/>
      <c r="BX45" s="13"/>
      <c r="BY45" s="13"/>
      <c r="BZ45" s="13"/>
      <c r="CA45" s="13"/>
    </row>
    <row r="46" spans="1:79" ht="9" customHeight="1" x14ac:dyDescent="0.15">
      <c r="A46" s="13"/>
      <c r="B46" s="13"/>
      <c r="C46" s="13"/>
      <c r="D46" s="13"/>
      <c r="E46" s="13"/>
      <c r="F46" s="13"/>
      <c r="G46" s="13"/>
      <c r="H46" s="13"/>
      <c r="I46" s="13"/>
      <c r="J46" s="18"/>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29"/>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row>
    <row r="47" spans="1:79" ht="9" customHeight="1" thickBot="1" x14ac:dyDescent="0.2">
      <c r="A47" s="13"/>
      <c r="B47" s="13"/>
      <c r="C47" s="2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D47" s="31"/>
      <c r="BE47" s="13"/>
      <c r="BF47" s="13"/>
      <c r="BG47" s="13"/>
      <c r="BH47" s="13"/>
      <c r="BI47" s="13"/>
      <c r="BJ47" s="13"/>
      <c r="BK47" s="13"/>
      <c r="BL47" s="13"/>
      <c r="BM47" s="13"/>
      <c r="BN47" s="13"/>
      <c r="BO47" s="13"/>
      <c r="BP47" s="13"/>
      <c r="BQ47" s="13"/>
      <c r="BR47" s="13"/>
      <c r="BS47" s="13"/>
      <c r="BT47" s="13"/>
      <c r="BU47" s="13"/>
      <c r="BV47" s="13"/>
      <c r="BW47" s="13"/>
      <c r="BX47" s="13"/>
      <c r="BY47" s="13"/>
      <c r="BZ47" s="13"/>
      <c r="CA47" s="13"/>
    </row>
    <row r="48" spans="1:79" ht="9" customHeight="1" thickTop="1" x14ac:dyDescent="0.15">
      <c r="A48" s="13"/>
      <c r="B48" s="13"/>
      <c r="C48" s="18"/>
      <c r="D48" s="13"/>
      <c r="E48" s="546" t="s">
        <v>6192</v>
      </c>
      <c r="F48" s="547"/>
      <c r="G48" s="547"/>
      <c r="H48" s="547"/>
      <c r="I48" s="547"/>
      <c r="J48" s="547"/>
      <c r="K48" s="547"/>
      <c r="L48" s="547"/>
      <c r="M48" s="547"/>
      <c r="N48" s="547"/>
      <c r="O48" s="547"/>
      <c r="P48" s="547"/>
      <c r="Q48" s="547"/>
      <c r="R48" s="547"/>
      <c r="S48" s="547"/>
      <c r="T48" s="547"/>
      <c r="U48" s="547"/>
      <c r="V48" s="547"/>
      <c r="W48" s="547"/>
      <c r="X48" s="547"/>
      <c r="Y48" s="547"/>
      <c r="Z48" s="547"/>
      <c r="AA48" s="547"/>
      <c r="AB48" s="547"/>
      <c r="AC48" s="547"/>
      <c r="AD48" s="547"/>
      <c r="AE48" s="547"/>
      <c r="AF48" s="547"/>
      <c r="AG48" s="547"/>
      <c r="AH48" s="547"/>
      <c r="AI48" s="547"/>
      <c r="AJ48" s="547"/>
      <c r="AK48" s="547"/>
      <c r="AL48" s="547"/>
      <c r="AM48" s="547"/>
      <c r="AN48" s="547"/>
      <c r="AO48" s="547"/>
      <c r="AP48" s="547"/>
      <c r="AQ48" s="547"/>
      <c r="AR48" s="547"/>
      <c r="AS48" s="547"/>
      <c r="AT48" s="547"/>
      <c r="AU48" s="547"/>
      <c r="AV48" s="547"/>
      <c r="AW48" s="547"/>
      <c r="AX48" s="547"/>
      <c r="AY48" s="547"/>
      <c r="AZ48" s="547"/>
      <c r="BA48" s="547"/>
      <c r="BB48" s="548"/>
      <c r="BC48" s="13"/>
      <c r="BD48" s="32"/>
      <c r="BE48" s="13"/>
      <c r="BF48" s="13"/>
      <c r="BG48" s="13"/>
      <c r="BH48" s="13"/>
      <c r="BI48" s="13"/>
      <c r="BJ48" s="13"/>
      <c r="BK48" s="13"/>
      <c r="BL48" s="13"/>
      <c r="BM48" s="13"/>
      <c r="BN48" s="13"/>
      <c r="BO48" s="13"/>
      <c r="BP48" s="13"/>
      <c r="BQ48" s="13"/>
      <c r="BR48" s="13"/>
      <c r="BS48" s="13"/>
      <c r="BT48" s="13"/>
      <c r="BU48" s="13"/>
      <c r="BV48" s="13"/>
      <c r="BW48" s="13"/>
      <c r="BX48" s="13"/>
      <c r="BY48" s="13"/>
      <c r="BZ48" s="13"/>
      <c r="CA48" s="13"/>
    </row>
    <row r="49" spans="1:79" ht="9" customHeight="1" x14ac:dyDescent="0.15">
      <c r="A49" s="13"/>
      <c r="B49" s="13"/>
      <c r="C49" s="18"/>
      <c r="D49" s="13"/>
      <c r="E49" s="549"/>
      <c r="F49" s="550"/>
      <c r="G49" s="550"/>
      <c r="H49" s="550"/>
      <c r="I49" s="550"/>
      <c r="J49" s="550"/>
      <c r="K49" s="550"/>
      <c r="L49" s="550"/>
      <c r="M49" s="550"/>
      <c r="N49" s="550"/>
      <c r="O49" s="550"/>
      <c r="P49" s="550"/>
      <c r="Q49" s="550"/>
      <c r="R49" s="550"/>
      <c r="S49" s="550"/>
      <c r="T49" s="550"/>
      <c r="U49" s="550"/>
      <c r="V49" s="550"/>
      <c r="W49" s="550"/>
      <c r="X49" s="550"/>
      <c r="Y49" s="550"/>
      <c r="Z49" s="550"/>
      <c r="AA49" s="550"/>
      <c r="AB49" s="550"/>
      <c r="AC49" s="550"/>
      <c r="AD49" s="550"/>
      <c r="AE49" s="550"/>
      <c r="AF49" s="550"/>
      <c r="AG49" s="550"/>
      <c r="AH49" s="550"/>
      <c r="AI49" s="550"/>
      <c r="AJ49" s="550"/>
      <c r="AK49" s="550"/>
      <c r="AL49" s="550"/>
      <c r="AM49" s="550"/>
      <c r="AN49" s="550"/>
      <c r="AO49" s="550"/>
      <c r="AP49" s="550"/>
      <c r="AQ49" s="550"/>
      <c r="AR49" s="550"/>
      <c r="AS49" s="550"/>
      <c r="AT49" s="550"/>
      <c r="AU49" s="550"/>
      <c r="AV49" s="550"/>
      <c r="AW49" s="550"/>
      <c r="AX49" s="550"/>
      <c r="AY49" s="550"/>
      <c r="AZ49" s="550"/>
      <c r="BA49" s="550"/>
      <c r="BB49" s="551"/>
      <c r="BC49" s="13"/>
      <c r="BD49" s="32"/>
      <c r="BE49" s="13"/>
      <c r="BF49" s="13"/>
      <c r="BG49" s="13"/>
      <c r="BH49" s="13"/>
      <c r="BI49" s="13"/>
      <c r="BJ49" s="13"/>
      <c r="BK49" s="13"/>
      <c r="BL49" s="13"/>
      <c r="BM49" s="13"/>
      <c r="BN49" s="13"/>
      <c r="BO49" s="13"/>
      <c r="BP49" s="13"/>
      <c r="BQ49" s="13"/>
      <c r="BR49" s="13"/>
      <c r="BS49" s="13"/>
      <c r="BT49" s="13"/>
      <c r="BU49" s="13"/>
      <c r="BV49" s="13"/>
      <c r="BW49" s="13"/>
      <c r="BX49" s="13"/>
      <c r="BY49" s="13"/>
      <c r="BZ49" s="13"/>
      <c r="CA49" s="13"/>
    </row>
    <row r="50" spans="1:79" ht="9" customHeight="1" x14ac:dyDescent="0.15">
      <c r="A50" s="13"/>
      <c r="B50" s="13"/>
      <c r="C50" s="18"/>
      <c r="D50" s="13"/>
      <c r="E50" s="33"/>
      <c r="F50" s="13"/>
      <c r="G50" s="509" t="s">
        <v>6193</v>
      </c>
      <c r="H50" s="509"/>
      <c r="I50" s="509"/>
      <c r="J50" s="509"/>
      <c r="K50" s="509"/>
      <c r="L50" s="509"/>
      <c r="M50" s="509"/>
      <c r="N50" s="509"/>
      <c r="O50" s="509"/>
      <c r="P50" s="509"/>
      <c r="Q50" s="509"/>
      <c r="R50" s="23"/>
      <c r="S50" s="28"/>
      <c r="T50" s="28"/>
      <c r="U50" s="28"/>
      <c r="V50" s="28"/>
      <c r="W50" s="28"/>
      <c r="X50" s="28"/>
      <c r="Y50" s="28"/>
      <c r="Z50" s="28"/>
      <c r="AA50" s="28"/>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34"/>
      <c r="BC50" s="13"/>
      <c r="BD50" s="32"/>
      <c r="BE50" s="13"/>
      <c r="BF50" s="13"/>
      <c r="BG50" s="13"/>
      <c r="BH50" s="13"/>
      <c r="BI50" s="13"/>
      <c r="BJ50" s="13"/>
      <c r="BK50" s="13"/>
      <c r="BL50" s="13"/>
      <c r="BM50" s="13"/>
      <c r="BN50" s="13"/>
      <c r="BO50" s="13"/>
      <c r="BP50" s="13"/>
      <c r="BQ50" s="13"/>
      <c r="BR50" s="13"/>
      <c r="BS50" s="13"/>
      <c r="BT50" s="13"/>
      <c r="BU50" s="13"/>
      <c r="BV50" s="13"/>
      <c r="BW50" s="13"/>
      <c r="BX50" s="13"/>
      <c r="BY50" s="13"/>
      <c r="BZ50" s="13"/>
      <c r="CA50" s="13"/>
    </row>
    <row r="51" spans="1:79" ht="9" customHeight="1" x14ac:dyDescent="0.15">
      <c r="A51" s="13"/>
      <c r="B51" s="13"/>
      <c r="C51" s="18"/>
      <c r="D51" s="13"/>
      <c r="E51" s="33"/>
      <c r="F51" s="13"/>
      <c r="G51" s="509"/>
      <c r="H51" s="509"/>
      <c r="I51" s="509"/>
      <c r="J51" s="509"/>
      <c r="K51" s="509"/>
      <c r="L51" s="509"/>
      <c r="M51" s="509"/>
      <c r="N51" s="509"/>
      <c r="O51" s="509"/>
      <c r="P51" s="509"/>
      <c r="Q51" s="509"/>
      <c r="R51" s="23"/>
      <c r="S51" s="28"/>
      <c r="T51" s="28"/>
      <c r="U51" s="28"/>
      <c r="V51" s="28"/>
      <c r="W51" s="28"/>
      <c r="X51" s="28"/>
      <c r="Y51" s="28"/>
      <c r="Z51" s="28"/>
      <c r="AA51" s="28"/>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34"/>
      <c r="BC51" s="13"/>
      <c r="BD51" s="32"/>
      <c r="BE51" s="13"/>
      <c r="BF51" s="13"/>
      <c r="BG51" s="13"/>
      <c r="BH51" s="13"/>
      <c r="BI51" s="13"/>
      <c r="BJ51" s="13"/>
      <c r="BK51" s="13"/>
      <c r="BL51" s="13"/>
      <c r="BM51" s="13"/>
      <c r="BN51" s="13"/>
      <c r="BO51" s="13"/>
      <c r="BP51" s="13"/>
      <c r="BQ51" s="13"/>
      <c r="BR51" s="13"/>
      <c r="BS51" s="13"/>
      <c r="BT51" s="13"/>
      <c r="BU51" s="13"/>
      <c r="BV51" s="13"/>
      <c r="BW51" s="13"/>
      <c r="BX51" s="13"/>
      <c r="BY51" s="13"/>
      <c r="BZ51" s="13"/>
      <c r="CA51" s="13"/>
    </row>
    <row r="52" spans="1:79" ht="9" customHeight="1" x14ac:dyDescent="0.15">
      <c r="A52" s="13"/>
      <c r="B52" s="13"/>
      <c r="C52" s="18"/>
      <c r="D52" s="13"/>
      <c r="E52" s="33"/>
      <c r="F52" s="13"/>
      <c r="G52" s="509"/>
      <c r="H52" s="509"/>
      <c r="I52" s="509"/>
      <c r="J52" s="509"/>
      <c r="K52" s="509"/>
      <c r="L52" s="509"/>
      <c r="M52" s="509"/>
      <c r="N52" s="509"/>
      <c r="O52" s="509"/>
      <c r="P52" s="509"/>
      <c r="Q52" s="509"/>
      <c r="R52" s="23"/>
      <c r="S52" s="28"/>
      <c r="T52" s="28"/>
      <c r="U52" s="28"/>
      <c r="V52" s="28"/>
      <c r="W52" s="28"/>
      <c r="X52" s="28"/>
      <c r="Y52" s="28"/>
      <c r="Z52" s="28"/>
      <c r="AA52" s="28"/>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34"/>
      <c r="BC52" s="13"/>
      <c r="BD52" s="32"/>
      <c r="BE52" s="18"/>
      <c r="BF52" s="13"/>
      <c r="BG52" s="13"/>
      <c r="BH52" s="13"/>
      <c r="BI52" s="13"/>
      <c r="BJ52" s="13"/>
      <c r="BK52" s="13"/>
      <c r="BL52" s="13"/>
      <c r="BM52" s="13"/>
      <c r="BN52" s="13"/>
      <c r="BO52" s="13"/>
      <c r="BP52" s="13"/>
      <c r="BQ52" s="13"/>
      <c r="BR52" s="13"/>
      <c r="BS52" s="13"/>
      <c r="BT52" s="13"/>
      <c r="BU52" s="13"/>
      <c r="BV52" s="13"/>
      <c r="BW52" s="13"/>
      <c r="BX52" s="13"/>
      <c r="BY52" s="13"/>
      <c r="BZ52" s="13"/>
      <c r="CA52" s="13"/>
    </row>
    <row r="53" spans="1:79" ht="9" customHeight="1" x14ac:dyDescent="0.15">
      <c r="A53" s="13"/>
      <c r="B53" s="13"/>
      <c r="C53" s="18"/>
      <c r="D53" s="13"/>
      <c r="E53" s="33"/>
      <c r="F53" s="13"/>
      <c r="G53" s="509"/>
      <c r="H53" s="509"/>
      <c r="I53" s="509"/>
      <c r="J53" s="509"/>
      <c r="K53" s="509"/>
      <c r="L53" s="509"/>
      <c r="M53" s="509"/>
      <c r="N53" s="509"/>
      <c r="O53" s="509"/>
      <c r="P53" s="509"/>
      <c r="Q53" s="509"/>
      <c r="R53" s="23"/>
      <c r="S53" s="28"/>
      <c r="T53" s="28"/>
      <c r="U53" s="28"/>
      <c r="V53" s="28"/>
      <c r="W53" s="28"/>
      <c r="X53" s="28"/>
      <c r="Y53" s="28"/>
      <c r="Z53" s="28"/>
      <c r="AA53" s="28"/>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34"/>
      <c r="BC53" s="13"/>
      <c r="BD53" s="32"/>
      <c r="BE53" s="18"/>
      <c r="BF53" s="13"/>
      <c r="BG53" s="13"/>
      <c r="BH53" s="13"/>
      <c r="BI53" s="13"/>
      <c r="BJ53" s="13"/>
      <c r="BK53" s="13"/>
      <c r="BL53" s="13"/>
      <c r="BM53" s="13"/>
      <c r="BN53" s="13"/>
      <c r="BO53" s="13"/>
      <c r="BP53" s="13"/>
      <c r="BQ53" s="13"/>
      <c r="BR53" s="13"/>
      <c r="BS53" s="13"/>
      <c r="BT53" s="13"/>
      <c r="BU53" s="13"/>
      <c r="BV53" s="13"/>
      <c r="BW53" s="13"/>
      <c r="BX53" s="13"/>
      <c r="BY53" s="13"/>
      <c r="BZ53" s="13"/>
      <c r="CA53" s="13"/>
    </row>
    <row r="54" spans="1:79" ht="9" customHeight="1" x14ac:dyDescent="0.15">
      <c r="A54" s="13"/>
      <c r="B54" s="13"/>
      <c r="C54" s="18"/>
      <c r="D54" s="13"/>
      <c r="E54" s="33"/>
      <c r="F54" s="13"/>
      <c r="G54" s="510" t="s">
        <v>6194</v>
      </c>
      <c r="H54" s="510"/>
      <c r="I54" s="510"/>
      <c r="J54" s="510"/>
      <c r="K54" s="510"/>
      <c r="L54" s="510"/>
      <c r="M54" s="510"/>
      <c r="N54" s="510"/>
      <c r="O54" s="510"/>
      <c r="P54" s="510"/>
      <c r="Q54" s="510"/>
      <c r="R54" s="510"/>
      <c r="S54" s="510"/>
      <c r="T54" s="510"/>
      <c r="U54" s="510"/>
      <c r="V54" s="510"/>
      <c r="W54" s="510"/>
      <c r="X54" s="510"/>
      <c r="Y54" s="510"/>
      <c r="Z54" s="510"/>
      <c r="AA54" s="510"/>
      <c r="AB54" s="510"/>
      <c r="AC54" s="510"/>
      <c r="AD54" s="510"/>
      <c r="AE54" s="510"/>
      <c r="AF54" s="510"/>
      <c r="AG54" s="510"/>
      <c r="AH54" s="510"/>
      <c r="AI54" s="510"/>
      <c r="AJ54" s="510"/>
      <c r="AK54" s="510"/>
      <c r="AL54" s="510"/>
      <c r="AM54" s="510"/>
      <c r="AN54" s="510"/>
      <c r="AO54" s="510"/>
      <c r="AP54" s="510"/>
      <c r="AQ54" s="510"/>
      <c r="AR54" s="510"/>
      <c r="AS54" s="510"/>
      <c r="AT54" s="510"/>
      <c r="AU54" s="510"/>
      <c r="AV54" s="510"/>
      <c r="AW54" s="510"/>
      <c r="AX54" s="510"/>
      <c r="AY54" s="510"/>
      <c r="AZ54" s="510"/>
      <c r="BA54" s="510"/>
      <c r="BB54" s="511"/>
      <c r="BC54" s="13"/>
      <c r="BD54" s="32"/>
      <c r="BE54" s="18"/>
      <c r="BF54" s="13"/>
      <c r="BG54" s="13"/>
      <c r="BH54" s="13"/>
      <c r="BI54" s="13"/>
      <c r="BJ54" s="13"/>
      <c r="BK54" s="13"/>
      <c r="BL54" s="13"/>
      <c r="BM54" s="13"/>
      <c r="BN54" s="13"/>
      <c r="BO54" s="13"/>
      <c r="BP54" s="13"/>
      <c r="BQ54" s="13"/>
      <c r="BR54" s="13"/>
      <c r="BS54" s="13"/>
      <c r="BT54" s="13"/>
      <c r="BU54" s="13"/>
      <c r="BV54" s="13"/>
      <c r="BW54" s="13"/>
      <c r="BX54" s="13"/>
      <c r="BY54" s="13"/>
      <c r="BZ54" s="13"/>
      <c r="CA54" s="13"/>
    </row>
    <row r="55" spans="1:79" ht="9" customHeight="1" x14ac:dyDescent="0.15">
      <c r="A55" s="13"/>
      <c r="B55" s="13"/>
      <c r="C55" s="18"/>
      <c r="D55" s="13"/>
      <c r="E55" s="33"/>
      <c r="F55" s="13"/>
      <c r="G55" s="510"/>
      <c r="H55" s="510"/>
      <c r="I55" s="510"/>
      <c r="J55" s="510"/>
      <c r="K55" s="510"/>
      <c r="L55" s="510"/>
      <c r="M55" s="510"/>
      <c r="N55" s="510"/>
      <c r="O55" s="510"/>
      <c r="P55" s="510"/>
      <c r="Q55" s="510"/>
      <c r="R55" s="510"/>
      <c r="S55" s="510"/>
      <c r="T55" s="510"/>
      <c r="U55" s="510"/>
      <c r="V55" s="510"/>
      <c r="W55" s="510"/>
      <c r="X55" s="510"/>
      <c r="Y55" s="510"/>
      <c r="Z55" s="510"/>
      <c r="AA55" s="510"/>
      <c r="AB55" s="510"/>
      <c r="AC55" s="510"/>
      <c r="AD55" s="510"/>
      <c r="AE55" s="510"/>
      <c r="AF55" s="510"/>
      <c r="AG55" s="510"/>
      <c r="AH55" s="510"/>
      <c r="AI55" s="510"/>
      <c r="AJ55" s="510"/>
      <c r="AK55" s="510"/>
      <c r="AL55" s="510"/>
      <c r="AM55" s="510"/>
      <c r="AN55" s="510"/>
      <c r="AO55" s="510"/>
      <c r="AP55" s="510"/>
      <c r="AQ55" s="510"/>
      <c r="AR55" s="510"/>
      <c r="AS55" s="510"/>
      <c r="AT55" s="510"/>
      <c r="AU55" s="510"/>
      <c r="AV55" s="510"/>
      <c r="AW55" s="510"/>
      <c r="AX55" s="510"/>
      <c r="AY55" s="510"/>
      <c r="AZ55" s="510"/>
      <c r="BA55" s="510"/>
      <c r="BB55" s="511"/>
      <c r="BC55" s="13"/>
      <c r="BD55" s="32"/>
      <c r="BE55" s="18"/>
      <c r="BF55" s="13"/>
      <c r="BG55" s="13"/>
      <c r="BH55" s="13"/>
      <c r="BI55" s="13"/>
      <c r="BJ55" s="13"/>
      <c r="BK55" s="13"/>
      <c r="BL55" s="13"/>
      <c r="BM55" s="13"/>
      <c r="BN55" s="13"/>
      <c r="BO55" s="13"/>
      <c r="BP55" s="13"/>
      <c r="BQ55" s="13"/>
      <c r="BR55" s="13"/>
      <c r="BS55" s="13"/>
      <c r="BT55" s="13"/>
      <c r="BU55" s="13"/>
      <c r="BV55" s="13"/>
      <c r="BW55" s="13"/>
      <c r="BX55" s="13"/>
      <c r="BY55" s="13"/>
      <c r="BZ55" s="13"/>
      <c r="CA55" s="13"/>
    </row>
    <row r="56" spans="1:79" ht="9" customHeight="1" x14ac:dyDescent="0.15">
      <c r="A56" s="13"/>
      <c r="B56" s="13"/>
      <c r="C56" s="18"/>
      <c r="D56" s="13"/>
      <c r="E56" s="33"/>
      <c r="F56" s="13"/>
      <c r="G56" s="512" t="s">
        <v>6195</v>
      </c>
      <c r="H56" s="512"/>
      <c r="I56" s="512"/>
      <c r="J56" s="512"/>
      <c r="K56" s="512"/>
      <c r="L56" s="512"/>
      <c r="M56" s="512"/>
      <c r="N56" s="512"/>
      <c r="O56" s="512"/>
      <c r="P56" s="512"/>
      <c r="Q56" s="512"/>
      <c r="R56" s="512"/>
      <c r="S56" s="512"/>
      <c r="T56" s="512"/>
      <c r="U56" s="512"/>
      <c r="V56" s="512"/>
      <c r="W56" s="512"/>
      <c r="X56" s="512"/>
      <c r="Y56" s="512"/>
      <c r="Z56" s="512"/>
      <c r="AA56" s="512"/>
      <c r="AB56" s="512"/>
      <c r="AC56" s="13"/>
      <c r="AD56" s="13"/>
      <c r="AE56" s="13"/>
      <c r="AF56" s="13"/>
      <c r="AG56" s="13"/>
      <c r="AH56" s="13"/>
      <c r="AI56" s="13"/>
      <c r="AJ56" s="13"/>
      <c r="AK56" s="13"/>
      <c r="AL56" s="13"/>
      <c r="AM56" s="13"/>
      <c r="AN56" s="13"/>
      <c r="AO56" s="13"/>
      <c r="AP56" s="13"/>
      <c r="AQ56" s="13"/>
      <c r="AR56" s="13"/>
      <c r="AS56" s="13"/>
      <c r="AT56" s="513" t="s">
        <v>6196</v>
      </c>
      <c r="AU56" s="513"/>
      <c r="AV56" s="513"/>
      <c r="AW56" s="513"/>
      <c r="AX56" s="513"/>
      <c r="AY56" s="513"/>
      <c r="AZ56" s="513"/>
      <c r="BA56" s="13"/>
      <c r="BB56" s="34"/>
      <c r="BC56" s="13"/>
      <c r="BD56" s="32"/>
      <c r="BE56" s="18"/>
      <c r="BF56" s="13"/>
      <c r="BG56" s="13"/>
      <c r="BH56" s="13"/>
      <c r="BI56" s="13"/>
      <c r="BJ56" s="13"/>
      <c r="BK56" s="13"/>
      <c r="BL56" s="13"/>
      <c r="BM56" s="13"/>
      <c r="BN56" s="13"/>
      <c r="BO56" s="13"/>
      <c r="BP56" s="13"/>
      <c r="BQ56" s="13"/>
      <c r="BR56" s="13"/>
      <c r="BS56" s="13"/>
      <c r="BT56" s="13"/>
      <c r="BU56" s="13"/>
      <c r="BV56" s="13"/>
      <c r="BW56" s="13"/>
      <c r="BX56" s="13"/>
      <c r="BY56" s="13"/>
      <c r="BZ56" s="13"/>
      <c r="CA56" s="13"/>
    </row>
    <row r="57" spans="1:79" ht="9" customHeight="1" x14ac:dyDescent="0.15">
      <c r="A57" s="13"/>
      <c r="B57" s="13"/>
      <c r="C57" s="18"/>
      <c r="D57" s="13"/>
      <c r="E57" s="33"/>
      <c r="F57" s="13"/>
      <c r="G57" s="512"/>
      <c r="H57" s="512"/>
      <c r="I57" s="512"/>
      <c r="J57" s="512"/>
      <c r="K57" s="512"/>
      <c r="L57" s="512"/>
      <c r="M57" s="512"/>
      <c r="N57" s="512"/>
      <c r="O57" s="512"/>
      <c r="P57" s="512"/>
      <c r="Q57" s="512"/>
      <c r="R57" s="512"/>
      <c r="S57" s="512"/>
      <c r="T57" s="512"/>
      <c r="U57" s="512"/>
      <c r="V57" s="512"/>
      <c r="W57" s="512"/>
      <c r="X57" s="512"/>
      <c r="Y57" s="512"/>
      <c r="Z57" s="512"/>
      <c r="AA57" s="512"/>
      <c r="AB57" s="512"/>
      <c r="AC57" s="13"/>
      <c r="AD57" s="13"/>
      <c r="AE57" s="13"/>
      <c r="AF57" s="13"/>
      <c r="AG57" s="13"/>
      <c r="AH57" s="13"/>
      <c r="AI57" s="13"/>
      <c r="AJ57" s="13"/>
      <c r="AK57" s="13"/>
      <c r="AL57" s="13"/>
      <c r="AM57" s="13"/>
      <c r="AN57" s="13"/>
      <c r="AO57" s="13"/>
      <c r="AP57" s="13"/>
      <c r="AQ57" s="13"/>
      <c r="AR57" s="13"/>
      <c r="AS57" s="13"/>
      <c r="AT57" s="513"/>
      <c r="AU57" s="513"/>
      <c r="AV57" s="513"/>
      <c r="AW57" s="513"/>
      <c r="AX57" s="513"/>
      <c r="AY57" s="513"/>
      <c r="AZ57" s="513"/>
      <c r="BA57" s="13"/>
      <c r="BB57" s="34"/>
      <c r="BC57" s="13"/>
      <c r="BD57" s="32"/>
      <c r="BE57" s="18"/>
      <c r="BF57" s="13"/>
      <c r="BG57" s="13"/>
      <c r="BH57" s="13"/>
      <c r="BI57" s="13"/>
      <c r="BJ57" s="13"/>
      <c r="BK57" s="13"/>
      <c r="BL57" s="13"/>
      <c r="BM57" s="13"/>
      <c r="BN57" s="13"/>
      <c r="BO57" s="13"/>
      <c r="BP57" s="13"/>
      <c r="BQ57" s="13"/>
      <c r="BR57" s="13"/>
      <c r="BS57" s="13"/>
      <c r="BT57" s="13"/>
      <c r="BU57" s="13"/>
      <c r="BV57" s="13"/>
      <c r="BW57" s="13"/>
      <c r="BX57" s="13"/>
      <c r="BY57" s="13"/>
      <c r="BZ57" s="13"/>
      <c r="CA57" s="13"/>
    </row>
    <row r="58" spans="1:79" ht="9" customHeight="1" x14ac:dyDescent="0.15">
      <c r="A58" s="13"/>
      <c r="B58" s="13"/>
      <c r="C58" s="18"/>
      <c r="D58" s="13"/>
      <c r="E58" s="33"/>
      <c r="F58" s="13"/>
      <c r="G58" s="515" t="s">
        <v>6197</v>
      </c>
      <c r="H58" s="515"/>
      <c r="I58" s="515"/>
      <c r="J58" s="515"/>
      <c r="K58" s="515"/>
      <c r="L58" s="515"/>
      <c r="M58" s="518"/>
      <c r="N58" s="518"/>
      <c r="O58" s="518"/>
      <c r="P58" s="518"/>
      <c r="Q58" s="518"/>
      <c r="R58" s="518"/>
      <c r="S58" s="518"/>
      <c r="T58" s="518"/>
      <c r="U58" s="518"/>
      <c r="V58" s="518"/>
      <c r="W58" s="518"/>
      <c r="X58" s="518"/>
      <c r="Y58" s="518"/>
      <c r="Z58" s="518"/>
      <c r="AA58" s="518"/>
      <c r="AB58" s="518"/>
      <c r="AC58" s="518"/>
      <c r="AD58" s="518"/>
      <c r="AE58" s="518"/>
      <c r="AF58" s="518"/>
      <c r="AG58" s="518"/>
      <c r="AH58" s="518"/>
      <c r="AI58" s="518"/>
      <c r="AJ58" s="518"/>
      <c r="AK58" s="13"/>
      <c r="AL58" s="13"/>
      <c r="AM58" s="13"/>
      <c r="AN58" s="13"/>
      <c r="AO58" s="13"/>
      <c r="AP58" s="13"/>
      <c r="AQ58" s="13"/>
      <c r="AR58" s="13"/>
      <c r="AS58" s="13"/>
      <c r="AT58" s="513"/>
      <c r="AU58" s="513"/>
      <c r="AV58" s="513"/>
      <c r="AW58" s="513"/>
      <c r="AX58" s="513"/>
      <c r="AY58" s="513"/>
      <c r="AZ58" s="513"/>
      <c r="BA58" s="13"/>
      <c r="BB58" s="34"/>
      <c r="BC58" s="13"/>
      <c r="BD58" s="32"/>
      <c r="BE58" s="18"/>
      <c r="BF58" s="13"/>
      <c r="BG58" s="13"/>
      <c r="BH58" s="13"/>
      <c r="BI58" s="13"/>
      <c r="BJ58" s="13"/>
      <c r="BK58" s="13"/>
      <c r="BL58" s="13"/>
      <c r="BM58" s="13"/>
      <c r="BN58" s="13"/>
      <c r="BO58" s="13"/>
      <c r="BP58" s="13"/>
      <c r="BQ58" s="13"/>
      <c r="BR58" s="13"/>
      <c r="BS58" s="13"/>
      <c r="BT58" s="13"/>
      <c r="BU58" s="13"/>
      <c r="BV58" s="13"/>
      <c r="BW58" s="13"/>
      <c r="BX58" s="13"/>
      <c r="BY58" s="13"/>
      <c r="BZ58" s="13"/>
      <c r="CA58" s="13"/>
    </row>
    <row r="59" spans="1:79" ht="9" customHeight="1" x14ac:dyDescent="0.15">
      <c r="A59" s="13"/>
      <c r="B59" s="13"/>
      <c r="C59" s="18"/>
      <c r="D59" s="13"/>
      <c r="E59" s="33"/>
      <c r="F59" s="13"/>
      <c r="G59" s="515"/>
      <c r="H59" s="515"/>
      <c r="I59" s="515"/>
      <c r="J59" s="515"/>
      <c r="K59" s="515"/>
      <c r="L59" s="515"/>
      <c r="M59" s="518"/>
      <c r="N59" s="518"/>
      <c r="O59" s="518"/>
      <c r="P59" s="518"/>
      <c r="Q59" s="518"/>
      <c r="R59" s="518"/>
      <c r="S59" s="518"/>
      <c r="T59" s="518"/>
      <c r="U59" s="518"/>
      <c r="V59" s="518"/>
      <c r="W59" s="518"/>
      <c r="X59" s="518"/>
      <c r="Y59" s="518"/>
      <c r="Z59" s="518"/>
      <c r="AA59" s="518"/>
      <c r="AB59" s="518"/>
      <c r="AC59" s="518"/>
      <c r="AD59" s="518"/>
      <c r="AE59" s="518"/>
      <c r="AF59" s="518"/>
      <c r="AG59" s="518"/>
      <c r="AH59" s="518"/>
      <c r="AI59" s="518"/>
      <c r="AJ59" s="518"/>
      <c r="AK59" s="13"/>
      <c r="AL59" s="13"/>
      <c r="AM59" s="13"/>
      <c r="AN59" s="13"/>
      <c r="AO59" s="13"/>
      <c r="AP59" s="13"/>
      <c r="AQ59" s="13"/>
      <c r="AR59" s="13"/>
      <c r="AS59" s="13"/>
      <c r="AT59" s="513"/>
      <c r="AU59" s="513"/>
      <c r="AV59" s="513"/>
      <c r="AW59" s="513"/>
      <c r="AX59" s="513"/>
      <c r="AY59" s="513"/>
      <c r="AZ59" s="513"/>
      <c r="BA59" s="13"/>
      <c r="BB59" s="34"/>
      <c r="BC59" s="13"/>
      <c r="BD59" s="32"/>
      <c r="BE59" s="18"/>
      <c r="BF59" s="13"/>
      <c r="BG59" s="13"/>
      <c r="BH59" s="13"/>
      <c r="BI59" s="13"/>
      <c r="BJ59" s="13"/>
      <c r="BK59" s="13"/>
      <c r="BL59" s="13"/>
      <c r="BM59" s="13"/>
      <c r="BN59" s="13"/>
      <c r="BO59" s="13"/>
      <c r="BP59" s="13"/>
      <c r="BQ59" s="13"/>
      <c r="BR59" s="13"/>
      <c r="BS59" s="13"/>
      <c r="BT59" s="13"/>
      <c r="BU59" s="13"/>
      <c r="BV59" s="13"/>
      <c r="BW59" s="13"/>
      <c r="BX59" s="13"/>
      <c r="BY59" s="13"/>
      <c r="BZ59" s="13"/>
      <c r="CA59" s="13"/>
    </row>
    <row r="60" spans="1:79" ht="9" customHeight="1" x14ac:dyDescent="0.15">
      <c r="A60" s="13"/>
      <c r="B60" s="13"/>
      <c r="C60" s="18"/>
      <c r="D60" s="13"/>
      <c r="E60" s="33"/>
      <c r="F60" s="13"/>
      <c r="G60" s="515" t="s">
        <v>6198</v>
      </c>
      <c r="H60" s="515"/>
      <c r="I60" s="515"/>
      <c r="J60" s="515"/>
      <c r="K60" s="515"/>
      <c r="L60" s="515"/>
      <c r="M60" s="518"/>
      <c r="N60" s="518"/>
      <c r="O60" s="518"/>
      <c r="P60" s="518"/>
      <c r="Q60" s="518"/>
      <c r="R60" s="518"/>
      <c r="S60" s="518"/>
      <c r="T60" s="518"/>
      <c r="U60" s="518"/>
      <c r="V60" s="518"/>
      <c r="W60" s="518"/>
      <c r="X60" s="518"/>
      <c r="Y60" s="518"/>
      <c r="Z60" s="518"/>
      <c r="AA60" s="518"/>
      <c r="AB60" s="518"/>
      <c r="AC60" s="518"/>
      <c r="AD60" s="518"/>
      <c r="AE60" s="518"/>
      <c r="AF60" s="518"/>
      <c r="AG60" s="518"/>
      <c r="AH60" s="518"/>
      <c r="AI60" s="518"/>
      <c r="AJ60" s="518"/>
      <c r="AK60" s="13"/>
      <c r="AL60" s="13"/>
      <c r="AM60" s="13"/>
      <c r="AN60" s="13"/>
      <c r="AO60" s="13"/>
      <c r="AP60" s="13"/>
      <c r="AQ60" s="13"/>
      <c r="AR60" s="13"/>
      <c r="AS60" s="13"/>
      <c r="AT60" s="513"/>
      <c r="AU60" s="513"/>
      <c r="AV60" s="513"/>
      <c r="AW60" s="513"/>
      <c r="AX60" s="513"/>
      <c r="AY60" s="513"/>
      <c r="AZ60" s="513"/>
      <c r="BA60" s="13"/>
      <c r="BB60" s="34"/>
      <c r="BC60" s="13"/>
      <c r="BD60" s="32"/>
      <c r="BE60" s="18"/>
      <c r="BF60" s="13"/>
      <c r="BG60" s="13"/>
      <c r="BH60" s="13"/>
      <c r="BI60" s="13"/>
      <c r="BJ60" s="13"/>
      <c r="BK60" s="13"/>
      <c r="BL60" s="13"/>
      <c r="BM60" s="13"/>
      <c r="BN60" s="13"/>
      <c r="BO60" s="13"/>
      <c r="BP60" s="13"/>
      <c r="BQ60" s="13"/>
      <c r="BR60" s="13"/>
      <c r="BS60" s="13"/>
      <c r="BT60" s="13"/>
      <c r="BU60" s="13"/>
      <c r="BV60" s="13"/>
      <c r="BW60" s="13"/>
      <c r="BX60" s="13"/>
      <c r="BY60" s="13"/>
      <c r="BZ60" s="13"/>
      <c r="CA60" s="13"/>
    </row>
    <row r="61" spans="1:79" ht="9" customHeight="1" thickBot="1" x14ac:dyDescent="0.2">
      <c r="A61" s="13"/>
      <c r="B61" s="13"/>
      <c r="C61" s="18"/>
      <c r="D61" s="13"/>
      <c r="E61" s="35"/>
      <c r="F61" s="36"/>
      <c r="G61" s="519"/>
      <c r="H61" s="519"/>
      <c r="I61" s="519"/>
      <c r="J61" s="519"/>
      <c r="K61" s="519"/>
      <c r="L61" s="519"/>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36"/>
      <c r="AL61" s="36"/>
      <c r="AM61" s="36"/>
      <c r="AN61" s="36"/>
      <c r="AO61" s="36"/>
      <c r="AP61" s="36"/>
      <c r="AQ61" s="36"/>
      <c r="AR61" s="36"/>
      <c r="AS61" s="36"/>
      <c r="AT61" s="514"/>
      <c r="AU61" s="514"/>
      <c r="AV61" s="514"/>
      <c r="AW61" s="514"/>
      <c r="AX61" s="514"/>
      <c r="AY61" s="514"/>
      <c r="AZ61" s="514"/>
      <c r="BA61" s="36"/>
      <c r="BB61" s="37"/>
      <c r="BC61" s="13"/>
      <c r="BD61" s="32"/>
      <c r="BE61" s="18"/>
      <c r="BF61" s="13"/>
      <c r="BG61" s="13"/>
      <c r="BH61" s="13"/>
      <c r="BI61" s="13"/>
      <c r="BJ61" s="13"/>
      <c r="BK61" s="13"/>
      <c r="BL61" s="13"/>
      <c r="BM61" s="13"/>
      <c r="BN61" s="13"/>
      <c r="BO61" s="13"/>
      <c r="BP61" s="13"/>
      <c r="BQ61" s="13"/>
      <c r="BR61" s="13"/>
      <c r="BS61" s="13"/>
      <c r="BT61" s="13"/>
      <c r="BU61" s="13"/>
      <c r="BV61" s="13"/>
      <c r="BW61" s="13"/>
      <c r="BX61" s="13"/>
      <c r="BY61" s="13"/>
      <c r="BZ61" s="13"/>
      <c r="CA61" s="13"/>
    </row>
    <row r="62" spans="1:79" ht="4.1500000000000004" customHeight="1" thickTop="1" x14ac:dyDescent="0.15">
      <c r="A62" s="13"/>
      <c r="B62" s="13"/>
      <c r="C62" s="18"/>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32"/>
      <c r="BE62" s="18"/>
      <c r="BF62" s="13"/>
      <c r="BG62" s="13"/>
      <c r="BH62" s="13"/>
      <c r="BI62" s="13"/>
      <c r="BJ62" s="13"/>
      <c r="BK62" s="13"/>
      <c r="BL62" s="13"/>
      <c r="BM62" s="13"/>
      <c r="BN62" s="13"/>
      <c r="BO62" s="13"/>
      <c r="BP62" s="13"/>
      <c r="BQ62" s="13"/>
      <c r="BR62" s="13"/>
      <c r="BS62" s="13"/>
      <c r="BT62" s="13"/>
      <c r="BU62" s="13"/>
      <c r="BV62" s="13"/>
      <c r="BW62" s="13"/>
      <c r="BX62" s="13"/>
      <c r="BY62" s="13"/>
      <c r="BZ62" s="13"/>
      <c r="CA62" s="13"/>
    </row>
    <row r="63" spans="1:79" ht="10.15" customHeight="1" x14ac:dyDescent="0.15">
      <c r="A63" s="13"/>
      <c r="B63" s="13"/>
      <c r="C63" s="18"/>
      <c r="D63" s="13"/>
      <c r="E63" s="508" t="s">
        <v>7331</v>
      </c>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c r="AD63" s="508"/>
      <c r="AE63" s="508"/>
      <c r="AF63" s="508"/>
      <c r="AG63" s="508"/>
      <c r="AH63" s="508"/>
      <c r="AI63" s="508"/>
      <c r="AJ63" s="508"/>
      <c r="AK63" s="508"/>
      <c r="AL63" s="508"/>
      <c r="AM63" s="508"/>
      <c r="AN63" s="508"/>
      <c r="AO63" s="508"/>
      <c r="AP63" s="508"/>
      <c r="AQ63" s="508"/>
      <c r="AR63" s="508"/>
      <c r="AS63" s="508"/>
      <c r="AT63" s="508"/>
      <c r="AU63" s="508"/>
      <c r="AV63" s="508"/>
      <c r="AW63" s="508"/>
      <c r="AX63" s="508"/>
      <c r="AY63" s="508"/>
      <c r="AZ63" s="508"/>
      <c r="BA63" s="508"/>
      <c r="BB63" s="508"/>
      <c r="BC63" s="508"/>
      <c r="BD63" s="32"/>
      <c r="BE63" s="18"/>
      <c r="BF63" s="13"/>
      <c r="BG63" s="13"/>
      <c r="BH63" s="13"/>
      <c r="BI63" s="13"/>
      <c r="BJ63" s="13"/>
      <c r="BK63" s="13"/>
      <c r="BL63" s="13"/>
      <c r="BM63" s="13"/>
      <c r="BN63" s="13"/>
      <c r="BO63" s="13"/>
      <c r="BP63" s="13"/>
      <c r="BQ63" s="13"/>
      <c r="BR63" s="13"/>
      <c r="BS63" s="13"/>
      <c r="BT63" s="13"/>
      <c r="BU63" s="13"/>
      <c r="BV63" s="13"/>
      <c r="BW63" s="13"/>
      <c r="BX63" s="13"/>
      <c r="BY63" s="13"/>
      <c r="BZ63" s="13"/>
      <c r="CA63" s="13"/>
    </row>
    <row r="64" spans="1:79" ht="10.15" customHeight="1" x14ac:dyDescent="0.15">
      <c r="A64" s="13"/>
      <c r="B64" s="13"/>
      <c r="C64" s="18"/>
      <c r="D64" s="13"/>
      <c r="E64" s="508"/>
      <c r="F64" s="508"/>
      <c r="G64" s="508"/>
      <c r="H64" s="508"/>
      <c r="I64" s="508"/>
      <c r="J64" s="508"/>
      <c r="K64" s="508"/>
      <c r="L64" s="508"/>
      <c r="M64" s="508"/>
      <c r="N64" s="508"/>
      <c r="O64" s="508"/>
      <c r="P64" s="508"/>
      <c r="Q64" s="508"/>
      <c r="R64" s="508"/>
      <c r="S64" s="508"/>
      <c r="T64" s="508"/>
      <c r="U64" s="508"/>
      <c r="V64" s="508"/>
      <c r="W64" s="508"/>
      <c r="X64" s="508"/>
      <c r="Y64" s="508"/>
      <c r="Z64" s="508"/>
      <c r="AA64" s="508"/>
      <c r="AB64" s="508"/>
      <c r="AC64" s="508"/>
      <c r="AD64" s="508"/>
      <c r="AE64" s="508"/>
      <c r="AF64" s="508"/>
      <c r="AG64" s="508"/>
      <c r="AH64" s="508"/>
      <c r="AI64" s="508"/>
      <c r="AJ64" s="508"/>
      <c r="AK64" s="508"/>
      <c r="AL64" s="508"/>
      <c r="AM64" s="508"/>
      <c r="AN64" s="508"/>
      <c r="AO64" s="508"/>
      <c r="AP64" s="508"/>
      <c r="AQ64" s="508"/>
      <c r="AR64" s="508"/>
      <c r="AS64" s="508"/>
      <c r="AT64" s="508"/>
      <c r="AU64" s="508"/>
      <c r="AV64" s="508"/>
      <c r="AW64" s="508"/>
      <c r="AX64" s="508"/>
      <c r="AY64" s="508"/>
      <c r="AZ64" s="508"/>
      <c r="BA64" s="508"/>
      <c r="BB64" s="508"/>
      <c r="BC64" s="508"/>
      <c r="BD64" s="32"/>
      <c r="BE64" s="18"/>
      <c r="BF64" s="13"/>
      <c r="BG64" s="13"/>
      <c r="BH64" s="13"/>
      <c r="BI64" s="13"/>
      <c r="BJ64" s="13"/>
      <c r="BK64" s="13"/>
      <c r="BL64" s="13"/>
      <c r="BM64" s="13"/>
      <c r="BN64" s="13"/>
      <c r="BO64" s="13"/>
      <c r="BP64" s="13"/>
      <c r="BQ64" s="13"/>
      <c r="BR64" s="13"/>
      <c r="BS64" s="13"/>
      <c r="BT64" s="13"/>
      <c r="BU64" s="13"/>
      <c r="BV64" s="13"/>
      <c r="BW64" s="13"/>
      <c r="BX64" s="13"/>
      <c r="BY64" s="13"/>
      <c r="BZ64" s="13"/>
      <c r="CA64" s="13"/>
    </row>
    <row r="65" spans="1:79" ht="10.15" customHeight="1" x14ac:dyDescent="0.15">
      <c r="A65" s="13"/>
      <c r="B65" s="13"/>
      <c r="C65" s="18"/>
      <c r="D65" s="13"/>
      <c r="E65" s="516" t="s">
        <v>7332</v>
      </c>
      <c r="F65" s="516"/>
      <c r="G65" s="516"/>
      <c r="H65" s="516"/>
      <c r="I65" s="516"/>
      <c r="J65" s="516"/>
      <c r="K65" s="516"/>
      <c r="L65" s="516"/>
      <c r="M65" s="516"/>
      <c r="N65" s="516"/>
      <c r="O65" s="516"/>
      <c r="P65" s="516"/>
      <c r="Q65" s="516"/>
      <c r="R65" s="516"/>
      <c r="S65" s="516"/>
      <c r="T65" s="516"/>
      <c r="U65" s="516"/>
      <c r="V65" s="516"/>
      <c r="W65" s="516"/>
      <c r="X65" s="516"/>
      <c r="Y65" s="516"/>
      <c r="Z65" s="516"/>
      <c r="AA65" s="516"/>
      <c r="AB65" s="516"/>
      <c r="AC65" s="516"/>
      <c r="AD65" s="516"/>
      <c r="AE65" s="516"/>
      <c r="AF65" s="516"/>
      <c r="AG65" s="516"/>
      <c r="AH65" s="516"/>
      <c r="AI65" s="516"/>
      <c r="AJ65" s="516"/>
      <c r="AK65" s="516"/>
      <c r="AL65" s="516"/>
      <c r="AM65" s="516"/>
      <c r="AN65" s="516"/>
      <c r="AO65" s="516"/>
      <c r="AP65" s="516"/>
      <c r="AQ65" s="516"/>
      <c r="AR65" s="516"/>
      <c r="AS65" s="516"/>
      <c r="AT65" s="516"/>
      <c r="AU65" s="516"/>
      <c r="AV65" s="516"/>
      <c r="AW65" s="516"/>
      <c r="AX65" s="516"/>
      <c r="AY65" s="516"/>
      <c r="AZ65" s="516"/>
      <c r="BA65" s="516"/>
      <c r="BB65" s="516"/>
      <c r="BC65" s="516"/>
      <c r="BD65" s="32"/>
      <c r="BE65" s="18"/>
      <c r="BF65" s="13"/>
      <c r="BG65" s="13"/>
      <c r="BH65" s="13"/>
      <c r="BI65" s="13"/>
      <c r="BJ65" s="13"/>
      <c r="BK65" s="13"/>
      <c r="BL65" s="13"/>
      <c r="BM65" s="13"/>
      <c r="BN65" s="13"/>
      <c r="BO65" s="13"/>
      <c r="BP65" s="13"/>
      <c r="BQ65" s="13"/>
      <c r="BR65" s="13"/>
      <c r="BS65" s="13"/>
      <c r="BT65" s="13"/>
      <c r="BU65" s="13"/>
      <c r="BV65" s="13"/>
      <c r="BW65" s="13"/>
      <c r="BX65" s="13"/>
      <c r="BY65" s="13"/>
      <c r="BZ65" s="13"/>
      <c r="CA65" s="13"/>
    </row>
    <row r="66" spans="1:79" ht="10.15" customHeight="1" x14ac:dyDescent="0.15">
      <c r="A66" s="13"/>
      <c r="B66" s="13"/>
      <c r="C66" s="18"/>
      <c r="D66" s="13"/>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2"/>
      <c r="BE66" s="18"/>
      <c r="BF66" s="13"/>
      <c r="BG66" s="13"/>
      <c r="BH66" s="13"/>
      <c r="BI66" s="13"/>
      <c r="BJ66" s="13"/>
      <c r="BK66" s="13"/>
      <c r="BL66" s="13"/>
      <c r="BM66" s="13"/>
      <c r="BN66" s="13"/>
      <c r="BO66" s="13"/>
      <c r="BP66" s="13"/>
      <c r="BQ66" s="13"/>
      <c r="BR66" s="13"/>
      <c r="BS66" s="13"/>
      <c r="BT66" s="13"/>
      <c r="BU66" s="13"/>
      <c r="BV66" s="13"/>
      <c r="BW66" s="13"/>
      <c r="BX66" s="13"/>
      <c r="BY66" s="13"/>
      <c r="BZ66" s="13"/>
      <c r="CA66" s="13"/>
    </row>
    <row r="67" spans="1:79" ht="10.15" customHeight="1" x14ac:dyDescent="0.15">
      <c r="A67" s="13"/>
      <c r="B67" s="13"/>
      <c r="C67" s="18"/>
      <c r="D67" s="13"/>
      <c r="E67" s="517" t="s">
        <v>6199</v>
      </c>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7"/>
      <c r="AR67" s="517"/>
      <c r="AS67" s="517"/>
      <c r="AT67" s="517"/>
      <c r="AU67" s="517"/>
      <c r="AV67" s="517"/>
      <c r="AW67" s="517"/>
      <c r="AX67" s="517"/>
      <c r="AY67" s="517"/>
      <c r="AZ67" s="517"/>
      <c r="BA67" s="517"/>
      <c r="BB67" s="517"/>
      <c r="BC67" s="517"/>
      <c r="BD67" s="32"/>
      <c r="BE67" s="18"/>
      <c r="BF67" s="13"/>
      <c r="BG67" s="13"/>
      <c r="BH67" s="13"/>
      <c r="BI67" s="13"/>
      <c r="BJ67" s="13"/>
      <c r="BK67" s="13"/>
      <c r="BL67" s="13"/>
      <c r="BM67" s="13"/>
      <c r="BN67" s="13"/>
      <c r="BO67" s="13"/>
      <c r="BP67" s="13"/>
      <c r="BQ67" s="13"/>
      <c r="BR67" s="13"/>
      <c r="BS67" s="13"/>
      <c r="BT67" s="13"/>
      <c r="BU67" s="13"/>
      <c r="BV67" s="13"/>
      <c r="BW67" s="13"/>
      <c r="BX67" s="13"/>
      <c r="BY67" s="13"/>
      <c r="BZ67" s="13"/>
      <c r="CA67" s="13"/>
    </row>
    <row r="68" spans="1:79" ht="10.15" customHeight="1" x14ac:dyDescent="0.15">
      <c r="A68" s="13"/>
      <c r="B68" s="13"/>
      <c r="C68" s="18"/>
      <c r="D68" s="13"/>
      <c r="E68" s="517" t="s">
        <v>6200</v>
      </c>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c r="AD68" s="517"/>
      <c r="AE68" s="517"/>
      <c r="AF68" s="517"/>
      <c r="AG68" s="517"/>
      <c r="AH68" s="517"/>
      <c r="AI68" s="517"/>
      <c r="AJ68" s="517"/>
      <c r="AK68" s="517"/>
      <c r="AL68" s="517"/>
      <c r="AM68" s="517"/>
      <c r="AN68" s="517"/>
      <c r="AO68" s="517"/>
      <c r="AP68" s="517"/>
      <c r="AQ68" s="517"/>
      <c r="AR68" s="517"/>
      <c r="AS68" s="517"/>
      <c r="AT68" s="517"/>
      <c r="AU68" s="517"/>
      <c r="AV68" s="517"/>
      <c r="AW68" s="517"/>
      <c r="AX68" s="517"/>
      <c r="AY68" s="517"/>
      <c r="AZ68" s="517"/>
      <c r="BA68" s="517"/>
      <c r="BB68" s="517"/>
      <c r="BC68" s="517"/>
      <c r="BD68" s="32"/>
      <c r="BE68" s="18"/>
      <c r="BF68" s="13"/>
      <c r="BG68" s="13"/>
      <c r="BH68" s="13"/>
      <c r="BI68" s="13"/>
      <c r="BJ68" s="13"/>
      <c r="BK68" s="13"/>
      <c r="BL68" s="13"/>
      <c r="BM68" s="13"/>
      <c r="BN68" s="13"/>
      <c r="BO68" s="13"/>
      <c r="BP68" s="13"/>
      <c r="BQ68" s="13"/>
      <c r="BR68" s="13"/>
      <c r="BS68" s="13"/>
      <c r="BT68" s="13"/>
      <c r="BU68" s="13"/>
      <c r="BV68" s="13"/>
      <c r="BW68" s="13"/>
      <c r="BX68" s="13"/>
      <c r="BY68" s="13"/>
      <c r="BZ68" s="13"/>
      <c r="CA68" s="13"/>
    </row>
    <row r="69" spans="1:79" ht="10.15" customHeight="1" x14ac:dyDescent="0.15">
      <c r="A69" s="13"/>
      <c r="B69" s="13"/>
      <c r="C69" s="18"/>
      <c r="D69" s="13"/>
      <c r="E69" s="508" t="s">
        <v>6201</v>
      </c>
      <c r="F69" s="508"/>
      <c r="G69" s="508"/>
      <c r="H69" s="508"/>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8"/>
      <c r="AZ69" s="508"/>
      <c r="BA69" s="508"/>
      <c r="BB69" s="508"/>
      <c r="BC69" s="508"/>
      <c r="BD69" s="32"/>
      <c r="BE69" s="18"/>
      <c r="BF69" s="13"/>
      <c r="BG69" s="13"/>
      <c r="BH69" s="13"/>
      <c r="BI69" s="13"/>
      <c r="BJ69" s="13"/>
      <c r="BK69" s="13"/>
      <c r="BL69" s="13"/>
      <c r="BM69" s="13"/>
      <c r="BN69" s="13"/>
      <c r="BO69" s="13"/>
      <c r="BP69" s="13"/>
      <c r="BQ69" s="13"/>
      <c r="BR69" s="13"/>
      <c r="BS69" s="13"/>
      <c r="BT69" s="13"/>
      <c r="BU69" s="13"/>
      <c r="BV69" s="13"/>
      <c r="BW69" s="13"/>
      <c r="BX69" s="13"/>
      <c r="BY69" s="13"/>
      <c r="BZ69" s="13"/>
      <c r="CA69" s="13"/>
    </row>
    <row r="70" spans="1:79" ht="10.15" customHeight="1" x14ac:dyDescent="0.15">
      <c r="A70" s="13"/>
      <c r="B70" s="13"/>
      <c r="C70" s="18"/>
      <c r="D70" s="13"/>
      <c r="E70" s="508"/>
      <c r="F70" s="508"/>
      <c r="G70" s="508"/>
      <c r="H70" s="508"/>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8"/>
      <c r="AO70" s="508"/>
      <c r="AP70" s="508"/>
      <c r="AQ70" s="508"/>
      <c r="AR70" s="508"/>
      <c r="AS70" s="508"/>
      <c r="AT70" s="508"/>
      <c r="AU70" s="508"/>
      <c r="AV70" s="508"/>
      <c r="AW70" s="508"/>
      <c r="AX70" s="508"/>
      <c r="AY70" s="508"/>
      <c r="AZ70" s="508"/>
      <c r="BA70" s="508"/>
      <c r="BB70" s="508"/>
      <c r="BC70" s="508"/>
      <c r="BD70" s="32"/>
      <c r="BE70" s="18"/>
      <c r="BF70" s="13"/>
      <c r="BG70" s="13"/>
      <c r="BH70" s="13"/>
      <c r="BI70" s="13"/>
      <c r="BJ70" s="13"/>
      <c r="BK70" s="13"/>
      <c r="BL70" s="13"/>
      <c r="BM70" s="13"/>
      <c r="BN70" s="13"/>
      <c r="BO70" s="13"/>
      <c r="BP70" s="13"/>
      <c r="BQ70" s="13"/>
      <c r="BR70" s="13"/>
      <c r="BS70" s="13"/>
      <c r="BT70" s="13"/>
      <c r="BU70" s="13"/>
      <c r="BV70" s="13"/>
      <c r="BW70" s="13"/>
      <c r="BX70" s="13"/>
      <c r="BY70" s="13"/>
      <c r="BZ70" s="13"/>
      <c r="CA70" s="13"/>
    </row>
    <row r="71" spans="1:79" ht="10.15" customHeight="1" x14ac:dyDescent="0.15">
      <c r="A71" s="13"/>
      <c r="B71" s="13"/>
      <c r="C71" s="18"/>
      <c r="D71" s="13"/>
      <c r="E71" s="508"/>
      <c r="F71" s="508"/>
      <c r="G71" s="508"/>
      <c r="H71" s="508"/>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508"/>
      <c r="AK71" s="508"/>
      <c r="AL71" s="508"/>
      <c r="AM71" s="508"/>
      <c r="AN71" s="508"/>
      <c r="AO71" s="508"/>
      <c r="AP71" s="508"/>
      <c r="AQ71" s="508"/>
      <c r="AR71" s="508"/>
      <c r="AS71" s="508"/>
      <c r="AT71" s="508"/>
      <c r="AU71" s="508"/>
      <c r="AV71" s="508"/>
      <c r="AW71" s="508"/>
      <c r="AX71" s="508"/>
      <c r="AY71" s="508"/>
      <c r="AZ71" s="508"/>
      <c r="BA71" s="508"/>
      <c r="BB71" s="508"/>
      <c r="BC71" s="508"/>
      <c r="BD71" s="32"/>
      <c r="BE71" s="18"/>
      <c r="BF71" s="13"/>
      <c r="BG71" s="13"/>
      <c r="BH71" s="13"/>
      <c r="BI71" s="13"/>
      <c r="BJ71" s="13"/>
      <c r="BK71" s="13"/>
      <c r="BL71" s="13"/>
      <c r="BM71" s="13"/>
      <c r="BN71" s="13"/>
      <c r="BO71" s="13"/>
      <c r="BP71" s="13"/>
      <c r="BQ71" s="13"/>
      <c r="BR71" s="13"/>
      <c r="BS71" s="13"/>
      <c r="BT71" s="13"/>
      <c r="BU71" s="13"/>
      <c r="BV71" s="13"/>
      <c r="BW71" s="13"/>
      <c r="BX71" s="13"/>
      <c r="BY71" s="13"/>
      <c r="BZ71" s="13"/>
      <c r="CA71" s="13"/>
    </row>
    <row r="72" spans="1:79" ht="10.15" customHeight="1" x14ac:dyDescent="0.15">
      <c r="A72" s="13"/>
      <c r="B72" s="13"/>
      <c r="C72" s="18"/>
      <c r="D72" s="13"/>
      <c r="E72" s="508"/>
      <c r="F72" s="508"/>
      <c r="G72" s="508"/>
      <c r="H72" s="508"/>
      <c r="I72" s="508"/>
      <c r="J72" s="508"/>
      <c r="K72" s="508"/>
      <c r="L72" s="508"/>
      <c r="M72" s="508"/>
      <c r="N72" s="508"/>
      <c r="O72" s="508"/>
      <c r="P72" s="508"/>
      <c r="Q72" s="508"/>
      <c r="R72" s="508"/>
      <c r="S72" s="508"/>
      <c r="T72" s="508"/>
      <c r="U72" s="508"/>
      <c r="V72" s="508"/>
      <c r="W72" s="508"/>
      <c r="X72" s="508"/>
      <c r="Y72" s="508"/>
      <c r="Z72" s="508"/>
      <c r="AA72" s="508"/>
      <c r="AB72" s="508"/>
      <c r="AC72" s="508"/>
      <c r="AD72" s="508"/>
      <c r="AE72" s="508"/>
      <c r="AF72" s="508"/>
      <c r="AG72" s="508"/>
      <c r="AH72" s="508"/>
      <c r="AI72" s="508"/>
      <c r="AJ72" s="508"/>
      <c r="AK72" s="508"/>
      <c r="AL72" s="508"/>
      <c r="AM72" s="508"/>
      <c r="AN72" s="508"/>
      <c r="AO72" s="508"/>
      <c r="AP72" s="508"/>
      <c r="AQ72" s="508"/>
      <c r="AR72" s="508"/>
      <c r="AS72" s="508"/>
      <c r="AT72" s="508"/>
      <c r="AU72" s="508"/>
      <c r="AV72" s="508"/>
      <c r="AW72" s="508"/>
      <c r="AX72" s="508"/>
      <c r="AY72" s="508"/>
      <c r="AZ72" s="508"/>
      <c r="BA72" s="508"/>
      <c r="BB72" s="508"/>
      <c r="BC72" s="508"/>
      <c r="BD72" s="32"/>
      <c r="BE72" s="18"/>
      <c r="BF72" s="13"/>
      <c r="BG72" s="13"/>
      <c r="BH72" s="13"/>
      <c r="BI72" s="13"/>
      <c r="BJ72" s="13"/>
      <c r="BK72" s="13"/>
      <c r="BL72" s="13"/>
      <c r="BM72" s="13"/>
      <c r="BN72" s="13"/>
      <c r="BO72" s="13"/>
      <c r="BP72" s="13"/>
      <c r="BQ72" s="13"/>
      <c r="BR72" s="13"/>
      <c r="BS72" s="13"/>
      <c r="BT72" s="13"/>
      <c r="BU72" s="13"/>
      <c r="BV72" s="13"/>
      <c r="BW72" s="13"/>
      <c r="BX72" s="13"/>
      <c r="BY72" s="13"/>
      <c r="BZ72" s="13"/>
      <c r="CA72" s="13"/>
    </row>
    <row r="73" spans="1:79" ht="10.15" customHeight="1" x14ac:dyDescent="0.15">
      <c r="A73" s="13"/>
      <c r="B73" s="13"/>
      <c r="C73" s="18"/>
      <c r="D73" s="13"/>
      <c r="E73" s="508" t="s">
        <v>6202</v>
      </c>
      <c r="F73" s="508"/>
      <c r="G73" s="508"/>
      <c r="H73" s="508"/>
      <c r="I73" s="508"/>
      <c r="J73" s="508"/>
      <c r="K73" s="508"/>
      <c r="L73" s="508"/>
      <c r="M73" s="508"/>
      <c r="N73" s="508"/>
      <c r="O73" s="508"/>
      <c r="P73" s="508"/>
      <c r="Q73" s="508"/>
      <c r="R73" s="508"/>
      <c r="S73" s="508"/>
      <c r="T73" s="508"/>
      <c r="U73" s="508"/>
      <c r="V73" s="508"/>
      <c r="W73" s="508"/>
      <c r="X73" s="508"/>
      <c r="Y73" s="508"/>
      <c r="Z73" s="508"/>
      <c r="AA73" s="508"/>
      <c r="AB73" s="508"/>
      <c r="AC73" s="508"/>
      <c r="AD73" s="508"/>
      <c r="AE73" s="508"/>
      <c r="AF73" s="508"/>
      <c r="AG73" s="508"/>
      <c r="AH73" s="508"/>
      <c r="AI73" s="508"/>
      <c r="AJ73" s="508"/>
      <c r="AK73" s="508"/>
      <c r="AL73" s="508"/>
      <c r="AM73" s="508"/>
      <c r="AN73" s="508"/>
      <c r="AO73" s="508"/>
      <c r="AP73" s="508"/>
      <c r="AQ73" s="508"/>
      <c r="AR73" s="508"/>
      <c r="AS73" s="508"/>
      <c r="AT73" s="508"/>
      <c r="AU73" s="508"/>
      <c r="AV73" s="508"/>
      <c r="AW73" s="508"/>
      <c r="AX73" s="508"/>
      <c r="AY73" s="508"/>
      <c r="AZ73" s="508"/>
      <c r="BA73" s="508"/>
      <c r="BB73" s="508"/>
      <c r="BC73" s="508"/>
      <c r="BD73" s="32"/>
      <c r="BE73" s="18"/>
      <c r="BF73" s="13"/>
      <c r="BG73" s="13"/>
      <c r="BH73" s="13"/>
      <c r="BI73" s="13"/>
      <c r="BJ73" s="13"/>
      <c r="BK73" s="13"/>
      <c r="BL73" s="13"/>
      <c r="BM73" s="13"/>
      <c r="BN73" s="13"/>
      <c r="BO73" s="13"/>
      <c r="BP73" s="13"/>
      <c r="BQ73" s="13"/>
      <c r="BR73" s="13"/>
      <c r="BS73" s="13"/>
      <c r="BT73" s="13"/>
      <c r="BU73" s="13"/>
      <c r="BV73" s="13"/>
      <c r="BW73" s="13"/>
      <c r="BX73" s="13"/>
      <c r="BY73" s="13"/>
      <c r="BZ73" s="13"/>
      <c r="CA73" s="13"/>
    </row>
    <row r="74" spans="1:79" ht="10.15" customHeight="1" x14ac:dyDescent="0.15">
      <c r="A74" s="13"/>
      <c r="B74" s="13"/>
      <c r="C74" s="18"/>
      <c r="D74" s="13"/>
      <c r="E74" s="508"/>
      <c r="F74" s="508"/>
      <c r="G74" s="508"/>
      <c r="H74" s="508"/>
      <c r="I74" s="508"/>
      <c r="J74" s="508"/>
      <c r="K74" s="508"/>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N74" s="508"/>
      <c r="AO74" s="508"/>
      <c r="AP74" s="508"/>
      <c r="AQ74" s="508"/>
      <c r="AR74" s="508"/>
      <c r="AS74" s="508"/>
      <c r="AT74" s="508"/>
      <c r="AU74" s="508"/>
      <c r="AV74" s="508"/>
      <c r="AW74" s="508"/>
      <c r="AX74" s="508"/>
      <c r="AY74" s="508"/>
      <c r="AZ74" s="508"/>
      <c r="BA74" s="508"/>
      <c r="BB74" s="508"/>
      <c r="BC74" s="508"/>
      <c r="BD74" s="32"/>
      <c r="BE74" s="18"/>
      <c r="BF74" s="13"/>
      <c r="BG74" s="13"/>
      <c r="BH74" s="13"/>
      <c r="BI74" s="13"/>
      <c r="BJ74" s="13"/>
      <c r="BK74" s="13"/>
      <c r="BL74" s="13"/>
      <c r="BM74" s="13"/>
      <c r="BN74" s="13"/>
      <c r="BO74" s="13"/>
      <c r="BP74" s="13"/>
      <c r="BQ74" s="13"/>
      <c r="BR74" s="13"/>
      <c r="BS74" s="13"/>
      <c r="BT74" s="13"/>
      <c r="BU74" s="13"/>
      <c r="BV74" s="13"/>
      <c r="BW74" s="13"/>
      <c r="BX74" s="13"/>
      <c r="BY74" s="13"/>
      <c r="BZ74" s="13"/>
      <c r="CA74" s="13"/>
    </row>
    <row r="75" spans="1:79" ht="10.15" customHeight="1" x14ac:dyDescent="0.15">
      <c r="A75" s="13"/>
      <c r="B75" s="13"/>
      <c r="C75" s="18"/>
      <c r="D75" s="13"/>
      <c r="E75" s="508"/>
      <c r="F75" s="508"/>
      <c r="G75" s="508"/>
      <c r="H75" s="508"/>
      <c r="I75" s="508"/>
      <c r="J75" s="508"/>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508"/>
      <c r="AK75" s="508"/>
      <c r="AL75" s="508"/>
      <c r="AM75" s="508"/>
      <c r="AN75" s="508"/>
      <c r="AO75" s="508"/>
      <c r="AP75" s="508"/>
      <c r="AQ75" s="508"/>
      <c r="AR75" s="508"/>
      <c r="AS75" s="508"/>
      <c r="AT75" s="508"/>
      <c r="AU75" s="508"/>
      <c r="AV75" s="508"/>
      <c r="AW75" s="508"/>
      <c r="AX75" s="508"/>
      <c r="AY75" s="508"/>
      <c r="AZ75" s="508"/>
      <c r="BA75" s="508"/>
      <c r="BB75" s="508"/>
      <c r="BC75" s="508"/>
      <c r="BD75" s="32"/>
      <c r="BE75" s="18"/>
      <c r="BF75" s="13"/>
      <c r="BG75" s="13"/>
      <c r="BH75" s="13"/>
      <c r="BI75" s="13"/>
      <c r="BJ75" s="13"/>
      <c r="BK75" s="13"/>
      <c r="BL75" s="13"/>
      <c r="BM75" s="13"/>
      <c r="BN75" s="13"/>
      <c r="BO75" s="13"/>
      <c r="BP75" s="13"/>
      <c r="BQ75" s="13"/>
      <c r="BR75" s="13"/>
      <c r="BS75" s="13"/>
      <c r="BT75" s="13"/>
      <c r="BU75" s="13"/>
      <c r="BV75" s="13"/>
      <c r="BW75" s="13"/>
      <c r="BX75" s="13"/>
      <c r="BY75" s="13"/>
      <c r="BZ75" s="13"/>
      <c r="CA75" s="13"/>
    </row>
    <row r="76" spans="1:79" ht="10.15" customHeight="1" x14ac:dyDescent="0.15">
      <c r="A76" s="13"/>
      <c r="B76" s="13"/>
      <c r="C76" s="18"/>
      <c r="D76" s="13"/>
      <c r="E76" s="508"/>
      <c r="F76" s="508"/>
      <c r="G76" s="508"/>
      <c r="H76" s="508"/>
      <c r="I76" s="508"/>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508"/>
      <c r="AK76" s="508"/>
      <c r="AL76" s="508"/>
      <c r="AM76" s="508"/>
      <c r="AN76" s="508"/>
      <c r="AO76" s="508"/>
      <c r="AP76" s="508"/>
      <c r="AQ76" s="508"/>
      <c r="AR76" s="508"/>
      <c r="AS76" s="508"/>
      <c r="AT76" s="508"/>
      <c r="AU76" s="508"/>
      <c r="AV76" s="508"/>
      <c r="AW76" s="508"/>
      <c r="AX76" s="508"/>
      <c r="AY76" s="508"/>
      <c r="AZ76" s="508"/>
      <c r="BA76" s="508"/>
      <c r="BB76" s="508"/>
      <c r="BC76" s="508"/>
      <c r="BD76" s="32"/>
      <c r="BE76" s="18"/>
      <c r="BF76" s="13"/>
      <c r="BG76" s="13"/>
      <c r="BH76" s="13"/>
      <c r="BI76" s="13"/>
      <c r="BJ76" s="13"/>
      <c r="BK76" s="13"/>
      <c r="BL76" s="13"/>
      <c r="BM76" s="13"/>
      <c r="BN76" s="13"/>
      <c r="BO76" s="13"/>
      <c r="BP76" s="13"/>
      <c r="BQ76" s="13"/>
      <c r="BR76" s="13"/>
      <c r="BS76" s="13"/>
      <c r="BT76" s="13"/>
      <c r="BU76" s="13"/>
      <c r="BV76" s="13"/>
      <c r="BW76" s="13"/>
      <c r="BX76" s="13"/>
      <c r="BY76" s="13"/>
      <c r="BZ76" s="13"/>
      <c r="CA76" s="13"/>
    </row>
    <row r="77" spans="1:79" ht="10.15" customHeight="1" x14ac:dyDescent="0.15">
      <c r="A77" s="13"/>
      <c r="B77" s="13"/>
      <c r="C77" s="18"/>
      <c r="D77" s="13"/>
      <c r="E77" s="39"/>
      <c r="F77" s="39"/>
      <c r="G77" s="39"/>
      <c r="H77" s="39"/>
      <c r="I77" s="39"/>
      <c r="J77" s="39"/>
      <c r="K77" s="39"/>
      <c r="L77" s="39"/>
      <c r="M77" s="39"/>
      <c r="N77" s="39"/>
      <c r="O77" s="39"/>
      <c r="P77" s="39"/>
      <c r="Q77" s="39"/>
      <c r="R77" s="39"/>
      <c r="S77" s="39"/>
      <c r="T77" s="39"/>
      <c r="U77" s="39"/>
      <c r="V77" s="39"/>
      <c r="W77" s="39"/>
      <c r="X77" s="39"/>
      <c r="Y77" s="39"/>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32"/>
      <c r="BE77" s="18"/>
      <c r="BF77" s="13"/>
      <c r="BG77" s="13"/>
      <c r="BH77" s="13"/>
      <c r="BI77" s="13"/>
      <c r="BJ77" s="13"/>
      <c r="BK77" s="13"/>
      <c r="BL77" s="13"/>
      <c r="BM77" s="13"/>
      <c r="BN77" s="13"/>
      <c r="BO77" s="13"/>
      <c r="BP77" s="13"/>
      <c r="BQ77" s="13"/>
      <c r="BR77" s="13"/>
      <c r="BS77" s="13"/>
      <c r="BT77" s="13"/>
      <c r="BU77" s="13"/>
      <c r="BV77" s="13"/>
      <c r="BW77" s="13"/>
      <c r="BX77" s="13"/>
      <c r="BY77" s="13"/>
      <c r="BZ77" s="13"/>
      <c r="CA77" s="13"/>
    </row>
    <row r="78" spans="1:79" ht="10.15" customHeight="1" x14ac:dyDescent="0.15">
      <c r="A78" s="13"/>
      <c r="B78" s="13"/>
      <c r="C78" s="18"/>
      <c r="D78" s="13"/>
      <c r="E78" s="523" t="s">
        <v>6203</v>
      </c>
      <c r="F78" s="523"/>
      <c r="G78" s="523"/>
      <c r="H78" s="523"/>
      <c r="I78" s="523"/>
      <c r="J78" s="523"/>
      <c r="K78" s="523"/>
      <c r="L78" s="523"/>
      <c r="M78" s="523"/>
      <c r="N78" s="523"/>
      <c r="O78" s="523"/>
      <c r="P78" s="523"/>
      <c r="Q78" s="523"/>
      <c r="R78" s="523"/>
      <c r="S78" s="523"/>
      <c r="T78" s="523"/>
      <c r="U78" s="523"/>
      <c r="V78" s="523"/>
      <c r="W78" s="523"/>
      <c r="X78" s="523"/>
      <c r="Y78" s="523"/>
      <c r="Z78" s="13"/>
      <c r="AA78" s="525" t="s">
        <v>6204</v>
      </c>
      <c r="AB78" s="525"/>
      <c r="AC78" s="525"/>
      <c r="AD78" s="525"/>
      <c r="AE78" s="525"/>
      <c r="AF78" s="525"/>
      <c r="AG78" s="525"/>
      <c r="AH78" s="525"/>
      <c r="AI78" s="525"/>
      <c r="AJ78" s="525"/>
      <c r="AK78" s="525"/>
      <c r="AL78" s="525"/>
      <c r="AM78" s="525"/>
      <c r="AN78" s="525"/>
      <c r="AO78" s="525"/>
      <c r="AP78" s="526"/>
      <c r="AQ78" s="527"/>
      <c r="AR78" s="527"/>
      <c r="AS78" s="527"/>
      <c r="AT78" s="527"/>
      <c r="AU78" s="527"/>
      <c r="AV78" s="527"/>
      <c r="AW78" s="527"/>
      <c r="AX78" s="527"/>
      <c r="AY78" s="527"/>
      <c r="AZ78" s="527"/>
      <c r="BA78" s="527"/>
      <c r="BB78" s="527"/>
      <c r="BC78" s="527"/>
      <c r="BD78" s="528"/>
      <c r="BE78" s="18"/>
      <c r="BF78" s="13"/>
      <c r="BG78" s="13"/>
      <c r="BH78" s="13"/>
      <c r="BI78" s="13"/>
      <c r="BJ78" s="13"/>
      <c r="BK78" s="13"/>
      <c r="BL78" s="13"/>
      <c r="BM78" s="13"/>
      <c r="BN78" s="13"/>
      <c r="BO78" s="13"/>
      <c r="BP78" s="13"/>
      <c r="BQ78" s="13"/>
      <c r="BR78" s="13"/>
      <c r="BS78" s="13"/>
      <c r="BT78" s="13"/>
      <c r="BU78" s="13"/>
      <c r="BV78" s="13"/>
      <c r="BW78" s="13"/>
      <c r="BX78" s="13"/>
      <c r="BY78" s="13"/>
      <c r="BZ78" s="13"/>
      <c r="CA78" s="13"/>
    </row>
    <row r="79" spans="1:79" ht="10.15" customHeight="1" x14ac:dyDescent="0.15">
      <c r="A79" s="13"/>
      <c r="B79" s="13"/>
      <c r="C79" s="18"/>
      <c r="D79" s="13"/>
      <c r="E79" s="523"/>
      <c r="F79" s="523"/>
      <c r="G79" s="523"/>
      <c r="H79" s="523"/>
      <c r="I79" s="523"/>
      <c r="J79" s="523"/>
      <c r="K79" s="523"/>
      <c r="L79" s="523"/>
      <c r="M79" s="523"/>
      <c r="N79" s="523"/>
      <c r="O79" s="523"/>
      <c r="P79" s="523"/>
      <c r="Q79" s="523"/>
      <c r="R79" s="523"/>
      <c r="S79" s="523"/>
      <c r="T79" s="523"/>
      <c r="U79" s="523"/>
      <c r="V79" s="523"/>
      <c r="W79" s="523"/>
      <c r="X79" s="523"/>
      <c r="Y79" s="523"/>
      <c r="Z79" s="13"/>
      <c r="AA79" s="525"/>
      <c r="AB79" s="525"/>
      <c r="AC79" s="525"/>
      <c r="AD79" s="525"/>
      <c r="AE79" s="525"/>
      <c r="AF79" s="525"/>
      <c r="AG79" s="525"/>
      <c r="AH79" s="525"/>
      <c r="AI79" s="525"/>
      <c r="AJ79" s="525"/>
      <c r="AK79" s="525"/>
      <c r="AL79" s="525"/>
      <c r="AM79" s="525"/>
      <c r="AN79" s="525"/>
      <c r="AO79" s="525"/>
      <c r="AP79" s="529"/>
      <c r="AQ79" s="530"/>
      <c r="AR79" s="530"/>
      <c r="AS79" s="530"/>
      <c r="AT79" s="530"/>
      <c r="AU79" s="530"/>
      <c r="AV79" s="530"/>
      <c r="AW79" s="530"/>
      <c r="AX79" s="530"/>
      <c r="AY79" s="530"/>
      <c r="AZ79" s="530"/>
      <c r="BA79" s="530"/>
      <c r="BB79" s="530"/>
      <c r="BC79" s="530"/>
      <c r="BD79" s="531"/>
      <c r="BE79" s="13"/>
      <c r="BF79" s="13"/>
      <c r="BG79" s="13"/>
      <c r="BH79" s="13"/>
      <c r="BI79" s="13"/>
      <c r="BJ79" s="13"/>
      <c r="BK79" s="13"/>
      <c r="BL79" s="13"/>
      <c r="BM79" s="13"/>
      <c r="BN79" s="13"/>
      <c r="BO79" s="13"/>
      <c r="BP79" s="13"/>
      <c r="BQ79" s="13"/>
      <c r="BR79" s="13"/>
      <c r="BS79" s="13"/>
      <c r="BT79" s="13"/>
      <c r="BU79" s="13"/>
      <c r="BV79" s="13"/>
      <c r="BW79" s="13"/>
      <c r="BX79" s="13"/>
      <c r="BY79" s="13"/>
      <c r="BZ79" s="13"/>
      <c r="CA79" s="13"/>
    </row>
    <row r="80" spans="1:79" ht="10.15" customHeight="1" x14ac:dyDescent="0.15">
      <c r="A80" s="13"/>
      <c r="B80" s="32"/>
      <c r="C80" s="18"/>
      <c r="D80" s="13"/>
      <c r="E80" s="523"/>
      <c r="F80" s="523"/>
      <c r="G80" s="523"/>
      <c r="H80" s="523"/>
      <c r="I80" s="523"/>
      <c r="J80" s="523"/>
      <c r="K80" s="523"/>
      <c r="L80" s="523"/>
      <c r="M80" s="523"/>
      <c r="N80" s="523"/>
      <c r="O80" s="523"/>
      <c r="P80" s="523"/>
      <c r="Q80" s="523"/>
      <c r="R80" s="523"/>
      <c r="S80" s="523"/>
      <c r="T80" s="523"/>
      <c r="U80" s="523"/>
      <c r="V80" s="523"/>
      <c r="W80" s="523"/>
      <c r="X80" s="523"/>
      <c r="Y80" s="523"/>
      <c r="Z80" s="32"/>
      <c r="AA80" s="532" t="s">
        <v>6205</v>
      </c>
      <c r="AB80" s="533"/>
      <c r="AC80" s="533"/>
      <c r="AD80" s="533"/>
      <c r="AE80" s="533"/>
      <c r="AF80" s="533"/>
      <c r="AG80" s="533"/>
      <c r="AH80" s="533"/>
      <c r="AI80" s="533"/>
      <c r="AJ80" s="534"/>
      <c r="AK80" s="538" t="s">
        <v>6206</v>
      </c>
      <c r="AL80" s="539"/>
      <c r="AM80" s="539"/>
      <c r="AN80" s="539"/>
      <c r="AO80" s="540"/>
      <c r="AP80" s="538" t="s">
        <v>6207</v>
      </c>
      <c r="AQ80" s="539"/>
      <c r="AR80" s="539"/>
      <c r="AS80" s="539"/>
      <c r="AT80" s="540"/>
      <c r="AU80" s="538" t="s">
        <v>6208</v>
      </c>
      <c r="AV80" s="539"/>
      <c r="AW80" s="539"/>
      <c r="AX80" s="539"/>
      <c r="AY80" s="540"/>
      <c r="AZ80" s="538" t="s">
        <v>6209</v>
      </c>
      <c r="BA80" s="539"/>
      <c r="BB80" s="539"/>
      <c r="BC80" s="539"/>
      <c r="BD80" s="540"/>
      <c r="BE80" s="13"/>
      <c r="BF80" s="13"/>
      <c r="BG80" s="13"/>
      <c r="BH80" s="13"/>
      <c r="BI80" s="13"/>
      <c r="BJ80" s="13"/>
      <c r="BK80" s="13"/>
      <c r="BL80" s="13"/>
      <c r="BM80" s="13"/>
      <c r="BN80" s="13"/>
      <c r="BO80" s="13"/>
      <c r="BP80" s="13"/>
      <c r="BQ80" s="13"/>
      <c r="BR80" s="13"/>
      <c r="BS80" s="13"/>
      <c r="BT80" s="13"/>
      <c r="BU80" s="13"/>
      <c r="BV80" s="13"/>
      <c r="BW80" s="13"/>
      <c r="BX80" s="13"/>
      <c r="BY80" s="13"/>
      <c r="BZ80" s="13"/>
      <c r="CA80" s="13"/>
    </row>
    <row r="81" spans="1:79" ht="10.15" customHeight="1" x14ac:dyDescent="0.15">
      <c r="A81" s="13"/>
      <c r="B81" s="32"/>
      <c r="C81" s="18"/>
      <c r="D81" s="13"/>
      <c r="E81" s="523"/>
      <c r="F81" s="523"/>
      <c r="G81" s="523"/>
      <c r="H81" s="523"/>
      <c r="I81" s="523"/>
      <c r="J81" s="523"/>
      <c r="K81" s="523"/>
      <c r="L81" s="523"/>
      <c r="M81" s="523"/>
      <c r="N81" s="523"/>
      <c r="O81" s="523"/>
      <c r="P81" s="523"/>
      <c r="Q81" s="523"/>
      <c r="R81" s="523"/>
      <c r="S81" s="523"/>
      <c r="T81" s="523"/>
      <c r="U81" s="523"/>
      <c r="V81" s="523"/>
      <c r="W81" s="523"/>
      <c r="X81" s="523"/>
      <c r="Y81" s="523"/>
      <c r="Z81" s="13"/>
      <c r="AA81" s="535"/>
      <c r="AB81" s="536"/>
      <c r="AC81" s="536"/>
      <c r="AD81" s="536"/>
      <c r="AE81" s="536"/>
      <c r="AF81" s="536"/>
      <c r="AG81" s="536"/>
      <c r="AH81" s="536"/>
      <c r="AI81" s="536"/>
      <c r="AJ81" s="537"/>
      <c r="AK81" s="541"/>
      <c r="AL81" s="542"/>
      <c r="AM81" s="542"/>
      <c r="AN81" s="542"/>
      <c r="AO81" s="543"/>
      <c r="AP81" s="541"/>
      <c r="AQ81" s="542"/>
      <c r="AR81" s="542"/>
      <c r="AS81" s="542"/>
      <c r="AT81" s="543"/>
      <c r="AU81" s="541"/>
      <c r="AV81" s="542"/>
      <c r="AW81" s="542"/>
      <c r="AX81" s="542"/>
      <c r="AY81" s="543"/>
      <c r="AZ81" s="541"/>
      <c r="BA81" s="542"/>
      <c r="BB81" s="542"/>
      <c r="BC81" s="542"/>
      <c r="BD81" s="543"/>
      <c r="BE81" s="13"/>
      <c r="BF81" s="13"/>
      <c r="BG81" s="13"/>
      <c r="BH81" s="13"/>
      <c r="BI81" s="13"/>
      <c r="BJ81" s="13"/>
      <c r="BK81" s="13"/>
      <c r="BL81" s="13"/>
      <c r="BM81" s="13"/>
      <c r="BN81" s="13"/>
      <c r="BO81" s="13"/>
      <c r="BP81" s="13"/>
      <c r="BQ81" s="13"/>
      <c r="BR81" s="13"/>
      <c r="BS81" s="13"/>
      <c r="BT81" s="13"/>
      <c r="BU81" s="13"/>
      <c r="BV81" s="13"/>
      <c r="BW81" s="13"/>
      <c r="BX81" s="13"/>
      <c r="BY81" s="13"/>
      <c r="BZ81" s="13"/>
      <c r="CA81" s="13"/>
    </row>
    <row r="82" spans="1:79" ht="10.15" customHeight="1" x14ac:dyDescent="0.15">
      <c r="A82" s="13"/>
      <c r="B82" s="32"/>
      <c r="C82" s="18"/>
      <c r="D82" s="13"/>
      <c r="E82" s="523"/>
      <c r="F82" s="523"/>
      <c r="G82" s="523"/>
      <c r="H82" s="523"/>
      <c r="I82" s="523"/>
      <c r="J82" s="523"/>
      <c r="K82" s="523"/>
      <c r="L82" s="523"/>
      <c r="M82" s="523"/>
      <c r="N82" s="523"/>
      <c r="O82" s="523"/>
      <c r="P82" s="523"/>
      <c r="Q82" s="523"/>
      <c r="R82" s="523"/>
      <c r="S82" s="523"/>
      <c r="T82" s="523"/>
      <c r="U82" s="523"/>
      <c r="V82" s="523"/>
      <c r="W82" s="523"/>
      <c r="X82" s="523"/>
      <c r="Y82" s="523"/>
      <c r="Z82" s="13"/>
      <c r="AA82" s="526"/>
      <c r="AB82" s="527"/>
      <c r="AC82" s="527"/>
      <c r="AD82" s="527"/>
      <c r="AE82" s="527"/>
      <c r="AF82" s="527"/>
      <c r="AG82" s="527"/>
      <c r="AH82" s="527"/>
      <c r="AI82" s="527"/>
      <c r="AJ82" s="528"/>
      <c r="AK82" s="526"/>
      <c r="AL82" s="527"/>
      <c r="AM82" s="527"/>
      <c r="AN82" s="527"/>
      <c r="AO82" s="528"/>
      <c r="AP82" s="526"/>
      <c r="AQ82" s="527"/>
      <c r="AR82" s="527"/>
      <c r="AS82" s="527"/>
      <c r="AT82" s="528"/>
      <c r="AU82" s="526"/>
      <c r="AV82" s="527"/>
      <c r="AW82" s="527"/>
      <c r="AX82" s="527"/>
      <c r="AY82" s="528"/>
      <c r="AZ82" s="526"/>
      <c r="BA82" s="527"/>
      <c r="BB82" s="527"/>
      <c r="BC82" s="527"/>
      <c r="BD82" s="528"/>
      <c r="BE82" s="13"/>
      <c r="BF82" s="13"/>
      <c r="BG82" s="13"/>
      <c r="BH82" s="13"/>
      <c r="BI82" s="13"/>
      <c r="BJ82" s="13"/>
      <c r="BK82" s="13"/>
      <c r="BL82" s="13"/>
      <c r="BM82" s="13"/>
      <c r="BN82" s="13"/>
      <c r="BO82" s="13"/>
      <c r="BP82" s="13"/>
      <c r="BQ82" s="13"/>
      <c r="BR82" s="13"/>
      <c r="BS82" s="13"/>
      <c r="BT82" s="13"/>
      <c r="BU82" s="13"/>
      <c r="BV82" s="13"/>
      <c r="BW82" s="13"/>
      <c r="BX82" s="13"/>
      <c r="BY82" s="13"/>
      <c r="BZ82" s="13"/>
      <c r="CA82" s="13"/>
    </row>
    <row r="83" spans="1:79" ht="10.15" customHeight="1" x14ac:dyDescent="0.15">
      <c r="A83" s="13"/>
      <c r="B83" s="32"/>
      <c r="C83" s="18"/>
      <c r="D83" s="13"/>
      <c r="E83" s="523"/>
      <c r="F83" s="523"/>
      <c r="G83" s="523"/>
      <c r="H83" s="523"/>
      <c r="I83" s="523"/>
      <c r="J83" s="523"/>
      <c r="K83" s="523"/>
      <c r="L83" s="523"/>
      <c r="M83" s="523"/>
      <c r="N83" s="523"/>
      <c r="O83" s="523"/>
      <c r="P83" s="523"/>
      <c r="Q83" s="523"/>
      <c r="R83" s="523"/>
      <c r="S83" s="523"/>
      <c r="T83" s="523"/>
      <c r="U83" s="523"/>
      <c r="V83" s="523"/>
      <c r="W83" s="523"/>
      <c r="X83" s="523"/>
      <c r="Y83" s="523"/>
      <c r="Z83" s="13"/>
      <c r="AA83" s="544"/>
      <c r="AB83" s="518"/>
      <c r="AC83" s="518"/>
      <c r="AD83" s="518"/>
      <c r="AE83" s="518"/>
      <c r="AF83" s="518"/>
      <c r="AG83" s="518"/>
      <c r="AH83" s="518"/>
      <c r="AI83" s="518"/>
      <c r="AJ83" s="545"/>
      <c r="AK83" s="544"/>
      <c r="AL83" s="518"/>
      <c r="AM83" s="518"/>
      <c r="AN83" s="518"/>
      <c r="AO83" s="545"/>
      <c r="AP83" s="544"/>
      <c r="AQ83" s="518"/>
      <c r="AR83" s="518"/>
      <c r="AS83" s="518"/>
      <c r="AT83" s="545"/>
      <c r="AU83" s="544"/>
      <c r="AV83" s="518"/>
      <c r="AW83" s="518"/>
      <c r="AX83" s="518"/>
      <c r="AY83" s="545"/>
      <c r="AZ83" s="544"/>
      <c r="BA83" s="518"/>
      <c r="BB83" s="518"/>
      <c r="BC83" s="518"/>
      <c r="BD83" s="545"/>
      <c r="BE83" s="13"/>
      <c r="BF83" s="13"/>
      <c r="BG83" s="13"/>
      <c r="BH83" s="13"/>
      <c r="BI83" s="13"/>
      <c r="BJ83" s="13"/>
      <c r="BK83" s="13"/>
      <c r="BL83" s="13"/>
      <c r="BM83" s="13"/>
      <c r="BN83" s="13"/>
      <c r="BO83" s="13"/>
      <c r="BP83" s="13"/>
      <c r="BQ83" s="13"/>
      <c r="BR83" s="13"/>
      <c r="BS83" s="13"/>
      <c r="BT83" s="13"/>
      <c r="BU83" s="13"/>
      <c r="BV83" s="13"/>
      <c r="BW83" s="13"/>
      <c r="BX83" s="13"/>
      <c r="BY83" s="13"/>
      <c r="BZ83" s="13"/>
      <c r="CA83" s="13"/>
    </row>
    <row r="84" spans="1:79" ht="10.15" customHeight="1" x14ac:dyDescent="0.15">
      <c r="A84" s="13"/>
      <c r="B84" s="32"/>
      <c r="C84" s="18"/>
      <c r="D84" s="13"/>
      <c r="E84" s="523"/>
      <c r="F84" s="523"/>
      <c r="G84" s="523"/>
      <c r="H84" s="523"/>
      <c r="I84" s="523"/>
      <c r="J84" s="523"/>
      <c r="K84" s="523"/>
      <c r="L84" s="523"/>
      <c r="M84" s="523"/>
      <c r="N84" s="523"/>
      <c r="O84" s="523"/>
      <c r="P84" s="523"/>
      <c r="Q84" s="523"/>
      <c r="R84" s="523"/>
      <c r="S84" s="523"/>
      <c r="T84" s="523"/>
      <c r="U84" s="523"/>
      <c r="V84" s="523"/>
      <c r="W84" s="523"/>
      <c r="X84" s="523"/>
      <c r="Y84" s="523"/>
      <c r="Z84" s="13"/>
      <c r="AA84" s="544"/>
      <c r="AB84" s="518"/>
      <c r="AC84" s="518"/>
      <c r="AD84" s="518"/>
      <c r="AE84" s="518"/>
      <c r="AF84" s="518"/>
      <c r="AG84" s="518"/>
      <c r="AH84" s="518"/>
      <c r="AI84" s="518"/>
      <c r="AJ84" s="545"/>
      <c r="AK84" s="544"/>
      <c r="AL84" s="518"/>
      <c r="AM84" s="518"/>
      <c r="AN84" s="518"/>
      <c r="AO84" s="545"/>
      <c r="AP84" s="544"/>
      <c r="AQ84" s="518"/>
      <c r="AR84" s="518"/>
      <c r="AS84" s="518"/>
      <c r="AT84" s="545"/>
      <c r="AU84" s="544"/>
      <c r="AV84" s="518"/>
      <c r="AW84" s="518"/>
      <c r="AX84" s="518"/>
      <c r="AY84" s="545"/>
      <c r="AZ84" s="544"/>
      <c r="BA84" s="518"/>
      <c r="BB84" s="518"/>
      <c r="BC84" s="518"/>
      <c r="BD84" s="545"/>
      <c r="BE84" s="13"/>
      <c r="BF84" s="13"/>
      <c r="BG84" s="13"/>
      <c r="BH84" s="13"/>
      <c r="BI84" s="13"/>
      <c r="BJ84" s="13"/>
      <c r="BK84" s="13"/>
      <c r="BL84" s="13"/>
      <c r="BM84" s="13"/>
      <c r="BN84" s="13"/>
      <c r="BO84" s="13"/>
      <c r="BP84" s="13"/>
      <c r="BQ84" s="13"/>
      <c r="BR84" s="13"/>
      <c r="BS84" s="13"/>
      <c r="BT84" s="13"/>
      <c r="BU84" s="13"/>
      <c r="BV84" s="13"/>
      <c r="BW84" s="13"/>
      <c r="BX84" s="13"/>
      <c r="BY84" s="13"/>
      <c r="BZ84" s="13"/>
      <c r="CA84" s="13"/>
    </row>
    <row r="85" spans="1:79" ht="10.15" customHeight="1" x14ac:dyDescent="0.15">
      <c r="A85" s="13"/>
      <c r="B85" s="32"/>
      <c r="C85" s="40"/>
      <c r="D85" s="19"/>
      <c r="E85" s="524"/>
      <c r="F85" s="524"/>
      <c r="G85" s="524"/>
      <c r="H85" s="524"/>
      <c r="I85" s="524"/>
      <c r="J85" s="524"/>
      <c r="K85" s="524"/>
      <c r="L85" s="524"/>
      <c r="M85" s="524"/>
      <c r="N85" s="524"/>
      <c r="O85" s="524"/>
      <c r="P85" s="524"/>
      <c r="Q85" s="524"/>
      <c r="R85" s="524"/>
      <c r="S85" s="524"/>
      <c r="T85" s="524"/>
      <c r="U85" s="524"/>
      <c r="V85" s="524"/>
      <c r="W85" s="524"/>
      <c r="X85" s="524"/>
      <c r="Y85" s="524"/>
      <c r="Z85" s="19"/>
      <c r="AA85" s="529"/>
      <c r="AB85" s="530"/>
      <c r="AC85" s="530"/>
      <c r="AD85" s="530"/>
      <c r="AE85" s="530"/>
      <c r="AF85" s="530"/>
      <c r="AG85" s="530"/>
      <c r="AH85" s="530"/>
      <c r="AI85" s="530"/>
      <c r="AJ85" s="531"/>
      <c r="AK85" s="529"/>
      <c r="AL85" s="530"/>
      <c r="AM85" s="530"/>
      <c r="AN85" s="530"/>
      <c r="AO85" s="531"/>
      <c r="AP85" s="529"/>
      <c r="AQ85" s="530"/>
      <c r="AR85" s="530"/>
      <c r="AS85" s="530"/>
      <c r="AT85" s="531"/>
      <c r="AU85" s="529"/>
      <c r="AV85" s="530"/>
      <c r="AW85" s="530"/>
      <c r="AX85" s="530"/>
      <c r="AY85" s="531"/>
      <c r="AZ85" s="529"/>
      <c r="BA85" s="530"/>
      <c r="BB85" s="530"/>
      <c r="BC85" s="530"/>
      <c r="BD85" s="531"/>
      <c r="BE85" s="13"/>
      <c r="BF85" s="13"/>
      <c r="BG85" s="13"/>
      <c r="BH85" s="13"/>
      <c r="BI85" s="13"/>
      <c r="BJ85" s="13"/>
      <c r="BK85" s="13"/>
      <c r="BL85" s="13"/>
      <c r="BM85" s="13"/>
      <c r="BN85" s="13"/>
      <c r="BO85" s="13"/>
      <c r="BP85" s="13"/>
      <c r="BQ85" s="13"/>
      <c r="BR85" s="13"/>
      <c r="BS85" s="13"/>
      <c r="BT85" s="13"/>
      <c r="BU85" s="13"/>
      <c r="BV85" s="13"/>
      <c r="BW85" s="13"/>
      <c r="BX85" s="13"/>
      <c r="BY85" s="13"/>
      <c r="BZ85" s="13"/>
      <c r="CA85" s="13"/>
    </row>
    <row r="86" spans="1:79" ht="9" customHeight="1" x14ac:dyDescent="0.15">
      <c r="A86" s="13"/>
      <c r="B86" s="13"/>
      <c r="C86" s="521"/>
      <c r="D86" s="521"/>
      <c r="E86" s="521"/>
      <c r="F86" s="521"/>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521"/>
      <c r="AJ86" s="521"/>
      <c r="AK86" s="521"/>
      <c r="AL86" s="521"/>
      <c r="AM86" s="521"/>
      <c r="AN86" s="521"/>
      <c r="AO86" s="521"/>
      <c r="AP86" s="521"/>
      <c r="AQ86" s="521"/>
      <c r="AR86" s="521"/>
      <c r="AS86" s="521"/>
      <c r="AT86" s="521"/>
      <c r="AU86" s="521"/>
      <c r="AV86" s="521"/>
      <c r="AW86" s="521"/>
      <c r="AX86" s="521"/>
      <c r="AY86" s="521"/>
      <c r="AZ86" s="521"/>
      <c r="BA86" s="521"/>
      <c r="BB86" s="521"/>
      <c r="BC86" s="521"/>
      <c r="BD86" s="521"/>
      <c r="BE86" s="13"/>
      <c r="BF86" s="13"/>
      <c r="BG86" s="13"/>
      <c r="BH86" s="13"/>
      <c r="BI86" s="13"/>
      <c r="BJ86" s="13"/>
      <c r="BK86" s="13"/>
      <c r="BL86" s="13"/>
      <c r="BM86" s="13"/>
      <c r="BN86" s="13"/>
      <c r="BO86" s="13"/>
      <c r="BP86" s="13"/>
      <c r="BQ86" s="13"/>
      <c r="BR86" s="13"/>
      <c r="BS86" s="13"/>
      <c r="BT86" s="13"/>
      <c r="BU86" s="13"/>
      <c r="BV86" s="13"/>
      <c r="BW86" s="13"/>
      <c r="BX86" s="13"/>
      <c r="BY86" s="13"/>
      <c r="BZ86" s="13"/>
      <c r="CA86" s="13"/>
    </row>
    <row r="87" spans="1:79" ht="9" customHeight="1" x14ac:dyDescent="0.15">
      <c r="A87" s="13"/>
      <c r="B87" s="13"/>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522"/>
      <c r="AQ87" s="522"/>
      <c r="AR87" s="522"/>
      <c r="AS87" s="522"/>
      <c r="AT87" s="522"/>
      <c r="AU87" s="522"/>
      <c r="AV87" s="522"/>
      <c r="AW87" s="522"/>
      <c r="AX87" s="522"/>
      <c r="AY87" s="522"/>
      <c r="AZ87" s="522"/>
      <c r="BA87" s="522"/>
      <c r="BB87" s="522"/>
      <c r="BC87" s="522"/>
      <c r="BD87" s="522"/>
      <c r="BE87" s="13"/>
      <c r="BF87" s="13"/>
      <c r="BG87" s="13"/>
      <c r="BH87" s="13"/>
      <c r="BI87" s="13"/>
      <c r="BJ87" s="13"/>
      <c r="BK87" s="13"/>
      <c r="BL87" s="13"/>
      <c r="BM87" s="13"/>
      <c r="BN87" s="13"/>
      <c r="BO87" s="13"/>
      <c r="BP87" s="13"/>
      <c r="BQ87" s="13"/>
      <c r="BR87" s="13"/>
      <c r="BS87" s="13"/>
      <c r="BT87" s="13"/>
      <c r="BU87" s="13"/>
      <c r="BV87" s="13"/>
      <c r="BW87" s="13"/>
      <c r="BX87" s="13"/>
      <c r="BY87" s="13"/>
      <c r="BZ87" s="13"/>
      <c r="CA87" s="13"/>
    </row>
    <row r="88" spans="1:79" ht="12" customHeight="1" x14ac:dyDescent="0.15">
      <c r="BF88" s="15"/>
      <c r="BG88" s="15"/>
      <c r="BH88" s="13"/>
      <c r="BI88" s="13"/>
      <c r="BJ88" s="13"/>
      <c r="BK88" s="13"/>
      <c r="BL88" s="13"/>
      <c r="BM88" s="13"/>
      <c r="BN88" s="13"/>
      <c r="BO88" s="13"/>
      <c r="BP88" s="13"/>
      <c r="BQ88" s="13"/>
      <c r="BR88" s="13"/>
      <c r="BS88" s="13"/>
      <c r="BT88" s="13"/>
      <c r="BU88" s="13"/>
      <c r="BV88" s="13"/>
      <c r="BW88" s="13"/>
      <c r="BX88" s="13"/>
      <c r="BY88" s="13"/>
      <c r="BZ88" s="13"/>
      <c r="CA88" s="13"/>
    </row>
    <row r="89" spans="1:79" ht="12" customHeight="1" x14ac:dyDescent="0.15">
      <c r="BF89" s="13"/>
      <c r="BG89" s="13"/>
      <c r="BH89" s="13"/>
      <c r="BI89" s="13"/>
      <c r="BJ89" s="13"/>
      <c r="BK89" s="13"/>
      <c r="BL89" s="13"/>
      <c r="BM89" s="13"/>
      <c r="BN89" s="13"/>
      <c r="BO89" s="13"/>
      <c r="BP89" s="13"/>
      <c r="BQ89" s="13"/>
      <c r="BR89" s="13"/>
      <c r="BS89" s="13"/>
      <c r="BT89" s="13"/>
      <c r="BU89" s="13"/>
      <c r="BV89" s="13"/>
      <c r="BW89" s="13"/>
      <c r="BX89" s="13"/>
      <c r="BY89" s="13"/>
      <c r="BZ89" s="13"/>
      <c r="CA89" s="13"/>
    </row>
    <row r="90" spans="1:79" ht="9" customHeight="1" x14ac:dyDescent="0.15">
      <c r="BF90" s="13"/>
      <c r="BG90" s="13"/>
      <c r="BH90" s="13"/>
      <c r="BI90" s="13"/>
      <c r="BJ90" s="13"/>
      <c r="BK90" s="13"/>
      <c r="BL90" s="13"/>
      <c r="BM90" s="13"/>
      <c r="BN90" s="13"/>
      <c r="BO90" s="13"/>
      <c r="BP90" s="13"/>
      <c r="BQ90" s="13"/>
      <c r="BR90" s="13"/>
      <c r="BS90" s="13"/>
      <c r="BT90" s="13"/>
      <c r="BU90" s="13"/>
      <c r="BV90" s="13"/>
      <c r="BW90" s="13"/>
      <c r="BX90" s="13"/>
      <c r="BY90" s="13"/>
      <c r="BZ90" s="13"/>
      <c r="CA90" s="13"/>
    </row>
    <row r="91" spans="1:79" ht="9" customHeight="1" x14ac:dyDescent="0.15">
      <c r="BF91" s="13"/>
      <c r="BG91" s="13"/>
      <c r="BH91" s="13"/>
      <c r="BI91" s="13"/>
      <c r="BJ91" s="13"/>
      <c r="BK91" s="13"/>
      <c r="BL91" s="13"/>
      <c r="BM91" s="13"/>
      <c r="BN91" s="13"/>
      <c r="BO91" s="13"/>
      <c r="BP91" s="13"/>
      <c r="BQ91" s="13"/>
      <c r="BR91" s="13"/>
      <c r="BS91" s="13"/>
      <c r="BT91" s="13"/>
      <c r="BU91" s="13"/>
      <c r="BV91" s="13"/>
      <c r="BW91" s="13"/>
      <c r="BX91" s="13"/>
      <c r="BY91" s="13"/>
      <c r="BZ91" s="13"/>
      <c r="CA91" s="13"/>
    </row>
    <row r="92" spans="1:79" ht="9" customHeight="1" x14ac:dyDescent="0.15">
      <c r="BF92" s="13"/>
      <c r="BG92" s="13"/>
      <c r="BH92" s="13"/>
      <c r="BI92" s="13"/>
      <c r="BJ92" s="13"/>
      <c r="BK92" s="13"/>
      <c r="BL92" s="13"/>
      <c r="BM92" s="13"/>
      <c r="BN92" s="13"/>
      <c r="BO92" s="13"/>
      <c r="BP92" s="13"/>
      <c r="BQ92" s="13"/>
      <c r="BR92" s="13"/>
      <c r="BS92" s="13"/>
      <c r="BT92" s="13"/>
      <c r="BU92" s="13"/>
      <c r="BV92" s="13"/>
      <c r="BW92" s="13"/>
      <c r="BX92" s="13"/>
      <c r="BY92" s="13"/>
      <c r="BZ92" s="13"/>
      <c r="CA92" s="13"/>
    </row>
    <row r="93" spans="1:79" ht="9" customHeight="1" x14ac:dyDescent="0.15">
      <c r="BF93" s="13"/>
      <c r="BG93" s="13"/>
      <c r="BH93" s="13"/>
      <c r="BI93" s="13"/>
      <c r="BJ93" s="13"/>
      <c r="BK93" s="13"/>
      <c r="BL93" s="13"/>
      <c r="BM93" s="13"/>
      <c r="BN93" s="13"/>
      <c r="BO93" s="13"/>
      <c r="BP93" s="13"/>
      <c r="BQ93" s="13"/>
      <c r="BR93" s="13"/>
      <c r="BS93" s="13"/>
      <c r="BT93" s="13"/>
      <c r="BU93" s="13"/>
      <c r="BV93" s="13"/>
      <c r="BW93" s="13"/>
      <c r="BX93" s="13"/>
      <c r="BY93" s="13"/>
      <c r="BZ93" s="13"/>
      <c r="CA93" s="13"/>
    </row>
    <row r="94" spans="1:79" ht="9" customHeight="1" x14ac:dyDescent="0.15">
      <c r="BF94" s="13"/>
      <c r="BG94" s="13"/>
      <c r="BH94" s="13"/>
      <c r="BI94" s="13"/>
      <c r="BJ94" s="13"/>
      <c r="BK94" s="13"/>
      <c r="BL94" s="13"/>
      <c r="BM94" s="13"/>
      <c r="BN94" s="13"/>
      <c r="BO94" s="13"/>
      <c r="BP94" s="13"/>
      <c r="BQ94" s="13"/>
      <c r="BR94" s="13"/>
      <c r="BS94" s="13"/>
      <c r="BT94" s="13"/>
      <c r="BU94" s="13"/>
      <c r="BV94" s="13"/>
      <c r="BW94" s="13"/>
      <c r="BX94" s="13"/>
      <c r="BY94" s="13"/>
      <c r="BZ94" s="13"/>
      <c r="CA94" s="13"/>
    </row>
    <row r="95" spans="1:79" ht="9" customHeight="1" x14ac:dyDescent="0.15">
      <c r="BF95" s="13"/>
      <c r="BG95" s="13"/>
      <c r="BH95" s="13"/>
      <c r="BI95" s="13"/>
      <c r="BJ95" s="13"/>
      <c r="BK95" s="13"/>
      <c r="BL95" s="13"/>
      <c r="BM95" s="13"/>
      <c r="BN95" s="13"/>
      <c r="BO95" s="13"/>
      <c r="BP95" s="13"/>
      <c r="BQ95" s="13"/>
      <c r="BR95" s="13"/>
      <c r="BS95" s="13"/>
      <c r="BT95" s="13"/>
      <c r="BU95" s="13"/>
      <c r="BV95" s="13"/>
      <c r="BW95" s="13"/>
      <c r="BX95" s="13"/>
      <c r="BY95" s="13"/>
      <c r="BZ95" s="13"/>
      <c r="CA95" s="13"/>
    </row>
    <row r="96" spans="1:79" ht="9" customHeight="1" x14ac:dyDescent="0.15">
      <c r="BF96" s="13"/>
      <c r="BG96" s="13"/>
      <c r="BH96" s="13"/>
      <c r="BI96" s="13"/>
      <c r="BJ96" s="13"/>
      <c r="BK96" s="13"/>
      <c r="BL96" s="13"/>
      <c r="BM96" s="13"/>
      <c r="BN96" s="13"/>
      <c r="BO96" s="13"/>
      <c r="BP96" s="13"/>
      <c r="BQ96" s="13"/>
      <c r="BR96" s="13"/>
      <c r="BS96" s="13"/>
      <c r="BT96" s="13"/>
      <c r="BU96" s="13"/>
      <c r="BV96" s="13"/>
      <c r="BW96" s="13"/>
      <c r="BX96" s="13"/>
      <c r="BY96" s="13"/>
      <c r="BZ96" s="13"/>
      <c r="CA96" s="13"/>
    </row>
    <row r="97" spans="58:79" ht="9" customHeight="1" x14ac:dyDescent="0.15">
      <c r="BF97" s="13"/>
      <c r="BG97" s="13"/>
      <c r="BH97" s="13"/>
      <c r="BI97" s="13"/>
      <c r="BJ97" s="13"/>
      <c r="BK97" s="13"/>
      <c r="BL97" s="13"/>
      <c r="BM97" s="13"/>
      <c r="BN97" s="13"/>
      <c r="BO97" s="13"/>
      <c r="BP97" s="13"/>
      <c r="BQ97" s="13"/>
      <c r="BR97" s="13"/>
      <c r="BS97" s="13"/>
      <c r="BT97" s="13"/>
      <c r="BU97" s="13"/>
      <c r="BV97" s="13"/>
      <c r="BW97" s="13"/>
      <c r="BX97" s="13"/>
      <c r="BY97" s="13"/>
      <c r="BZ97" s="13"/>
      <c r="CA97" s="13"/>
    </row>
    <row r="98" spans="58:79" ht="9" customHeight="1" x14ac:dyDescent="0.15">
      <c r="BF98" s="13"/>
      <c r="BG98" s="13"/>
      <c r="BH98" s="13"/>
      <c r="BI98" s="13"/>
      <c r="BJ98" s="13"/>
      <c r="BK98" s="13"/>
      <c r="BL98" s="13"/>
      <c r="BM98" s="13"/>
      <c r="BN98" s="13"/>
      <c r="BO98" s="13"/>
      <c r="BP98" s="13"/>
      <c r="BQ98" s="13"/>
      <c r="BR98" s="13"/>
      <c r="BS98" s="13"/>
      <c r="BT98" s="13"/>
      <c r="BU98" s="13"/>
      <c r="BV98" s="13"/>
      <c r="BW98" s="13"/>
      <c r="BX98" s="13"/>
      <c r="BY98" s="13"/>
      <c r="BZ98" s="13"/>
      <c r="CA98" s="13"/>
    </row>
    <row r="99" spans="58:79" ht="9" customHeight="1" x14ac:dyDescent="0.15">
      <c r="BF99" s="13"/>
      <c r="BG99" s="13"/>
      <c r="BH99" s="13"/>
      <c r="BI99" s="13"/>
      <c r="BJ99" s="13"/>
      <c r="BK99" s="13"/>
      <c r="BL99" s="13"/>
      <c r="BM99" s="13"/>
      <c r="BN99" s="13"/>
      <c r="BO99" s="13"/>
      <c r="BP99" s="13"/>
      <c r="BQ99" s="13"/>
      <c r="BR99" s="13"/>
      <c r="BS99" s="13"/>
      <c r="BT99" s="13"/>
      <c r="BU99" s="13"/>
      <c r="BV99" s="13"/>
      <c r="BW99" s="13"/>
      <c r="BX99" s="13"/>
      <c r="BY99" s="13"/>
      <c r="BZ99" s="13"/>
      <c r="CA99" s="13"/>
    </row>
    <row r="100" spans="58:79" ht="9" customHeight="1" x14ac:dyDescent="0.15">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row>
    <row r="101" spans="58:79" ht="9" customHeight="1" x14ac:dyDescent="0.15">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row>
    <row r="102" spans="58:79" ht="9" customHeight="1" x14ac:dyDescent="0.15">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row>
    <row r="103" spans="58:79" ht="9" customHeight="1" x14ac:dyDescent="0.15">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row>
    <row r="104" spans="58:79" ht="9" customHeight="1" x14ac:dyDescent="0.15">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row>
    <row r="105" spans="58:79" ht="9" customHeight="1" x14ac:dyDescent="0.15">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row>
    <row r="106" spans="58:79" ht="9" customHeight="1" x14ac:dyDescent="0.15">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row>
    <row r="107" spans="58:79" ht="9" customHeight="1" x14ac:dyDescent="0.15">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row>
    <row r="108" spans="58:79" ht="9" customHeight="1" x14ac:dyDescent="0.15">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row>
    <row r="109" spans="58:79" ht="9" customHeight="1" x14ac:dyDescent="0.15">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row>
    <row r="110" spans="58:79" ht="9" customHeight="1" x14ac:dyDescent="0.15">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row>
    <row r="111" spans="58:79" ht="9" customHeight="1" x14ac:dyDescent="0.15">
      <c r="BF111" s="13"/>
      <c r="BG111" s="13"/>
      <c r="BV111" s="13"/>
      <c r="BW111" s="13"/>
      <c r="BX111" s="13"/>
      <c r="BY111" s="13"/>
      <c r="BZ111" s="13"/>
      <c r="CA111" s="13"/>
    </row>
    <row r="112" spans="58:79" ht="9" customHeight="1" x14ac:dyDescent="0.15">
      <c r="BF112" s="13"/>
      <c r="BG112" s="13"/>
      <c r="BH112" s="13"/>
      <c r="BI112" s="13"/>
      <c r="BK112" s="13"/>
      <c r="BL112" s="13"/>
      <c r="BM112" s="13"/>
      <c r="BN112" s="13"/>
      <c r="BO112" s="13"/>
      <c r="BP112" s="13"/>
      <c r="BQ112" s="13"/>
      <c r="BR112" s="13"/>
      <c r="BS112" s="13"/>
      <c r="BT112" s="13"/>
      <c r="BU112" s="13"/>
      <c r="BV112" s="13"/>
      <c r="BW112" s="13"/>
      <c r="BX112" s="13"/>
      <c r="BY112" s="13"/>
      <c r="BZ112" s="13"/>
      <c r="CA112" s="13"/>
    </row>
    <row r="113" spans="58:79" ht="9" customHeight="1" x14ac:dyDescent="0.15">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row>
    <row r="114" spans="58:79" ht="9" customHeight="1" x14ac:dyDescent="0.15">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row>
    <row r="115" spans="58:79" ht="9" customHeight="1" x14ac:dyDescent="0.15">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row>
    <row r="116" spans="58:79" ht="9" customHeight="1" x14ac:dyDescent="0.15">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row>
    <row r="117" spans="58:79" ht="9" customHeight="1" x14ac:dyDescent="0.15">
      <c r="BF117" s="13"/>
      <c r="BG117" s="13"/>
      <c r="BH117" s="13"/>
      <c r="BI117" s="13"/>
      <c r="BV117" s="13"/>
      <c r="BW117" s="13"/>
      <c r="BX117" s="13"/>
      <c r="BY117" s="13"/>
      <c r="BZ117" s="13"/>
      <c r="CA117" s="13"/>
    </row>
    <row r="118" spans="58:79" ht="9" customHeight="1" x14ac:dyDescent="0.15">
      <c r="BF118" s="13"/>
      <c r="BG118" s="13"/>
      <c r="BH118" s="13"/>
      <c r="BI118" s="13"/>
      <c r="BV118" s="13"/>
      <c r="BW118" s="13"/>
      <c r="BX118" s="13"/>
      <c r="BY118" s="13"/>
      <c r="BZ118" s="13"/>
      <c r="CA118" s="13"/>
    </row>
    <row r="119" spans="58:79" ht="9" customHeight="1" x14ac:dyDescent="0.15">
      <c r="BF119" s="13"/>
      <c r="BG119" s="13"/>
      <c r="BH119" s="13"/>
      <c r="BI119" s="13"/>
      <c r="BV119" s="13"/>
      <c r="BW119" s="13"/>
      <c r="BX119" s="13"/>
      <c r="BY119" s="13"/>
      <c r="BZ119" s="13"/>
      <c r="CA119" s="13"/>
    </row>
    <row r="120" spans="58:79" ht="9" customHeight="1" x14ac:dyDescent="0.15">
      <c r="BF120" s="13"/>
      <c r="BG120" s="13"/>
      <c r="BV120" s="13"/>
      <c r="BW120" s="13"/>
      <c r="BX120" s="13"/>
      <c r="BY120" s="13"/>
      <c r="BZ120" s="13"/>
      <c r="CA120" s="13"/>
    </row>
    <row r="121" spans="58:79" ht="9" customHeight="1" x14ac:dyDescent="0.15">
      <c r="BF121" s="13"/>
      <c r="BG121" s="13"/>
      <c r="BH121" s="13"/>
      <c r="BI121" s="13"/>
      <c r="BV121" s="13"/>
      <c r="BW121" s="13"/>
      <c r="BX121" s="13"/>
      <c r="BY121" s="13"/>
      <c r="BZ121" s="13"/>
      <c r="CA121" s="13"/>
    </row>
    <row r="122" spans="58:79" ht="9" customHeight="1" x14ac:dyDescent="0.15">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row>
    <row r="123" spans="58:79" ht="9" customHeight="1" x14ac:dyDescent="0.15">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row>
    <row r="124" spans="58:79" ht="9" customHeight="1" x14ac:dyDescent="0.15">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row>
    <row r="125" spans="58:79" ht="9" customHeight="1" x14ac:dyDescent="0.15">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row>
    <row r="126" spans="58:79" ht="9" customHeight="1" x14ac:dyDescent="0.15">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row>
    <row r="127" spans="58:79" ht="9" customHeight="1" x14ac:dyDescent="0.15">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row>
    <row r="128" spans="58:79" ht="9" customHeight="1" x14ac:dyDescent="0.15">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row>
    <row r="129" spans="58:79" ht="9" customHeight="1" x14ac:dyDescent="0.15">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row>
    <row r="130" spans="58:79" ht="9" customHeight="1" x14ac:dyDescent="0.15">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row>
    <row r="131" spans="58:79" ht="9" customHeight="1" x14ac:dyDescent="0.15">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row>
    <row r="132" spans="58:79" ht="9" customHeight="1" x14ac:dyDescent="0.15">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row>
    <row r="133" spans="58:79" ht="9" customHeight="1" x14ac:dyDescent="0.15">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row>
    <row r="134" spans="58:79" ht="9" customHeight="1" x14ac:dyDescent="0.15">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row>
    <row r="135" spans="58:79" ht="9" customHeight="1" x14ac:dyDescent="0.15">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row>
    <row r="136" spans="58:79" ht="9" customHeight="1" x14ac:dyDescent="0.15">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row>
    <row r="137" spans="58:79" ht="9" customHeight="1" x14ac:dyDescent="0.15">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row>
    <row r="138" spans="58:79" ht="9" customHeight="1" x14ac:dyDescent="0.15">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row>
    <row r="139" spans="58:79" ht="9" customHeight="1" x14ac:dyDescent="0.15">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row>
    <row r="140" spans="58:79" ht="9" customHeight="1" x14ac:dyDescent="0.15">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row>
    <row r="141" spans="58:79" ht="9" customHeight="1" x14ac:dyDescent="0.15">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row>
    <row r="142" spans="58:79" ht="9" customHeight="1" x14ac:dyDescent="0.15">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row>
    <row r="143" spans="58:79" ht="9" customHeight="1" x14ac:dyDescent="0.15">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row>
    <row r="144" spans="58:79" ht="9" customHeight="1" x14ac:dyDescent="0.15">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row>
    <row r="145" spans="58:79" ht="9" customHeight="1" x14ac:dyDescent="0.15">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row>
    <row r="146" spans="58:79" ht="9" customHeight="1" x14ac:dyDescent="0.15">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row>
    <row r="147" spans="58:79" ht="9" customHeight="1" x14ac:dyDescent="0.15">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row>
    <row r="148" spans="58:79" ht="9" customHeight="1" x14ac:dyDescent="0.15">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row>
    <row r="149" spans="58:79" ht="9" customHeight="1" x14ac:dyDescent="0.15">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row>
    <row r="150" spans="58:79" ht="9" customHeight="1" x14ac:dyDescent="0.15">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row>
    <row r="151" spans="58:79" ht="9" customHeight="1" x14ac:dyDescent="0.15">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row>
    <row r="152" spans="58:79" ht="9" customHeight="1" x14ac:dyDescent="0.15">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row>
    <row r="153" spans="58:79" ht="9" customHeight="1" x14ac:dyDescent="0.15">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row>
    <row r="154" spans="58:79" ht="9" customHeight="1" x14ac:dyDescent="0.15">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row>
    <row r="155" spans="58:79" ht="9" customHeight="1" x14ac:dyDescent="0.15">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row>
    <row r="156" spans="58:79" ht="9" customHeight="1" x14ac:dyDescent="0.15">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row>
    <row r="157" spans="58:79" ht="9" customHeight="1" x14ac:dyDescent="0.15">
      <c r="BF157" s="13"/>
      <c r="BG157" s="13"/>
      <c r="BH157" s="13"/>
      <c r="BI157" s="13"/>
      <c r="BJ157" s="13"/>
      <c r="BK157" s="13"/>
      <c r="BL157" s="13"/>
      <c r="BM157" s="13"/>
      <c r="BN157" s="13"/>
      <c r="BO157" s="13"/>
      <c r="BP157" s="13"/>
      <c r="BQ157" s="13"/>
      <c r="BR157" s="13"/>
      <c r="BS157" s="13"/>
      <c r="BT157" s="13"/>
      <c r="BU157" s="13"/>
      <c r="BV157" s="13"/>
      <c r="BW157" s="13"/>
      <c r="BX157" s="13"/>
      <c r="BY157" s="13"/>
      <c r="BZ157" s="13"/>
      <c r="CA157" s="13"/>
    </row>
    <row r="158" spans="58:79" ht="9" customHeight="1" x14ac:dyDescent="0.15">
      <c r="BF158" s="13"/>
      <c r="BG158" s="13"/>
      <c r="BH158" s="13"/>
      <c r="BI158" s="13"/>
      <c r="BJ158" s="13"/>
      <c r="BK158" s="13"/>
      <c r="BL158" s="13"/>
      <c r="BM158" s="13"/>
      <c r="BN158" s="13"/>
      <c r="BO158" s="13"/>
      <c r="BP158" s="13"/>
      <c r="BQ158" s="13"/>
      <c r="BR158" s="13"/>
      <c r="BS158" s="13"/>
      <c r="BT158" s="13"/>
      <c r="BU158" s="13"/>
      <c r="BV158" s="13"/>
      <c r="BW158" s="13"/>
      <c r="BX158" s="13"/>
      <c r="BY158" s="13"/>
      <c r="BZ158" s="13"/>
      <c r="CA158" s="13"/>
    </row>
    <row r="159" spans="58:79" ht="9" customHeight="1" x14ac:dyDescent="0.15">
      <c r="BF159" s="13"/>
      <c r="BG159" s="13"/>
      <c r="BH159" s="13"/>
      <c r="BI159" s="13"/>
      <c r="BJ159" s="13"/>
      <c r="BK159" s="13"/>
      <c r="BL159" s="13"/>
      <c r="BM159" s="13"/>
      <c r="BN159" s="13"/>
      <c r="BO159" s="13"/>
      <c r="BP159" s="13"/>
      <c r="BQ159" s="13"/>
      <c r="BR159" s="13"/>
      <c r="BS159" s="13"/>
      <c r="BT159" s="13"/>
      <c r="BU159" s="13"/>
      <c r="BV159" s="13"/>
      <c r="BW159" s="13"/>
      <c r="BX159" s="13"/>
      <c r="BY159" s="13"/>
      <c r="BZ159" s="13"/>
      <c r="CA159" s="13"/>
    </row>
    <row r="160" spans="58:79" ht="9" customHeight="1" x14ac:dyDescent="0.15">
      <c r="BF160" s="13"/>
      <c r="BG160" s="13"/>
      <c r="BH160" s="13"/>
      <c r="BI160" s="13"/>
      <c r="BJ160" s="13"/>
      <c r="BK160" s="13"/>
      <c r="BL160" s="13"/>
      <c r="BM160" s="13"/>
      <c r="BN160" s="13"/>
      <c r="BO160" s="13"/>
      <c r="BP160" s="13"/>
      <c r="BQ160" s="13"/>
      <c r="BR160" s="13"/>
      <c r="BS160" s="13"/>
      <c r="BT160" s="13"/>
      <c r="BU160" s="13"/>
      <c r="BV160" s="13"/>
      <c r="BW160" s="13"/>
      <c r="BX160" s="13"/>
      <c r="BY160" s="13"/>
      <c r="BZ160" s="13"/>
      <c r="CA160" s="13"/>
    </row>
    <row r="161" spans="58:79" ht="9" customHeight="1" x14ac:dyDescent="0.15">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row>
    <row r="162" spans="58:79" ht="9" customHeight="1" x14ac:dyDescent="0.15">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row>
    <row r="163" spans="58:79" ht="9" customHeight="1" x14ac:dyDescent="0.15">
      <c r="BF163" s="13"/>
      <c r="BG163" s="13"/>
      <c r="BH163" s="13"/>
      <c r="BI163" s="13"/>
      <c r="BJ163" s="13"/>
      <c r="BK163" s="13"/>
      <c r="BL163" s="13"/>
      <c r="BM163" s="13"/>
      <c r="BN163" s="13"/>
      <c r="BO163" s="13"/>
      <c r="BP163" s="13"/>
      <c r="BQ163" s="13"/>
      <c r="BR163" s="13"/>
      <c r="BS163" s="13"/>
      <c r="BT163" s="13"/>
      <c r="BU163" s="13"/>
      <c r="BV163" s="13"/>
      <c r="BW163" s="13"/>
      <c r="BX163" s="13"/>
      <c r="BY163" s="13"/>
      <c r="BZ163" s="13"/>
      <c r="CA163" s="13"/>
    </row>
    <row r="164" spans="58:79" ht="9" customHeight="1" x14ac:dyDescent="0.15">
      <c r="BF164" s="13"/>
      <c r="BG164" s="13"/>
      <c r="BH164" s="13"/>
      <c r="BI164" s="13"/>
      <c r="BJ164" s="13"/>
      <c r="BK164" s="13"/>
      <c r="BL164" s="13"/>
      <c r="BM164" s="13"/>
      <c r="BN164" s="13"/>
      <c r="BO164" s="13"/>
      <c r="BP164" s="13"/>
      <c r="BQ164" s="13"/>
      <c r="BR164" s="13"/>
      <c r="BS164" s="13"/>
      <c r="BT164" s="13"/>
      <c r="BU164" s="13"/>
      <c r="BV164" s="13"/>
      <c r="BW164" s="13"/>
      <c r="BX164" s="13"/>
      <c r="BY164" s="13"/>
      <c r="BZ164" s="13"/>
      <c r="CA164" s="13"/>
    </row>
    <row r="165" spans="58:79" ht="9" customHeight="1" x14ac:dyDescent="0.15">
      <c r="BF165" s="13"/>
      <c r="BG165" s="13"/>
      <c r="BH165" s="13"/>
      <c r="BI165" s="13"/>
      <c r="BJ165" s="13"/>
      <c r="BK165" s="13"/>
      <c r="BL165" s="13"/>
      <c r="BM165" s="13"/>
      <c r="BN165" s="13"/>
      <c r="BO165" s="13"/>
      <c r="BP165" s="13"/>
      <c r="BQ165" s="13"/>
      <c r="BR165" s="13"/>
      <c r="BS165" s="13"/>
      <c r="BT165" s="13"/>
      <c r="BU165" s="13"/>
      <c r="BV165" s="13"/>
      <c r="BW165" s="13"/>
      <c r="BX165" s="13"/>
      <c r="BY165" s="13"/>
      <c r="BZ165" s="13"/>
      <c r="CA165" s="13"/>
    </row>
    <row r="166" spans="58:79" ht="9" customHeight="1" x14ac:dyDescent="0.15">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row>
    <row r="167" spans="58:79" ht="9" customHeight="1" x14ac:dyDescent="0.15">
      <c r="BF167" s="13"/>
      <c r="BG167" s="13"/>
      <c r="BH167" s="13"/>
      <c r="BI167" s="13"/>
      <c r="BJ167" s="13"/>
      <c r="BK167" s="13"/>
      <c r="BL167" s="13"/>
      <c r="BM167" s="13"/>
      <c r="BN167" s="13"/>
      <c r="BO167" s="13"/>
      <c r="BP167" s="13"/>
      <c r="BQ167" s="13"/>
      <c r="BR167" s="13"/>
      <c r="BS167" s="13"/>
      <c r="BT167" s="13"/>
      <c r="BU167" s="13"/>
      <c r="BV167" s="13"/>
      <c r="BW167" s="13"/>
      <c r="BX167" s="13"/>
      <c r="BY167" s="13"/>
      <c r="BZ167" s="13"/>
      <c r="CA167" s="13"/>
    </row>
    <row r="168" spans="58:79" ht="9" customHeight="1" x14ac:dyDescent="0.15">
      <c r="BF168" s="13"/>
      <c r="BG168" s="13"/>
      <c r="BH168" s="13"/>
      <c r="BI168" s="13"/>
      <c r="BJ168" s="13"/>
      <c r="BK168" s="13"/>
      <c r="BL168" s="13"/>
      <c r="BM168" s="13"/>
      <c r="BN168" s="13"/>
      <c r="BO168" s="13"/>
      <c r="BP168" s="13"/>
      <c r="BQ168" s="13"/>
      <c r="BR168" s="13"/>
      <c r="BS168" s="13"/>
      <c r="BT168" s="13"/>
      <c r="BU168" s="13"/>
      <c r="BV168" s="13"/>
      <c r="BW168" s="13"/>
      <c r="BX168" s="13"/>
      <c r="BY168" s="13"/>
      <c r="BZ168" s="13"/>
      <c r="CA168" s="13"/>
    </row>
    <row r="169" spans="58:79" ht="9" customHeight="1" x14ac:dyDescent="0.15">
      <c r="BF169" s="13"/>
      <c r="BG169" s="13"/>
      <c r="BH169" s="13"/>
      <c r="BI169" s="13"/>
      <c r="BJ169" s="13"/>
      <c r="BK169" s="13"/>
      <c r="BL169" s="13"/>
      <c r="BM169" s="13"/>
      <c r="BN169" s="13"/>
      <c r="BO169" s="13"/>
      <c r="BP169" s="13"/>
      <c r="BQ169" s="13"/>
      <c r="BR169" s="13"/>
      <c r="BS169" s="13"/>
      <c r="BT169" s="13"/>
      <c r="BU169" s="13"/>
      <c r="BV169" s="13"/>
      <c r="BW169" s="13"/>
      <c r="BX169" s="13"/>
      <c r="BY169" s="13"/>
      <c r="BZ169" s="13"/>
      <c r="CA169" s="13"/>
    </row>
    <row r="170" spans="58:79" ht="9" customHeight="1" x14ac:dyDescent="0.15">
      <c r="BF170" s="13"/>
      <c r="BG170" s="13"/>
      <c r="BH170" s="13"/>
      <c r="BI170" s="13"/>
      <c r="BJ170" s="13"/>
      <c r="BK170" s="13"/>
      <c r="BL170" s="13"/>
      <c r="BM170" s="13"/>
      <c r="BN170" s="13"/>
      <c r="BO170" s="13"/>
      <c r="BP170" s="13"/>
      <c r="BQ170" s="13"/>
      <c r="BR170" s="13"/>
      <c r="BS170" s="13"/>
      <c r="BT170" s="13"/>
      <c r="BU170" s="13"/>
      <c r="BV170" s="13"/>
      <c r="BW170" s="13"/>
      <c r="BX170" s="13"/>
      <c r="BY170" s="13"/>
      <c r="BZ170" s="13"/>
      <c r="CA170" s="13"/>
    </row>
    <row r="171" spans="58:79" ht="9" customHeight="1" x14ac:dyDescent="0.15">
      <c r="BF171" s="13"/>
      <c r="BG171" s="13"/>
      <c r="BH171" s="13"/>
      <c r="BI171" s="13"/>
      <c r="BJ171" s="13"/>
      <c r="BK171" s="13"/>
      <c r="BL171" s="13"/>
      <c r="BM171" s="13"/>
      <c r="BN171" s="13"/>
      <c r="BO171" s="13"/>
      <c r="BP171" s="13"/>
      <c r="BQ171" s="13"/>
      <c r="BR171" s="13"/>
      <c r="BS171" s="13"/>
      <c r="BT171" s="13"/>
      <c r="BU171" s="13"/>
      <c r="BV171" s="13"/>
      <c r="BW171" s="13"/>
      <c r="BX171" s="13"/>
      <c r="BY171" s="13"/>
      <c r="BZ171" s="13"/>
      <c r="CA171" s="13"/>
    </row>
    <row r="172" spans="58:79" ht="9" customHeight="1" x14ac:dyDescent="0.15">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row>
    <row r="173" spans="58:79" ht="9" customHeight="1" x14ac:dyDescent="0.15">
      <c r="BF173" s="13"/>
      <c r="BG173" s="13"/>
      <c r="BH173" s="13"/>
      <c r="BI173" s="13"/>
      <c r="BJ173" s="13"/>
      <c r="BK173" s="13"/>
      <c r="BL173" s="13"/>
      <c r="BM173" s="13"/>
      <c r="BN173" s="13"/>
      <c r="BO173" s="13"/>
      <c r="BP173" s="13"/>
      <c r="BQ173" s="13"/>
      <c r="BR173" s="13"/>
      <c r="BS173" s="13"/>
      <c r="BT173" s="13"/>
      <c r="BU173" s="13"/>
      <c r="BV173" s="13"/>
      <c r="BW173" s="13"/>
      <c r="BX173" s="13"/>
      <c r="BY173" s="13"/>
      <c r="BZ173" s="13"/>
      <c r="CA173" s="13"/>
    </row>
    <row r="174" spans="58:79" ht="9" customHeight="1" x14ac:dyDescent="0.15">
      <c r="BF174" s="13"/>
      <c r="BG174" s="13"/>
      <c r="BH174" s="13"/>
      <c r="BI174" s="13"/>
      <c r="BJ174" s="13"/>
      <c r="BK174" s="13"/>
      <c r="BL174" s="13"/>
      <c r="BM174" s="13"/>
      <c r="BN174" s="13"/>
      <c r="BO174" s="13"/>
      <c r="BP174" s="13"/>
      <c r="BQ174" s="13"/>
      <c r="BR174" s="13"/>
      <c r="BS174" s="13"/>
      <c r="BT174" s="13"/>
      <c r="BU174" s="13"/>
      <c r="BV174" s="13"/>
      <c r="BW174" s="13"/>
      <c r="BX174" s="13"/>
      <c r="BY174" s="13"/>
      <c r="BZ174" s="13"/>
      <c r="CA174" s="13"/>
    </row>
    <row r="175" spans="58:79" ht="12" customHeight="1" x14ac:dyDescent="0.15">
      <c r="BF175" s="15"/>
      <c r="BG175" s="15"/>
      <c r="BH175" s="13"/>
      <c r="BI175" s="13"/>
      <c r="BJ175" s="13"/>
      <c r="BK175" s="13"/>
      <c r="BL175" s="13"/>
      <c r="BM175" s="13"/>
      <c r="BN175" s="13"/>
      <c r="BO175" s="13"/>
      <c r="BP175" s="13"/>
      <c r="BQ175" s="13"/>
      <c r="BR175" s="13"/>
      <c r="BS175" s="13"/>
      <c r="BT175" s="13"/>
      <c r="BU175" s="13"/>
      <c r="BV175" s="13"/>
      <c r="BW175" s="13"/>
      <c r="BX175" s="13"/>
      <c r="BY175" s="13"/>
      <c r="BZ175" s="13"/>
      <c r="CA175" s="13"/>
    </row>
    <row r="176" spans="58:79" ht="12" customHeight="1" x14ac:dyDescent="0.15">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row>
    <row r="177" spans="58:79" ht="9" customHeight="1" x14ac:dyDescent="0.15">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row>
  </sheetData>
  <mergeCells count="70">
    <mergeCell ref="A2:BE3"/>
    <mergeCell ref="A4:BE5"/>
    <mergeCell ref="C9:V10"/>
    <mergeCell ref="W9:AF12"/>
    <mergeCell ref="H12:S22"/>
    <mergeCell ref="W13:AF16"/>
    <mergeCell ref="W17:X27"/>
    <mergeCell ref="AG9:BD10"/>
    <mergeCell ref="AG11:BD12"/>
    <mergeCell ref="AG13:BD14"/>
    <mergeCell ref="AG15:BD16"/>
    <mergeCell ref="F32:P32"/>
    <mergeCell ref="Y17:AF20"/>
    <mergeCell ref="AH17:BC18"/>
    <mergeCell ref="AH19:BC20"/>
    <mergeCell ref="Y21:AF24"/>
    <mergeCell ref="F24:U26"/>
    <mergeCell ref="Y25:AF27"/>
    <mergeCell ref="AH25:BC27"/>
    <mergeCell ref="C28:F31"/>
    <mergeCell ref="G28:V29"/>
    <mergeCell ref="W28:AF31"/>
    <mergeCell ref="AH28:BC31"/>
    <mergeCell ref="G30:V31"/>
    <mergeCell ref="AH23:BC24"/>
    <mergeCell ref="AH21:BC22"/>
    <mergeCell ref="E48:BB49"/>
    <mergeCell ref="F33:P33"/>
    <mergeCell ref="AU33:BA34"/>
    <mergeCell ref="F34:P34"/>
    <mergeCell ref="F35:P35"/>
    <mergeCell ref="D36:AQ37"/>
    <mergeCell ref="AU36:BA41"/>
    <mergeCell ref="C38:I41"/>
    <mergeCell ref="J38:AQ39"/>
    <mergeCell ref="J40:AQ41"/>
    <mergeCell ref="C42:AE42"/>
    <mergeCell ref="AF42:AQ42"/>
    <mergeCell ref="C43:I45"/>
    <mergeCell ref="L43:AO45"/>
    <mergeCell ref="AR43:BD45"/>
    <mergeCell ref="C86:BD87"/>
    <mergeCell ref="E75:BC76"/>
    <mergeCell ref="E78:Y85"/>
    <mergeCell ref="AA78:AO79"/>
    <mergeCell ref="AP78:BD79"/>
    <mergeCell ref="AA80:AJ81"/>
    <mergeCell ref="AK80:AO81"/>
    <mergeCell ref="AP80:AT81"/>
    <mergeCell ref="AU80:AY81"/>
    <mergeCell ref="AZ80:BD81"/>
    <mergeCell ref="AA82:AJ85"/>
    <mergeCell ref="AK82:AO85"/>
    <mergeCell ref="AP82:AT85"/>
    <mergeCell ref="AU82:AY85"/>
    <mergeCell ref="AZ82:BD85"/>
    <mergeCell ref="E73:BC74"/>
    <mergeCell ref="G50:Q53"/>
    <mergeCell ref="G54:BB55"/>
    <mergeCell ref="G56:AB57"/>
    <mergeCell ref="AT56:AZ61"/>
    <mergeCell ref="G58:L59"/>
    <mergeCell ref="E63:BC64"/>
    <mergeCell ref="E65:BC65"/>
    <mergeCell ref="E67:BC67"/>
    <mergeCell ref="E68:BC68"/>
    <mergeCell ref="E69:BC72"/>
    <mergeCell ref="M58:AJ59"/>
    <mergeCell ref="G60:L61"/>
    <mergeCell ref="M60:AJ61"/>
  </mergeCells>
  <phoneticPr fontId="1"/>
  <printOptions horizontalCentered="1" verticalCentered="1"/>
  <pageMargins left="0" right="0" top="0" bottom="0" header="0.23622047244094491" footer="0.19685039370078741"/>
  <pageSetup paperSize="9" scale="105" orientation="portrait" verticalDpi="96"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15</xdr:col>
                    <xdr:colOff>104775</xdr:colOff>
                    <xdr:row>34</xdr:row>
                    <xdr:rowOff>47625</xdr:rowOff>
                  </from>
                  <to>
                    <xdr:col>17</xdr:col>
                    <xdr:colOff>95250</xdr:colOff>
                    <xdr:row>36</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27</xdr:col>
                    <xdr:colOff>95250</xdr:colOff>
                    <xdr:row>34</xdr:row>
                    <xdr:rowOff>85725</xdr:rowOff>
                  </from>
                  <to>
                    <xdr:col>29</xdr:col>
                    <xdr:colOff>76200</xdr:colOff>
                    <xdr:row>36</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104775</xdr:colOff>
                    <xdr:row>35</xdr:row>
                    <xdr:rowOff>57150</xdr:rowOff>
                  </from>
                  <to>
                    <xdr:col>17</xdr:col>
                    <xdr:colOff>95250</xdr:colOff>
                    <xdr:row>37</xdr:row>
                    <xdr:rowOff>38100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23</xdr:col>
                    <xdr:colOff>19050</xdr:colOff>
                    <xdr:row>35</xdr:row>
                    <xdr:rowOff>76200</xdr:rowOff>
                  </from>
                  <to>
                    <xdr:col>25</xdr:col>
                    <xdr:colOff>9525</xdr:colOff>
                    <xdr:row>37</xdr:row>
                    <xdr:rowOff>28575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47625</xdr:colOff>
                    <xdr:row>62</xdr:row>
                    <xdr:rowOff>9525</xdr:rowOff>
                  </from>
                  <to>
                    <xdr:col>5</xdr:col>
                    <xdr:colOff>38100</xdr:colOff>
                    <xdr:row>63</xdr:row>
                    <xdr:rowOff>95250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47625</xdr:colOff>
                    <xdr:row>63</xdr:row>
                    <xdr:rowOff>85725</xdr:rowOff>
                  </from>
                  <to>
                    <xdr:col>5</xdr:col>
                    <xdr:colOff>38100</xdr:colOff>
                    <xdr:row>65</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DX96"/>
  <sheetViews>
    <sheetView showGridLines="0" showWhiteSpace="0" view="pageBreakPreview" zoomScale="140" zoomScaleNormal="100" zoomScaleSheetLayoutView="140" zoomScalePageLayoutView="145" workbookViewId="0"/>
  </sheetViews>
  <sheetFormatPr defaultColWidth="9" defaultRowHeight="13.5" x14ac:dyDescent="0.15"/>
  <cols>
    <col min="1" max="3" width="1.5" style="14" customWidth="1"/>
    <col min="4" max="4" width="1.75" style="14" customWidth="1"/>
    <col min="5" max="14" width="1.5" style="14" customWidth="1"/>
    <col min="15" max="16" width="2" style="14" customWidth="1"/>
    <col min="17" max="55" width="1.5" style="14" customWidth="1"/>
    <col min="56" max="57" width="1.25" style="14" customWidth="1"/>
    <col min="58" max="128" width="2" style="14" customWidth="1"/>
    <col min="129" max="16384" width="9" style="14"/>
  </cols>
  <sheetData>
    <row r="1" spans="1:128" ht="9" customHeight="1" x14ac:dyDescent="0.15">
      <c r="A1" s="41"/>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row>
    <row r="2" spans="1:128" ht="9" customHeight="1" x14ac:dyDescent="0.15">
      <c r="A2" s="44"/>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6"/>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row>
    <row r="3" spans="1:128" ht="9" customHeight="1" x14ac:dyDescent="0.15">
      <c r="A3" s="1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32"/>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row>
    <row r="4" spans="1:128" ht="9" customHeight="1" x14ac:dyDescent="0.15">
      <c r="A4" s="18"/>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32"/>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row>
    <row r="5" spans="1:128" ht="9" customHeight="1" x14ac:dyDescent="0.15">
      <c r="A5" s="18"/>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32"/>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row>
    <row r="6" spans="1:128" ht="9" customHeight="1" x14ac:dyDescent="0.15">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9"/>
      <c r="AV6" s="13"/>
      <c r="AW6" s="13"/>
      <c r="AX6" s="19"/>
      <c r="AY6" s="19"/>
      <c r="AZ6" s="19"/>
      <c r="BA6" s="19"/>
      <c r="BB6" s="19"/>
      <c r="BC6" s="19"/>
      <c r="BD6" s="13"/>
      <c r="BE6" s="32"/>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row>
    <row r="7" spans="1:128" ht="9" customHeight="1" x14ac:dyDescent="0.15">
      <c r="A7" s="18"/>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676"/>
      <c r="AV7" s="676"/>
      <c r="AW7" s="676"/>
      <c r="AX7" s="676"/>
      <c r="AY7" s="676"/>
      <c r="AZ7" s="676"/>
      <c r="BA7" s="676"/>
      <c r="BB7" s="676"/>
      <c r="BC7" s="676"/>
      <c r="BD7" s="13"/>
      <c r="BE7" s="32"/>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row>
    <row r="8" spans="1:128" ht="12" customHeight="1" x14ac:dyDescent="0.15">
      <c r="A8" s="18"/>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676"/>
      <c r="AV8" s="676"/>
      <c r="AW8" s="676"/>
      <c r="AX8" s="676"/>
      <c r="AY8" s="676"/>
      <c r="AZ8" s="676"/>
      <c r="BA8" s="676"/>
      <c r="BB8" s="676"/>
      <c r="BC8" s="676"/>
      <c r="BD8" s="13"/>
      <c r="BE8" s="32"/>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row>
    <row r="9" spans="1:128" ht="20.25" customHeight="1" x14ac:dyDescent="0.15">
      <c r="A9" s="18"/>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8"/>
      <c r="AV9" s="13"/>
      <c r="AW9" s="13"/>
      <c r="AX9" s="13"/>
      <c r="AY9" s="13"/>
      <c r="AZ9" s="13"/>
      <c r="BA9" s="13"/>
      <c r="BB9" s="13"/>
      <c r="BC9" s="32"/>
      <c r="BD9" s="13"/>
      <c r="BE9" s="32"/>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row>
    <row r="10" spans="1:128" ht="12" customHeight="1" x14ac:dyDescent="0.15">
      <c r="A10" s="47"/>
      <c r="B10" s="48"/>
      <c r="C10" s="48"/>
      <c r="D10" s="48"/>
      <c r="E10" s="48"/>
      <c r="F10" s="48"/>
      <c r="G10" s="48"/>
      <c r="H10" s="49" t="s">
        <v>6210</v>
      </c>
      <c r="I10" s="50"/>
      <c r="J10" s="50"/>
      <c r="K10" s="50"/>
      <c r="L10" s="50"/>
      <c r="M10" s="50"/>
      <c r="N10" s="50"/>
      <c r="O10" s="50"/>
      <c r="P10" s="50"/>
      <c r="Q10" s="50"/>
      <c r="R10" s="50"/>
      <c r="S10" s="50"/>
      <c r="T10" s="50"/>
      <c r="U10" s="50"/>
      <c r="V10" s="51" t="s">
        <v>6211</v>
      </c>
      <c r="W10" s="50"/>
      <c r="X10" s="50"/>
      <c r="Y10" s="50"/>
      <c r="Z10" s="50"/>
      <c r="AA10" s="50"/>
      <c r="AB10" s="50"/>
      <c r="AC10" s="50"/>
      <c r="AD10" s="50"/>
      <c r="AE10" s="50"/>
      <c r="AF10" s="50"/>
      <c r="AH10" s="52" t="s">
        <v>6212</v>
      </c>
      <c r="AI10" s="50"/>
      <c r="AJ10" s="50"/>
      <c r="AK10" s="52" t="s">
        <v>6213</v>
      </c>
      <c r="AM10" s="50"/>
      <c r="AN10" s="52" t="s">
        <v>6214</v>
      </c>
      <c r="AQ10" s="50"/>
      <c r="AR10" s="50"/>
      <c r="AS10" s="50"/>
      <c r="AT10" s="53"/>
      <c r="AU10" s="18"/>
      <c r="AV10" s="13"/>
      <c r="AW10" s="13"/>
      <c r="AX10" s="13"/>
      <c r="AY10" s="13"/>
      <c r="AZ10" s="13"/>
      <c r="BA10" s="13"/>
      <c r="BB10" s="13"/>
      <c r="BC10" s="32"/>
      <c r="BD10" s="13"/>
      <c r="BE10" s="32"/>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row>
    <row r="11" spans="1:128" ht="11.25" customHeight="1" x14ac:dyDescent="0.15">
      <c r="A11" s="47"/>
      <c r="B11" s="48"/>
      <c r="C11" s="48"/>
      <c r="D11" s="48"/>
      <c r="E11" s="48"/>
      <c r="F11" s="48"/>
      <c r="G11" s="48"/>
      <c r="H11" s="50" t="s">
        <v>6215</v>
      </c>
      <c r="I11" s="50"/>
      <c r="J11" s="50"/>
      <c r="K11" s="50"/>
      <c r="L11" s="50"/>
      <c r="M11" s="50"/>
      <c r="N11" s="50"/>
      <c r="O11" s="50"/>
      <c r="P11" s="50"/>
      <c r="Q11" s="50"/>
      <c r="R11" s="50"/>
      <c r="S11" s="50"/>
      <c r="T11" s="50"/>
      <c r="U11" s="50"/>
      <c r="V11" s="50" t="s">
        <v>6216</v>
      </c>
      <c r="W11" s="50"/>
      <c r="X11" s="50"/>
      <c r="Y11" s="50"/>
      <c r="Z11" s="50"/>
      <c r="AA11" s="50"/>
      <c r="AB11" s="50"/>
      <c r="AC11" s="50"/>
      <c r="AD11" s="50"/>
      <c r="AE11" s="50"/>
      <c r="AF11" s="50"/>
      <c r="AH11" s="50" t="s">
        <v>6217</v>
      </c>
      <c r="AI11" s="50"/>
      <c r="AJ11" s="50"/>
      <c r="AK11" s="50" t="s">
        <v>6218</v>
      </c>
      <c r="AM11" s="50"/>
      <c r="AN11" s="50" t="s">
        <v>6219</v>
      </c>
      <c r="AQ11" s="50"/>
      <c r="AR11" s="50"/>
      <c r="AS11" s="50"/>
      <c r="AT11" s="53"/>
      <c r="AU11" s="18"/>
      <c r="AV11" s="13"/>
      <c r="AW11" s="13"/>
      <c r="AX11" s="13"/>
      <c r="AY11" s="13"/>
      <c r="AZ11" s="13"/>
      <c r="BA11" s="13"/>
      <c r="BB11" s="13"/>
      <c r="BC11" s="32"/>
      <c r="BD11" s="13"/>
      <c r="BE11" s="32"/>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row>
    <row r="12" spans="1:128" ht="9" customHeight="1" x14ac:dyDescent="0.15">
      <c r="A12" s="18"/>
      <c r="B12" s="13"/>
      <c r="C12" s="13"/>
      <c r="D12" s="13"/>
      <c r="E12" s="13"/>
      <c r="F12" s="13"/>
      <c r="G12" s="13"/>
      <c r="H12" s="13"/>
      <c r="I12" s="13"/>
      <c r="J12" s="13"/>
      <c r="K12" s="13"/>
      <c r="L12" s="13"/>
      <c r="M12" s="13"/>
      <c r="N12" s="13"/>
      <c r="O12" s="54"/>
      <c r="P12" s="13"/>
      <c r="Q12" s="13"/>
      <c r="R12" s="13"/>
      <c r="S12" s="13"/>
      <c r="T12" s="13"/>
      <c r="U12" s="13"/>
      <c r="V12" s="13"/>
      <c r="W12" s="13"/>
      <c r="X12" s="13"/>
      <c r="Y12" s="18"/>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32"/>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row>
    <row r="13" spans="1:128" ht="9" customHeight="1" x14ac:dyDescent="0.15">
      <c r="A13" s="18"/>
      <c r="B13" s="13"/>
      <c r="C13" s="13"/>
      <c r="D13" s="13"/>
      <c r="E13" s="13"/>
      <c r="F13" s="13"/>
      <c r="G13" s="13"/>
      <c r="H13" s="13"/>
      <c r="I13" s="13"/>
      <c r="J13" s="13"/>
      <c r="K13" s="13"/>
      <c r="L13" s="13"/>
      <c r="M13" s="13"/>
      <c r="N13" s="13"/>
      <c r="O13" s="54"/>
      <c r="P13" s="13"/>
      <c r="Q13" s="13"/>
      <c r="R13" s="13"/>
      <c r="S13" s="13"/>
      <c r="T13" s="13"/>
      <c r="U13" s="13"/>
      <c r="V13" s="13"/>
      <c r="W13" s="13"/>
      <c r="X13" s="32"/>
      <c r="Y13" s="651" t="str">
        <f>'Seal (Revision Mark) Form印鑑届書'!AG9</f>
        <v>SampleName Co.</v>
      </c>
      <c r="Z13" s="652"/>
      <c r="AA13" s="652"/>
      <c r="AB13" s="652"/>
      <c r="AC13" s="652"/>
      <c r="AD13" s="652"/>
      <c r="AE13" s="652"/>
      <c r="AF13" s="652"/>
      <c r="AG13" s="652"/>
      <c r="AH13" s="652"/>
      <c r="AI13" s="652"/>
      <c r="AJ13" s="652"/>
      <c r="AK13" s="652"/>
      <c r="AL13" s="652"/>
      <c r="AM13" s="652"/>
      <c r="AN13" s="652"/>
      <c r="AO13" s="652"/>
      <c r="AP13" s="652"/>
      <c r="AQ13" s="652"/>
      <c r="AR13" s="652"/>
      <c r="AS13" s="652"/>
      <c r="AT13" s="652"/>
      <c r="AU13" s="652"/>
      <c r="AV13" s="652"/>
      <c r="AW13" s="652"/>
      <c r="AX13" s="652"/>
      <c r="AY13" s="652"/>
      <c r="AZ13" s="652"/>
      <c r="BA13" s="652"/>
      <c r="BB13" s="652"/>
      <c r="BC13" s="13"/>
      <c r="BD13" s="13"/>
      <c r="BE13" s="32"/>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row>
    <row r="14" spans="1:128" ht="9" customHeight="1" thickBot="1" x14ac:dyDescent="0.2">
      <c r="A14" s="18"/>
      <c r="B14" s="13"/>
      <c r="C14" s="13"/>
      <c r="D14" s="13"/>
      <c r="E14" s="13"/>
      <c r="F14" s="13"/>
      <c r="G14" s="13"/>
      <c r="H14" s="13"/>
      <c r="I14" s="13"/>
      <c r="J14" s="13"/>
      <c r="K14" s="13"/>
      <c r="L14" s="13"/>
      <c r="M14" s="13"/>
      <c r="N14" s="13"/>
      <c r="O14" s="54"/>
      <c r="P14" s="13"/>
      <c r="Q14" s="13"/>
      <c r="R14" s="13"/>
      <c r="S14" s="13"/>
      <c r="T14" s="13"/>
      <c r="U14" s="13"/>
      <c r="V14" s="13"/>
      <c r="W14" s="13"/>
      <c r="X14" s="32"/>
      <c r="Y14" s="651"/>
      <c r="Z14" s="652"/>
      <c r="AA14" s="652"/>
      <c r="AB14" s="652"/>
      <c r="AC14" s="652"/>
      <c r="AD14" s="652"/>
      <c r="AE14" s="652"/>
      <c r="AF14" s="652"/>
      <c r="AG14" s="652"/>
      <c r="AH14" s="652"/>
      <c r="AI14" s="652"/>
      <c r="AJ14" s="652"/>
      <c r="AK14" s="652"/>
      <c r="AL14" s="652"/>
      <c r="AM14" s="652"/>
      <c r="AN14" s="652"/>
      <c r="AO14" s="652"/>
      <c r="AP14" s="652"/>
      <c r="AQ14" s="652"/>
      <c r="AR14" s="652"/>
      <c r="AS14" s="652"/>
      <c r="AT14" s="652"/>
      <c r="AU14" s="652"/>
      <c r="AV14" s="652"/>
      <c r="AW14" s="652"/>
      <c r="AX14" s="652"/>
      <c r="AY14" s="652"/>
      <c r="AZ14" s="652"/>
      <c r="BA14" s="652"/>
      <c r="BB14" s="652"/>
      <c r="BC14" s="13"/>
      <c r="BD14" s="13"/>
      <c r="BE14" s="32"/>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row>
    <row r="15" spans="1:128" ht="12.75" customHeight="1" x14ac:dyDescent="0.15">
      <c r="A15" s="18"/>
      <c r="B15" s="55"/>
      <c r="C15" s="55"/>
      <c r="D15" s="55"/>
      <c r="E15" s="55"/>
      <c r="F15" s="55"/>
      <c r="G15" s="55"/>
      <c r="H15" s="55"/>
      <c r="I15" s="55"/>
      <c r="J15" s="55"/>
      <c r="K15" s="55"/>
      <c r="L15" s="55"/>
      <c r="M15" s="55"/>
      <c r="N15" s="56"/>
      <c r="O15" s="54"/>
      <c r="P15" s="13"/>
      <c r="Q15" s="13"/>
      <c r="R15" s="13"/>
      <c r="S15" s="13"/>
      <c r="T15" s="13"/>
      <c r="U15" s="13"/>
      <c r="V15" s="13"/>
      <c r="W15" s="13"/>
      <c r="X15" s="32"/>
      <c r="Y15" s="653" t="str">
        <f>'Seal (Revision Mark) Form印鑑届書'!AG11</f>
        <v>SampleName株式会社</v>
      </c>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654"/>
      <c r="AV15" s="654"/>
      <c r="AW15" s="654"/>
      <c r="AX15" s="654"/>
      <c r="AY15" s="654"/>
      <c r="AZ15" s="654"/>
      <c r="BA15" s="654"/>
      <c r="BB15" s="654"/>
      <c r="BC15" s="13"/>
      <c r="BD15" s="13"/>
      <c r="BE15" s="32"/>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row>
    <row r="16" spans="1:128" ht="9" customHeight="1" x14ac:dyDescent="0.15">
      <c r="A16" s="18"/>
      <c r="B16" s="13"/>
      <c r="C16" s="13"/>
      <c r="D16" s="13"/>
      <c r="E16" s="13"/>
      <c r="F16" s="13"/>
      <c r="G16" s="13"/>
      <c r="H16" s="13"/>
      <c r="I16" s="13"/>
      <c r="J16" s="13"/>
      <c r="K16" s="13"/>
      <c r="L16" s="13"/>
      <c r="M16" s="13"/>
      <c r="N16" s="57"/>
      <c r="O16" s="58"/>
      <c r="P16" s="19"/>
      <c r="Q16" s="19"/>
      <c r="R16" s="19"/>
      <c r="S16" s="19"/>
      <c r="T16" s="19"/>
      <c r="U16" s="19"/>
      <c r="V16" s="19"/>
      <c r="W16" s="19"/>
      <c r="X16" s="59"/>
      <c r="Y16" s="655"/>
      <c r="Z16" s="656"/>
      <c r="AA16" s="656"/>
      <c r="AB16" s="656"/>
      <c r="AC16" s="656"/>
      <c r="AD16" s="656"/>
      <c r="AE16" s="656"/>
      <c r="AF16" s="656"/>
      <c r="AG16" s="656"/>
      <c r="AH16" s="656"/>
      <c r="AI16" s="656"/>
      <c r="AJ16" s="656"/>
      <c r="AK16" s="656"/>
      <c r="AL16" s="656"/>
      <c r="AM16" s="656"/>
      <c r="AN16" s="656"/>
      <c r="AO16" s="656"/>
      <c r="AP16" s="656"/>
      <c r="AQ16" s="656"/>
      <c r="AR16" s="656"/>
      <c r="AS16" s="656"/>
      <c r="AT16" s="656"/>
      <c r="AU16" s="656"/>
      <c r="AV16" s="656"/>
      <c r="AW16" s="656"/>
      <c r="AX16" s="656"/>
      <c r="AY16" s="656"/>
      <c r="AZ16" s="656"/>
      <c r="BA16" s="656"/>
      <c r="BB16" s="656"/>
      <c r="BC16" s="13"/>
      <c r="BD16" s="13"/>
      <c r="BE16" s="32"/>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row>
    <row r="17" spans="1:128" ht="14.25" customHeight="1" x14ac:dyDescent="0.15">
      <c r="A17" s="18"/>
      <c r="B17" s="19"/>
      <c r="C17" s="19"/>
      <c r="D17" s="19"/>
      <c r="E17" s="19"/>
      <c r="F17" s="19"/>
      <c r="G17" s="19"/>
      <c r="H17" s="19"/>
      <c r="I17" s="19"/>
      <c r="J17" s="19"/>
      <c r="K17" s="19"/>
      <c r="L17" s="19"/>
      <c r="M17" s="19"/>
      <c r="N17" s="60"/>
      <c r="O17" s="54"/>
      <c r="P17" s="13"/>
      <c r="Q17" s="17"/>
      <c r="R17" s="17"/>
      <c r="S17" s="17"/>
      <c r="T17" s="17"/>
      <c r="U17" s="17"/>
      <c r="V17" s="17"/>
      <c r="W17" s="17"/>
      <c r="X17" s="61"/>
      <c r="Y17" s="657" t="str">
        <f>'Seal (Revision Mark) Form印鑑届書'!AG13</f>
        <v>Akitaken Sembokushi Kakunodatemachinishinagano 22-33-44 Shinsekai Building Room 101</v>
      </c>
      <c r="Z17" s="658"/>
      <c r="AA17" s="658"/>
      <c r="AB17" s="658"/>
      <c r="AC17" s="658"/>
      <c r="AD17" s="658"/>
      <c r="AE17" s="658"/>
      <c r="AF17" s="658"/>
      <c r="AG17" s="658"/>
      <c r="AH17" s="658"/>
      <c r="AI17" s="658"/>
      <c r="AJ17" s="658"/>
      <c r="AK17" s="658"/>
      <c r="AL17" s="658"/>
      <c r="AM17" s="658"/>
      <c r="AN17" s="658"/>
      <c r="AO17" s="658"/>
      <c r="AP17" s="658"/>
      <c r="AQ17" s="658"/>
      <c r="AR17" s="658"/>
      <c r="AS17" s="658"/>
      <c r="AT17" s="658"/>
      <c r="AU17" s="658"/>
      <c r="AV17" s="658"/>
      <c r="AW17" s="658"/>
      <c r="AX17" s="658"/>
      <c r="AY17" s="658"/>
      <c r="AZ17" s="658"/>
      <c r="BA17" s="658"/>
      <c r="BB17" s="658"/>
      <c r="BC17" s="17"/>
      <c r="BD17" s="13"/>
      <c r="BE17" s="32"/>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row>
    <row r="18" spans="1:128" ht="14.25" customHeight="1" x14ac:dyDescent="0.15">
      <c r="A18" s="18"/>
      <c r="B18" s="13"/>
      <c r="C18" s="17"/>
      <c r="D18" s="13"/>
      <c r="E18" s="13"/>
      <c r="F18" s="13"/>
      <c r="G18" s="13"/>
      <c r="H18" s="13"/>
      <c r="I18" s="13"/>
      <c r="J18" s="13"/>
      <c r="K18" s="13"/>
      <c r="L18" s="13"/>
      <c r="M18" s="13"/>
      <c r="N18" s="57"/>
      <c r="O18" s="54"/>
      <c r="P18" s="13"/>
      <c r="Q18" s="13"/>
      <c r="R18" s="13"/>
      <c r="S18" s="13"/>
      <c r="T18" s="13"/>
      <c r="U18" s="13"/>
      <c r="V18" s="13"/>
      <c r="W18" s="13"/>
      <c r="X18" s="32"/>
      <c r="Y18" s="659"/>
      <c r="Z18" s="660"/>
      <c r="AA18" s="660"/>
      <c r="AB18" s="660"/>
      <c r="AC18" s="660"/>
      <c r="AD18" s="660"/>
      <c r="AE18" s="660"/>
      <c r="AF18" s="660"/>
      <c r="AG18" s="660"/>
      <c r="AH18" s="660"/>
      <c r="AI18" s="660"/>
      <c r="AJ18" s="660"/>
      <c r="AK18" s="660"/>
      <c r="AL18" s="660"/>
      <c r="AM18" s="660"/>
      <c r="AN18" s="660"/>
      <c r="AO18" s="660"/>
      <c r="AP18" s="660"/>
      <c r="AQ18" s="660"/>
      <c r="AR18" s="660"/>
      <c r="AS18" s="660"/>
      <c r="AT18" s="660"/>
      <c r="AU18" s="660"/>
      <c r="AV18" s="660"/>
      <c r="AW18" s="660"/>
      <c r="AX18" s="660"/>
      <c r="AY18" s="660"/>
      <c r="AZ18" s="660"/>
      <c r="BA18" s="660"/>
      <c r="BB18" s="660"/>
      <c r="BC18" s="13"/>
      <c r="BD18" s="13"/>
      <c r="BE18" s="32"/>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row>
    <row r="19" spans="1:128" ht="9" customHeight="1" x14ac:dyDescent="0.15">
      <c r="A19" s="18"/>
      <c r="B19" s="13"/>
      <c r="C19" s="13"/>
      <c r="D19" s="13"/>
      <c r="E19" s="13"/>
      <c r="F19" s="13"/>
      <c r="G19" s="13"/>
      <c r="H19" s="13"/>
      <c r="I19" s="13"/>
      <c r="J19" s="13"/>
      <c r="K19" s="13"/>
      <c r="L19" s="13"/>
      <c r="M19" s="13"/>
      <c r="N19" s="57"/>
      <c r="O19" s="54"/>
      <c r="P19" s="13"/>
      <c r="Q19" s="13"/>
      <c r="R19" s="13"/>
      <c r="S19" s="13"/>
      <c r="T19" s="13"/>
      <c r="U19" s="13"/>
      <c r="V19" s="13"/>
      <c r="W19" s="13"/>
      <c r="X19" s="32"/>
      <c r="Y19" s="659" t="str">
        <f>'Seal (Revision Mark) Form印鑑届書'!AG15</f>
        <v>秋田県 仙北市 角館町西長野２２－３３－４４新世界ビル１０１号室</v>
      </c>
      <c r="Z19" s="660"/>
      <c r="AA19" s="660"/>
      <c r="AB19" s="660"/>
      <c r="AC19" s="660"/>
      <c r="AD19" s="660"/>
      <c r="AE19" s="660"/>
      <c r="AF19" s="660"/>
      <c r="AG19" s="660"/>
      <c r="AH19" s="660"/>
      <c r="AI19" s="660"/>
      <c r="AJ19" s="660"/>
      <c r="AK19" s="660"/>
      <c r="AL19" s="660"/>
      <c r="AM19" s="660"/>
      <c r="AN19" s="660"/>
      <c r="AO19" s="660"/>
      <c r="AP19" s="660"/>
      <c r="AQ19" s="660"/>
      <c r="AR19" s="660"/>
      <c r="AS19" s="660"/>
      <c r="AT19" s="660"/>
      <c r="AU19" s="660"/>
      <c r="AV19" s="660"/>
      <c r="AW19" s="660"/>
      <c r="AX19" s="660"/>
      <c r="AY19" s="660"/>
      <c r="AZ19" s="660"/>
      <c r="BA19" s="660"/>
      <c r="BB19" s="660"/>
      <c r="BC19" s="13"/>
      <c r="BD19" s="13"/>
      <c r="BE19" s="32"/>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row>
    <row r="20" spans="1:128" ht="9" customHeight="1" x14ac:dyDescent="0.15">
      <c r="A20" s="18"/>
      <c r="B20" s="13"/>
      <c r="D20" s="13"/>
      <c r="E20" s="13"/>
      <c r="F20" s="13"/>
      <c r="G20" s="13"/>
      <c r="H20" s="13"/>
      <c r="I20" s="13"/>
      <c r="J20" s="13"/>
      <c r="K20" s="13"/>
      <c r="L20" s="13"/>
      <c r="M20" s="13"/>
      <c r="N20" s="57"/>
      <c r="O20" s="54"/>
      <c r="P20" s="13"/>
      <c r="Q20" s="13"/>
      <c r="R20" s="13"/>
      <c r="S20" s="13"/>
      <c r="T20" s="13"/>
      <c r="U20" s="13"/>
      <c r="V20" s="13"/>
      <c r="W20" s="13"/>
      <c r="X20" s="32"/>
      <c r="Y20" s="659"/>
      <c r="Z20" s="660"/>
      <c r="AA20" s="660"/>
      <c r="AB20" s="660"/>
      <c r="AC20" s="660"/>
      <c r="AD20" s="660"/>
      <c r="AE20" s="660"/>
      <c r="AF20" s="660"/>
      <c r="AG20" s="660"/>
      <c r="AH20" s="660"/>
      <c r="AI20" s="660"/>
      <c r="AJ20" s="660"/>
      <c r="AK20" s="660"/>
      <c r="AL20" s="660"/>
      <c r="AM20" s="660"/>
      <c r="AN20" s="660"/>
      <c r="AO20" s="660"/>
      <c r="AP20" s="660"/>
      <c r="AQ20" s="660"/>
      <c r="AR20" s="660"/>
      <c r="AS20" s="660"/>
      <c r="AT20" s="660"/>
      <c r="AU20" s="660"/>
      <c r="AV20" s="660"/>
      <c r="AW20" s="660"/>
      <c r="AX20" s="660"/>
      <c r="AY20" s="660"/>
      <c r="AZ20" s="660"/>
      <c r="BA20" s="660"/>
      <c r="BB20" s="660"/>
      <c r="BC20" s="13"/>
      <c r="BD20" s="13"/>
      <c r="BE20" s="32"/>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row>
    <row r="21" spans="1:128" ht="9" customHeight="1" x14ac:dyDescent="0.15">
      <c r="A21" s="18"/>
      <c r="B21" s="13"/>
      <c r="C21" s="13"/>
      <c r="D21" s="13"/>
      <c r="E21" s="13"/>
      <c r="F21" s="13"/>
      <c r="G21" s="13"/>
      <c r="H21" s="13"/>
      <c r="I21" s="13"/>
      <c r="J21" s="13"/>
      <c r="K21" s="13"/>
      <c r="L21" s="13"/>
      <c r="M21" s="13"/>
      <c r="N21" s="57"/>
      <c r="O21" s="54"/>
      <c r="P21" s="19"/>
      <c r="Q21" s="19"/>
      <c r="R21" s="19"/>
      <c r="S21" s="19"/>
      <c r="T21" s="19"/>
      <c r="U21" s="19"/>
      <c r="V21" s="19"/>
      <c r="W21" s="19"/>
      <c r="X21" s="59"/>
      <c r="Y21" s="661"/>
      <c r="Z21" s="662"/>
      <c r="AA21" s="662"/>
      <c r="AB21" s="662"/>
      <c r="AC21" s="662"/>
      <c r="AD21" s="662"/>
      <c r="AE21" s="662"/>
      <c r="AF21" s="662"/>
      <c r="AG21" s="662"/>
      <c r="AH21" s="662"/>
      <c r="AI21" s="662"/>
      <c r="AJ21" s="662"/>
      <c r="AK21" s="662"/>
      <c r="AL21" s="662"/>
      <c r="AM21" s="662"/>
      <c r="AN21" s="662"/>
      <c r="AO21" s="662"/>
      <c r="AP21" s="662"/>
      <c r="AQ21" s="662"/>
      <c r="AR21" s="662"/>
      <c r="AS21" s="662"/>
      <c r="AT21" s="662"/>
      <c r="AU21" s="662"/>
      <c r="AV21" s="662"/>
      <c r="AW21" s="662"/>
      <c r="AX21" s="662"/>
      <c r="AY21" s="662"/>
      <c r="AZ21" s="662"/>
      <c r="BA21" s="662"/>
      <c r="BB21" s="662"/>
      <c r="BC21" s="19"/>
      <c r="BD21" s="13"/>
      <c r="BE21" s="32"/>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row>
    <row r="22" spans="1:128" ht="9" customHeight="1" x14ac:dyDescent="0.15">
      <c r="A22" s="18"/>
      <c r="B22" s="13"/>
      <c r="C22" s="13"/>
      <c r="D22" s="13"/>
      <c r="E22" s="13"/>
      <c r="F22" s="13"/>
      <c r="G22" s="13"/>
      <c r="H22" s="13"/>
      <c r="I22" s="13"/>
      <c r="J22" s="13"/>
      <c r="K22" s="13"/>
      <c r="L22" s="13"/>
      <c r="M22" s="13"/>
      <c r="N22" s="57"/>
      <c r="O22" s="62"/>
      <c r="P22" s="61"/>
      <c r="Q22" s="16"/>
      <c r="R22" s="17"/>
      <c r="S22" s="17"/>
      <c r="T22" s="17"/>
      <c r="U22" s="17"/>
      <c r="V22" s="17"/>
      <c r="W22" s="17"/>
      <c r="X22" s="61"/>
      <c r="Y22" s="677" t="s">
        <v>6220</v>
      </c>
      <c r="Z22" s="678"/>
      <c r="AA22" s="678"/>
      <c r="AB22" s="678"/>
      <c r="AC22" s="678"/>
      <c r="AD22" s="678"/>
      <c r="AE22" s="678"/>
      <c r="AF22" s="678"/>
      <c r="AG22" s="678"/>
      <c r="AH22" s="678"/>
      <c r="AI22" s="678"/>
      <c r="AJ22" s="678"/>
      <c r="AK22" s="678"/>
      <c r="AL22" s="678"/>
      <c r="AM22" s="678"/>
      <c r="AN22" s="678"/>
      <c r="AO22" s="678"/>
      <c r="AP22" s="678"/>
      <c r="AQ22" s="678"/>
      <c r="AR22" s="678"/>
      <c r="AS22" s="678"/>
      <c r="AT22" s="678"/>
      <c r="AU22" s="678"/>
      <c r="AV22" s="678"/>
      <c r="AW22" s="678"/>
      <c r="AX22" s="678"/>
      <c r="AY22" s="678"/>
      <c r="AZ22" s="678"/>
      <c r="BA22" s="678"/>
      <c r="BB22" s="678"/>
      <c r="BC22" s="17"/>
      <c r="BD22" s="13"/>
      <c r="BE22" s="32"/>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row>
    <row r="23" spans="1:128" ht="9" customHeight="1" x14ac:dyDescent="0.15">
      <c r="A23" s="18"/>
      <c r="B23" s="13"/>
      <c r="C23" s="13"/>
      <c r="D23" s="13"/>
      <c r="E23" s="13"/>
      <c r="F23" s="13"/>
      <c r="G23" s="13"/>
      <c r="H23" s="13"/>
      <c r="I23" s="13"/>
      <c r="J23" s="13"/>
      <c r="K23" s="13"/>
      <c r="L23" s="13"/>
      <c r="M23" s="13"/>
      <c r="N23" s="57"/>
      <c r="O23" s="54"/>
      <c r="P23" s="13"/>
      <c r="Q23" s="18"/>
      <c r="R23" s="13"/>
      <c r="S23" s="13"/>
      <c r="T23" s="13"/>
      <c r="U23" s="13"/>
      <c r="V23" s="13"/>
      <c r="W23" s="13"/>
      <c r="X23" s="32"/>
      <c r="Y23" s="679"/>
      <c r="Z23" s="680"/>
      <c r="AA23" s="680"/>
      <c r="AB23" s="680"/>
      <c r="AC23" s="680"/>
      <c r="AD23" s="680"/>
      <c r="AE23" s="680"/>
      <c r="AF23" s="680"/>
      <c r="AG23" s="680"/>
      <c r="AH23" s="680"/>
      <c r="AI23" s="680"/>
      <c r="AJ23" s="680"/>
      <c r="AK23" s="680"/>
      <c r="AL23" s="680"/>
      <c r="AM23" s="680"/>
      <c r="AN23" s="680"/>
      <c r="AO23" s="680"/>
      <c r="AP23" s="680"/>
      <c r="AQ23" s="680"/>
      <c r="AR23" s="680"/>
      <c r="AS23" s="680"/>
      <c r="AT23" s="680"/>
      <c r="AU23" s="680"/>
      <c r="AV23" s="680"/>
      <c r="AW23" s="680"/>
      <c r="AX23" s="680"/>
      <c r="AY23" s="680"/>
      <c r="AZ23" s="680"/>
      <c r="BA23" s="680"/>
      <c r="BB23" s="680"/>
      <c r="BC23" s="13"/>
      <c r="BD23" s="13"/>
      <c r="BE23" s="32"/>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row>
    <row r="24" spans="1:128" ht="9" customHeight="1" x14ac:dyDescent="0.15">
      <c r="A24" s="18"/>
      <c r="B24" s="13"/>
      <c r="C24" s="13"/>
      <c r="D24" s="13"/>
      <c r="E24" s="13"/>
      <c r="F24" s="13"/>
      <c r="G24" s="13"/>
      <c r="H24" s="13"/>
      <c r="I24" s="13"/>
      <c r="J24" s="13"/>
      <c r="K24" s="13"/>
      <c r="L24" s="13"/>
      <c r="M24" s="13"/>
      <c r="N24" s="57"/>
      <c r="O24" s="54"/>
      <c r="P24" s="13"/>
      <c r="Q24" s="18"/>
      <c r="R24" s="13"/>
      <c r="S24" s="13"/>
      <c r="T24" s="13"/>
      <c r="U24" s="13"/>
      <c r="V24" s="13"/>
      <c r="W24" s="13"/>
      <c r="X24" s="32"/>
      <c r="Y24" s="681" t="s">
        <v>6221</v>
      </c>
      <c r="Z24" s="650"/>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0"/>
      <c r="AW24" s="650"/>
      <c r="AX24" s="650"/>
      <c r="AY24" s="650"/>
      <c r="AZ24" s="650"/>
      <c r="BA24" s="654"/>
      <c r="BB24" s="654"/>
      <c r="BC24" s="13"/>
      <c r="BD24" s="13"/>
      <c r="BE24" s="32"/>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row>
    <row r="25" spans="1:128" ht="9" customHeight="1" x14ac:dyDescent="0.15">
      <c r="A25" s="18"/>
      <c r="B25" s="13"/>
      <c r="C25" s="13"/>
      <c r="D25" s="13"/>
      <c r="E25" s="13"/>
      <c r="F25" s="13"/>
      <c r="G25" s="13"/>
      <c r="H25" s="13"/>
      <c r="I25" s="13"/>
      <c r="J25" s="13"/>
      <c r="K25" s="13"/>
      <c r="L25" s="13"/>
      <c r="M25" s="13"/>
      <c r="N25" s="57"/>
      <c r="O25" s="54"/>
      <c r="P25" s="13"/>
      <c r="Q25" s="18"/>
      <c r="R25" s="13"/>
      <c r="S25" s="13"/>
      <c r="T25" s="13"/>
      <c r="U25" s="13"/>
      <c r="V25" s="13"/>
      <c r="W25" s="13"/>
      <c r="X25" s="32"/>
      <c r="Y25" s="682"/>
      <c r="Z25" s="683"/>
      <c r="AA25" s="683"/>
      <c r="AB25" s="683"/>
      <c r="AC25" s="683"/>
      <c r="AD25" s="683"/>
      <c r="AE25" s="683"/>
      <c r="AF25" s="683"/>
      <c r="AG25" s="683"/>
      <c r="AH25" s="683"/>
      <c r="AI25" s="683"/>
      <c r="AJ25" s="683"/>
      <c r="AK25" s="683"/>
      <c r="AL25" s="683"/>
      <c r="AM25" s="683"/>
      <c r="AN25" s="683"/>
      <c r="AO25" s="683"/>
      <c r="AP25" s="683"/>
      <c r="AQ25" s="683"/>
      <c r="AR25" s="683"/>
      <c r="AS25" s="683"/>
      <c r="AT25" s="683"/>
      <c r="AU25" s="683"/>
      <c r="AV25" s="683"/>
      <c r="AW25" s="683"/>
      <c r="AX25" s="683"/>
      <c r="AY25" s="683"/>
      <c r="AZ25" s="683"/>
      <c r="BA25" s="656"/>
      <c r="BB25" s="656"/>
      <c r="BC25" s="13"/>
      <c r="BD25" s="13"/>
      <c r="BE25" s="32"/>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row>
    <row r="26" spans="1:128" ht="5.25" customHeight="1" x14ac:dyDescent="0.15">
      <c r="A26" s="18"/>
      <c r="B26" s="13"/>
      <c r="C26" s="13"/>
      <c r="D26" s="13"/>
      <c r="E26" s="13"/>
      <c r="F26" s="13"/>
      <c r="G26" s="13"/>
      <c r="H26" s="13"/>
      <c r="I26" s="13"/>
      <c r="J26" s="13"/>
      <c r="K26" s="13"/>
      <c r="L26" s="13"/>
      <c r="M26" s="13"/>
      <c r="N26" s="57"/>
      <c r="O26" s="54"/>
      <c r="P26" s="13"/>
      <c r="Q26" s="16"/>
      <c r="R26" s="17"/>
      <c r="S26" s="17"/>
      <c r="T26" s="17"/>
      <c r="U26" s="17"/>
      <c r="V26" s="17"/>
      <c r="W26" s="17"/>
      <c r="X26" s="61"/>
      <c r="Y26" s="684" t="str">
        <f>'Seal (Revision Mark) Form印鑑届書'!AH21 &amp; CHAR(10) &amp; IF('Seal (Revision Mark) Form印鑑届書'!AH23="","",'Seal (Revision Mark) Form印鑑届書'!AH23)</f>
        <v>Mary Smith
メアリー　スミス</v>
      </c>
      <c r="Z26" s="685"/>
      <c r="AA26" s="685"/>
      <c r="AB26" s="685"/>
      <c r="AC26" s="685"/>
      <c r="AD26" s="685"/>
      <c r="AE26" s="685"/>
      <c r="AF26" s="685"/>
      <c r="AG26" s="685"/>
      <c r="AH26" s="685"/>
      <c r="AI26" s="685"/>
      <c r="AJ26" s="685"/>
      <c r="AK26" s="685"/>
      <c r="AL26" s="685"/>
      <c r="AM26" s="685"/>
      <c r="AN26" s="685"/>
      <c r="AO26" s="685"/>
      <c r="AP26" s="685"/>
      <c r="AQ26" s="685"/>
      <c r="AR26" s="685"/>
      <c r="AS26" s="685"/>
      <c r="AT26" s="685"/>
      <c r="AU26" s="685"/>
      <c r="AV26" s="685"/>
      <c r="AW26" s="685"/>
      <c r="AX26" s="685"/>
      <c r="AY26" s="685"/>
      <c r="AZ26" s="685"/>
      <c r="BA26" s="685"/>
      <c r="BB26" s="685"/>
      <c r="BC26" s="17"/>
      <c r="BD26" s="13"/>
      <c r="BE26" s="32"/>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row>
    <row r="27" spans="1:128" ht="9" customHeight="1" x14ac:dyDescent="0.15">
      <c r="A27" s="18"/>
      <c r="B27" s="13"/>
      <c r="C27" s="13"/>
      <c r="D27" s="13"/>
      <c r="E27" s="13"/>
      <c r="F27" s="13"/>
      <c r="G27" s="13"/>
      <c r="H27" s="13"/>
      <c r="I27" s="13"/>
      <c r="J27" s="13"/>
      <c r="K27" s="13"/>
      <c r="L27" s="13"/>
      <c r="M27" s="13"/>
      <c r="N27" s="57"/>
      <c r="O27" s="54"/>
      <c r="P27" s="13"/>
      <c r="Q27" s="18"/>
      <c r="R27" s="13"/>
      <c r="S27" s="13"/>
      <c r="T27" s="13"/>
      <c r="U27" s="13"/>
      <c r="V27" s="13"/>
      <c r="W27" s="13"/>
      <c r="X27" s="32"/>
      <c r="Y27" s="653"/>
      <c r="Z27" s="654"/>
      <c r="AA27" s="654"/>
      <c r="AB27" s="654"/>
      <c r="AC27" s="654"/>
      <c r="AD27" s="654"/>
      <c r="AE27" s="654"/>
      <c r="AF27" s="654"/>
      <c r="AG27" s="654"/>
      <c r="AH27" s="654"/>
      <c r="AI27" s="654"/>
      <c r="AJ27" s="654"/>
      <c r="AK27" s="654"/>
      <c r="AL27" s="654"/>
      <c r="AM27" s="654"/>
      <c r="AN27" s="654"/>
      <c r="AO27" s="654"/>
      <c r="AP27" s="654"/>
      <c r="AQ27" s="654"/>
      <c r="AR27" s="654"/>
      <c r="AS27" s="654"/>
      <c r="AT27" s="654"/>
      <c r="AU27" s="654"/>
      <c r="AV27" s="654"/>
      <c r="AW27" s="654"/>
      <c r="AX27" s="654"/>
      <c r="AY27" s="654"/>
      <c r="AZ27" s="654"/>
      <c r="BA27" s="654"/>
      <c r="BB27" s="654"/>
      <c r="BC27" s="13"/>
      <c r="BD27" s="13"/>
      <c r="BE27" s="32"/>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row>
    <row r="28" spans="1:128" ht="9" customHeight="1" x14ac:dyDescent="0.15">
      <c r="A28" s="18"/>
      <c r="N28" s="151"/>
      <c r="O28" s="54"/>
      <c r="P28" s="13"/>
      <c r="Q28" s="18"/>
      <c r="R28" s="13"/>
      <c r="S28" s="13"/>
      <c r="T28" s="13"/>
      <c r="U28" s="13"/>
      <c r="V28" s="13"/>
      <c r="W28" s="13"/>
      <c r="X28" s="32"/>
      <c r="Y28" s="653"/>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13"/>
      <c r="BD28" s="13"/>
      <c r="BE28" s="32"/>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row>
    <row r="29" spans="1:128" ht="9" customHeight="1" thickBot="1" x14ac:dyDescent="0.2">
      <c r="A29" s="18"/>
      <c r="B29" s="25"/>
      <c r="C29" s="25"/>
      <c r="D29" s="24"/>
      <c r="E29" s="24"/>
      <c r="F29" s="24"/>
      <c r="G29" s="24"/>
      <c r="H29" s="24"/>
      <c r="I29" s="24"/>
      <c r="J29" s="24"/>
      <c r="K29" s="24"/>
      <c r="L29" s="24"/>
      <c r="M29" s="24"/>
      <c r="N29" s="158"/>
      <c r="O29" s="54"/>
      <c r="P29" s="13"/>
      <c r="Q29" s="18"/>
      <c r="R29" s="13"/>
      <c r="S29" s="13"/>
      <c r="T29" s="13"/>
      <c r="U29" s="13"/>
      <c r="V29" s="13"/>
      <c r="W29" s="13"/>
      <c r="X29" s="32"/>
      <c r="Y29" s="653"/>
      <c r="Z29" s="654"/>
      <c r="AA29" s="654"/>
      <c r="AB29" s="654"/>
      <c r="AC29" s="654"/>
      <c r="AD29" s="654"/>
      <c r="AE29" s="654"/>
      <c r="AF29" s="654"/>
      <c r="AG29" s="654"/>
      <c r="AH29" s="654"/>
      <c r="AI29" s="654"/>
      <c r="AJ29" s="654"/>
      <c r="AK29" s="654"/>
      <c r="AL29" s="654"/>
      <c r="AM29" s="654"/>
      <c r="AN29" s="654"/>
      <c r="AO29" s="654"/>
      <c r="AP29" s="654"/>
      <c r="AQ29" s="654"/>
      <c r="AR29" s="654"/>
      <c r="AS29" s="654"/>
      <c r="AT29" s="654"/>
      <c r="AU29" s="654"/>
      <c r="AV29" s="654"/>
      <c r="AW29" s="654"/>
      <c r="AX29" s="654"/>
      <c r="AY29" s="654"/>
      <c r="AZ29" s="654"/>
      <c r="BA29" s="654"/>
      <c r="BB29" s="654"/>
      <c r="BC29" s="13"/>
      <c r="BD29" s="13"/>
      <c r="BE29" s="32"/>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row>
    <row r="30" spans="1:128" ht="9" customHeight="1" x14ac:dyDescent="0.15">
      <c r="A30" s="18"/>
      <c r="B30" s="13"/>
      <c r="C30" s="13"/>
      <c r="D30" s="13"/>
      <c r="E30" s="13"/>
      <c r="F30" s="13"/>
      <c r="G30" s="13"/>
      <c r="H30" s="13"/>
      <c r="I30" s="13"/>
      <c r="J30" s="13"/>
      <c r="K30" s="13"/>
      <c r="L30" s="13"/>
      <c r="M30" s="13"/>
      <c r="N30" s="13"/>
      <c r="O30" s="54"/>
      <c r="P30" s="13"/>
      <c r="Q30" s="18"/>
      <c r="R30" s="19"/>
      <c r="S30" s="13"/>
      <c r="T30" s="13"/>
      <c r="U30" s="13"/>
      <c r="V30" s="13"/>
      <c r="W30" s="13"/>
      <c r="X30" s="32"/>
      <c r="Y30" s="655"/>
      <c r="Z30" s="656"/>
      <c r="AA30" s="656"/>
      <c r="AB30" s="656"/>
      <c r="AC30" s="656"/>
      <c r="AD30" s="656"/>
      <c r="AE30" s="656"/>
      <c r="AF30" s="656"/>
      <c r="AG30" s="656"/>
      <c r="AH30" s="656"/>
      <c r="AI30" s="656"/>
      <c r="AJ30" s="656"/>
      <c r="AK30" s="656"/>
      <c r="AL30" s="656"/>
      <c r="AM30" s="656"/>
      <c r="AN30" s="656"/>
      <c r="AO30" s="656"/>
      <c r="AP30" s="656"/>
      <c r="AQ30" s="656"/>
      <c r="AR30" s="656"/>
      <c r="AS30" s="656"/>
      <c r="AT30" s="656"/>
      <c r="AU30" s="656"/>
      <c r="AV30" s="656"/>
      <c r="AW30" s="656"/>
      <c r="AX30" s="656"/>
      <c r="AY30" s="656"/>
      <c r="AZ30" s="656"/>
      <c r="BA30" s="656"/>
      <c r="BB30" s="656"/>
      <c r="BC30" s="13"/>
      <c r="BD30" s="13"/>
      <c r="BE30" s="32"/>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row>
    <row r="31" spans="1:128" ht="8.25" customHeight="1" x14ac:dyDescent="0.15">
      <c r="A31" s="18"/>
      <c r="B31" s="13"/>
      <c r="C31" s="13"/>
      <c r="D31" s="13"/>
      <c r="E31" s="13"/>
      <c r="F31" s="13"/>
      <c r="G31" s="13"/>
      <c r="H31" s="13"/>
      <c r="I31" s="13"/>
      <c r="J31" s="13"/>
      <c r="K31" s="13"/>
      <c r="L31" s="13"/>
      <c r="M31" s="13"/>
      <c r="N31" s="13"/>
      <c r="O31" s="159"/>
      <c r="Q31" s="160"/>
      <c r="R31" s="149"/>
      <c r="S31" s="149"/>
      <c r="T31" s="149"/>
      <c r="U31" s="149"/>
      <c r="V31" s="149"/>
      <c r="W31" s="149"/>
      <c r="X31" s="161"/>
      <c r="Y31" s="686">
        <f>'Seal (Revision Mark) Form印鑑届書'!AH25</f>
        <v>20121</v>
      </c>
      <c r="Z31" s="687"/>
      <c r="AA31" s="687"/>
      <c r="AB31" s="687"/>
      <c r="AC31" s="687"/>
      <c r="AD31" s="687"/>
      <c r="AE31" s="687"/>
      <c r="AF31" s="687"/>
      <c r="AG31" s="687"/>
      <c r="AH31" s="687"/>
      <c r="AI31" s="687"/>
      <c r="AJ31" s="687"/>
      <c r="AK31" s="687"/>
      <c r="AL31" s="687"/>
      <c r="AM31" s="687"/>
      <c r="AN31" s="687"/>
      <c r="AO31" s="687"/>
      <c r="AP31" s="687"/>
      <c r="AQ31" s="687"/>
      <c r="AR31" s="687"/>
      <c r="AS31" s="687"/>
      <c r="AT31" s="687"/>
      <c r="AU31" s="687"/>
      <c r="AV31" s="687"/>
      <c r="AW31" s="687"/>
      <c r="AX31" s="687"/>
      <c r="AY31" s="687"/>
      <c r="AZ31" s="687"/>
      <c r="BA31" s="687"/>
      <c r="BB31" s="687"/>
      <c r="BC31" s="687"/>
      <c r="BD31" s="13"/>
      <c r="BE31" s="32"/>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row>
    <row r="32" spans="1:128" ht="6.75" customHeight="1" x14ac:dyDescent="0.15">
      <c r="A32" s="18"/>
      <c r="B32" s="13"/>
      <c r="C32" s="13"/>
      <c r="D32" s="13"/>
      <c r="E32" s="13"/>
      <c r="F32" s="13"/>
      <c r="G32" s="13"/>
      <c r="H32" s="13"/>
      <c r="I32" s="13"/>
      <c r="J32" s="13"/>
      <c r="K32" s="13"/>
      <c r="L32" s="13"/>
      <c r="M32" s="13"/>
      <c r="N32" s="13"/>
      <c r="O32" s="159"/>
      <c r="Q32" s="20"/>
      <c r="X32" s="31"/>
      <c r="Y32" s="688"/>
      <c r="Z32" s="689"/>
      <c r="AA32" s="689"/>
      <c r="AB32" s="689"/>
      <c r="AC32" s="689"/>
      <c r="AD32" s="689"/>
      <c r="AE32" s="689"/>
      <c r="AF32" s="689"/>
      <c r="AG32" s="689"/>
      <c r="AH32" s="689"/>
      <c r="AI32" s="689"/>
      <c r="AJ32" s="689"/>
      <c r="AK32" s="689"/>
      <c r="AL32" s="689"/>
      <c r="AM32" s="689"/>
      <c r="AN32" s="689"/>
      <c r="AO32" s="689"/>
      <c r="AP32" s="689"/>
      <c r="AQ32" s="689"/>
      <c r="AR32" s="689"/>
      <c r="AS32" s="689"/>
      <c r="AT32" s="689"/>
      <c r="AU32" s="689"/>
      <c r="AV32" s="689"/>
      <c r="AW32" s="689"/>
      <c r="AX32" s="689"/>
      <c r="AY32" s="689"/>
      <c r="AZ32" s="689"/>
      <c r="BA32" s="689"/>
      <c r="BB32" s="689"/>
      <c r="BC32" s="689"/>
      <c r="BD32" s="13"/>
      <c r="BE32" s="32"/>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row>
    <row r="33" spans="1:128" ht="6.75" customHeight="1" x14ac:dyDescent="0.15">
      <c r="A33" s="18"/>
      <c r="O33" s="159"/>
      <c r="Q33" s="20"/>
      <c r="X33" s="31"/>
      <c r="Y33" s="688"/>
      <c r="Z33" s="689"/>
      <c r="AA33" s="689"/>
      <c r="AB33" s="689"/>
      <c r="AC33" s="689"/>
      <c r="AD33" s="689"/>
      <c r="AE33" s="689"/>
      <c r="AF33" s="689"/>
      <c r="AG33" s="689"/>
      <c r="AH33" s="689"/>
      <c r="AI33" s="689"/>
      <c r="AJ33" s="689"/>
      <c r="AK33" s="689"/>
      <c r="AL33" s="689"/>
      <c r="AM33" s="689"/>
      <c r="AN33" s="689"/>
      <c r="AO33" s="689"/>
      <c r="AP33" s="689"/>
      <c r="AQ33" s="689"/>
      <c r="AR33" s="689"/>
      <c r="AS33" s="689"/>
      <c r="AT33" s="689"/>
      <c r="AU33" s="689"/>
      <c r="AV33" s="689"/>
      <c r="AW33" s="689"/>
      <c r="AX33" s="689"/>
      <c r="AY33" s="689"/>
      <c r="AZ33" s="689"/>
      <c r="BA33" s="689"/>
      <c r="BB33" s="689"/>
      <c r="BC33" s="689"/>
      <c r="BD33" s="13"/>
      <c r="BE33" s="32"/>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row>
    <row r="34" spans="1:128" ht="9" customHeight="1" x14ac:dyDescent="0.15">
      <c r="A34" s="18"/>
      <c r="O34" s="159"/>
      <c r="Q34" s="20"/>
      <c r="X34" s="31"/>
      <c r="Y34" s="688"/>
      <c r="Z34" s="689"/>
      <c r="AA34" s="689"/>
      <c r="AB34" s="689"/>
      <c r="AC34" s="689"/>
      <c r="AD34" s="689"/>
      <c r="AE34" s="689"/>
      <c r="AF34" s="689"/>
      <c r="AG34" s="689"/>
      <c r="AH34" s="689"/>
      <c r="AI34" s="689"/>
      <c r="AJ34" s="689"/>
      <c r="AK34" s="689"/>
      <c r="AL34" s="689"/>
      <c r="AM34" s="689"/>
      <c r="AN34" s="689"/>
      <c r="AO34" s="689"/>
      <c r="AP34" s="689"/>
      <c r="AQ34" s="689"/>
      <c r="AR34" s="689"/>
      <c r="AS34" s="689"/>
      <c r="AT34" s="689"/>
      <c r="AU34" s="689"/>
      <c r="AV34" s="689"/>
      <c r="AW34" s="689"/>
      <c r="AX34" s="689"/>
      <c r="AY34" s="689"/>
      <c r="AZ34" s="689"/>
      <c r="BA34" s="689"/>
      <c r="BB34" s="689"/>
      <c r="BC34" s="689"/>
      <c r="BD34" s="13"/>
      <c r="BE34" s="32"/>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row>
    <row r="35" spans="1:128" ht="9" customHeight="1" x14ac:dyDescent="0.15">
      <c r="A35" s="18"/>
      <c r="O35" s="162"/>
      <c r="P35" s="22"/>
      <c r="Q35" s="20"/>
      <c r="X35" s="31"/>
      <c r="Y35" s="690"/>
      <c r="Z35" s="691"/>
      <c r="AA35" s="691"/>
      <c r="AB35" s="691"/>
      <c r="AC35" s="691"/>
      <c r="AD35" s="691"/>
      <c r="AE35" s="691"/>
      <c r="AF35" s="691"/>
      <c r="AG35" s="691"/>
      <c r="AH35" s="691"/>
      <c r="AI35" s="691"/>
      <c r="AJ35" s="691"/>
      <c r="AK35" s="691"/>
      <c r="AL35" s="691"/>
      <c r="AM35" s="691"/>
      <c r="AN35" s="691"/>
      <c r="AO35" s="691"/>
      <c r="AP35" s="691"/>
      <c r="AQ35" s="691"/>
      <c r="AR35" s="691"/>
      <c r="AS35" s="691"/>
      <c r="AT35" s="691"/>
      <c r="AU35" s="691"/>
      <c r="AV35" s="691"/>
      <c r="AW35" s="691"/>
      <c r="AX35" s="691"/>
      <c r="AY35" s="691"/>
      <c r="AZ35" s="691"/>
      <c r="BA35" s="691"/>
      <c r="BB35" s="691"/>
      <c r="BC35" s="691"/>
      <c r="BD35" s="13"/>
      <c r="BE35" s="32"/>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row>
    <row r="36" spans="1:128" ht="9" customHeight="1" x14ac:dyDescent="0.15">
      <c r="A36" s="18"/>
      <c r="O36" s="163"/>
      <c r="P36" s="149"/>
      <c r="Q36" s="149"/>
      <c r="R36" s="149"/>
      <c r="S36" s="149"/>
      <c r="T36" s="149"/>
      <c r="U36" s="149"/>
      <c r="V36" s="149"/>
      <c r="W36" s="149"/>
      <c r="X36" s="161"/>
      <c r="Y36" s="692"/>
      <c r="Z36" s="693"/>
      <c r="AA36" s="693"/>
      <c r="AB36" s="693"/>
      <c r="AC36" s="693"/>
      <c r="AD36" s="693"/>
      <c r="AE36" s="693"/>
      <c r="AF36" s="693"/>
      <c r="AG36" s="693"/>
      <c r="AH36" s="693"/>
      <c r="AI36" s="693"/>
      <c r="AJ36" s="693"/>
      <c r="AK36" s="693"/>
      <c r="AL36" s="693"/>
      <c r="AM36" s="693"/>
      <c r="AN36" s="693"/>
      <c r="AO36" s="693"/>
      <c r="AP36" s="693"/>
      <c r="AQ36" s="693"/>
      <c r="AR36" s="693"/>
      <c r="AS36" s="693"/>
      <c r="AT36" s="693"/>
      <c r="AU36" s="693"/>
      <c r="AV36" s="693"/>
      <c r="AW36" s="693"/>
      <c r="AX36" s="693"/>
      <c r="AY36" s="693"/>
      <c r="AZ36" s="693"/>
      <c r="BA36" s="693"/>
      <c r="BB36" s="693"/>
      <c r="BC36" s="149"/>
      <c r="BD36" s="13"/>
      <c r="BE36" s="32"/>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row>
    <row r="37" spans="1:128" ht="9" customHeight="1" x14ac:dyDescent="0.15">
      <c r="A37" s="18"/>
      <c r="O37" s="159"/>
      <c r="X37" s="31"/>
      <c r="Y37" s="694"/>
      <c r="Z37" s="695"/>
      <c r="AA37" s="695"/>
      <c r="AB37" s="695"/>
      <c r="AC37" s="695"/>
      <c r="AD37" s="695"/>
      <c r="AE37" s="695"/>
      <c r="AF37" s="695"/>
      <c r="AG37" s="695"/>
      <c r="AH37" s="695"/>
      <c r="AI37" s="695"/>
      <c r="AJ37" s="695"/>
      <c r="AK37" s="695"/>
      <c r="AL37" s="695"/>
      <c r="AM37" s="695"/>
      <c r="AN37" s="695"/>
      <c r="AO37" s="695"/>
      <c r="AP37" s="695"/>
      <c r="AQ37" s="695"/>
      <c r="AR37" s="695"/>
      <c r="AS37" s="695"/>
      <c r="AT37" s="695"/>
      <c r="AU37" s="695"/>
      <c r="AV37" s="695"/>
      <c r="AW37" s="695"/>
      <c r="AX37" s="695"/>
      <c r="AY37" s="695"/>
      <c r="AZ37" s="695"/>
      <c r="BA37" s="695"/>
      <c r="BB37" s="695"/>
      <c r="BD37" s="13"/>
      <c r="BE37" s="32"/>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row>
    <row r="38" spans="1:128" ht="9" customHeight="1" x14ac:dyDescent="0.15">
      <c r="A38" s="18"/>
      <c r="O38" s="54"/>
      <c r="P38" s="13"/>
      <c r="Q38" s="13"/>
      <c r="R38" s="13"/>
      <c r="S38" s="13"/>
      <c r="T38" s="13"/>
      <c r="U38" s="13"/>
      <c r="V38" s="13"/>
      <c r="W38" s="13"/>
      <c r="X38" s="32"/>
      <c r="Y38" s="694"/>
      <c r="Z38" s="695"/>
      <c r="AA38" s="695"/>
      <c r="AB38" s="695"/>
      <c r="AC38" s="695"/>
      <c r="AD38" s="695"/>
      <c r="AE38" s="695"/>
      <c r="AF38" s="695"/>
      <c r="AG38" s="695"/>
      <c r="AH38" s="695"/>
      <c r="AI38" s="695"/>
      <c r="AJ38" s="695"/>
      <c r="AK38" s="695"/>
      <c r="AL38" s="695"/>
      <c r="AM38" s="695"/>
      <c r="AN38" s="695"/>
      <c r="AO38" s="695"/>
      <c r="AP38" s="695"/>
      <c r="AQ38" s="695"/>
      <c r="AR38" s="695"/>
      <c r="AS38" s="695"/>
      <c r="AT38" s="695"/>
      <c r="AU38" s="695"/>
      <c r="AV38" s="695"/>
      <c r="AW38" s="695"/>
      <c r="AX38" s="695"/>
      <c r="AY38" s="695"/>
      <c r="AZ38" s="695"/>
      <c r="BA38" s="695"/>
      <c r="BB38" s="695"/>
      <c r="BC38" s="13"/>
      <c r="BD38" s="13"/>
      <c r="BE38" s="32"/>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row>
    <row r="39" spans="1:128" ht="6" customHeight="1" x14ac:dyDescent="0.15">
      <c r="A39" s="18"/>
      <c r="B39" s="13"/>
      <c r="C39" s="13"/>
      <c r="D39" s="13"/>
      <c r="E39" s="13"/>
      <c r="F39" s="13"/>
      <c r="G39" s="13"/>
      <c r="H39" s="13"/>
      <c r="I39" s="13"/>
      <c r="J39" s="13"/>
      <c r="K39" s="13"/>
      <c r="L39" s="13"/>
      <c r="M39" s="13"/>
      <c r="N39" s="13"/>
      <c r="O39" s="54"/>
      <c r="P39" s="13"/>
      <c r="Q39" s="13"/>
      <c r="R39" s="13"/>
      <c r="S39" s="13"/>
      <c r="T39" s="13"/>
      <c r="U39" s="13"/>
      <c r="V39" s="13"/>
      <c r="W39" s="13"/>
      <c r="X39" s="32"/>
      <c r="Y39" s="694"/>
      <c r="Z39" s="695"/>
      <c r="AA39" s="695"/>
      <c r="AB39" s="695"/>
      <c r="AC39" s="695"/>
      <c r="AD39" s="695"/>
      <c r="AE39" s="695"/>
      <c r="AF39" s="695"/>
      <c r="AG39" s="695"/>
      <c r="AH39" s="695"/>
      <c r="AI39" s="695"/>
      <c r="AJ39" s="695"/>
      <c r="AK39" s="695"/>
      <c r="AL39" s="695"/>
      <c r="AM39" s="695"/>
      <c r="AN39" s="695"/>
      <c r="AO39" s="695"/>
      <c r="AP39" s="695"/>
      <c r="AQ39" s="695"/>
      <c r="AR39" s="695"/>
      <c r="AS39" s="695"/>
      <c r="AT39" s="695"/>
      <c r="AU39" s="695"/>
      <c r="AV39" s="695"/>
      <c r="AW39" s="695"/>
      <c r="AX39" s="695"/>
      <c r="AY39" s="695"/>
      <c r="AZ39" s="695"/>
      <c r="BA39" s="695"/>
      <c r="BB39" s="695"/>
      <c r="BC39" s="13"/>
      <c r="BD39" s="13"/>
      <c r="BE39" s="32"/>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row>
    <row r="40" spans="1:128" ht="4.5" customHeight="1" thickBot="1" x14ac:dyDescent="0.2">
      <c r="A40" s="18"/>
      <c r="B40" s="13"/>
      <c r="C40" s="13"/>
      <c r="D40" s="13"/>
      <c r="E40" s="13"/>
      <c r="F40" s="13"/>
      <c r="G40" s="13"/>
      <c r="H40" s="13"/>
      <c r="I40" s="13"/>
      <c r="J40" s="13"/>
      <c r="K40" s="13"/>
      <c r="L40" s="13"/>
      <c r="M40" s="13"/>
      <c r="N40" s="13"/>
      <c r="O40" s="63"/>
      <c r="P40" s="25"/>
      <c r="Q40" s="25"/>
      <c r="R40" s="25"/>
      <c r="S40" s="25"/>
      <c r="T40" s="25"/>
      <c r="U40" s="25"/>
      <c r="V40" s="25"/>
      <c r="W40" s="25"/>
      <c r="X40" s="64"/>
      <c r="Y40" s="696"/>
      <c r="Z40" s="697"/>
      <c r="AA40" s="697"/>
      <c r="AB40" s="697"/>
      <c r="AC40" s="697"/>
      <c r="AD40" s="697"/>
      <c r="AE40" s="697"/>
      <c r="AF40" s="697"/>
      <c r="AG40" s="697"/>
      <c r="AH40" s="697"/>
      <c r="AI40" s="697"/>
      <c r="AJ40" s="697"/>
      <c r="AK40" s="697"/>
      <c r="AL40" s="697"/>
      <c r="AM40" s="697"/>
      <c r="AN40" s="697"/>
      <c r="AO40" s="697"/>
      <c r="AP40" s="697"/>
      <c r="AQ40" s="697"/>
      <c r="AR40" s="697"/>
      <c r="AS40" s="697"/>
      <c r="AT40" s="697"/>
      <c r="AU40" s="697"/>
      <c r="AV40" s="697"/>
      <c r="AW40" s="697"/>
      <c r="AX40" s="697"/>
      <c r="AY40" s="697"/>
      <c r="AZ40" s="697"/>
      <c r="BA40" s="697"/>
      <c r="BB40" s="697"/>
      <c r="BC40" s="25"/>
      <c r="BD40" s="13"/>
      <c r="BE40" s="32"/>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row>
    <row r="41" spans="1:128" ht="9" customHeight="1" x14ac:dyDescent="0.15">
      <c r="A41" s="18"/>
      <c r="B41" s="13"/>
      <c r="C41" s="13"/>
      <c r="D41" s="13"/>
      <c r="E41" s="13"/>
      <c r="F41" s="13"/>
      <c r="G41" s="13"/>
      <c r="H41" s="13"/>
      <c r="I41" s="13"/>
      <c r="J41" s="13"/>
      <c r="K41" s="13"/>
      <c r="L41" s="13"/>
      <c r="M41" s="13"/>
      <c r="N41" s="13"/>
      <c r="BD41" s="13"/>
      <c r="BE41" s="32"/>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row>
    <row r="42" spans="1:128" ht="9" customHeight="1" x14ac:dyDescent="0.15">
      <c r="A42" s="18"/>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32"/>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row>
    <row r="43" spans="1:128" ht="9" customHeight="1" x14ac:dyDescent="0.15">
      <c r="A43" s="18"/>
      <c r="B43" s="13"/>
      <c r="C43" s="13"/>
      <c r="BB43" s="13"/>
      <c r="BC43" s="13"/>
      <c r="BD43" s="13"/>
      <c r="BE43" s="32"/>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row>
    <row r="44" spans="1:128" ht="9" customHeight="1" x14ac:dyDescent="0.15">
      <c r="A44" s="18"/>
      <c r="B44" s="17"/>
      <c r="C44" s="17"/>
      <c r="D44" s="17"/>
      <c r="E44" s="17"/>
      <c r="F44" s="17"/>
      <c r="G44" s="17"/>
      <c r="H44" s="61"/>
      <c r="I44" s="663" t="str">
        <f>'Seal (Revision Mark) Form印鑑届書'!J38</f>
        <v>Akitaken Daisenshi Omagarikurosecho 1-1-11 Shinsekai Building Room 99</v>
      </c>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5"/>
      <c r="AO44" s="526"/>
      <c r="AP44" s="527"/>
      <c r="AQ44" s="527"/>
      <c r="AR44" s="527"/>
      <c r="AS44" s="527"/>
      <c r="AT44" s="527"/>
      <c r="AU44" s="527"/>
      <c r="AV44" s="527"/>
      <c r="AW44" s="527"/>
      <c r="AX44" s="527"/>
      <c r="AY44" s="527"/>
      <c r="AZ44" s="527"/>
      <c r="BA44" s="527"/>
      <c r="BB44" s="527"/>
      <c r="BC44" s="528"/>
      <c r="BD44" s="13"/>
      <c r="BE44" s="32"/>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row>
    <row r="45" spans="1:128" ht="9" customHeight="1" x14ac:dyDescent="0.15">
      <c r="A45" s="18"/>
      <c r="B45" s="13"/>
      <c r="C45" s="13"/>
      <c r="D45" s="13"/>
      <c r="E45" s="13"/>
      <c r="F45" s="13"/>
      <c r="G45" s="13"/>
      <c r="H45" s="32"/>
      <c r="I45" s="666"/>
      <c r="J45" s="667"/>
      <c r="K45" s="667"/>
      <c r="L45" s="667"/>
      <c r="M45" s="667"/>
      <c r="N45" s="667"/>
      <c r="O45" s="667"/>
      <c r="P45" s="667"/>
      <c r="Q45" s="667"/>
      <c r="R45" s="667"/>
      <c r="S45" s="667"/>
      <c r="T45" s="667"/>
      <c r="U45" s="667"/>
      <c r="V45" s="667"/>
      <c r="W45" s="667"/>
      <c r="X45" s="667"/>
      <c r="Y45" s="667"/>
      <c r="Z45" s="667"/>
      <c r="AA45" s="667"/>
      <c r="AB45" s="667"/>
      <c r="AC45" s="667"/>
      <c r="AD45" s="667"/>
      <c r="AE45" s="667"/>
      <c r="AF45" s="667"/>
      <c r="AG45" s="667"/>
      <c r="AH45" s="667"/>
      <c r="AI45" s="667"/>
      <c r="AJ45" s="667"/>
      <c r="AK45" s="667"/>
      <c r="AL45" s="667"/>
      <c r="AM45" s="667"/>
      <c r="AN45" s="668"/>
      <c r="AO45" s="544"/>
      <c r="AP45" s="518"/>
      <c r="AQ45" s="518"/>
      <c r="AR45" s="518"/>
      <c r="AS45" s="518"/>
      <c r="AT45" s="518"/>
      <c r="AU45" s="518"/>
      <c r="AV45" s="518"/>
      <c r="AW45" s="518"/>
      <c r="AX45" s="518"/>
      <c r="AY45" s="518"/>
      <c r="AZ45" s="518"/>
      <c r="BA45" s="518"/>
      <c r="BB45" s="518"/>
      <c r="BC45" s="545"/>
      <c r="BD45" s="13"/>
      <c r="BE45" s="32"/>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row>
    <row r="46" spans="1:128" ht="9" customHeight="1" x14ac:dyDescent="0.15">
      <c r="A46" s="18"/>
      <c r="B46" s="13"/>
      <c r="C46" s="13"/>
      <c r="D46" s="13"/>
      <c r="E46" s="13"/>
      <c r="F46" s="13"/>
      <c r="G46" s="13"/>
      <c r="H46" s="32"/>
      <c r="I46" s="666" t="str">
        <f>'Seal (Revision Mark) Form印鑑届書'!J40</f>
        <v>秋田県 大仙市 大曲黒瀬町１－１－１１新世界ビル９９号室</v>
      </c>
      <c r="J46" s="667"/>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8"/>
      <c r="AO46" s="529"/>
      <c r="AP46" s="530"/>
      <c r="AQ46" s="530"/>
      <c r="AR46" s="530"/>
      <c r="AS46" s="530"/>
      <c r="AT46" s="530"/>
      <c r="AU46" s="530"/>
      <c r="AV46" s="530"/>
      <c r="AW46" s="530"/>
      <c r="AX46" s="530"/>
      <c r="AY46" s="530"/>
      <c r="AZ46" s="530"/>
      <c r="BA46" s="530"/>
      <c r="BB46" s="530"/>
      <c r="BC46" s="531"/>
      <c r="BD46" s="13"/>
      <c r="BE46" s="32"/>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row>
    <row r="47" spans="1:128" ht="9" customHeight="1" x14ac:dyDescent="0.15">
      <c r="A47" s="18"/>
      <c r="B47" s="13"/>
      <c r="C47" s="13"/>
      <c r="D47" s="13"/>
      <c r="E47" s="13"/>
      <c r="F47" s="13"/>
      <c r="G47" s="13"/>
      <c r="H47" s="32"/>
      <c r="I47" s="669"/>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1"/>
      <c r="AO47" s="672" t="str">
        <f>入力情報!E810</f>
        <v>090-4823-7894</v>
      </c>
      <c r="AP47" s="673"/>
      <c r="AQ47" s="673"/>
      <c r="AR47" s="673"/>
      <c r="AS47" s="673"/>
      <c r="AT47" s="673"/>
      <c r="AU47" s="673"/>
      <c r="AV47" s="673"/>
      <c r="AW47" s="673"/>
      <c r="AX47" s="673"/>
      <c r="AY47" s="673"/>
      <c r="AZ47" s="673"/>
      <c r="BA47" s="673"/>
      <c r="BB47" s="673"/>
      <c r="BC47" s="13"/>
      <c r="BD47" s="13"/>
      <c r="BE47" s="32"/>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row>
    <row r="48" spans="1:128" ht="9" customHeight="1" x14ac:dyDescent="0.15">
      <c r="A48" s="18"/>
      <c r="B48" s="17"/>
      <c r="C48" s="17"/>
      <c r="D48" s="17"/>
      <c r="E48" s="17"/>
      <c r="F48" s="17"/>
      <c r="G48" s="17"/>
      <c r="H48" s="61"/>
      <c r="I48" s="698"/>
      <c r="J48" s="699"/>
      <c r="K48" s="699"/>
      <c r="L48" s="699"/>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700"/>
      <c r="AO48" s="674"/>
      <c r="AP48" s="550"/>
      <c r="AQ48" s="550"/>
      <c r="AR48" s="550"/>
      <c r="AS48" s="550"/>
      <c r="AT48" s="550"/>
      <c r="AU48" s="550"/>
      <c r="AV48" s="550"/>
      <c r="AW48" s="550"/>
      <c r="AX48" s="550"/>
      <c r="AY48" s="550"/>
      <c r="AZ48" s="550"/>
      <c r="BA48" s="550"/>
      <c r="BB48" s="550"/>
      <c r="BC48" s="13"/>
      <c r="BD48" s="13"/>
      <c r="BE48" s="32"/>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row>
    <row r="49" spans="1:128" ht="9" customHeight="1" x14ac:dyDescent="0.15">
      <c r="A49" s="18"/>
      <c r="B49" s="13"/>
      <c r="C49" s="13"/>
      <c r="D49" s="13"/>
      <c r="E49" s="13"/>
      <c r="F49" s="13"/>
      <c r="G49" s="13"/>
      <c r="H49" s="32"/>
      <c r="I49" s="651" t="str">
        <f>Y26</f>
        <v>Mary Smith
メアリー　スミス</v>
      </c>
      <c r="J49" s="652"/>
      <c r="K49" s="652"/>
      <c r="L49" s="652"/>
      <c r="M49" s="652"/>
      <c r="N49" s="652"/>
      <c r="O49" s="652"/>
      <c r="P49" s="652"/>
      <c r="Q49" s="652"/>
      <c r="R49" s="652"/>
      <c r="S49" s="652"/>
      <c r="T49" s="652"/>
      <c r="U49" s="652"/>
      <c r="V49" s="652"/>
      <c r="W49" s="652"/>
      <c r="X49" s="652"/>
      <c r="Y49" s="652"/>
      <c r="Z49" s="652"/>
      <c r="AA49" s="652"/>
      <c r="AB49" s="652"/>
      <c r="AC49" s="652"/>
      <c r="AD49" s="652"/>
      <c r="AE49" s="652"/>
      <c r="AF49" s="652"/>
      <c r="AG49" s="652"/>
      <c r="AH49" s="652"/>
      <c r="AI49" s="652"/>
      <c r="AJ49" s="652"/>
      <c r="AK49" s="652"/>
      <c r="AL49" s="652"/>
      <c r="AM49" s="652"/>
      <c r="AN49" s="675"/>
      <c r="AO49" s="674"/>
      <c r="AP49" s="550"/>
      <c r="AQ49" s="550"/>
      <c r="AR49" s="550"/>
      <c r="AS49" s="550"/>
      <c r="AT49" s="550"/>
      <c r="AU49" s="550"/>
      <c r="AV49" s="550"/>
      <c r="AW49" s="550"/>
      <c r="AX49" s="550"/>
      <c r="AY49" s="550"/>
      <c r="AZ49" s="550"/>
      <c r="BA49" s="550"/>
      <c r="BB49" s="550"/>
      <c r="BC49" s="13"/>
      <c r="BD49" s="13"/>
      <c r="BE49" s="32"/>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row>
    <row r="50" spans="1:128" ht="12" customHeight="1" x14ac:dyDescent="0.15">
      <c r="A50" s="18"/>
      <c r="B50" s="13"/>
      <c r="C50" s="13"/>
      <c r="D50" s="13"/>
      <c r="E50" s="13"/>
      <c r="F50" s="13"/>
      <c r="G50" s="13"/>
      <c r="H50" s="32"/>
      <c r="I50" s="651"/>
      <c r="J50" s="652"/>
      <c r="K50" s="652"/>
      <c r="L50" s="652"/>
      <c r="M50" s="652"/>
      <c r="N50" s="652"/>
      <c r="O50" s="652"/>
      <c r="P50" s="652"/>
      <c r="Q50" s="652"/>
      <c r="R50" s="652"/>
      <c r="S50" s="652"/>
      <c r="T50" s="652"/>
      <c r="U50" s="652"/>
      <c r="V50" s="652"/>
      <c r="W50" s="652"/>
      <c r="X50" s="652"/>
      <c r="Y50" s="652"/>
      <c r="Z50" s="652"/>
      <c r="AA50" s="652"/>
      <c r="AB50" s="652"/>
      <c r="AC50" s="652"/>
      <c r="AD50" s="652"/>
      <c r="AE50" s="652"/>
      <c r="AF50" s="652"/>
      <c r="AG50" s="652"/>
      <c r="AH50" s="652"/>
      <c r="AI50" s="652"/>
      <c r="AJ50" s="652"/>
      <c r="AK50" s="652"/>
      <c r="AL50" s="652"/>
      <c r="AM50" s="652"/>
      <c r="AN50" s="675"/>
      <c r="AO50" s="674"/>
      <c r="AP50" s="550"/>
      <c r="AQ50" s="550"/>
      <c r="AR50" s="550"/>
      <c r="AS50" s="550"/>
      <c r="AT50" s="550"/>
      <c r="AU50" s="550"/>
      <c r="AV50" s="550"/>
      <c r="AW50" s="550"/>
      <c r="AX50" s="550"/>
      <c r="AY50" s="550"/>
      <c r="AZ50" s="550"/>
      <c r="BA50" s="550"/>
      <c r="BB50" s="550"/>
      <c r="BC50" s="13"/>
      <c r="BD50" s="13"/>
      <c r="BE50" s="32"/>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row>
    <row r="51" spans="1:128" ht="12" customHeight="1" x14ac:dyDescent="0.15">
      <c r="A51" s="18"/>
      <c r="B51" s="13"/>
      <c r="C51" s="13"/>
      <c r="D51" s="13"/>
      <c r="E51" s="13"/>
      <c r="F51" s="13"/>
      <c r="G51" s="13"/>
      <c r="H51" s="32"/>
      <c r="I51" s="651"/>
      <c r="J51" s="652"/>
      <c r="K51" s="652"/>
      <c r="L51" s="652"/>
      <c r="M51" s="652"/>
      <c r="N51" s="652"/>
      <c r="O51" s="652"/>
      <c r="P51" s="652"/>
      <c r="Q51" s="652"/>
      <c r="R51" s="652"/>
      <c r="S51" s="652"/>
      <c r="T51" s="652"/>
      <c r="U51" s="652"/>
      <c r="V51" s="652"/>
      <c r="W51" s="652"/>
      <c r="X51" s="652"/>
      <c r="Y51" s="652"/>
      <c r="Z51" s="652"/>
      <c r="AA51" s="652"/>
      <c r="AB51" s="652"/>
      <c r="AC51" s="652"/>
      <c r="AD51" s="652"/>
      <c r="AE51" s="652"/>
      <c r="AF51" s="652"/>
      <c r="AG51" s="652"/>
      <c r="AH51" s="652"/>
      <c r="AI51" s="652"/>
      <c r="AJ51" s="652"/>
      <c r="AK51" s="652"/>
      <c r="AL51" s="652"/>
      <c r="AM51" s="652"/>
      <c r="AN51" s="675"/>
      <c r="AO51" s="674"/>
      <c r="AP51" s="550"/>
      <c r="AQ51" s="550"/>
      <c r="AR51" s="550"/>
      <c r="AS51" s="550"/>
      <c r="AT51" s="550"/>
      <c r="AU51" s="550"/>
      <c r="AV51" s="550"/>
      <c r="AW51" s="550"/>
      <c r="AX51" s="550"/>
      <c r="AY51" s="550"/>
      <c r="AZ51" s="550"/>
      <c r="BA51" s="550"/>
      <c r="BB51" s="550"/>
      <c r="BC51" s="13"/>
      <c r="BD51" s="13"/>
      <c r="BE51" s="32"/>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row>
    <row r="52" spans="1:128" ht="9" customHeight="1" x14ac:dyDescent="0.15">
      <c r="A52" s="18"/>
      <c r="H52" s="31"/>
      <c r="AM52" s="22"/>
      <c r="AN52" s="65"/>
      <c r="AO52" s="18"/>
      <c r="AP52" s="13"/>
      <c r="AQ52" s="13"/>
      <c r="AR52" s="13"/>
      <c r="AS52" s="13"/>
      <c r="AT52" s="13"/>
      <c r="AU52" s="13"/>
      <c r="AV52" s="13"/>
      <c r="AW52" s="13"/>
      <c r="AX52" s="13"/>
      <c r="AY52" s="13"/>
      <c r="AZ52" s="13"/>
      <c r="BA52" s="13"/>
      <c r="BB52" s="13"/>
      <c r="BC52" s="13"/>
      <c r="BD52" s="13"/>
      <c r="BE52" s="32"/>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row>
    <row r="53" spans="1:128" ht="9" customHeight="1" thickBot="1" x14ac:dyDescent="0.2">
      <c r="A53" s="18"/>
      <c r="B53" s="20"/>
      <c r="C53" s="30"/>
      <c r="BB53" s="30"/>
      <c r="BC53" s="31"/>
      <c r="BD53" s="13"/>
      <c r="BE53" s="32"/>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row>
    <row r="54" spans="1:128" ht="9" customHeight="1" thickTop="1" x14ac:dyDescent="0.15">
      <c r="A54" s="18"/>
      <c r="B54" s="66"/>
      <c r="C54" s="13"/>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8"/>
      <c r="BC54" s="32"/>
      <c r="BD54" s="13"/>
      <c r="BE54" s="32"/>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row>
    <row r="55" spans="1:128" ht="10.5" customHeight="1" x14ac:dyDescent="0.15">
      <c r="A55" s="18"/>
      <c r="B55" s="66"/>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34"/>
      <c r="BC55" s="32"/>
      <c r="BD55" s="18"/>
      <c r="BE55" s="32"/>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row>
    <row r="56" spans="1:128" ht="22.5" customHeight="1" x14ac:dyDescent="0.15">
      <c r="A56" s="18"/>
      <c r="B56" s="66"/>
      <c r="C56" s="13"/>
      <c r="D56" s="13"/>
      <c r="E56" s="13"/>
      <c r="F56" s="13"/>
      <c r="G56" s="13"/>
      <c r="H56" s="13"/>
      <c r="I56" s="13"/>
      <c r="J56" s="13"/>
      <c r="K56" s="13"/>
      <c r="L56" s="13"/>
      <c r="M56" s="13"/>
      <c r="N56" s="650"/>
      <c r="O56" s="650"/>
      <c r="P56" s="650"/>
      <c r="Q56" s="650"/>
      <c r="R56" s="650"/>
      <c r="S56" s="650"/>
      <c r="T56" s="650"/>
      <c r="U56" s="650"/>
      <c r="V56" s="650"/>
      <c r="W56" s="650"/>
      <c r="X56" s="650"/>
      <c r="Y56" s="650"/>
      <c r="Z56" s="650"/>
      <c r="AA56" s="650"/>
      <c r="AB56" s="650"/>
      <c r="AC56" s="650"/>
      <c r="AD56" s="650"/>
      <c r="AE56" s="650"/>
      <c r="AF56" s="650"/>
      <c r="AG56" s="650"/>
      <c r="AH56" s="650"/>
      <c r="AI56" s="650"/>
      <c r="AJ56" s="650"/>
      <c r="AK56" s="650"/>
      <c r="AL56" s="650"/>
      <c r="AM56" s="650"/>
      <c r="AN56" s="650"/>
      <c r="AO56" s="650"/>
      <c r="AP56" s="650"/>
      <c r="AQ56" s="650"/>
      <c r="AR56" s="650"/>
      <c r="AS56" s="650"/>
      <c r="AT56" s="650"/>
      <c r="AU56" s="650"/>
      <c r="AV56" s="650"/>
      <c r="AW56" s="650"/>
      <c r="AX56" s="650"/>
      <c r="AY56" s="650"/>
      <c r="AZ56" s="650"/>
      <c r="BA56" s="650"/>
      <c r="BB56" s="34"/>
      <c r="BC56" s="32"/>
      <c r="BD56" s="18"/>
      <c r="BE56" s="32"/>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row>
    <row r="57" spans="1:128" ht="9" customHeight="1" x14ac:dyDescent="0.15">
      <c r="A57" s="18"/>
      <c r="B57" s="66"/>
      <c r="C57" s="13"/>
      <c r="D57" s="13"/>
      <c r="E57" s="13"/>
      <c r="F57" s="13"/>
      <c r="G57" s="13"/>
      <c r="H57" s="13"/>
      <c r="I57" s="13"/>
      <c r="J57" s="13"/>
      <c r="K57" s="13"/>
      <c r="L57" s="13"/>
      <c r="M57" s="13"/>
      <c r="N57" s="650"/>
      <c r="O57" s="650"/>
      <c r="P57" s="650"/>
      <c r="Q57" s="650"/>
      <c r="R57" s="650"/>
      <c r="S57" s="650"/>
      <c r="T57" s="650"/>
      <c r="U57" s="650"/>
      <c r="V57" s="650"/>
      <c r="W57" s="650"/>
      <c r="X57" s="650"/>
      <c r="Y57" s="650"/>
      <c r="Z57" s="650"/>
      <c r="AA57" s="650"/>
      <c r="AB57" s="650"/>
      <c r="AC57" s="650"/>
      <c r="AD57" s="650"/>
      <c r="AE57" s="650"/>
      <c r="AF57" s="650"/>
      <c r="AG57" s="650"/>
      <c r="AH57" s="650"/>
      <c r="AI57" s="650"/>
      <c r="AJ57" s="650"/>
      <c r="AK57" s="650"/>
      <c r="AL57" s="650"/>
      <c r="AM57" s="650"/>
      <c r="AN57" s="650"/>
      <c r="AO57" s="650"/>
      <c r="AP57" s="650"/>
      <c r="AQ57" s="650"/>
      <c r="AR57" s="650"/>
      <c r="AS57" s="650"/>
      <c r="AT57" s="650"/>
      <c r="AU57" s="650"/>
      <c r="AV57" s="650"/>
      <c r="AW57" s="650"/>
      <c r="AX57" s="650"/>
      <c r="AY57" s="650"/>
      <c r="AZ57" s="650"/>
      <c r="BA57" s="650"/>
      <c r="BB57" s="34"/>
      <c r="BC57" s="32"/>
      <c r="BD57" s="18"/>
      <c r="BE57" s="32"/>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row>
    <row r="58" spans="1:128" ht="9" customHeight="1" x14ac:dyDescent="0.15">
      <c r="A58" s="18"/>
      <c r="B58" s="66"/>
      <c r="C58" s="13"/>
      <c r="D58" s="13"/>
      <c r="E58" s="13"/>
      <c r="F58" s="13"/>
      <c r="G58" s="13"/>
      <c r="H58" s="13"/>
      <c r="I58" s="13"/>
      <c r="J58" s="13"/>
      <c r="K58" s="13"/>
      <c r="L58" s="13"/>
      <c r="M58" s="13"/>
      <c r="N58" s="650"/>
      <c r="O58" s="650"/>
      <c r="P58" s="650"/>
      <c r="Q58" s="650"/>
      <c r="R58" s="650"/>
      <c r="S58" s="650"/>
      <c r="T58" s="650"/>
      <c r="U58" s="650"/>
      <c r="V58" s="650"/>
      <c r="W58" s="650"/>
      <c r="X58" s="650"/>
      <c r="Y58" s="650"/>
      <c r="Z58" s="650"/>
      <c r="AA58" s="650"/>
      <c r="AB58" s="650"/>
      <c r="AC58" s="650"/>
      <c r="AD58" s="650"/>
      <c r="AE58" s="650"/>
      <c r="AF58" s="650"/>
      <c r="AG58" s="650"/>
      <c r="AH58" s="650"/>
      <c r="AI58" s="650"/>
      <c r="AJ58" s="650"/>
      <c r="AK58" s="650"/>
      <c r="AL58" s="650"/>
      <c r="AM58" s="650"/>
      <c r="AN58" s="650"/>
      <c r="AO58" s="650"/>
      <c r="AP58" s="650"/>
      <c r="AQ58" s="650"/>
      <c r="AR58" s="650"/>
      <c r="AS58" s="650"/>
      <c r="AT58" s="650"/>
      <c r="AU58" s="650"/>
      <c r="AV58" s="650"/>
      <c r="AW58" s="650"/>
      <c r="AX58" s="650"/>
      <c r="AY58" s="650"/>
      <c r="AZ58" s="650"/>
      <c r="BA58" s="650"/>
      <c r="BB58" s="34"/>
      <c r="BC58" s="32"/>
      <c r="BD58" s="18"/>
      <c r="BE58" s="32"/>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row>
    <row r="59" spans="1:128" ht="9" customHeight="1" x14ac:dyDescent="0.15">
      <c r="A59" s="18"/>
      <c r="B59" s="66"/>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34"/>
      <c r="BC59" s="32"/>
      <c r="BD59" s="18"/>
      <c r="BE59" s="32"/>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row>
    <row r="60" spans="1:128" ht="9" customHeight="1" x14ac:dyDescent="0.15">
      <c r="A60" s="18"/>
      <c r="B60" s="66"/>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34"/>
      <c r="BC60" s="32"/>
      <c r="BD60" s="18"/>
      <c r="BE60" s="32"/>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row>
    <row r="61" spans="1:128" ht="12" customHeight="1" x14ac:dyDescent="0.15">
      <c r="A61" s="18"/>
      <c r="B61" s="66"/>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34"/>
      <c r="BC61" s="32"/>
      <c r="BD61" s="18"/>
      <c r="BE61" s="32"/>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row>
    <row r="62" spans="1:128" ht="19.5" customHeight="1" x14ac:dyDescent="0.15">
      <c r="A62" s="18"/>
      <c r="B62" s="66"/>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34"/>
      <c r="BC62" s="32"/>
      <c r="BD62" s="18"/>
      <c r="BE62" s="32"/>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row>
    <row r="63" spans="1:128" ht="18" customHeight="1" x14ac:dyDescent="0.15">
      <c r="A63" s="18"/>
      <c r="B63" s="66"/>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34"/>
      <c r="BC63" s="32"/>
      <c r="BD63" s="18"/>
      <c r="BE63" s="32"/>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row>
    <row r="64" spans="1:128" ht="14.25" customHeight="1" x14ac:dyDescent="0.15">
      <c r="A64" s="18"/>
      <c r="B64" s="66"/>
      <c r="C64" s="13"/>
      <c r="D64" s="13"/>
      <c r="E64" s="13"/>
      <c r="F64" s="13"/>
      <c r="G64" s="601"/>
      <c r="H64" s="601"/>
      <c r="I64" s="601"/>
      <c r="J64" s="601"/>
      <c r="K64" s="601"/>
      <c r="L64" s="601"/>
      <c r="M64" s="601"/>
      <c r="N64" s="601"/>
      <c r="O64" s="601"/>
      <c r="P64" s="601"/>
      <c r="Q64" s="601"/>
      <c r="R64" s="601"/>
      <c r="S64" s="601"/>
      <c r="T64" s="601"/>
      <c r="U64" s="601"/>
      <c r="V64" s="601"/>
      <c r="W64" s="601"/>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34"/>
      <c r="BC64" s="32"/>
      <c r="BD64" s="18"/>
      <c r="BE64" s="32"/>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row>
    <row r="65" spans="1:128" ht="9" customHeight="1" x14ac:dyDescent="0.15">
      <c r="A65" s="18"/>
      <c r="B65" s="66"/>
      <c r="C65" s="13"/>
      <c r="D65" s="13"/>
      <c r="E65" s="13"/>
      <c r="F65" s="13"/>
      <c r="G65" s="13"/>
      <c r="H65" s="13"/>
      <c r="I65" s="13"/>
      <c r="J65" s="13"/>
      <c r="K65" s="649"/>
      <c r="L65" s="649"/>
      <c r="M65" s="649"/>
      <c r="N65" s="649"/>
      <c r="O65" s="649"/>
      <c r="P65" s="649"/>
      <c r="Q65" s="649"/>
      <c r="R65" s="649"/>
      <c r="S65" s="649"/>
      <c r="T65" s="649"/>
      <c r="U65" s="649"/>
      <c r="V65" s="649"/>
      <c r="W65" s="649"/>
      <c r="X65" s="649"/>
      <c r="Y65" s="649"/>
      <c r="Z65" s="649"/>
      <c r="AA65" s="649"/>
      <c r="AB65" s="649"/>
      <c r="AC65" s="649"/>
      <c r="AD65" s="649"/>
      <c r="AE65" s="649"/>
      <c r="AF65" s="649"/>
      <c r="AG65" s="649"/>
      <c r="AH65" s="649"/>
      <c r="AI65" s="649"/>
      <c r="AJ65" s="649"/>
      <c r="AK65" s="649"/>
      <c r="AL65" s="649"/>
      <c r="AM65" s="69"/>
      <c r="AN65" s="13"/>
      <c r="AO65" s="13"/>
      <c r="AP65" s="13"/>
      <c r="AQ65" s="13"/>
      <c r="AR65" s="13"/>
      <c r="AS65" s="13"/>
      <c r="AT65" s="13"/>
      <c r="AU65" s="13"/>
      <c r="AV65" s="13"/>
      <c r="AW65" s="13"/>
      <c r="AX65" s="13"/>
      <c r="AY65" s="13"/>
      <c r="AZ65" s="13"/>
      <c r="BA65" s="13"/>
      <c r="BB65" s="34"/>
      <c r="BC65" s="32"/>
      <c r="BD65" s="18"/>
      <c r="BE65" s="32"/>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row>
    <row r="66" spans="1:128" ht="9" customHeight="1" x14ac:dyDescent="0.15">
      <c r="A66" s="18"/>
      <c r="B66" s="66"/>
      <c r="C66" s="13"/>
      <c r="D66" s="13"/>
      <c r="E66" s="13"/>
      <c r="F66" s="13"/>
      <c r="G66" s="13"/>
      <c r="H66" s="13"/>
      <c r="I66" s="13"/>
      <c r="J66" s="13"/>
      <c r="K66" s="649"/>
      <c r="L66" s="649"/>
      <c r="M66" s="649"/>
      <c r="N66" s="649"/>
      <c r="O66" s="649"/>
      <c r="P66" s="649"/>
      <c r="Q66" s="649"/>
      <c r="R66" s="649"/>
      <c r="S66" s="649"/>
      <c r="T66" s="649"/>
      <c r="U66" s="649"/>
      <c r="V66" s="649"/>
      <c r="W66" s="649"/>
      <c r="X66" s="649"/>
      <c r="Y66" s="649"/>
      <c r="Z66" s="649"/>
      <c r="AA66" s="649"/>
      <c r="AB66" s="649"/>
      <c r="AC66" s="649"/>
      <c r="AD66" s="649"/>
      <c r="AE66" s="649"/>
      <c r="AF66" s="649"/>
      <c r="AG66" s="649"/>
      <c r="AH66" s="649"/>
      <c r="AI66" s="649"/>
      <c r="AJ66" s="649"/>
      <c r="AK66" s="649"/>
      <c r="AL66" s="649"/>
      <c r="AM66" s="69"/>
      <c r="AN66" s="13"/>
      <c r="AO66" s="13"/>
      <c r="AP66" s="13"/>
      <c r="AQ66" s="13"/>
      <c r="AR66" s="13"/>
      <c r="AS66" s="13"/>
      <c r="AT66" s="13"/>
      <c r="AU66" s="13"/>
      <c r="AV66" s="13"/>
      <c r="AW66" s="13"/>
      <c r="AX66" s="13"/>
      <c r="AY66" s="13"/>
      <c r="AZ66" s="13"/>
      <c r="BA66" s="13"/>
      <c r="BB66" s="34"/>
      <c r="BC66" s="32"/>
      <c r="BD66" s="18"/>
      <c r="BE66" s="32"/>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row>
    <row r="67" spans="1:128" ht="9" customHeight="1" x14ac:dyDescent="0.15">
      <c r="A67" s="18"/>
      <c r="B67" s="66"/>
      <c r="C67" s="13"/>
      <c r="D67" s="13"/>
      <c r="E67" s="13"/>
      <c r="F67" s="13"/>
      <c r="G67" s="13"/>
      <c r="H67" s="13"/>
      <c r="I67" s="13"/>
      <c r="J67" s="13"/>
      <c r="K67" s="650"/>
      <c r="L67" s="650"/>
      <c r="M67" s="650"/>
      <c r="N67" s="650"/>
      <c r="O67" s="650"/>
      <c r="P67" s="650"/>
      <c r="Q67" s="650"/>
      <c r="R67" s="650"/>
      <c r="S67" s="650"/>
      <c r="T67" s="650"/>
      <c r="U67" s="650"/>
      <c r="V67" s="650"/>
      <c r="W67" s="650"/>
      <c r="X67" s="650"/>
      <c r="Y67" s="650"/>
      <c r="Z67" s="650"/>
      <c r="AA67" s="650"/>
      <c r="AB67" s="650"/>
      <c r="AC67" s="650"/>
      <c r="AD67" s="650"/>
      <c r="AE67" s="650"/>
      <c r="AF67" s="650"/>
      <c r="AG67" s="650"/>
      <c r="AH67" s="650"/>
      <c r="AI67" s="650"/>
      <c r="AJ67" s="650"/>
      <c r="AK67" s="650"/>
      <c r="AL67" s="650"/>
      <c r="AM67" s="650"/>
      <c r="AN67" s="13"/>
      <c r="AO67" s="13"/>
      <c r="AP67" s="13"/>
      <c r="AQ67" s="13"/>
      <c r="AR67" s="13"/>
      <c r="AS67" s="13"/>
      <c r="AT67" s="13"/>
      <c r="AU67" s="13"/>
      <c r="AV67" s="13"/>
      <c r="AW67" s="13"/>
      <c r="AX67" s="13"/>
      <c r="AY67" s="13"/>
      <c r="AZ67" s="13"/>
      <c r="BA67" s="13"/>
      <c r="BB67" s="34"/>
      <c r="BC67" s="32"/>
      <c r="BD67" s="18"/>
      <c r="BE67" s="32"/>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row>
    <row r="68" spans="1:128" ht="9" customHeight="1" x14ac:dyDescent="0.15">
      <c r="A68" s="18"/>
      <c r="B68" s="66"/>
      <c r="C68" s="13"/>
      <c r="D68" s="13"/>
      <c r="E68" s="13"/>
      <c r="F68" s="13"/>
      <c r="G68" s="13"/>
      <c r="H68" s="13"/>
      <c r="I68" s="13"/>
      <c r="J68" s="13"/>
      <c r="K68" s="650"/>
      <c r="L68" s="650"/>
      <c r="M68" s="650"/>
      <c r="N68" s="650"/>
      <c r="O68" s="650"/>
      <c r="P68" s="650"/>
      <c r="Q68" s="650"/>
      <c r="R68" s="650"/>
      <c r="S68" s="650"/>
      <c r="T68" s="650"/>
      <c r="U68" s="650"/>
      <c r="V68" s="650"/>
      <c r="W68" s="650"/>
      <c r="X68" s="650"/>
      <c r="Y68" s="650"/>
      <c r="Z68" s="650"/>
      <c r="AA68" s="650"/>
      <c r="AB68" s="650"/>
      <c r="AC68" s="650"/>
      <c r="AD68" s="650"/>
      <c r="AE68" s="650"/>
      <c r="AF68" s="650"/>
      <c r="AG68" s="650"/>
      <c r="AH68" s="650"/>
      <c r="AI68" s="650"/>
      <c r="AJ68" s="650"/>
      <c r="AK68" s="650"/>
      <c r="AL68" s="650"/>
      <c r="AM68" s="650"/>
      <c r="AN68" s="13"/>
      <c r="AO68" s="13"/>
      <c r="AP68" s="13"/>
      <c r="AQ68" s="13"/>
      <c r="AR68" s="13"/>
      <c r="AS68" s="13"/>
      <c r="AT68" s="13"/>
      <c r="AU68" s="13"/>
      <c r="AV68" s="13"/>
      <c r="AW68" s="13"/>
      <c r="AX68" s="13"/>
      <c r="AY68" s="13"/>
      <c r="AZ68" s="13"/>
      <c r="BA68" s="13"/>
      <c r="BB68" s="34"/>
      <c r="BC68" s="32"/>
      <c r="BD68" s="18"/>
      <c r="BE68" s="32"/>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row>
    <row r="69" spans="1:128" ht="9" customHeight="1" x14ac:dyDescent="0.15">
      <c r="A69" s="18"/>
      <c r="B69" s="66"/>
      <c r="C69" s="13"/>
      <c r="D69" s="13"/>
      <c r="E69" s="13"/>
      <c r="F69" s="13"/>
      <c r="G69" s="13"/>
      <c r="H69" s="13"/>
      <c r="I69" s="13"/>
      <c r="J69" s="13"/>
      <c r="K69" s="650"/>
      <c r="L69" s="650"/>
      <c r="M69" s="650"/>
      <c r="N69" s="650"/>
      <c r="O69" s="650"/>
      <c r="P69" s="650"/>
      <c r="Q69" s="650"/>
      <c r="R69" s="650"/>
      <c r="S69" s="650"/>
      <c r="T69" s="650"/>
      <c r="U69" s="650"/>
      <c r="V69" s="650"/>
      <c r="W69" s="650"/>
      <c r="X69" s="650"/>
      <c r="Y69" s="650"/>
      <c r="Z69" s="650"/>
      <c r="AA69" s="650"/>
      <c r="AB69" s="650"/>
      <c r="AC69" s="650"/>
      <c r="AD69" s="650"/>
      <c r="AE69" s="650"/>
      <c r="AF69" s="650"/>
      <c r="AG69" s="650"/>
      <c r="AH69" s="650"/>
      <c r="AI69" s="650"/>
      <c r="AJ69" s="650"/>
      <c r="AK69" s="650"/>
      <c r="AL69" s="650"/>
      <c r="AM69" s="650"/>
      <c r="AN69" s="13"/>
      <c r="AO69" s="13"/>
      <c r="AP69" s="13"/>
      <c r="AQ69" s="13"/>
      <c r="AR69" s="13"/>
      <c r="AS69" s="13"/>
      <c r="AT69" s="13"/>
      <c r="AU69" s="13"/>
      <c r="AV69" s="13"/>
      <c r="AW69" s="13"/>
      <c r="AX69" s="13"/>
      <c r="AY69" s="13"/>
      <c r="AZ69" s="13"/>
      <c r="BA69" s="13"/>
      <c r="BB69" s="34"/>
      <c r="BC69" s="32"/>
      <c r="BD69" s="18"/>
      <c r="BE69" s="32"/>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row>
    <row r="70" spans="1:128" ht="9" customHeight="1" thickBot="1" x14ac:dyDescent="0.2">
      <c r="A70" s="18"/>
      <c r="B70" s="6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7"/>
      <c r="BC70" s="32"/>
      <c r="BD70" s="18"/>
      <c r="BE70" s="32"/>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row>
    <row r="71" spans="1:128" ht="33" customHeight="1" thickTop="1" x14ac:dyDescent="0.15">
      <c r="A71" s="18"/>
      <c r="B71" s="20"/>
      <c r="AZ71" s="13"/>
      <c r="BA71" s="13"/>
      <c r="BB71" s="13"/>
      <c r="BC71" s="32"/>
      <c r="BD71" s="18"/>
      <c r="BE71" s="32"/>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row>
    <row r="72" spans="1:128" ht="9" customHeight="1" thickBot="1" x14ac:dyDescent="0.2">
      <c r="A72" s="18"/>
      <c r="B72" s="18"/>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32"/>
      <c r="BD72" s="18"/>
      <c r="BE72" s="32"/>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row>
    <row r="73" spans="1:128" ht="9" customHeight="1" thickTop="1" x14ac:dyDescent="0.15">
      <c r="A73" s="18"/>
      <c r="B73" s="16"/>
      <c r="C73" s="17"/>
      <c r="D73" s="17"/>
      <c r="E73" s="17"/>
      <c r="F73" s="17"/>
      <c r="G73" s="17"/>
      <c r="H73" s="17"/>
      <c r="I73" s="17"/>
      <c r="J73" s="17"/>
      <c r="K73" s="17"/>
      <c r="L73" s="17"/>
      <c r="M73" s="17"/>
      <c r="N73" s="17"/>
      <c r="O73" s="17"/>
      <c r="P73" s="17"/>
      <c r="Q73" s="17"/>
      <c r="R73" s="17"/>
      <c r="S73" s="17"/>
      <c r="T73" s="17"/>
      <c r="U73" s="17"/>
      <c r="V73" s="16"/>
      <c r="W73" s="17"/>
      <c r="X73" s="17"/>
      <c r="Y73" s="17"/>
      <c r="Z73" s="17"/>
      <c r="AA73" s="17"/>
      <c r="AB73" s="17"/>
      <c r="AC73" s="17"/>
      <c r="AD73" s="17"/>
      <c r="AE73" s="17"/>
      <c r="AF73" s="17"/>
      <c r="AG73" s="17"/>
      <c r="AH73" s="17"/>
      <c r="AI73" s="17"/>
      <c r="AJ73" s="17"/>
      <c r="AK73" s="17"/>
      <c r="AL73" s="17"/>
      <c r="AM73" s="17"/>
      <c r="AN73" s="17"/>
      <c r="AO73" s="17"/>
      <c r="AP73" s="16"/>
      <c r="AQ73" s="17"/>
      <c r="AR73" s="17"/>
      <c r="AS73" s="17"/>
      <c r="AT73" s="17"/>
      <c r="AU73" s="17"/>
      <c r="AV73" s="17"/>
      <c r="AW73" s="70"/>
      <c r="AX73" s="67"/>
      <c r="AY73" s="67"/>
      <c r="AZ73" s="67"/>
      <c r="BA73" s="67"/>
      <c r="BB73" s="67"/>
      <c r="BC73" s="68"/>
      <c r="BD73" s="13"/>
      <c r="BE73" s="32"/>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row>
    <row r="74" spans="1:128" ht="9" customHeight="1" x14ac:dyDescent="0.15">
      <c r="A74" s="71"/>
      <c r="B74" s="40"/>
      <c r="C74" s="19"/>
      <c r="D74" s="19"/>
      <c r="E74" s="19"/>
      <c r="F74" s="19"/>
      <c r="G74" s="19"/>
      <c r="H74" s="19"/>
      <c r="I74" s="19"/>
      <c r="J74" s="19"/>
      <c r="K74" s="19"/>
      <c r="L74" s="19"/>
      <c r="M74" s="19"/>
      <c r="N74" s="19"/>
      <c r="O74" s="19"/>
      <c r="P74" s="19"/>
      <c r="Q74" s="19"/>
      <c r="R74" s="19"/>
      <c r="S74" s="19"/>
      <c r="T74" s="19"/>
      <c r="U74" s="19"/>
      <c r="V74" s="40"/>
      <c r="W74" s="19"/>
      <c r="X74" s="19"/>
      <c r="Y74" s="19"/>
      <c r="Z74" s="19"/>
      <c r="AA74" s="19"/>
      <c r="AB74" s="19"/>
      <c r="AC74" s="19"/>
      <c r="AD74" s="19"/>
      <c r="AE74" s="19"/>
      <c r="AF74" s="19"/>
      <c r="AG74" s="19"/>
      <c r="AH74" s="19"/>
      <c r="AI74" s="19"/>
      <c r="AJ74" s="19"/>
      <c r="AK74" s="19"/>
      <c r="AL74" s="19"/>
      <c r="AM74" s="19"/>
      <c r="AN74" s="19"/>
      <c r="AO74" s="19"/>
      <c r="AP74" s="40"/>
      <c r="AQ74" s="19"/>
      <c r="AR74" s="19"/>
      <c r="AS74" s="19"/>
      <c r="AT74" s="19"/>
      <c r="AU74" s="19"/>
      <c r="AV74" s="19"/>
      <c r="AW74" s="72"/>
      <c r="AX74" s="19"/>
      <c r="AY74" s="19"/>
      <c r="AZ74" s="19"/>
      <c r="BA74" s="19"/>
      <c r="BB74" s="19"/>
      <c r="BC74" s="73"/>
      <c r="BD74" s="13"/>
      <c r="BE74" s="32"/>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row>
    <row r="75" spans="1:128" ht="9" customHeight="1" x14ac:dyDescent="0.15">
      <c r="A75" s="71"/>
      <c r="B75" s="16"/>
      <c r="C75" s="17"/>
      <c r="D75" s="17"/>
      <c r="E75" s="17"/>
      <c r="F75" s="17"/>
      <c r="G75" s="17"/>
      <c r="H75" s="17"/>
      <c r="I75" s="17"/>
      <c r="J75" s="17"/>
      <c r="K75" s="17"/>
      <c r="L75" s="17"/>
      <c r="M75" s="17"/>
      <c r="N75" s="17"/>
      <c r="O75" s="17"/>
      <c r="P75" s="17"/>
      <c r="Q75" s="17"/>
      <c r="R75" s="17"/>
      <c r="S75" s="17"/>
      <c r="T75" s="17"/>
      <c r="U75" s="17"/>
      <c r="V75" s="16"/>
      <c r="W75" s="17"/>
      <c r="X75" s="17"/>
      <c r="Y75" s="17"/>
      <c r="Z75" s="17"/>
      <c r="AA75" s="17"/>
      <c r="AB75" s="17"/>
      <c r="AC75" s="17"/>
      <c r="AD75" s="17"/>
      <c r="AE75" s="17"/>
      <c r="AF75" s="17"/>
      <c r="AG75" s="17"/>
      <c r="AH75" s="17"/>
      <c r="AI75" s="17"/>
      <c r="AJ75" s="17"/>
      <c r="AK75" s="17"/>
      <c r="AL75" s="17"/>
      <c r="AM75" s="17"/>
      <c r="AN75" s="17"/>
      <c r="AO75" s="17"/>
      <c r="AP75" s="16"/>
      <c r="AQ75" s="17"/>
      <c r="AR75" s="17"/>
      <c r="AS75" s="17"/>
      <c r="AT75" s="17"/>
      <c r="AU75" s="17"/>
      <c r="AV75" s="13"/>
      <c r="AW75" s="33"/>
      <c r="AX75" s="13"/>
      <c r="AY75" s="13"/>
      <c r="AZ75" s="13"/>
      <c r="BA75" s="13"/>
      <c r="BB75" s="13"/>
      <c r="BC75" s="34"/>
      <c r="BD75" s="13"/>
      <c r="BE75" s="32"/>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row>
    <row r="76" spans="1:128" ht="9" customHeight="1" x14ac:dyDescent="0.15">
      <c r="A76" s="71"/>
      <c r="B76" s="18"/>
      <c r="C76" s="13"/>
      <c r="D76" s="13"/>
      <c r="E76" s="13"/>
      <c r="F76" s="13"/>
      <c r="G76" s="13"/>
      <c r="H76" s="13"/>
      <c r="I76" s="13"/>
      <c r="J76" s="13"/>
      <c r="K76" s="13"/>
      <c r="L76" s="13"/>
      <c r="M76" s="13"/>
      <c r="N76" s="13"/>
      <c r="O76" s="13"/>
      <c r="P76" s="13"/>
      <c r="Q76" s="13"/>
      <c r="R76" s="13"/>
      <c r="S76" s="13"/>
      <c r="T76" s="13"/>
      <c r="U76" s="13"/>
      <c r="V76" s="18"/>
      <c r="W76" s="13"/>
      <c r="X76" s="13"/>
      <c r="Y76" s="13"/>
      <c r="Z76" s="13"/>
      <c r="AA76" s="13"/>
      <c r="AB76" s="13"/>
      <c r="AC76" s="13"/>
      <c r="AD76" s="13"/>
      <c r="AE76" s="13"/>
      <c r="AF76" s="13"/>
      <c r="AG76" s="13"/>
      <c r="AH76" s="13"/>
      <c r="AI76" s="13"/>
      <c r="AJ76" s="13"/>
      <c r="AK76" s="13"/>
      <c r="AL76" s="13"/>
      <c r="AM76" s="13"/>
      <c r="AN76" s="13"/>
      <c r="AO76" s="13"/>
      <c r="AP76" s="18"/>
      <c r="AQ76" s="13"/>
      <c r="AR76" s="13"/>
      <c r="AS76" s="13"/>
      <c r="AT76" s="13"/>
      <c r="AU76" s="13"/>
      <c r="AV76" s="13"/>
      <c r="AW76" s="33"/>
      <c r="AX76" s="13"/>
      <c r="AY76" s="13"/>
      <c r="AZ76" s="13"/>
      <c r="BA76" s="13"/>
      <c r="BB76" s="13"/>
      <c r="BC76" s="34"/>
      <c r="BD76" s="13"/>
      <c r="BE76" s="32"/>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row>
    <row r="77" spans="1:128" ht="9" customHeight="1" x14ac:dyDescent="0.15">
      <c r="A77" s="71"/>
      <c r="B77" s="18"/>
      <c r="C77" s="13"/>
      <c r="D77" s="13"/>
      <c r="E77" s="13"/>
      <c r="F77" s="13"/>
      <c r="G77" s="13"/>
      <c r="H77" s="13"/>
      <c r="I77" s="13"/>
      <c r="J77" s="13"/>
      <c r="K77" s="13"/>
      <c r="L77" s="13"/>
      <c r="M77" s="13"/>
      <c r="N77" s="13"/>
      <c r="O77" s="13"/>
      <c r="P77" s="13"/>
      <c r="Q77" s="13"/>
      <c r="R77" s="13"/>
      <c r="S77" s="13"/>
      <c r="T77" s="13"/>
      <c r="U77" s="13"/>
      <c r="V77" s="18"/>
      <c r="W77" s="13"/>
      <c r="X77" s="13"/>
      <c r="Y77" s="13"/>
      <c r="Z77" s="13"/>
      <c r="AA77" s="13"/>
      <c r="AB77" s="13"/>
      <c r="AC77" s="13"/>
      <c r="AD77" s="13"/>
      <c r="AE77" s="13"/>
      <c r="AF77" s="13"/>
      <c r="AG77" s="13"/>
      <c r="AH77" s="13"/>
      <c r="AI77" s="13"/>
      <c r="AJ77" s="13"/>
      <c r="AK77" s="13"/>
      <c r="AL77" s="13"/>
      <c r="AM77" s="13"/>
      <c r="AN77" s="13"/>
      <c r="AO77" s="13"/>
      <c r="AP77" s="18"/>
      <c r="AQ77" s="13"/>
      <c r="AR77" s="13"/>
      <c r="AS77" s="13"/>
      <c r="AT77" s="13"/>
      <c r="AU77" s="13"/>
      <c r="AV77" s="13"/>
      <c r="AW77" s="33"/>
      <c r="AX77" s="13"/>
      <c r="AY77" s="13"/>
      <c r="AZ77" s="13"/>
      <c r="BA77" s="13"/>
      <c r="BB77" s="13"/>
      <c r="BC77" s="34"/>
      <c r="BD77" s="13"/>
      <c r="BE77" s="32"/>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row>
    <row r="78" spans="1:128" ht="5.25" customHeight="1" x14ac:dyDescent="0.15">
      <c r="A78" s="71"/>
      <c r="B78" s="18"/>
      <c r="C78" s="13"/>
      <c r="D78" s="13"/>
      <c r="E78" s="13"/>
      <c r="F78" s="13"/>
      <c r="G78" s="13"/>
      <c r="H78" s="13"/>
      <c r="I78" s="13"/>
      <c r="J78" s="13"/>
      <c r="K78" s="13"/>
      <c r="L78" s="13"/>
      <c r="M78" s="13"/>
      <c r="N78" s="13"/>
      <c r="O78" s="13"/>
      <c r="P78" s="13"/>
      <c r="Q78" s="13"/>
      <c r="R78" s="13"/>
      <c r="S78" s="13"/>
      <c r="T78" s="13"/>
      <c r="U78" s="13"/>
      <c r="V78" s="18"/>
      <c r="W78" s="13"/>
      <c r="X78" s="13"/>
      <c r="Y78" s="13"/>
      <c r="Z78" s="13"/>
      <c r="AA78" s="13"/>
      <c r="AB78" s="13"/>
      <c r="AC78" s="13"/>
      <c r="AD78" s="13"/>
      <c r="AE78" s="13"/>
      <c r="AF78" s="13"/>
      <c r="AG78" s="13"/>
      <c r="AH78" s="13"/>
      <c r="AI78" s="13"/>
      <c r="AJ78" s="13"/>
      <c r="AK78" s="13"/>
      <c r="AL78" s="13"/>
      <c r="AM78" s="13"/>
      <c r="AN78" s="13"/>
      <c r="AO78" s="13"/>
      <c r="AP78" s="18"/>
      <c r="AQ78" s="13"/>
      <c r="AR78" s="13"/>
      <c r="AS78" s="13"/>
      <c r="AT78" s="13"/>
      <c r="AU78" s="13"/>
      <c r="AV78" s="13"/>
      <c r="AW78" s="33"/>
      <c r="AX78" s="13"/>
      <c r="AY78" s="13"/>
      <c r="AZ78" s="13"/>
      <c r="BA78" s="13"/>
      <c r="BB78" s="13"/>
      <c r="BC78" s="34"/>
      <c r="BD78" s="13"/>
      <c r="BE78" s="32"/>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row>
    <row r="79" spans="1:128" ht="9" customHeight="1" thickBot="1" x14ac:dyDescent="0.2">
      <c r="A79" s="71"/>
      <c r="B79" s="40"/>
      <c r="C79" s="19"/>
      <c r="D79" s="19"/>
      <c r="E79" s="19"/>
      <c r="F79" s="19"/>
      <c r="G79" s="19"/>
      <c r="H79" s="19"/>
      <c r="I79" s="19"/>
      <c r="J79" s="19"/>
      <c r="K79" s="19"/>
      <c r="L79" s="19"/>
      <c r="M79" s="19"/>
      <c r="N79" s="19"/>
      <c r="O79" s="19"/>
      <c r="P79" s="19"/>
      <c r="Q79" s="19"/>
      <c r="R79" s="19"/>
      <c r="S79" s="19"/>
      <c r="T79" s="19"/>
      <c r="U79" s="19"/>
      <c r="V79" s="40"/>
      <c r="W79" s="19"/>
      <c r="X79" s="19"/>
      <c r="Y79" s="19"/>
      <c r="Z79" s="19"/>
      <c r="AA79" s="19"/>
      <c r="AB79" s="19"/>
      <c r="AC79" s="19"/>
      <c r="AD79" s="19"/>
      <c r="AE79" s="19"/>
      <c r="AF79" s="19"/>
      <c r="AG79" s="19"/>
      <c r="AH79" s="19"/>
      <c r="AI79" s="19"/>
      <c r="AJ79" s="19"/>
      <c r="AK79" s="19"/>
      <c r="AL79" s="19"/>
      <c r="AM79" s="19"/>
      <c r="AN79" s="19"/>
      <c r="AO79" s="19"/>
      <c r="AP79" s="40"/>
      <c r="AQ79" s="19"/>
      <c r="AR79" s="19"/>
      <c r="AS79" s="19"/>
      <c r="AT79" s="19"/>
      <c r="AU79" s="19"/>
      <c r="AV79" s="19"/>
      <c r="AW79" s="35"/>
      <c r="AX79" s="36"/>
      <c r="AY79" s="36"/>
      <c r="AZ79" s="36"/>
      <c r="BA79" s="36"/>
      <c r="BB79" s="36"/>
      <c r="BC79" s="37"/>
      <c r="BD79" s="13"/>
      <c r="BE79" s="32"/>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row>
    <row r="80" spans="1:128" ht="9" customHeight="1" thickTop="1" x14ac:dyDescent="0.15">
      <c r="A80" s="18"/>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32"/>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row>
    <row r="81" spans="1:128" ht="6" customHeight="1" x14ac:dyDescent="0.15">
      <c r="A81" s="40"/>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59"/>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row>
    <row r="82" spans="1:128" ht="12" customHeight="1" x14ac:dyDescent="0.15">
      <c r="A82" s="13"/>
      <c r="B82" s="13"/>
      <c r="C82" s="13"/>
      <c r="D82" s="13"/>
      <c r="E82" s="13"/>
      <c r="F82" s="13"/>
      <c r="G82" s="13"/>
      <c r="H82" s="13"/>
      <c r="I82" s="15"/>
      <c r="J82" s="13"/>
      <c r="K82" s="13"/>
      <c r="L82" s="13"/>
      <c r="M82" s="13"/>
      <c r="N82" s="13"/>
      <c r="O82" s="13"/>
      <c r="P82" s="13"/>
      <c r="Q82" s="13"/>
      <c r="R82" s="15"/>
      <c r="S82" s="15"/>
      <c r="T82" s="13"/>
      <c r="U82" s="13"/>
      <c r="V82" s="13"/>
      <c r="W82" s="13"/>
      <c r="X82" s="13"/>
      <c r="Y82" s="13"/>
      <c r="Z82" s="13"/>
      <c r="AA82" s="13"/>
      <c r="AB82" s="15"/>
      <c r="AC82" s="15"/>
      <c r="AD82" s="13"/>
      <c r="AE82" s="13"/>
      <c r="AF82" s="13"/>
      <c r="AG82" s="13"/>
      <c r="AH82" s="13"/>
      <c r="AI82" s="13"/>
      <c r="AJ82" s="13"/>
      <c r="AK82" s="13"/>
      <c r="AL82" s="15"/>
      <c r="AM82" s="15"/>
      <c r="AN82" s="13"/>
      <c r="AO82" s="13"/>
      <c r="AP82" s="13"/>
      <c r="AQ82" s="13"/>
      <c r="AR82" s="13"/>
      <c r="AS82" s="13"/>
      <c r="AT82" s="13"/>
      <c r="AU82" s="13"/>
      <c r="AV82" s="15"/>
      <c r="AW82" s="15"/>
      <c r="AX82" s="13"/>
      <c r="AY82" s="13"/>
      <c r="AZ82" s="13"/>
      <c r="BA82" s="13"/>
      <c r="BB82" s="13"/>
      <c r="BC82" s="13"/>
      <c r="BD82" s="13"/>
      <c r="BE82" s="15"/>
      <c r="BF82" s="15"/>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row>
    <row r="83" spans="1:128" ht="12" customHeight="1" x14ac:dyDescent="0.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row>
    <row r="84" spans="1:128" ht="12" customHeight="1" x14ac:dyDescent="0.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row>
    <row r="85" spans="1:128" ht="12" customHeight="1" x14ac:dyDescent="0.1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row>
    <row r="86" spans="1:128" ht="12" customHeight="1" x14ac:dyDescent="0.1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row>
    <row r="87" spans="1:128" ht="12" customHeight="1" x14ac:dyDescent="0.1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row>
    <row r="88" spans="1:128" ht="12" customHeight="1" x14ac:dyDescent="0.1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row>
    <row r="89" spans="1:128" ht="12" customHeight="1" x14ac:dyDescent="0.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row>
    <row r="90" spans="1:128" ht="12" customHeight="1" x14ac:dyDescent="0.1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row>
    <row r="91" spans="1:128" ht="12" customHeight="1" x14ac:dyDescent="0.1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row>
    <row r="92" spans="1:128" ht="12" customHeight="1" x14ac:dyDescent="0.1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row>
    <row r="93" spans="1:128" ht="12" customHeight="1" x14ac:dyDescent="0.1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row>
    <row r="94" spans="1:128" ht="12" customHeight="1" x14ac:dyDescent="0.1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row>
    <row r="95" spans="1:128" ht="12" customHeight="1" x14ac:dyDescent="0.1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row>
    <row r="96" spans="1:128" ht="12" customHeight="1" x14ac:dyDescent="0.1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row>
  </sheetData>
  <mergeCells count="27">
    <mergeCell ref="AU7:BC8"/>
    <mergeCell ref="Y22:BB23"/>
    <mergeCell ref="Y24:AZ25"/>
    <mergeCell ref="BA24:BB25"/>
    <mergeCell ref="S64:U64"/>
    <mergeCell ref="V64:W64"/>
    <mergeCell ref="Y26:BB30"/>
    <mergeCell ref="Y31:BC35"/>
    <mergeCell ref="Y36:BB40"/>
    <mergeCell ref="AO44:BC46"/>
    <mergeCell ref="I48:AN48"/>
    <mergeCell ref="K65:AL66"/>
    <mergeCell ref="K67:AM69"/>
    <mergeCell ref="Y13:BB14"/>
    <mergeCell ref="Y15:BB16"/>
    <mergeCell ref="Y17:BB18"/>
    <mergeCell ref="Y19:BB21"/>
    <mergeCell ref="I44:AN45"/>
    <mergeCell ref="I46:AN47"/>
    <mergeCell ref="AO47:BB51"/>
    <mergeCell ref="I49:AN51"/>
    <mergeCell ref="N56:BA56"/>
    <mergeCell ref="N57:BA58"/>
    <mergeCell ref="G64:K64"/>
    <mergeCell ref="L64:M64"/>
    <mergeCell ref="N64:P64"/>
    <mergeCell ref="Q64:R64"/>
  </mergeCells>
  <phoneticPr fontId="1"/>
  <pageMargins left="0.39370078740157483" right="0" top="0.39370078740157483" bottom="0" header="0.23622047244094491" footer="0.19685039370078741"/>
  <pageSetup paperSize="9" orientation="portrait" verticalDpi="96" r:id="rId1"/>
  <headerFooter alignWithMargins="0">
    <oddHeader>&amp;R&amp;8別添７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41</xdr:col>
                    <xdr:colOff>28575</xdr:colOff>
                    <xdr:row>40</xdr:row>
                    <xdr:rowOff>104775</xdr:rowOff>
                  </from>
                  <to>
                    <xdr:col>44</xdr:col>
                    <xdr:colOff>0</xdr:colOff>
                    <xdr:row>43</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11</xdr:col>
                    <xdr:colOff>95250</xdr:colOff>
                    <xdr:row>40</xdr:row>
                    <xdr:rowOff>95250</xdr:rowOff>
                  </from>
                  <to>
                    <xdr:col>14</xdr:col>
                    <xdr:colOff>57150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14999847407452621"/>
  </sheetPr>
  <dimension ref="A1:AY5751"/>
  <sheetViews>
    <sheetView showGridLines="0" zoomScaleNormal="100" workbookViewId="0">
      <pane ySplit="2" topLeftCell="A3" activePane="bottomLeft" state="frozen"/>
      <selection pane="bottomLeft" activeCell="W77" sqref="W77"/>
    </sheetView>
  </sheetViews>
  <sheetFormatPr defaultRowHeight="18.75" x14ac:dyDescent="0.4"/>
  <cols>
    <col min="1" max="1" width="47.125" customWidth="1"/>
    <col min="2" max="2" width="35.375" customWidth="1"/>
    <col min="3" max="3" width="3.125" style="1" customWidth="1"/>
    <col min="4" max="4" width="28.625" style="1" customWidth="1"/>
    <col min="5" max="5" width="28.25" style="1" customWidth="1"/>
    <col min="6" max="6" width="28.625" style="1" customWidth="1"/>
    <col min="7" max="7" width="12.375" style="1" customWidth="1"/>
    <col min="8" max="8" width="3.5" style="1" customWidth="1"/>
    <col min="9" max="10" width="9.25" style="3" bestFit="1" customWidth="1"/>
    <col min="11" max="12" width="50.625" customWidth="1"/>
    <col min="13" max="13" width="50.375" customWidth="1"/>
    <col min="14" max="14" width="20.75" customWidth="1"/>
    <col min="15" max="18" width="19.25" customWidth="1"/>
    <col min="19" max="19" width="9.375" bestFit="1" customWidth="1"/>
    <col min="20" max="20" width="55.875" bestFit="1" customWidth="1"/>
    <col min="21" max="21" width="12.5" customWidth="1"/>
    <col min="22" max="22" width="12.75" customWidth="1"/>
    <col min="23" max="23" width="54.375" customWidth="1"/>
    <col min="24" max="24" width="15.125" bestFit="1" customWidth="1"/>
    <col min="25" max="25" width="11.75" customWidth="1"/>
    <col min="27" max="27" width="18.25" customWidth="1"/>
    <col min="28" max="28" width="47.75" customWidth="1"/>
    <col min="29" max="29" width="39.5" customWidth="1"/>
    <col min="30" max="30" width="3.875" customWidth="1"/>
    <col min="32" max="32" width="11.75" customWidth="1"/>
    <col min="33" max="33" width="32.25" customWidth="1"/>
    <col min="34" max="35" width="38.125" customWidth="1"/>
    <col min="36" max="36" width="44.75" customWidth="1"/>
    <col min="37" max="37" width="43.625" customWidth="1"/>
    <col min="38" max="38" width="35.875" customWidth="1"/>
    <col min="39" max="39" width="25.25" customWidth="1"/>
    <col min="40" max="40" width="23.375" customWidth="1"/>
    <col min="41" max="41" width="45" customWidth="1"/>
    <col min="42" max="42" width="49.625" customWidth="1"/>
    <col min="43" max="43" width="54.375" customWidth="1"/>
    <col min="44" max="44" width="59.375" customWidth="1"/>
    <col min="45" max="45" width="48.375" customWidth="1"/>
    <col min="46" max="46" width="52.375" customWidth="1"/>
    <col min="48" max="49" width="11.125" customWidth="1"/>
    <col min="51" max="51" width="37.5" customWidth="1"/>
  </cols>
  <sheetData>
    <row r="1" spans="1:51" x14ac:dyDescent="0.4">
      <c r="A1" s="358" t="s">
        <v>6135</v>
      </c>
      <c r="B1" s="359"/>
      <c r="D1" s="360" t="s">
        <v>6277</v>
      </c>
      <c r="E1" s="93"/>
      <c r="F1" s="93"/>
      <c r="I1" s="353" t="s">
        <v>57</v>
      </c>
      <c r="J1" s="353"/>
      <c r="K1" s="358" t="s">
        <v>6231</v>
      </c>
      <c r="L1" s="359"/>
      <c r="M1" s="353" t="s">
        <v>6748</v>
      </c>
      <c r="N1" s="353"/>
      <c r="O1" s="353"/>
      <c r="P1" s="353"/>
      <c r="Q1" s="353"/>
      <c r="R1" s="353"/>
      <c r="S1" s="353"/>
      <c r="T1" s="353"/>
      <c r="U1" s="353" t="s">
        <v>6080</v>
      </c>
      <c r="V1" s="353" t="s">
        <v>6081</v>
      </c>
      <c r="W1" s="356" t="s">
        <v>6085</v>
      </c>
      <c r="X1" s="357"/>
      <c r="Y1" s="356" t="s">
        <v>6086</v>
      </c>
      <c r="Z1" s="357"/>
      <c r="AA1" s="78" t="s">
        <v>6459</v>
      </c>
      <c r="AB1" s="79"/>
      <c r="AC1" s="80"/>
      <c r="AE1" s="355" t="s">
        <v>6838</v>
      </c>
      <c r="AF1" s="355"/>
      <c r="AH1" s="169" t="s">
        <v>7134</v>
      </c>
      <c r="AI1" s="170"/>
      <c r="AJ1" s="169" t="s">
        <v>7040</v>
      </c>
      <c r="AK1" s="170"/>
      <c r="AL1" s="170"/>
      <c r="AM1" s="170"/>
      <c r="AN1" s="170"/>
      <c r="AO1" s="170"/>
      <c r="AP1" s="170"/>
      <c r="AQ1" s="170"/>
      <c r="AR1" s="170"/>
      <c r="AS1" s="170"/>
      <c r="AT1" s="171"/>
      <c r="AV1" s="355" t="s">
        <v>7314</v>
      </c>
      <c r="AW1" s="355"/>
      <c r="AY1" s="353" t="s">
        <v>7891</v>
      </c>
    </row>
    <row r="2" spans="1:51" ht="36" x14ac:dyDescent="0.4">
      <c r="A2" s="4" t="s">
        <v>6136</v>
      </c>
      <c r="B2" s="4" t="s">
        <v>6137</v>
      </c>
      <c r="D2" s="361"/>
      <c r="E2" s="94"/>
      <c r="F2" s="94"/>
      <c r="I2" s="353"/>
      <c r="J2" s="353"/>
      <c r="K2" s="4" t="s">
        <v>6136</v>
      </c>
      <c r="L2" s="4" t="s">
        <v>6137</v>
      </c>
      <c r="M2" s="4" t="s">
        <v>6136</v>
      </c>
      <c r="N2" s="4"/>
      <c r="O2" s="4"/>
      <c r="P2" s="4"/>
      <c r="Q2" s="4"/>
      <c r="R2" s="4" t="s">
        <v>6137</v>
      </c>
      <c r="S2" s="4" t="s">
        <v>57</v>
      </c>
      <c r="T2" s="4" t="s">
        <v>6070</v>
      </c>
      <c r="U2" s="354"/>
      <c r="V2" s="354"/>
      <c r="W2" s="356"/>
      <c r="X2" s="357"/>
      <c r="Y2" s="356"/>
      <c r="Z2" s="357"/>
      <c r="AA2" s="122" t="s">
        <v>6444</v>
      </c>
      <c r="AB2" s="4" t="s">
        <v>6442</v>
      </c>
      <c r="AC2" s="4" t="s">
        <v>6443</v>
      </c>
      <c r="AE2" s="4" t="s">
        <v>6839</v>
      </c>
      <c r="AF2" s="4" t="s">
        <v>6442</v>
      </c>
      <c r="AH2" s="122" t="s">
        <v>6136</v>
      </c>
      <c r="AI2" s="122" t="s">
        <v>6137</v>
      </c>
      <c r="AJ2" s="4" t="s">
        <v>7041</v>
      </c>
      <c r="AK2" s="4" t="s">
        <v>7042</v>
      </c>
      <c r="AL2" s="122" t="s">
        <v>7043</v>
      </c>
      <c r="AM2" s="122" t="s">
        <v>7044</v>
      </c>
      <c r="AN2" s="122" t="s">
        <v>7045</v>
      </c>
      <c r="AO2" s="122" t="s">
        <v>7046</v>
      </c>
      <c r="AP2" s="4" t="s">
        <v>7047</v>
      </c>
      <c r="AQ2" s="122" t="s">
        <v>7048</v>
      </c>
      <c r="AR2" s="4" t="s">
        <v>7049</v>
      </c>
      <c r="AS2" s="122" t="s">
        <v>7050</v>
      </c>
      <c r="AT2" s="4" t="s">
        <v>7051</v>
      </c>
      <c r="AV2" s="4" t="s">
        <v>6839</v>
      </c>
      <c r="AW2" s="4" t="s">
        <v>6442</v>
      </c>
      <c r="AY2" s="354"/>
    </row>
    <row r="3" spans="1:51" ht="19.5" thickBot="1" x14ac:dyDescent="0.45">
      <c r="A3" s="177"/>
      <c r="B3" s="177"/>
      <c r="D3" s="78" t="s">
        <v>5824</v>
      </c>
      <c r="E3" s="79"/>
      <c r="F3" s="80"/>
      <c r="I3" s="87">
        <v>1</v>
      </c>
      <c r="J3" s="84" t="s">
        <v>69</v>
      </c>
      <c r="K3" s="84"/>
      <c r="L3" s="84"/>
      <c r="M3" s="84" t="str">
        <f xml:space="preserve"> R3 &amp; " / " &amp; N3 &amp; " Notary Public Office"</f>
        <v>王子公証役場 / Oji Notary Public Office</v>
      </c>
      <c r="N3" s="84" t="str">
        <f>PROPER(O3)</f>
        <v>Oji</v>
      </c>
      <c r="O3" s="84" t="str">
        <f>_xlfn.WEBSERVICE("https://api.excelapi.org/language/hira2roman?input="&amp;_xlfn.ENCODEURL(P3))</f>
        <v>oji</v>
      </c>
      <c r="P3" s="110" t="str">
        <f t="shared" ref="P3:P34" si="0">_xlfn.WEBSERVICE("https://api.excelapi.org/language/kanji2kana?text=" &amp; _xlfn.ENCODEURL(Q3))</f>
        <v>おうじ</v>
      </c>
      <c r="Q3" s="84" t="s">
        <v>6667</v>
      </c>
      <c r="R3" s="84" t="s">
        <v>6747</v>
      </c>
      <c r="S3" s="84" t="s">
        <v>5874</v>
      </c>
      <c r="T3" s="84" t="s">
        <v>5875</v>
      </c>
      <c r="U3" s="84" t="s">
        <v>6267</v>
      </c>
      <c r="V3" s="84" t="s">
        <v>6265</v>
      </c>
      <c r="W3" s="84" t="s">
        <v>6270</v>
      </c>
      <c r="X3" s="84" t="s">
        <v>6082</v>
      </c>
      <c r="Y3" s="84" t="s">
        <v>6274</v>
      </c>
      <c r="Z3" s="123" t="s">
        <v>6087</v>
      </c>
      <c r="AA3" s="84" t="s">
        <v>6445</v>
      </c>
      <c r="AB3" s="84" t="s">
        <v>6665</v>
      </c>
      <c r="AC3" s="84" t="s">
        <v>6458</v>
      </c>
      <c r="AE3" s="86">
        <v>1</v>
      </c>
      <c r="AF3" s="84" t="s">
        <v>6840</v>
      </c>
      <c r="AG3" s="125" t="s">
        <v>7301</v>
      </c>
      <c r="AH3" s="172" t="s">
        <v>7135</v>
      </c>
      <c r="AI3" s="172" t="s">
        <v>7146</v>
      </c>
      <c r="AJ3" s="178"/>
      <c r="AK3" s="179"/>
      <c r="AL3" s="180"/>
      <c r="AM3" s="180"/>
      <c r="AN3" s="180"/>
      <c r="AO3" s="180"/>
      <c r="AP3" s="179"/>
      <c r="AQ3" s="180"/>
      <c r="AR3" s="179"/>
      <c r="AS3" s="180"/>
      <c r="AT3" s="179"/>
      <c r="AV3" s="240">
        <v>1</v>
      </c>
      <c r="AW3" s="241" t="s">
        <v>7304</v>
      </c>
      <c r="AY3" s="84" t="s">
        <v>7892</v>
      </c>
    </row>
    <row r="4" spans="1:51" ht="57" thickBot="1" x14ac:dyDescent="0.45">
      <c r="A4" s="166" t="s">
        <v>6858</v>
      </c>
      <c r="B4" s="168" t="s">
        <v>6949</v>
      </c>
      <c r="D4" s="85" t="s">
        <v>54</v>
      </c>
      <c r="E4" s="85" t="s">
        <v>55</v>
      </c>
      <c r="F4" s="85" t="s">
        <v>56</v>
      </c>
      <c r="I4" s="87">
        <v>2</v>
      </c>
      <c r="J4" s="84" t="s">
        <v>251</v>
      </c>
      <c r="K4" s="84" t="s">
        <v>58</v>
      </c>
      <c r="L4" s="84" t="s">
        <v>7171</v>
      </c>
      <c r="M4" s="84" t="str">
        <f t="shared" ref="M4:M67" si="1" xml:space="preserve"> R4 &amp; " / " &amp; N4 &amp; " Notary Public Office"</f>
        <v>霞ヶ関公証役場 / Kasumigaseki Notary Public Office</v>
      </c>
      <c r="N4" s="84" t="str">
        <f t="shared" ref="N4:N67" si="2">PROPER(O4)</f>
        <v>Kasumigaseki</v>
      </c>
      <c r="O4" s="84" t="str">
        <f t="shared" ref="O4:O67" si="3">_xlfn.WEBSERVICE("https://api.excelapi.org/language/hira2roman?input="&amp;_xlfn.ENCODEURL(P4))</f>
        <v>kasumigaseki</v>
      </c>
      <c r="P4" s="110" t="str">
        <f t="shared" si="0"/>
        <v>かすみがせき</v>
      </c>
      <c r="Q4" s="84" t="s">
        <v>6668</v>
      </c>
      <c r="R4" s="84" t="s">
        <v>5832</v>
      </c>
      <c r="S4" s="84" t="s">
        <v>5834</v>
      </c>
      <c r="T4" s="84" t="s">
        <v>5835</v>
      </c>
      <c r="U4" s="84" t="s">
        <v>6269</v>
      </c>
      <c r="V4" s="84" t="s">
        <v>6266</v>
      </c>
      <c r="W4" s="84" t="s">
        <v>6272</v>
      </c>
      <c r="X4" s="84" t="s">
        <v>6083</v>
      </c>
      <c r="Y4" s="84" t="s">
        <v>6276</v>
      </c>
      <c r="Z4" s="123" t="s">
        <v>6088</v>
      </c>
      <c r="AA4" s="124" t="s">
        <v>6446</v>
      </c>
      <c r="AB4" s="84" t="s">
        <v>6457</v>
      </c>
      <c r="AC4" s="84" t="s">
        <v>6458</v>
      </c>
      <c r="AE4" s="86">
        <v>2</v>
      </c>
      <c r="AF4" s="84" t="s">
        <v>6841</v>
      </c>
      <c r="AG4" s="228"/>
      <c r="AH4" s="239" t="s">
        <v>7136</v>
      </c>
      <c r="AI4" s="172" t="s">
        <v>7147</v>
      </c>
      <c r="AJ4" s="173" t="s">
        <v>7052</v>
      </c>
      <c r="AK4" s="173" t="s">
        <v>7053</v>
      </c>
      <c r="AL4" s="173" t="s">
        <v>7054</v>
      </c>
      <c r="AM4" s="173" t="s">
        <v>7055</v>
      </c>
      <c r="AN4" s="173" t="s">
        <v>7056</v>
      </c>
      <c r="AO4" s="173" t="s">
        <v>7057</v>
      </c>
      <c r="AP4" s="173" t="s">
        <v>7058</v>
      </c>
      <c r="AQ4" s="173" t="s">
        <v>7059</v>
      </c>
      <c r="AR4" s="173" t="s">
        <v>7060</v>
      </c>
      <c r="AS4" s="173" t="s">
        <v>7061</v>
      </c>
      <c r="AT4" s="173" t="s">
        <v>7062</v>
      </c>
      <c r="AV4" s="240">
        <v>2</v>
      </c>
      <c r="AW4" s="241" t="s">
        <v>7305</v>
      </c>
      <c r="AY4" s="84" t="s">
        <v>7893</v>
      </c>
    </row>
    <row r="5" spans="1:51" ht="38.25" thickBot="1" x14ac:dyDescent="0.45">
      <c r="A5" s="166" t="s">
        <v>6859</v>
      </c>
      <c r="B5" s="168" t="s">
        <v>6950</v>
      </c>
      <c r="D5" s="86" t="str">
        <f>_xlfn.WEBSERVICE("https://api.excelapi.org/post/address?zipcode="&amp;入力情報!$G$657&amp;"&amp;parts=1")</f>
        <v>秋田県</v>
      </c>
      <c r="E5" s="86" t="str">
        <f>_xlfn.WEBSERVICE("https://api.excelapi.org/post/address?zipcode="&amp;入力情報!$G$657&amp;"&amp;parts=2")</f>
        <v>仙北市</v>
      </c>
      <c r="F5" s="86" t="str">
        <f>_xlfn.WEBSERVICE("https://api.excelapi.org/post/address?zipcode="&amp;入力情報!$G$657&amp;"&amp;parts=3")</f>
        <v>角館町西長野</v>
      </c>
      <c r="G5" s="134" t="str">
        <f>IF(IFERROR(SEARCH("市",E5,3),0) &gt; 1, LEFT(E5, SEARCH("市",E5,3)), E5)</f>
        <v>仙北市</v>
      </c>
      <c r="I5" s="87">
        <v>3</v>
      </c>
      <c r="J5" s="84" t="s">
        <v>224</v>
      </c>
      <c r="K5" s="84" t="s">
        <v>67</v>
      </c>
      <c r="L5" s="84" t="s">
        <v>68</v>
      </c>
      <c r="M5" s="84" t="str">
        <f t="shared" si="1"/>
        <v>葛飾公証役場 / Katsushika Notary Public Office</v>
      </c>
      <c r="N5" s="84" t="str">
        <f t="shared" si="2"/>
        <v>Katsushika</v>
      </c>
      <c r="O5" s="84" t="str">
        <f t="shared" si="3"/>
        <v>katsushika</v>
      </c>
      <c r="P5" s="110" t="str">
        <f t="shared" si="0"/>
        <v>かつしか</v>
      </c>
      <c r="Q5" s="84" t="s">
        <v>6669</v>
      </c>
      <c r="R5" s="84" t="s">
        <v>5993</v>
      </c>
      <c r="S5" s="84" t="s">
        <v>5880</v>
      </c>
      <c r="T5" s="84" t="s">
        <v>5881</v>
      </c>
      <c r="W5" s="84" t="s">
        <v>6273</v>
      </c>
      <c r="X5" s="84" t="s">
        <v>6084</v>
      </c>
      <c r="AA5" s="124" t="s">
        <v>6447</v>
      </c>
      <c r="AB5" s="84" t="s">
        <v>6457</v>
      </c>
      <c r="AC5" s="84" t="s">
        <v>6458</v>
      </c>
      <c r="AE5" s="86">
        <v>3</v>
      </c>
      <c r="AF5" s="84" t="s">
        <v>6842</v>
      </c>
      <c r="AG5" s="238"/>
      <c r="AH5" s="239" t="s">
        <v>7137</v>
      </c>
      <c r="AI5" s="172" t="s">
        <v>7148</v>
      </c>
      <c r="AJ5" s="174" t="s">
        <v>7063</v>
      </c>
      <c r="AK5" s="174" t="s">
        <v>7064</v>
      </c>
      <c r="AL5" s="174" t="s">
        <v>7065</v>
      </c>
      <c r="AM5" s="174" t="s">
        <v>7066</v>
      </c>
      <c r="AN5" s="175" t="s">
        <v>7067</v>
      </c>
      <c r="AO5" s="174" t="s">
        <v>7068</v>
      </c>
      <c r="AP5" s="174" t="s">
        <v>7069</v>
      </c>
      <c r="AQ5" s="174" t="s">
        <v>7070</v>
      </c>
      <c r="AR5" s="174" t="s">
        <v>7071</v>
      </c>
      <c r="AS5" s="174" t="s">
        <v>7072</v>
      </c>
      <c r="AT5" s="174" t="s">
        <v>7073</v>
      </c>
      <c r="AV5" s="240">
        <v>3</v>
      </c>
      <c r="AW5" s="241" t="s">
        <v>7306</v>
      </c>
    </row>
    <row r="6" spans="1:51" ht="38.25" thickBot="1" x14ac:dyDescent="0.45">
      <c r="A6" s="166" t="s">
        <v>6860</v>
      </c>
      <c r="B6" s="168" t="s">
        <v>6951</v>
      </c>
      <c r="D6" s="86" t="str">
        <f>PROPER(_xlfn.WEBSERVICE("https://api.excelapi.org/language/hira2roman?input="&amp;_xlfn.ENCODEURL($D7)))</f>
        <v>Akitaken</v>
      </c>
      <c r="E6" s="86" t="str">
        <f>PROPER(_xlfn.WEBSERVICE("https://api.excelapi.org/language/hira2roman?input="&amp;_xlfn.ENCODEURL($E7)))</f>
        <v>Sembokushi</v>
      </c>
      <c r="F6" s="86" t="str">
        <f>IF(F7="","",PROPER(_xlfn.WEBSERVICE("https://api.excelapi.org/language/hira2roman?input="&amp;_xlfn.ENCODEURL($F7))))</f>
        <v>Kakunodatemachinishinagano</v>
      </c>
      <c r="G6" s="1" t="s">
        <v>6666</v>
      </c>
      <c r="I6" s="87">
        <v>4</v>
      </c>
      <c r="J6" s="84" t="s">
        <v>225</v>
      </c>
      <c r="K6" s="84" t="s">
        <v>59</v>
      </c>
      <c r="L6" s="84" t="s">
        <v>7172</v>
      </c>
      <c r="M6" s="84" t="str">
        <f t="shared" si="1"/>
        <v>蒲田公証役場 / Kamata Notary Public Office</v>
      </c>
      <c r="N6" s="84" t="str">
        <f t="shared" si="2"/>
        <v>Kamata</v>
      </c>
      <c r="O6" s="84" t="str">
        <f t="shared" si="3"/>
        <v>kamata</v>
      </c>
      <c r="P6" s="110" t="str">
        <f t="shared" si="0"/>
        <v>かまた</v>
      </c>
      <c r="Q6" s="84" t="s">
        <v>6670</v>
      </c>
      <c r="R6" s="84" t="s">
        <v>5994</v>
      </c>
      <c r="S6" s="84" t="s">
        <v>5872</v>
      </c>
      <c r="T6" s="84" t="s">
        <v>5873</v>
      </c>
      <c r="AA6" s="124" t="s">
        <v>6448</v>
      </c>
      <c r="AB6" s="84" t="s">
        <v>6457</v>
      </c>
      <c r="AC6" s="84" t="s">
        <v>6458</v>
      </c>
      <c r="AE6" s="86">
        <v>4</v>
      </c>
      <c r="AF6" s="84" t="s">
        <v>6843</v>
      </c>
      <c r="AG6" s="183"/>
      <c r="AH6" s="239" t="s">
        <v>7138</v>
      </c>
      <c r="AI6" s="172" t="s">
        <v>7149</v>
      </c>
      <c r="AJ6" s="174" t="s">
        <v>7074</v>
      </c>
      <c r="AK6" s="174" t="s">
        <v>7075</v>
      </c>
      <c r="AL6" s="175" t="s">
        <v>7067</v>
      </c>
      <c r="AM6" s="174" t="s">
        <v>6901</v>
      </c>
      <c r="AO6" s="174" t="s">
        <v>7076</v>
      </c>
      <c r="AP6" s="174" t="s">
        <v>7077</v>
      </c>
      <c r="AQ6" s="174" t="s">
        <v>7078</v>
      </c>
      <c r="AR6" s="174" t="s">
        <v>7079</v>
      </c>
      <c r="AS6" s="174" t="s">
        <v>7080</v>
      </c>
      <c r="AT6" s="189" t="s">
        <v>6948</v>
      </c>
      <c r="AV6" s="240">
        <v>4</v>
      </c>
      <c r="AW6" s="241" t="s">
        <v>7307</v>
      </c>
    </row>
    <row r="7" spans="1:51" ht="38.25" thickBot="1" x14ac:dyDescent="0.45">
      <c r="A7" s="166" t="s">
        <v>6861</v>
      </c>
      <c r="B7" s="168" t="s">
        <v>6952</v>
      </c>
      <c r="D7" s="86" t="str">
        <f>_xlfn.WEBSERVICE("https://api.excelapi.org/post/kana?zipcode="&amp;入力情報!$G$657&amp;"&amp;parts=1")</f>
        <v>アキタケン</v>
      </c>
      <c r="E7" s="86" t="str">
        <f>_xlfn.WEBSERVICE("https://api.excelapi.org/post/kana?zipcode="&amp;入力情報!$G$657&amp;"&amp;parts=2")</f>
        <v>センボクシ</v>
      </c>
      <c r="F7" s="86" t="str">
        <f>_xlfn.WEBSERVICE("https://api.excelapi.org/post/kana?zipcode="&amp;入力情報!$G$657&amp;"&amp;parts=3")</f>
        <v>カクノダテマチニシナガノ</v>
      </c>
      <c r="I7" s="87">
        <v>5</v>
      </c>
      <c r="J7" s="84" t="s">
        <v>226</v>
      </c>
      <c r="K7" s="84" t="s">
        <v>60</v>
      </c>
      <c r="L7" s="84" t="s">
        <v>7173</v>
      </c>
      <c r="M7" s="84" t="str">
        <f t="shared" si="1"/>
        <v>丸の内公証役場 / Marunochi Notary Public Office</v>
      </c>
      <c r="N7" s="84" t="str">
        <f t="shared" si="2"/>
        <v>Marunochi</v>
      </c>
      <c r="O7" s="84" t="str">
        <f t="shared" si="3"/>
        <v>marunochi</v>
      </c>
      <c r="P7" s="110" t="str">
        <f t="shared" si="0"/>
        <v>まるのうち</v>
      </c>
      <c r="Q7" s="84" t="s">
        <v>6671</v>
      </c>
      <c r="R7" s="84" t="s">
        <v>5995</v>
      </c>
      <c r="S7" s="84" t="s">
        <v>5854</v>
      </c>
      <c r="T7" s="84" t="s">
        <v>5855</v>
      </c>
      <c r="AA7" s="124" t="s">
        <v>6449</v>
      </c>
      <c r="AB7" s="84" t="s">
        <v>6457</v>
      </c>
      <c r="AC7" s="84" t="s">
        <v>6458</v>
      </c>
      <c r="AE7" s="86">
        <v>5</v>
      </c>
      <c r="AF7" s="84" t="s">
        <v>6844</v>
      </c>
      <c r="AG7" s="183"/>
      <c r="AH7" s="239" t="s">
        <v>7139</v>
      </c>
      <c r="AI7" s="172" t="s">
        <v>7150</v>
      </c>
      <c r="AJ7" s="174" t="s">
        <v>7081</v>
      </c>
      <c r="AK7" s="174" t="s">
        <v>7082</v>
      </c>
      <c r="AM7" s="174" t="s">
        <v>7083</v>
      </c>
      <c r="AO7" s="174" t="s">
        <v>7084</v>
      </c>
      <c r="AP7" s="175" t="s">
        <v>7067</v>
      </c>
      <c r="AQ7" s="174" t="s">
        <v>7085</v>
      </c>
      <c r="AR7" s="174" t="s">
        <v>7086</v>
      </c>
      <c r="AS7" s="174" t="s">
        <v>7087</v>
      </c>
      <c r="AV7" s="240">
        <v>5</v>
      </c>
      <c r="AW7" s="241" t="s">
        <v>7308</v>
      </c>
    </row>
    <row r="8" spans="1:51" ht="38.25" thickBot="1" x14ac:dyDescent="0.45">
      <c r="A8" s="166" t="s">
        <v>6862</v>
      </c>
      <c r="B8" s="168" t="s">
        <v>6953</v>
      </c>
      <c r="I8" s="87">
        <v>6</v>
      </c>
      <c r="J8" s="84" t="s">
        <v>227</v>
      </c>
      <c r="K8" s="84" t="s">
        <v>61</v>
      </c>
      <c r="L8" s="84" t="s">
        <v>7174</v>
      </c>
      <c r="M8" s="84" t="str">
        <f t="shared" si="1"/>
        <v>京橋公証役場 / Kyobashi Notary Public Office</v>
      </c>
      <c r="N8" s="84" t="str">
        <f t="shared" si="2"/>
        <v>Kyobashi</v>
      </c>
      <c r="O8" s="84" t="str">
        <f t="shared" si="3"/>
        <v>kyobashi</v>
      </c>
      <c r="P8" s="110" t="str">
        <f t="shared" si="0"/>
        <v>きょうばし</v>
      </c>
      <c r="Q8" s="84" t="s">
        <v>6672</v>
      </c>
      <c r="R8" s="84" t="s">
        <v>5996</v>
      </c>
      <c r="S8" s="84" t="s">
        <v>5856</v>
      </c>
      <c r="T8" s="84" t="s">
        <v>5857</v>
      </c>
      <c r="AA8" s="124" t="s">
        <v>6450</v>
      </c>
      <c r="AB8" s="84" t="s">
        <v>6457</v>
      </c>
      <c r="AC8" s="84" t="s">
        <v>6458</v>
      </c>
      <c r="AE8" s="86">
        <v>6</v>
      </c>
      <c r="AF8" s="84" t="s">
        <v>6845</v>
      </c>
      <c r="AH8" s="172" t="s">
        <v>7140</v>
      </c>
      <c r="AI8" s="172" t="s">
        <v>7151</v>
      </c>
      <c r="AJ8" s="174" t="s">
        <v>7088</v>
      </c>
      <c r="AK8" s="174" t="s">
        <v>7089</v>
      </c>
      <c r="AM8" s="175" t="s">
        <v>7067</v>
      </c>
      <c r="AO8" s="174" t="s">
        <v>7090</v>
      </c>
      <c r="AQ8" s="174" t="s">
        <v>7091</v>
      </c>
      <c r="AR8" s="174" t="s">
        <v>7092</v>
      </c>
      <c r="AS8" s="174" t="s">
        <v>7093</v>
      </c>
      <c r="AV8" s="240">
        <v>6</v>
      </c>
      <c r="AW8" s="241" t="s">
        <v>7309</v>
      </c>
    </row>
    <row r="9" spans="1:51" ht="37.5" x14ac:dyDescent="0.4">
      <c r="A9" s="166" t="s">
        <v>6863</v>
      </c>
      <c r="B9" s="168" t="s">
        <v>6954</v>
      </c>
      <c r="D9" s="78" t="s">
        <v>5825</v>
      </c>
      <c r="E9" s="79"/>
      <c r="F9" s="80"/>
      <c r="I9" s="87">
        <v>7</v>
      </c>
      <c r="J9" s="84" t="s">
        <v>228</v>
      </c>
      <c r="K9" s="84" t="s">
        <v>62</v>
      </c>
      <c r="L9" s="84" t="s">
        <v>7175</v>
      </c>
      <c r="M9" s="84" t="str">
        <f t="shared" si="1"/>
        <v>錦糸町公証役場 / Kinshicho Notary Public Office</v>
      </c>
      <c r="N9" s="84" t="str">
        <f t="shared" si="2"/>
        <v>Kinshicho</v>
      </c>
      <c r="O9" s="84" t="str">
        <f t="shared" si="3"/>
        <v>kinshicho</v>
      </c>
      <c r="P9" s="110" t="str">
        <f t="shared" si="0"/>
        <v>きんしちょう</v>
      </c>
      <c r="Q9" s="84" t="s">
        <v>6673</v>
      </c>
      <c r="R9" s="84" t="s">
        <v>5997</v>
      </c>
      <c r="S9" s="84" t="s">
        <v>5882</v>
      </c>
      <c r="T9" s="84" t="s">
        <v>5883</v>
      </c>
      <c r="AA9" s="124" t="s">
        <v>6451</v>
      </c>
      <c r="AB9" s="84" t="s">
        <v>6457</v>
      </c>
      <c r="AC9" s="84" t="s">
        <v>6458</v>
      </c>
      <c r="AE9" s="86">
        <v>7</v>
      </c>
      <c r="AF9" s="84" t="s">
        <v>6846</v>
      </c>
      <c r="AH9" s="172" t="s">
        <v>7141</v>
      </c>
      <c r="AI9" s="172" t="s">
        <v>7152</v>
      </c>
      <c r="AJ9" s="174" t="s">
        <v>7094</v>
      </c>
      <c r="AK9" s="174" t="s">
        <v>7095</v>
      </c>
      <c r="AO9" s="174" t="s">
        <v>7096</v>
      </c>
      <c r="AQ9" s="174" t="s">
        <v>7097</v>
      </c>
      <c r="AR9" s="174" t="s">
        <v>7098</v>
      </c>
      <c r="AS9" s="174" t="s">
        <v>7099</v>
      </c>
      <c r="AV9" s="240">
        <v>7</v>
      </c>
      <c r="AW9" s="241" t="s">
        <v>7310</v>
      </c>
    </row>
    <row r="10" spans="1:51" ht="19.5" thickBot="1" x14ac:dyDescent="0.45">
      <c r="A10" s="166" t="s">
        <v>6864</v>
      </c>
      <c r="B10" s="168" t="s">
        <v>6955</v>
      </c>
      <c r="D10" s="4" t="s">
        <v>54</v>
      </c>
      <c r="E10" s="4" t="s">
        <v>55</v>
      </c>
      <c r="F10" s="4" t="s">
        <v>56</v>
      </c>
      <c r="I10" s="87">
        <v>10</v>
      </c>
      <c r="J10" s="84" t="s">
        <v>342</v>
      </c>
      <c r="K10" s="84" t="s">
        <v>63</v>
      </c>
      <c r="L10" s="84" t="s">
        <v>7176</v>
      </c>
      <c r="M10" s="84" t="str">
        <f t="shared" si="1"/>
        <v>銀座公証役場 / Ginza Notary Public Office</v>
      </c>
      <c r="N10" s="84" t="str">
        <f t="shared" si="2"/>
        <v>Ginza</v>
      </c>
      <c r="O10" s="84" t="str">
        <f t="shared" si="3"/>
        <v>ginza</v>
      </c>
      <c r="P10" s="110" t="str">
        <f t="shared" si="0"/>
        <v>ぎんざ</v>
      </c>
      <c r="Q10" s="84" t="s">
        <v>6674</v>
      </c>
      <c r="R10" s="84" t="s">
        <v>5998</v>
      </c>
      <c r="S10" s="84" t="s">
        <v>5858</v>
      </c>
      <c r="T10" s="84" t="s">
        <v>5859</v>
      </c>
      <c r="AA10" s="124" t="s">
        <v>6452</v>
      </c>
      <c r="AB10" s="84" t="s">
        <v>6457</v>
      </c>
      <c r="AC10" s="84" t="s">
        <v>6458</v>
      </c>
      <c r="AE10" s="86">
        <v>8</v>
      </c>
      <c r="AF10" s="84" t="s">
        <v>6847</v>
      </c>
      <c r="AH10" s="172" t="s">
        <v>7142</v>
      </c>
      <c r="AI10" s="172" t="s">
        <v>7153</v>
      </c>
      <c r="AJ10" s="174" t="s">
        <v>7100</v>
      </c>
      <c r="AK10" s="174" t="s">
        <v>7101</v>
      </c>
      <c r="AO10" s="174" t="s">
        <v>6910</v>
      </c>
      <c r="AQ10" s="174" t="s">
        <v>7102</v>
      </c>
      <c r="AR10" s="175" t="s">
        <v>7067</v>
      </c>
      <c r="AS10" s="174" t="s">
        <v>7103</v>
      </c>
      <c r="AV10" s="240">
        <v>8</v>
      </c>
      <c r="AW10" s="241" t="s">
        <v>7311</v>
      </c>
    </row>
    <row r="11" spans="1:51" ht="19.5" thickBot="1" x14ac:dyDescent="0.45">
      <c r="A11" s="166" t="s">
        <v>6865</v>
      </c>
      <c r="B11" s="168" t="s">
        <v>6956</v>
      </c>
      <c r="D11" s="86" t="str">
        <f>_xlfn.WEBSERVICE("https://api.excelapi.org/post/address?zipcode="&amp;入力情報!$G$15&amp;"&amp;parts=1")</f>
        <v>秋田県</v>
      </c>
      <c r="E11" s="86" t="str">
        <f>_xlfn.WEBSERVICE("https://api.excelapi.org/post/address?zipcode="&amp;入力情報!$G$15&amp;"&amp;parts=2")</f>
        <v>大仙市</v>
      </c>
      <c r="F11" s="86" t="str">
        <f>_xlfn.WEBSERVICE("https://api.excelapi.org/post/address?zipcode="&amp;入力情報!$G$15&amp;"&amp;parts=3")</f>
        <v>大曲黒瀬町</v>
      </c>
      <c r="I11" s="87">
        <v>11</v>
      </c>
      <c r="J11" s="84" t="s">
        <v>278</v>
      </c>
      <c r="K11" s="84" t="s">
        <v>64</v>
      </c>
      <c r="L11" s="84" t="s">
        <v>7177</v>
      </c>
      <c r="M11" s="84" t="str">
        <f t="shared" si="1"/>
        <v>五反田公証役場 / Gotanda Notary Public Office</v>
      </c>
      <c r="N11" s="84" t="str">
        <f t="shared" si="2"/>
        <v>Gotanda</v>
      </c>
      <c r="O11" s="84" t="str">
        <f t="shared" si="3"/>
        <v>gotanda</v>
      </c>
      <c r="P11" s="110" t="str">
        <f t="shared" si="0"/>
        <v>ごたんだ</v>
      </c>
      <c r="Q11" s="84" t="s">
        <v>6675</v>
      </c>
      <c r="R11" s="84" t="s">
        <v>5999</v>
      </c>
      <c r="S11" s="84" t="s">
        <v>5868</v>
      </c>
      <c r="T11" s="84" t="s">
        <v>5869</v>
      </c>
      <c r="AA11" s="124" t="s">
        <v>6453</v>
      </c>
      <c r="AB11" s="84" t="s">
        <v>6457</v>
      </c>
      <c r="AC11" s="84" t="s">
        <v>6458</v>
      </c>
      <c r="AE11" s="86">
        <v>9</v>
      </c>
      <c r="AF11" s="84" t="s">
        <v>6848</v>
      </c>
      <c r="AH11" s="172" t="s">
        <v>7143</v>
      </c>
      <c r="AI11" s="172" t="s">
        <v>7154</v>
      </c>
      <c r="AJ11" s="174" t="s">
        <v>7104</v>
      </c>
      <c r="AK11" s="175" t="s">
        <v>7067</v>
      </c>
      <c r="AO11" s="174" t="s">
        <v>7105</v>
      </c>
      <c r="AQ11" s="174" t="s">
        <v>6927</v>
      </c>
      <c r="AS11" s="175" t="s">
        <v>7067</v>
      </c>
      <c r="AV11" s="240">
        <v>9</v>
      </c>
      <c r="AW11" s="241" t="s">
        <v>7312</v>
      </c>
    </row>
    <row r="12" spans="1:51" x14ac:dyDescent="0.4">
      <c r="A12" s="166" t="s">
        <v>6866</v>
      </c>
      <c r="B12" s="168" t="s">
        <v>6957</v>
      </c>
      <c r="D12" s="86" t="str">
        <f>PROPER(_xlfn.WEBSERVICE("https://api.excelapi.org/language/hira2roman?input="&amp;_xlfn.ENCODEURL($D13)))</f>
        <v>Akitaken</v>
      </c>
      <c r="E12" s="86" t="str">
        <f>PROPER(_xlfn.WEBSERVICE("https://api.excelapi.org/language/hira2roman?input="&amp;_xlfn.ENCODEURL($E13)))</f>
        <v>Daisenshi</v>
      </c>
      <c r="F12" s="86" t="str">
        <f>IF(F13="","",PROPER(_xlfn.WEBSERVICE("https://api.excelapi.org/language/hira2roman?input="&amp;_xlfn.ENCODEURL($F13))))</f>
        <v>Omagarikurosecho</v>
      </c>
      <c r="I12" s="87">
        <v>12</v>
      </c>
      <c r="J12" s="84" t="s">
        <v>285</v>
      </c>
      <c r="K12" s="84" t="s">
        <v>65</v>
      </c>
      <c r="L12" s="84" t="s">
        <v>7178</v>
      </c>
      <c r="M12" s="84" t="str">
        <f t="shared" si="1"/>
        <v>向島公証役場 / Mukojima Notary Public Office</v>
      </c>
      <c r="N12" s="84" t="str">
        <f t="shared" si="2"/>
        <v>Mukojima</v>
      </c>
      <c r="O12" s="84" t="str">
        <f t="shared" si="3"/>
        <v>mukojima</v>
      </c>
      <c r="P12" s="110" t="str">
        <f t="shared" si="0"/>
        <v>むこうじま</v>
      </c>
      <c r="Q12" s="84" t="s">
        <v>6676</v>
      </c>
      <c r="R12" s="84" t="s">
        <v>6000</v>
      </c>
      <c r="S12" s="84" t="s">
        <v>5884</v>
      </c>
      <c r="T12" s="84" t="s">
        <v>5885</v>
      </c>
      <c r="AA12" s="124" t="s">
        <v>6454</v>
      </c>
      <c r="AB12" s="84" t="s">
        <v>6457</v>
      </c>
      <c r="AC12" s="84" t="s">
        <v>6458</v>
      </c>
      <c r="AE12" s="86">
        <v>10</v>
      </c>
      <c r="AF12" s="84" t="s">
        <v>6849</v>
      </c>
      <c r="AH12" s="172" t="s">
        <v>7144</v>
      </c>
      <c r="AI12" s="172" t="s">
        <v>7155</v>
      </c>
      <c r="AJ12" s="174" t="s">
        <v>6866</v>
      </c>
      <c r="AO12" s="174" t="s">
        <v>7106</v>
      </c>
      <c r="AQ12" s="174" t="s">
        <v>7107</v>
      </c>
      <c r="AV12" s="240">
        <v>10</v>
      </c>
      <c r="AW12" s="241" t="s">
        <v>7313</v>
      </c>
    </row>
    <row r="13" spans="1:51" x14ac:dyDescent="0.4">
      <c r="A13" s="166" t="s">
        <v>6867</v>
      </c>
      <c r="B13" s="168" t="s">
        <v>6958</v>
      </c>
      <c r="D13" s="86" t="str">
        <f>_xlfn.WEBSERVICE("https://api.excelapi.org/post/kana?zipcode="&amp;入力情報!$G$15&amp;"&amp;parts=1")</f>
        <v>アキタケン</v>
      </c>
      <c r="E13" s="86" t="str">
        <f>_xlfn.WEBSERVICE("https://api.excelapi.org/post/kana?zipcode="&amp;入力情報!$G$15&amp;"&amp;parts=2")</f>
        <v>ダイセンシ</v>
      </c>
      <c r="F13" s="86" t="str">
        <f>_xlfn.WEBSERVICE("https://api.excelapi.org/post/kana?zipcode="&amp;入力情報!$G$15&amp;"&amp;parts=3")</f>
        <v>オオマガリクロセチョウ</v>
      </c>
      <c r="I13" s="87">
        <v>13</v>
      </c>
      <c r="J13" s="84" t="s">
        <v>71</v>
      </c>
      <c r="K13" s="84" t="s">
        <v>66</v>
      </c>
      <c r="L13" s="84" t="s">
        <v>7179</v>
      </c>
      <c r="M13" s="84" t="str">
        <f t="shared" si="1"/>
        <v>高田馬場公証役場 / Takadanobaba Notary Public Office</v>
      </c>
      <c r="N13" s="84" t="str">
        <f t="shared" si="2"/>
        <v>Takadanobaba</v>
      </c>
      <c r="O13" s="84" t="str">
        <f t="shared" si="3"/>
        <v>takadanobaba</v>
      </c>
      <c r="P13" s="110" t="str">
        <f t="shared" si="0"/>
        <v>たかだのばば</v>
      </c>
      <c r="Q13" s="84" t="s">
        <v>6677</v>
      </c>
      <c r="R13" s="84" t="s">
        <v>6001</v>
      </c>
      <c r="S13" s="84" t="s">
        <v>5906</v>
      </c>
      <c r="T13" s="84" t="s">
        <v>5907</v>
      </c>
      <c r="AA13" s="124" t="s">
        <v>6455</v>
      </c>
      <c r="AB13" s="84" t="s">
        <v>6457</v>
      </c>
      <c r="AC13" s="84" t="s">
        <v>6458</v>
      </c>
      <c r="AE13" s="86">
        <v>11</v>
      </c>
      <c r="AF13" s="84" t="s">
        <v>6850</v>
      </c>
      <c r="AH13" s="84" t="s">
        <v>7145</v>
      </c>
      <c r="AI13" s="84" t="s">
        <v>7156</v>
      </c>
      <c r="AJ13" s="174" t="s">
        <v>7108</v>
      </c>
      <c r="AO13" s="174" t="s">
        <v>6913</v>
      </c>
      <c r="AQ13" s="174" t="s">
        <v>7109</v>
      </c>
    </row>
    <row r="14" spans="1:51" ht="19.5" thickBot="1" x14ac:dyDescent="0.45">
      <c r="A14" s="166" t="s">
        <v>6868</v>
      </c>
      <c r="B14" s="168" t="s">
        <v>6959</v>
      </c>
      <c r="I14" s="87">
        <v>14</v>
      </c>
      <c r="J14" s="84" t="s">
        <v>254</v>
      </c>
      <c r="M14" s="84" t="str">
        <f t="shared" si="1"/>
        <v>麹町公証役場 / Kojimachi Notary Public Office</v>
      </c>
      <c r="N14" s="84" t="str">
        <f t="shared" si="2"/>
        <v>Kojimachi</v>
      </c>
      <c r="O14" s="84" t="str">
        <f t="shared" si="3"/>
        <v>kojimachi</v>
      </c>
      <c r="P14" s="110" t="str">
        <f t="shared" si="0"/>
        <v>こうじまち</v>
      </c>
      <c r="Q14" s="84" t="s">
        <v>6678</v>
      </c>
      <c r="R14" s="84" t="s">
        <v>6002</v>
      </c>
      <c r="S14" s="84" t="s">
        <v>5896</v>
      </c>
      <c r="T14" s="84" t="s">
        <v>5897</v>
      </c>
      <c r="AA14" s="126" t="s">
        <v>6456</v>
      </c>
      <c r="AB14" s="127" t="s">
        <v>6457</v>
      </c>
      <c r="AC14" s="127" t="s">
        <v>6458</v>
      </c>
      <c r="AE14" s="86">
        <v>12</v>
      </c>
      <c r="AF14" s="84" t="s">
        <v>6851</v>
      </c>
      <c r="AH14" s="172" t="s">
        <v>7302</v>
      </c>
      <c r="AI14" s="172" t="s">
        <v>7303</v>
      </c>
      <c r="AJ14" s="174" t="s">
        <v>7110</v>
      </c>
      <c r="AO14" s="174" t="s">
        <v>7111</v>
      </c>
      <c r="AQ14" s="174" t="s">
        <v>7112</v>
      </c>
    </row>
    <row r="15" spans="1:51" ht="57.75" thickTop="1" thickBot="1" x14ac:dyDescent="0.45">
      <c r="A15" s="166" t="s">
        <v>6869</v>
      </c>
      <c r="B15" s="168" t="s">
        <v>6960</v>
      </c>
      <c r="D15" s="78" t="s">
        <v>5827</v>
      </c>
      <c r="E15" s="79"/>
      <c r="F15" s="80"/>
      <c r="I15" s="87">
        <v>15</v>
      </c>
      <c r="J15" s="84" t="s">
        <v>222</v>
      </c>
      <c r="M15" s="84" t="str">
        <f t="shared" si="1"/>
        <v>芝公証役場 / Shiba Notary Public Office</v>
      </c>
      <c r="N15" s="84" t="str">
        <f t="shared" si="2"/>
        <v>Shiba</v>
      </c>
      <c r="O15" s="84" t="str">
        <f t="shared" si="3"/>
        <v>shiba</v>
      </c>
      <c r="P15" s="110" t="str">
        <f t="shared" si="0"/>
        <v>しば</v>
      </c>
      <c r="Q15" s="84" t="s">
        <v>6679</v>
      </c>
      <c r="R15" s="84" t="s">
        <v>6003</v>
      </c>
      <c r="S15" s="84" t="s">
        <v>5862</v>
      </c>
      <c r="T15" s="84" t="s">
        <v>5863</v>
      </c>
      <c r="AA15" s="129" t="s">
        <v>6460</v>
      </c>
      <c r="AB15" s="129" t="s">
        <v>6462</v>
      </c>
      <c r="AC15" s="129" t="s">
        <v>6464</v>
      </c>
      <c r="AJ15" s="174" t="s">
        <v>6869</v>
      </c>
      <c r="AO15" s="174" t="s">
        <v>6915</v>
      </c>
      <c r="AQ15" s="174" t="s">
        <v>7113</v>
      </c>
    </row>
    <row r="16" spans="1:51" ht="57.75" thickTop="1" thickBot="1" x14ac:dyDescent="0.45">
      <c r="A16" s="166" t="s">
        <v>6870</v>
      </c>
      <c r="B16" s="168" t="s">
        <v>6961</v>
      </c>
      <c r="D16" s="4" t="s">
        <v>54</v>
      </c>
      <c r="E16" s="4" t="s">
        <v>55</v>
      </c>
      <c r="F16" s="4" t="s">
        <v>56</v>
      </c>
      <c r="I16" s="87">
        <v>16</v>
      </c>
      <c r="J16" s="84" t="s">
        <v>223</v>
      </c>
      <c r="M16" s="84" t="str">
        <f t="shared" si="1"/>
        <v>渋谷公証役場 / Shibuya Notary Public Office</v>
      </c>
      <c r="N16" s="84" t="str">
        <f t="shared" si="2"/>
        <v>Shibuya</v>
      </c>
      <c r="O16" s="84" t="str">
        <f t="shared" si="3"/>
        <v>shibuya</v>
      </c>
      <c r="P16" s="110" t="str">
        <f t="shared" si="0"/>
        <v>しぶや</v>
      </c>
      <c r="Q16" s="84" t="s">
        <v>6680</v>
      </c>
      <c r="R16" s="84" t="s">
        <v>6004</v>
      </c>
      <c r="S16" s="84" t="s">
        <v>5838</v>
      </c>
      <c r="T16" s="84" t="s">
        <v>5839</v>
      </c>
      <c r="AA16" s="129" t="s">
        <v>6461</v>
      </c>
      <c r="AB16" s="129" t="s">
        <v>6463</v>
      </c>
      <c r="AC16" s="129" t="s">
        <v>6465</v>
      </c>
      <c r="AJ16" s="174" t="s">
        <v>7114</v>
      </c>
      <c r="AO16" s="174" t="s">
        <v>7115</v>
      </c>
      <c r="AQ16" s="174" t="s">
        <v>7116</v>
      </c>
    </row>
    <row r="17" spans="1:43" ht="20.25" thickTop="1" thickBot="1" x14ac:dyDescent="0.45">
      <c r="A17" s="166" t="s">
        <v>6871</v>
      </c>
      <c r="B17" s="168" t="s">
        <v>6962</v>
      </c>
      <c r="D17" s="86" t="str">
        <f>_xlfn.WEBSERVICE("https://api.excelapi.org/post/address?zipcode="&amp;入力情報!$G$597&amp;"&amp;parts=1")</f>
        <v>大阪府</v>
      </c>
      <c r="E17" s="86" t="str">
        <f>_xlfn.WEBSERVICE("https://api.excelapi.org/post/address?zipcode="&amp;入力情報!$G$597&amp;"&amp;parts=2")</f>
        <v>大阪市中央区</v>
      </c>
      <c r="F17" s="86" t="str">
        <f>_xlfn.WEBSERVICE("https://api.excelapi.org/post/address?zipcode="&amp;入力情報!$G$597&amp;"&amp;parts=3")</f>
        <v>瓦屋町</v>
      </c>
      <c r="I17" s="87">
        <v>17</v>
      </c>
      <c r="J17" s="84" t="s">
        <v>279</v>
      </c>
      <c r="M17" s="84" t="str">
        <f t="shared" si="1"/>
        <v>小岩公証役場 / Koiwa Notary Public Office</v>
      </c>
      <c r="N17" s="84" t="str">
        <f t="shared" si="2"/>
        <v>Koiwa</v>
      </c>
      <c r="O17" s="84" t="str">
        <f t="shared" si="3"/>
        <v>koiwa</v>
      </c>
      <c r="P17" s="110" t="str">
        <f t="shared" si="0"/>
        <v>こいわ</v>
      </c>
      <c r="Q17" s="84" t="s">
        <v>6681</v>
      </c>
      <c r="R17" s="84" t="s">
        <v>6005</v>
      </c>
      <c r="S17" s="84" t="s">
        <v>5878</v>
      </c>
      <c r="T17" s="84" t="s">
        <v>5879</v>
      </c>
      <c r="AA17" s="128" t="s">
        <v>6466</v>
      </c>
      <c r="AB17" s="128" t="s">
        <v>6468</v>
      </c>
      <c r="AC17" s="128" t="s">
        <v>6469</v>
      </c>
      <c r="AJ17" s="174" t="s">
        <v>7117</v>
      </c>
      <c r="AO17" s="175" t="s">
        <v>7067</v>
      </c>
      <c r="AQ17" s="175" t="s">
        <v>7067</v>
      </c>
    </row>
    <row r="18" spans="1:43" ht="19.5" thickBot="1" x14ac:dyDescent="0.45">
      <c r="A18" s="166" t="s">
        <v>6872</v>
      </c>
      <c r="B18" s="168" t="s">
        <v>6963</v>
      </c>
      <c r="D18" s="86" t="str">
        <f>PROPER(_xlfn.WEBSERVICE("https://api.excelapi.org/language/hira2roman?input="&amp;_xlfn.ENCODEURL($D19)))</f>
        <v>Osakafu</v>
      </c>
      <c r="E18" s="86" t="str">
        <f>PROPER(_xlfn.WEBSERVICE("https://api.excelapi.org/language/hira2roman?input="&amp;_xlfn.ENCODEURL($E19)))</f>
        <v>Osakashichuoku</v>
      </c>
      <c r="F18" s="86" t="str">
        <f>IF(F19="","",PROPER(_xlfn.WEBSERVICE("https://api.excelapi.org/language/hira2roman?input="&amp;_xlfn.ENCODEURL($F19))))</f>
        <v>Kawarayamachi</v>
      </c>
      <c r="I18" s="87">
        <v>19</v>
      </c>
      <c r="J18" s="84" t="s">
        <v>253</v>
      </c>
      <c r="M18" s="84" t="str">
        <f t="shared" si="1"/>
        <v>昭和通り公証役場 / Showadori Notary Public Office</v>
      </c>
      <c r="N18" s="84" t="str">
        <f t="shared" si="2"/>
        <v>Showadori</v>
      </c>
      <c r="O18" s="84" t="str">
        <f t="shared" si="3"/>
        <v>showadori</v>
      </c>
      <c r="P18" s="110" t="str">
        <f t="shared" si="0"/>
        <v>しょうわどおり</v>
      </c>
      <c r="Q18" s="84" t="s">
        <v>6682</v>
      </c>
      <c r="R18" s="84" t="s">
        <v>6006</v>
      </c>
      <c r="S18" s="84" t="s">
        <v>5858</v>
      </c>
      <c r="T18" s="84" t="s">
        <v>5908</v>
      </c>
      <c r="AA18" s="126" t="s">
        <v>6467</v>
      </c>
      <c r="AB18" s="127" t="s">
        <v>6468</v>
      </c>
      <c r="AC18" s="127" t="s">
        <v>6469</v>
      </c>
      <c r="AJ18" s="174" t="s">
        <v>7118</v>
      </c>
    </row>
    <row r="19" spans="1:43" ht="39" thickTop="1" thickBot="1" x14ac:dyDescent="0.45">
      <c r="A19" s="166" t="s">
        <v>6873</v>
      </c>
      <c r="B19" s="168" t="s">
        <v>6964</v>
      </c>
      <c r="D19" s="86" t="str">
        <f>_xlfn.WEBSERVICE("https://api.excelapi.org/post/kana?zipcode="&amp;入力情報!$G$597&amp;"&amp;parts=1")</f>
        <v>オオサカフ</v>
      </c>
      <c r="E19" s="86" t="str">
        <f>_xlfn.WEBSERVICE("https://api.excelapi.org/post/kana?zipcode="&amp;入力情報!$G$597&amp;"&amp;parts=2")</f>
        <v>オオサカシチュウオウク</v>
      </c>
      <c r="F19" s="86" t="str">
        <f>_xlfn.WEBSERVICE("https://api.excelapi.org/post/kana?zipcode="&amp;入力情報!$G$597&amp;"&amp;parts=3")</f>
        <v>カワラヤマチ</v>
      </c>
      <c r="I19" s="87">
        <v>20</v>
      </c>
      <c r="J19" s="84" t="s">
        <v>280</v>
      </c>
      <c r="M19" s="84" t="str">
        <f t="shared" si="1"/>
        <v>上野公証役場 / Ueno Notary Public Office</v>
      </c>
      <c r="N19" s="84" t="str">
        <f t="shared" si="2"/>
        <v>Ueno</v>
      </c>
      <c r="O19" s="84" t="str">
        <f t="shared" si="3"/>
        <v>ueno</v>
      </c>
      <c r="P19" s="110" t="str">
        <f t="shared" si="0"/>
        <v>うえの</v>
      </c>
      <c r="Q19" s="84" t="s">
        <v>6683</v>
      </c>
      <c r="R19" s="84" t="s">
        <v>6007</v>
      </c>
      <c r="S19" s="84" t="s">
        <v>5850</v>
      </c>
      <c r="T19" s="84" t="s">
        <v>5851</v>
      </c>
      <c r="AA19" s="125" t="s">
        <v>6470</v>
      </c>
      <c r="AB19" s="125" t="s">
        <v>6471</v>
      </c>
      <c r="AC19" s="125" t="s">
        <v>6472</v>
      </c>
      <c r="AJ19" s="174" t="s">
        <v>6873</v>
      </c>
    </row>
    <row r="20" spans="1:43" ht="19.5" thickTop="1" x14ac:dyDescent="0.4">
      <c r="A20" s="166" t="s">
        <v>6874</v>
      </c>
      <c r="B20" s="168" t="s">
        <v>6965</v>
      </c>
      <c r="I20" s="87">
        <v>21</v>
      </c>
      <c r="J20" s="84" t="s">
        <v>281</v>
      </c>
      <c r="M20" s="84" t="str">
        <f t="shared" si="1"/>
        <v>新橋公証役場 / Shimbashi Notary Public Office</v>
      </c>
      <c r="N20" s="84" t="str">
        <f t="shared" si="2"/>
        <v>Shimbashi</v>
      </c>
      <c r="O20" s="84" t="str">
        <f t="shared" si="3"/>
        <v>shimbashi</v>
      </c>
      <c r="P20" s="110" t="str">
        <f t="shared" si="0"/>
        <v>しんばし</v>
      </c>
      <c r="Q20" s="84" t="s">
        <v>6684</v>
      </c>
      <c r="R20" s="84" t="s">
        <v>6008</v>
      </c>
      <c r="S20" s="84" t="s">
        <v>5860</v>
      </c>
      <c r="T20" s="84" t="s">
        <v>5861</v>
      </c>
      <c r="AA20" s="128" t="s">
        <v>6473</v>
      </c>
      <c r="AB20" s="128" t="s">
        <v>6475</v>
      </c>
      <c r="AC20" s="128" t="s">
        <v>6477</v>
      </c>
      <c r="AJ20" s="174" t="s">
        <v>7119</v>
      </c>
    </row>
    <row r="21" spans="1:43" ht="19.5" thickBot="1" x14ac:dyDescent="0.45">
      <c r="A21" s="166" t="s">
        <v>6875</v>
      </c>
      <c r="B21" s="168" t="s">
        <v>6966</v>
      </c>
      <c r="D21" s="78" t="s">
        <v>5829</v>
      </c>
      <c r="E21" s="79"/>
      <c r="F21" s="80"/>
      <c r="I21" s="87">
        <v>22</v>
      </c>
      <c r="J21" s="84" t="s">
        <v>369</v>
      </c>
      <c r="M21" s="84" t="str">
        <f t="shared" si="1"/>
        <v>新宿公証役場 / Shinjuku Notary Public Office</v>
      </c>
      <c r="N21" s="84" t="str">
        <f t="shared" si="2"/>
        <v>Shinjuku</v>
      </c>
      <c r="O21" s="84" t="str">
        <f t="shared" si="3"/>
        <v>shinjuku</v>
      </c>
      <c r="P21" s="110" t="str">
        <f t="shared" si="0"/>
        <v>しんじゅく</v>
      </c>
      <c r="Q21" s="84" t="s">
        <v>6685</v>
      </c>
      <c r="R21" s="84" t="s">
        <v>6009</v>
      </c>
      <c r="S21" s="84" t="s">
        <v>5846</v>
      </c>
      <c r="T21" s="84" t="s">
        <v>5847</v>
      </c>
      <c r="AA21" s="130" t="s">
        <v>6474</v>
      </c>
      <c r="AB21" s="131" t="s">
        <v>6475</v>
      </c>
      <c r="AC21" s="131" t="s">
        <v>6476</v>
      </c>
      <c r="AJ21" s="174" t="s">
        <v>7120</v>
      </c>
    </row>
    <row r="22" spans="1:43" ht="20.25" thickTop="1" thickBot="1" x14ac:dyDescent="0.45">
      <c r="A22" s="166" t="s">
        <v>6876</v>
      </c>
      <c r="B22" s="168" t="s">
        <v>6967</v>
      </c>
      <c r="D22" s="4" t="s">
        <v>54</v>
      </c>
      <c r="E22" s="4" t="s">
        <v>55</v>
      </c>
      <c r="F22" s="4" t="s">
        <v>56</v>
      </c>
      <c r="I22" s="87">
        <v>23</v>
      </c>
      <c r="J22" s="84" t="s">
        <v>284</v>
      </c>
      <c r="M22" s="84" t="str">
        <f t="shared" si="1"/>
        <v>新宿御苑前公証役場 / Shinjukugyoemmae Notary Public Office</v>
      </c>
      <c r="N22" s="84" t="str">
        <f t="shared" si="2"/>
        <v>Shinjukugyoemmae</v>
      </c>
      <c r="O22" s="84" t="str">
        <f t="shared" si="3"/>
        <v>shinjukugyoemmae</v>
      </c>
      <c r="P22" s="110" t="str">
        <f t="shared" si="0"/>
        <v>しんじゅくぎょえんまえ</v>
      </c>
      <c r="Q22" s="84" t="s">
        <v>6686</v>
      </c>
      <c r="R22" s="84" t="s">
        <v>6010</v>
      </c>
      <c r="S22" s="84" t="s">
        <v>5909</v>
      </c>
      <c r="T22" s="84" t="s">
        <v>5910</v>
      </c>
      <c r="AA22" s="132" t="s">
        <v>6478</v>
      </c>
      <c r="AB22" s="132" t="s">
        <v>6479</v>
      </c>
      <c r="AC22" s="132" t="s">
        <v>6480</v>
      </c>
      <c r="AJ22" s="174" t="s">
        <v>7121</v>
      </c>
    </row>
    <row r="23" spans="1:43" ht="19.5" thickTop="1" x14ac:dyDescent="0.4">
      <c r="A23" s="166" t="s">
        <v>6877</v>
      </c>
      <c r="B23" s="168" t="s">
        <v>6968</v>
      </c>
      <c r="D23" s="86" t="e">
        <f>_xlfn.WEBSERVICE("https://api.excelapi.org/post/address?zipcode="&amp;入力情報!$G$617&amp;"&amp;parts=1")</f>
        <v>#VALUE!</v>
      </c>
      <c r="E23" s="86" t="e">
        <f>_xlfn.WEBSERVICE("https://api.excelapi.org/post/address?zipcode="&amp;入力情報!$G$617&amp;"&amp;parts=2")</f>
        <v>#VALUE!</v>
      </c>
      <c r="F23" s="86" t="e">
        <f>_xlfn.WEBSERVICE("https://api.excelapi.org/post/address?zipcode="&amp;入力情報!$G$617&amp;"&amp;parts=3")</f>
        <v>#VALUE!</v>
      </c>
      <c r="I23" s="87">
        <v>24</v>
      </c>
      <c r="J23" s="84" t="s">
        <v>553</v>
      </c>
      <c r="M23" s="84" t="str">
        <f t="shared" si="1"/>
        <v>神田公証役場 / Kanda Notary Public Office</v>
      </c>
      <c r="N23" s="84" t="str">
        <f t="shared" si="2"/>
        <v>Kanda</v>
      </c>
      <c r="O23" s="84" t="str">
        <f t="shared" si="3"/>
        <v>kanda</v>
      </c>
      <c r="P23" s="110" t="str">
        <f t="shared" si="0"/>
        <v>かんだ</v>
      </c>
      <c r="Q23" s="84" t="s">
        <v>6687</v>
      </c>
      <c r="R23" s="84" t="s">
        <v>6011</v>
      </c>
      <c r="S23" s="84" t="s">
        <v>5840</v>
      </c>
      <c r="T23" s="84" t="s">
        <v>5841</v>
      </c>
      <c r="AA23" s="128" t="s">
        <v>6481</v>
      </c>
      <c r="AB23" s="128" t="s">
        <v>6483</v>
      </c>
      <c r="AC23" s="128" t="s">
        <v>6484</v>
      </c>
      <c r="AJ23" s="174" t="s">
        <v>7122</v>
      </c>
    </row>
    <row r="24" spans="1:43" ht="19.5" thickBot="1" x14ac:dyDescent="0.45">
      <c r="A24" s="166" t="s">
        <v>6878</v>
      </c>
      <c r="B24" s="168" t="s">
        <v>6969</v>
      </c>
      <c r="D24" s="86" t="e">
        <f>PROPER(_xlfn.WEBSERVICE("https://api.excelapi.org/language/hira2roman?input="&amp;_xlfn.ENCODEURL($D25)))</f>
        <v>#VALUE!</v>
      </c>
      <c r="E24" s="86" t="e">
        <f>PROPER(_xlfn.WEBSERVICE("https://api.excelapi.org/language/hira2roman?input="&amp;_xlfn.ENCODEURL($E25)))</f>
        <v>#VALUE!</v>
      </c>
      <c r="F24" s="86" t="e">
        <f>IF(F25="","",PROPER(_xlfn.WEBSERVICE("https://api.excelapi.org/language/hira2roman?input="&amp;_xlfn.ENCODEURL($F25))))</f>
        <v>#VALUE!</v>
      </c>
      <c r="I24" s="87">
        <v>25</v>
      </c>
      <c r="J24" s="84" t="s">
        <v>221</v>
      </c>
      <c r="M24" s="84" t="str">
        <f t="shared" si="1"/>
        <v>杉並公証役場 / Suginami Notary Public Office</v>
      </c>
      <c r="N24" s="84" t="str">
        <f t="shared" si="2"/>
        <v>Suginami</v>
      </c>
      <c r="O24" s="84" t="str">
        <f t="shared" si="3"/>
        <v>suginami</v>
      </c>
      <c r="P24" s="110" t="str">
        <f t="shared" si="0"/>
        <v>すぎなみ</v>
      </c>
      <c r="Q24" s="84" t="s">
        <v>6688</v>
      </c>
      <c r="R24" s="84" t="s">
        <v>6012</v>
      </c>
      <c r="S24" s="84" t="s">
        <v>5892</v>
      </c>
      <c r="T24" s="84" t="s">
        <v>5893</v>
      </c>
      <c r="AA24" s="130" t="s">
        <v>6482</v>
      </c>
      <c r="AB24" s="131" t="s">
        <v>6483</v>
      </c>
      <c r="AC24" s="131" t="s">
        <v>6484</v>
      </c>
      <c r="AJ24" s="174" t="s">
        <v>7123</v>
      </c>
    </row>
    <row r="25" spans="1:43" ht="20.25" thickTop="1" thickBot="1" x14ac:dyDescent="0.45">
      <c r="A25" s="167" t="s">
        <v>6879</v>
      </c>
      <c r="B25" s="168" t="s">
        <v>6970</v>
      </c>
      <c r="D25" s="86" t="e">
        <f>_xlfn.WEBSERVICE("https://api.excelapi.org/post/kana?zipcode="&amp;入力情報!$G$617&amp;"&amp;parts=1")</f>
        <v>#VALUE!</v>
      </c>
      <c r="E25" s="86" t="e">
        <f>_xlfn.WEBSERVICE("https://api.excelapi.org/post/kana?zipcode="&amp;入力情報!$G$617&amp;"&amp;parts=2")</f>
        <v>#VALUE!</v>
      </c>
      <c r="F25" s="86" t="e">
        <f>_xlfn.WEBSERVICE("https://api.excelapi.org/post/kana?zipcode="&amp;入力情報!$G$617&amp;"&amp;parts=3")</f>
        <v>#VALUE!</v>
      </c>
      <c r="I25" s="87">
        <v>26</v>
      </c>
      <c r="J25" s="84" t="s">
        <v>72</v>
      </c>
      <c r="M25" s="84" t="str">
        <f t="shared" si="1"/>
        <v>世田谷公証役場 / Setagaya Notary Public Office</v>
      </c>
      <c r="N25" s="84" t="str">
        <f t="shared" si="2"/>
        <v>Setagaya</v>
      </c>
      <c r="O25" s="84" t="str">
        <f t="shared" si="3"/>
        <v>setagaya</v>
      </c>
      <c r="P25" s="110" t="str">
        <f t="shared" si="0"/>
        <v>せたがや</v>
      </c>
      <c r="Q25" s="84" t="s">
        <v>6689</v>
      </c>
      <c r="R25" s="84" t="s">
        <v>6013</v>
      </c>
      <c r="S25" s="84" t="s">
        <v>5870</v>
      </c>
      <c r="T25" s="84" t="s">
        <v>5871</v>
      </c>
      <c r="AA25" s="129" t="s">
        <v>6485</v>
      </c>
      <c r="AB25" s="129" t="s">
        <v>6487</v>
      </c>
      <c r="AC25" s="129" t="s">
        <v>6489</v>
      </c>
      <c r="AJ25" s="174" t="s">
        <v>7124</v>
      </c>
    </row>
    <row r="26" spans="1:43" ht="20.25" thickTop="1" thickBot="1" x14ac:dyDescent="0.45">
      <c r="A26" s="166" t="s">
        <v>6880</v>
      </c>
      <c r="B26" s="168" t="s">
        <v>6971</v>
      </c>
      <c r="I26" s="87">
        <v>27</v>
      </c>
      <c r="J26" s="84" t="s">
        <v>73</v>
      </c>
      <c r="M26" s="84" t="str">
        <f t="shared" si="1"/>
        <v>赤羽公証役場 / Akabane Notary Public Office</v>
      </c>
      <c r="N26" s="84" t="str">
        <f t="shared" si="2"/>
        <v>Akabane</v>
      </c>
      <c r="O26" s="84" t="str">
        <f t="shared" si="3"/>
        <v>akabane</v>
      </c>
      <c r="P26" s="110" t="str">
        <f t="shared" si="0"/>
        <v>あかばね</v>
      </c>
      <c r="Q26" s="84" t="s">
        <v>6690</v>
      </c>
      <c r="R26" s="84" t="s">
        <v>6014</v>
      </c>
      <c r="S26" s="84" t="s">
        <v>5876</v>
      </c>
      <c r="T26" s="84" t="s">
        <v>5877</v>
      </c>
      <c r="AA26" s="129" t="s">
        <v>6486</v>
      </c>
      <c r="AB26" s="129" t="s">
        <v>6488</v>
      </c>
      <c r="AC26" s="129" t="s">
        <v>6490</v>
      </c>
      <c r="AJ26" s="174" t="s">
        <v>7125</v>
      </c>
    </row>
    <row r="27" spans="1:43" ht="38.25" thickTop="1" x14ac:dyDescent="0.4">
      <c r="A27" s="166" t="s">
        <v>6881</v>
      </c>
      <c r="B27" s="168" t="s">
        <v>6972</v>
      </c>
      <c r="D27" s="78" t="s">
        <v>5830</v>
      </c>
      <c r="E27" s="79"/>
      <c r="F27" s="80"/>
      <c r="I27" s="87">
        <v>28</v>
      </c>
      <c r="J27" s="84" t="s">
        <v>74</v>
      </c>
      <c r="M27" s="84" t="str">
        <f t="shared" si="1"/>
        <v>赤坂公証役場 / Akasaka Notary Public Office</v>
      </c>
      <c r="N27" s="84" t="str">
        <f t="shared" si="2"/>
        <v>Akasaka</v>
      </c>
      <c r="O27" s="84" t="str">
        <f t="shared" si="3"/>
        <v>akasaka</v>
      </c>
      <c r="P27" s="110" t="str">
        <f t="shared" si="0"/>
        <v>あかさか</v>
      </c>
      <c r="Q27" s="84" t="s">
        <v>6691</v>
      </c>
      <c r="R27" s="84" t="s">
        <v>6015</v>
      </c>
      <c r="S27" s="84" t="s">
        <v>5904</v>
      </c>
      <c r="T27" s="84" t="s">
        <v>5905</v>
      </c>
      <c r="AA27" s="128" t="s">
        <v>6491</v>
      </c>
      <c r="AB27" s="128" t="s">
        <v>6493</v>
      </c>
      <c r="AC27" s="128" t="s">
        <v>6495</v>
      </c>
      <c r="AJ27" s="174" t="s">
        <v>6881</v>
      </c>
    </row>
    <row r="28" spans="1:43" ht="19.5" thickBot="1" x14ac:dyDescent="0.45">
      <c r="A28" s="166" t="s">
        <v>6882</v>
      </c>
      <c r="B28" s="168" t="s">
        <v>6973</v>
      </c>
      <c r="D28" s="4" t="s">
        <v>54</v>
      </c>
      <c r="E28" s="4" t="s">
        <v>55</v>
      </c>
      <c r="F28" s="4" t="s">
        <v>56</v>
      </c>
      <c r="I28" s="87">
        <v>29</v>
      </c>
      <c r="J28" s="84" t="s">
        <v>75</v>
      </c>
      <c r="M28" s="84" t="str">
        <f t="shared" si="1"/>
        <v>千住公証役場 / Senju Notary Public Office</v>
      </c>
      <c r="N28" s="84" t="str">
        <f t="shared" si="2"/>
        <v>Senju</v>
      </c>
      <c r="O28" s="84" t="str">
        <f t="shared" si="3"/>
        <v>senju</v>
      </c>
      <c r="P28" s="110" t="str">
        <f t="shared" si="0"/>
        <v>せんじゅ</v>
      </c>
      <c r="Q28" s="84" t="s">
        <v>6692</v>
      </c>
      <c r="R28" s="84" t="s">
        <v>6016</v>
      </c>
      <c r="S28" s="84" t="s">
        <v>5886</v>
      </c>
      <c r="T28" s="84" t="s">
        <v>5887</v>
      </c>
      <c r="AA28" s="126" t="s">
        <v>6492</v>
      </c>
      <c r="AB28" s="127" t="s">
        <v>6493</v>
      </c>
      <c r="AC28" s="127" t="s">
        <v>6495</v>
      </c>
      <c r="AJ28" s="174" t="s">
        <v>7126</v>
      </c>
    </row>
    <row r="29" spans="1:43" ht="20.25" thickTop="1" thickBot="1" x14ac:dyDescent="0.45">
      <c r="A29" s="166" t="s">
        <v>6883</v>
      </c>
      <c r="B29" s="168" t="s">
        <v>6974</v>
      </c>
      <c r="D29" s="86" t="e">
        <f>_xlfn.WEBSERVICE("https://api.excelapi.org/post/address?zipcode="&amp;入力情報!$G$637&amp;"&amp;parts=1")</f>
        <v>#VALUE!</v>
      </c>
      <c r="E29" s="86" t="e">
        <f>_xlfn.WEBSERVICE("https://api.excelapi.org/post/address?zipcode="&amp;入力情報!$G$637&amp;"&amp;parts=2")</f>
        <v>#VALUE!</v>
      </c>
      <c r="F29" s="86" t="e">
        <f>_xlfn.WEBSERVICE("https://api.excelapi.org/post/address?zipcode="&amp;入力情報!$G$637&amp;"&amp;parts=3")</f>
        <v>#VALUE!</v>
      </c>
      <c r="I29" s="87">
        <v>30</v>
      </c>
      <c r="J29" s="84" t="s">
        <v>76</v>
      </c>
      <c r="M29" s="84" t="str">
        <f t="shared" si="1"/>
        <v>浅草公証役場 / Asakusa Notary Public Office</v>
      </c>
      <c r="N29" s="84" t="str">
        <f t="shared" si="2"/>
        <v>Asakusa</v>
      </c>
      <c r="O29" s="84" t="str">
        <f t="shared" si="3"/>
        <v>asakusa</v>
      </c>
      <c r="P29" s="110" t="str">
        <f t="shared" si="0"/>
        <v>あさくさ</v>
      </c>
      <c r="Q29" s="84" t="s">
        <v>6693</v>
      </c>
      <c r="R29" s="84" t="s">
        <v>6017</v>
      </c>
      <c r="S29" s="84" t="s">
        <v>5852</v>
      </c>
      <c r="T29" s="84" t="s">
        <v>5853</v>
      </c>
      <c r="AA29" s="129" t="s">
        <v>6497</v>
      </c>
      <c r="AB29" s="132" t="s">
        <v>6494</v>
      </c>
      <c r="AC29" s="132" t="s">
        <v>6496</v>
      </c>
      <c r="AJ29" s="174" t="s">
        <v>7127</v>
      </c>
    </row>
    <row r="30" spans="1:43" ht="20.25" thickTop="1" thickBot="1" x14ac:dyDescent="0.45">
      <c r="A30" s="166" t="s">
        <v>6884</v>
      </c>
      <c r="B30" s="168" t="s">
        <v>6975</v>
      </c>
      <c r="D30" s="86" t="e">
        <f>PROPER(_xlfn.WEBSERVICE("https://api.excelapi.org/language/hira2roman?input="&amp;_xlfn.ENCODEURL($D31)))</f>
        <v>#VALUE!</v>
      </c>
      <c r="E30" s="86" t="e">
        <f>PROPER(_xlfn.WEBSERVICE("https://api.excelapi.org/language/hira2roman?input="&amp;_xlfn.ENCODEURL($E31)))</f>
        <v>#VALUE!</v>
      </c>
      <c r="F30" s="86" t="e">
        <f>IF(F31="","",PROPER(_xlfn.WEBSERVICE("https://api.excelapi.org/language/hira2roman?input="&amp;_xlfn.ENCODEURL($F31))))</f>
        <v>#VALUE!</v>
      </c>
      <c r="I30" s="87">
        <v>31</v>
      </c>
      <c r="J30" s="84" t="s">
        <v>77</v>
      </c>
      <c r="M30" s="84" t="str">
        <f t="shared" si="1"/>
        <v>多摩公証役場 / Tama Notary Public Office</v>
      </c>
      <c r="N30" s="84" t="str">
        <f t="shared" si="2"/>
        <v>Tama</v>
      </c>
      <c r="O30" s="84" t="str">
        <f t="shared" si="3"/>
        <v>tama</v>
      </c>
      <c r="P30" s="110" t="str">
        <f t="shared" si="0"/>
        <v>たま</v>
      </c>
      <c r="Q30" s="84" t="s">
        <v>6694</v>
      </c>
      <c r="R30" s="84" t="s">
        <v>6018</v>
      </c>
      <c r="S30" s="84" t="s">
        <v>5921</v>
      </c>
      <c r="T30" s="84" t="s">
        <v>5922</v>
      </c>
      <c r="AA30" s="132" t="s">
        <v>6498</v>
      </c>
      <c r="AB30" s="132" t="s">
        <v>6499</v>
      </c>
      <c r="AC30" s="132" t="s">
        <v>6501</v>
      </c>
      <c r="AJ30" s="174" t="s">
        <v>7128</v>
      </c>
    </row>
    <row r="31" spans="1:43" ht="19.5" thickTop="1" x14ac:dyDescent="0.4">
      <c r="A31" s="166" t="s">
        <v>6885</v>
      </c>
      <c r="B31" s="168" t="s">
        <v>6976</v>
      </c>
      <c r="D31" s="86" t="e">
        <f>_xlfn.WEBSERVICE("https://api.excelapi.org/post/kana?zipcode="&amp;入力情報!$G$637&amp;"&amp;parts=1")</f>
        <v>#VALUE!</v>
      </c>
      <c r="E31" s="86" t="e">
        <f>_xlfn.WEBSERVICE("https://api.excelapi.org/post/kana?zipcode="&amp;入力情報!$G$637&amp;"&amp;parts=2")</f>
        <v>#VALUE!</v>
      </c>
      <c r="F31" s="86" t="e">
        <f>_xlfn.WEBSERVICE("https://api.excelapi.org/post/kana?zipcode="&amp;入力情報!$G$637&amp;"&amp;parts=3")</f>
        <v>#VALUE!</v>
      </c>
      <c r="I31" s="87">
        <v>33</v>
      </c>
      <c r="J31" s="84" t="s">
        <v>78</v>
      </c>
      <c r="M31" s="84" t="str">
        <f t="shared" si="1"/>
        <v>大森公証役場 / Omori Notary Public Office</v>
      </c>
      <c r="N31" s="84" t="str">
        <f t="shared" si="2"/>
        <v>Omori</v>
      </c>
      <c r="O31" s="84" t="str">
        <f t="shared" si="3"/>
        <v>omori</v>
      </c>
      <c r="P31" s="110" t="str">
        <f t="shared" si="0"/>
        <v>おおもり</v>
      </c>
      <c r="Q31" s="84" t="s">
        <v>6695</v>
      </c>
      <c r="R31" s="84" t="s">
        <v>5833</v>
      </c>
      <c r="S31" s="84" t="s">
        <v>5844</v>
      </c>
      <c r="T31" s="84" t="s">
        <v>5845</v>
      </c>
      <c r="AA31" s="128" t="s">
        <v>6503</v>
      </c>
      <c r="AB31" s="128" t="s">
        <v>6500</v>
      </c>
      <c r="AC31" s="128" t="s">
        <v>6502</v>
      </c>
      <c r="AJ31" s="174" t="s">
        <v>7129</v>
      </c>
    </row>
    <row r="32" spans="1:43" ht="37.5" x14ac:dyDescent="0.4">
      <c r="A32" s="166" t="s">
        <v>6886</v>
      </c>
      <c r="B32" s="168" t="s">
        <v>6977</v>
      </c>
      <c r="I32" s="87">
        <v>34</v>
      </c>
      <c r="J32" s="84" t="s">
        <v>79</v>
      </c>
      <c r="M32" s="84" t="str">
        <f t="shared" si="1"/>
        <v>大塚公証役場 / Otsuka Notary Public Office</v>
      </c>
      <c r="N32" s="84" t="str">
        <f t="shared" si="2"/>
        <v>Otsuka</v>
      </c>
      <c r="O32" s="84" t="str">
        <f t="shared" si="3"/>
        <v>otsuka</v>
      </c>
      <c r="P32" s="110" t="str">
        <f t="shared" si="0"/>
        <v>おおつか</v>
      </c>
      <c r="Q32" s="84" t="s">
        <v>6696</v>
      </c>
      <c r="R32" s="84" t="s">
        <v>6019</v>
      </c>
      <c r="S32" s="84" t="s">
        <v>5902</v>
      </c>
      <c r="T32" s="84" t="s">
        <v>5903</v>
      </c>
      <c r="AA32" s="124" t="s">
        <v>6504</v>
      </c>
      <c r="AB32" s="84" t="s">
        <v>6500</v>
      </c>
      <c r="AC32" s="84" t="s">
        <v>6502</v>
      </c>
      <c r="AJ32" s="174" t="s">
        <v>7130</v>
      </c>
    </row>
    <row r="33" spans="1:36" x14ac:dyDescent="0.4">
      <c r="A33" s="166" t="s">
        <v>6887</v>
      </c>
      <c r="B33" s="168" t="s">
        <v>6978</v>
      </c>
      <c r="D33" s="78" t="s">
        <v>6222</v>
      </c>
      <c r="E33" s="79"/>
      <c r="F33" s="80"/>
      <c r="I33" s="87">
        <v>35</v>
      </c>
      <c r="J33" s="84" t="s">
        <v>80</v>
      </c>
      <c r="M33" s="84" t="str">
        <f t="shared" si="1"/>
        <v>池袋公証役場 / Ikebukuro Notary Public Office</v>
      </c>
      <c r="N33" s="84" t="str">
        <f t="shared" si="2"/>
        <v>Ikebukuro</v>
      </c>
      <c r="O33" s="84" t="str">
        <f t="shared" si="3"/>
        <v>ikebukuro</v>
      </c>
      <c r="P33" s="110" t="str">
        <f t="shared" si="0"/>
        <v>いけぶくろ</v>
      </c>
      <c r="Q33" s="84" t="s">
        <v>6697</v>
      </c>
      <c r="R33" s="84" t="s">
        <v>6020</v>
      </c>
      <c r="S33" s="84" t="s">
        <v>5842</v>
      </c>
      <c r="T33" s="84" t="s">
        <v>5843</v>
      </c>
      <c r="AA33" s="124" t="s">
        <v>6505</v>
      </c>
      <c r="AB33" s="84" t="s">
        <v>6500</v>
      </c>
      <c r="AC33" s="84" t="s">
        <v>6502</v>
      </c>
      <c r="AJ33" s="174" t="s">
        <v>7131</v>
      </c>
    </row>
    <row r="34" spans="1:36" x14ac:dyDescent="0.4">
      <c r="A34" s="166" t="s">
        <v>6888</v>
      </c>
      <c r="B34" s="168" t="s">
        <v>6979</v>
      </c>
      <c r="D34" s="4" t="s">
        <v>54</v>
      </c>
      <c r="E34" s="4" t="s">
        <v>55</v>
      </c>
      <c r="F34" s="4" t="s">
        <v>56</v>
      </c>
      <c r="I34" s="87">
        <v>36</v>
      </c>
      <c r="J34" s="84" t="s">
        <v>81</v>
      </c>
      <c r="M34" s="84" t="str">
        <f t="shared" si="1"/>
        <v>中野公証役場 / Nakano Notary Public Office</v>
      </c>
      <c r="N34" s="84" t="str">
        <f t="shared" si="2"/>
        <v>Nakano</v>
      </c>
      <c r="O34" s="84" t="str">
        <f t="shared" si="3"/>
        <v>nakano</v>
      </c>
      <c r="P34" s="110" t="str">
        <f t="shared" si="0"/>
        <v>なかの</v>
      </c>
      <c r="Q34" s="84" t="s">
        <v>6698</v>
      </c>
      <c r="R34" s="84" t="s">
        <v>6021</v>
      </c>
      <c r="S34" s="84" t="s">
        <v>5890</v>
      </c>
      <c r="T34" s="84" t="s">
        <v>5891</v>
      </c>
      <c r="AA34" s="124" t="s">
        <v>6506</v>
      </c>
      <c r="AB34" s="84" t="s">
        <v>6500</v>
      </c>
      <c r="AC34" s="84" t="s">
        <v>6502</v>
      </c>
      <c r="AJ34" s="174" t="s">
        <v>7132</v>
      </c>
    </row>
    <row r="35" spans="1:36" x14ac:dyDescent="0.4">
      <c r="A35" s="166" t="s">
        <v>6889</v>
      </c>
      <c r="B35" s="168" t="s">
        <v>6980</v>
      </c>
      <c r="D35" s="86" t="str">
        <f>_xlfn.WEBSERVICE("https://api.excelapi.org/post/address?zipcode="&amp;入力情報!$G$30&amp;"&amp;parts=1")</f>
        <v>秋田県</v>
      </c>
      <c r="E35" s="86" t="str">
        <f>_xlfn.WEBSERVICE("https://api.excelapi.org/post/address?zipcode="&amp;入力情報!$G$30&amp;"&amp;parts=2")</f>
        <v>大仙市</v>
      </c>
      <c r="F35" s="86" t="str">
        <f>_xlfn.WEBSERVICE("https://api.excelapi.org/post/address?zipcode="&amp;入力情報!$G$30&amp;"&amp;parts=3")</f>
        <v>大曲黒瀬町</v>
      </c>
      <c r="I35" s="87">
        <v>37</v>
      </c>
      <c r="J35" s="84" t="s">
        <v>82</v>
      </c>
      <c r="M35" s="84" t="str">
        <f t="shared" si="1"/>
        <v>町田公証役場 / Machida Notary Public Office</v>
      </c>
      <c r="N35" s="84" t="str">
        <f t="shared" si="2"/>
        <v>Machida</v>
      </c>
      <c r="O35" s="84" t="str">
        <f t="shared" si="3"/>
        <v>machida</v>
      </c>
      <c r="P35" s="110" t="str">
        <f t="shared" ref="P35:P66" si="4">_xlfn.WEBSERVICE("https://api.excelapi.org/language/kanji2kana?text=" &amp; _xlfn.ENCODEURL(Q35))</f>
        <v>まちだ</v>
      </c>
      <c r="Q35" s="84" t="s">
        <v>6699</v>
      </c>
      <c r="R35" s="84" t="s">
        <v>6022</v>
      </c>
      <c r="S35" s="84" t="s">
        <v>5917</v>
      </c>
      <c r="T35" s="84" t="s">
        <v>5918</v>
      </c>
      <c r="AA35" s="124" t="s">
        <v>6507</v>
      </c>
      <c r="AB35" s="84" t="s">
        <v>6500</v>
      </c>
      <c r="AC35" s="84" t="s">
        <v>6502</v>
      </c>
      <c r="AJ35" s="174" t="s">
        <v>7133</v>
      </c>
    </row>
    <row r="36" spans="1:36" ht="19.5" thickBot="1" x14ac:dyDescent="0.45">
      <c r="A36" s="166" t="s">
        <v>6890</v>
      </c>
      <c r="B36" s="168" t="s">
        <v>6981</v>
      </c>
      <c r="D36" s="86" t="str">
        <f>PROPER(_xlfn.WEBSERVICE("https://api.excelapi.org/language/hira2roman?input="&amp;_xlfn.ENCODEURL($D37)))</f>
        <v>Akitaken</v>
      </c>
      <c r="E36" s="86" t="str">
        <f>PROPER(_xlfn.WEBSERVICE("https://api.excelapi.org/language/hira2roman?input="&amp;_xlfn.ENCODEURL($E37)))</f>
        <v>Daisenshi</v>
      </c>
      <c r="F36" s="86" t="str">
        <f>IF(F37="","",PROPER(_xlfn.WEBSERVICE("https://api.excelapi.org/language/hira2roman?input="&amp;_xlfn.ENCODEURL(F37))))</f>
        <v>Omagarikurosecho</v>
      </c>
      <c r="I36" s="87">
        <v>38</v>
      </c>
      <c r="J36" s="84" t="s">
        <v>83</v>
      </c>
      <c r="M36" s="84" t="str">
        <f t="shared" si="1"/>
        <v>日本橋公証役場 / Nihombashi Notary Public Office</v>
      </c>
      <c r="N36" s="84" t="str">
        <f t="shared" si="2"/>
        <v>Nihombashi</v>
      </c>
      <c r="O36" s="84" t="str">
        <f t="shared" si="3"/>
        <v>nihombashi</v>
      </c>
      <c r="P36" s="110" t="str">
        <f t="shared" si="4"/>
        <v>にほんばし</v>
      </c>
      <c r="Q36" s="84" t="s">
        <v>6700</v>
      </c>
      <c r="R36" s="84" t="s">
        <v>6023</v>
      </c>
      <c r="S36" s="84" t="s">
        <v>5836</v>
      </c>
      <c r="T36" s="84" t="s">
        <v>5837</v>
      </c>
      <c r="AA36" s="124" t="s">
        <v>6508</v>
      </c>
      <c r="AB36" s="84" t="s">
        <v>6500</v>
      </c>
      <c r="AC36" s="84" t="s">
        <v>6502</v>
      </c>
      <c r="AJ36" s="175" t="s">
        <v>7067</v>
      </c>
    </row>
    <row r="37" spans="1:36" ht="19.5" thickBot="1" x14ac:dyDescent="0.45">
      <c r="A37" s="166" t="s">
        <v>6891</v>
      </c>
      <c r="B37" s="168" t="s">
        <v>6982</v>
      </c>
      <c r="D37" s="86" t="str">
        <f>_xlfn.WEBSERVICE("https://api.excelapi.org/post/kana?zipcode="&amp;入力情報!$G$30&amp;"&amp;parts=1")</f>
        <v>アキタケン</v>
      </c>
      <c r="E37" s="86" t="str">
        <f>_xlfn.WEBSERVICE("https://api.excelapi.org/post/kana?zipcode="&amp;入力情報!$G$30&amp;"&amp;parts=2")</f>
        <v>ダイセンシ</v>
      </c>
      <c r="F37" s="86" t="str">
        <f>_xlfn.WEBSERVICE("https://api.excelapi.org/post/kana?zipcode="&amp;入力情報!$G$30&amp;"&amp;parts=3")</f>
        <v>オオマガリクロセチョウ</v>
      </c>
      <c r="I37" s="87">
        <v>39</v>
      </c>
      <c r="J37" s="84" t="s">
        <v>84</v>
      </c>
      <c r="M37" s="84" t="str">
        <f t="shared" si="1"/>
        <v>八王子公証役場 / Hachioji Notary Public Office</v>
      </c>
      <c r="N37" s="84" t="str">
        <f t="shared" si="2"/>
        <v>Hachioji</v>
      </c>
      <c r="O37" s="84" t="str">
        <f t="shared" si="3"/>
        <v>hachioji</v>
      </c>
      <c r="P37" s="110" t="str">
        <f t="shared" si="4"/>
        <v>はちおうじ</v>
      </c>
      <c r="Q37" s="84" t="s">
        <v>6701</v>
      </c>
      <c r="R37" s="84" t="s">
        <v>6024</v>
      </c>
      <c r="S37" s="84" t="s">
        <v>5915</v>
      </c>
      <c r="T37" s="84" t="s">
        <v>5916</v>
      </c>
      <c r="AA37" s="130" t="s">
        <v>6509</v>
      </c>
      <c r="AB37" s="131" t="s">
        <v>6500</v>
      </c>
      <c r="AC37" s="131" t="s">
        <v>6502</v>
      </c>
    </row>
    <row r="38" spans="1:36" ht="19.5" thickTop="1" x14ac:dyDescent="0.4">
      <c r="A38" s="166" t="s">
        <v>6892</v>
      </c>
      <c r="B38" s="168" t="s">
        <v>6983</v>
      </c>
      <c r="I38" s="87">
        <v>40</v>
      </c>
      <c r="J38" s="84" t="s">
        <v>85</v>
      </c>
      <c r="M38" s="84" t="str">
        <f t="shared" si="1"/>
        <v>八重洲公証役場 / Yaesu Notary Public Office</v>
      </c>
      <c r="N38" s="84" t="str">
        <f t="shared" si="2"/>
        <v>Yaesu</v>
      </c>
      <c r="O38" s="84" t="str">
        <f t="shared" si="3"/>
        <v>yaesu</v>
      </c>
      <c r="P38" s="110" t="str">
        <f t="shared" si="4"/>
        <v>やえす</v>
      </c>
      <c r="Q38" s="84" t="s">
        <v>6702</v>
      </c>
      <c r="R38" s="84" t="s">
        <v>6025</v>
      </c>
      <c r="S38" s="84" t="s">
        <v>5900</v>
      </c>
      <c r="T38" s="84" t="s">
        <v>5901</v>
      </c>
      <c r="AA38" s="128" t="s">
        <v>6513</v>
      </c>
      <c r="AB38" s="128" t="s">
        <v>6511</v>
      </c>
      <c r="AC38" s="128" t="s">
        <v>6512</v>
      </c>
    </row>
    <row r="39" spans="1:36" x14ac:dyDescent="0.4">
      <c r="A39" s="166" t="s">
        <v>6893</v>
      </c>
      <c r="B39" s="168" t="s">
        <v>6984</v>
      </c>
      <c r="D39" s="78" t="s">
        <v>6223</v>
      </c>
      <c r="E39" s="79"/>
      <c r="F39" s="80"/>
      <c r="I39" s="87">
        <v>41</v>
      </c>
      <c r="J39" s="84" t="s">
        <v>86</v>
      </c>
      <c r="M39" s="84" t="str">
        <f t="shared" si="1"/>
        <v>板橋公証役場 / Itabashi Notary Public Office</v>
      </c>
      <c r="N39" s="84" t="str">
        <f t="shared" si="2"/>
        <v>Itabashi</v>
      </c>
      <c r="O39" s="84" t="str">
        <f t="shared" si="3"/>
        <v>itabashi</v>
      </c>
      <c r="P39" s="110" t="str">
        <f t="shared" si="4"/>
        <v>いたばし</v>
      </c>
      <c r="Q39" s="84" t="s">
        <v>6703</v>
      </c>
      <c r="R39" s="84" t="s">
        <v>6026</v>
      </c>
      <c r="S39" s="84" t="s">
        <v>5894</v>
      </c>
      <c r="T39" s="84" t="s">
        <v>5895</v>
      </c>
      <c r="AA39" s="124" t="s">
        <v>6514</v>
      </c>
      <c r="AB39" s="84" t="s">
        <v>6510</v>
      </c>
      <c r="AC39" s="84" t="s">
        <v>6512</v>
      </c>
    </row>
    <row r="40" spans="1:36" x14ac:dyDescent="0.4">
      <c r="A40" s="166" t="s">
        <v>6894</v>
      </c>
      <c r="B40" s="168" t="s">
        <v>6985</v>
      </c>
      <c r="D40" s="4" t="s">
        <v>54</v>
      </c>
      <c r="E40" s="4" t="s">
        <v>55</v>
      </c>
      <c r="F40" s="4" t="s">
        <v>56</v>
      </c>
      <c r="I40" s="87">
        <v>42</v>
      </c>
      <c r="J40" s="84" t="s">
        <v>87</v>
      </c>
      <c r="M40" s="84" t="str">
        <f t="shared" si="1"/>
        <v>浜松町公証役場 / Hamamatsucho Notary Public Office</v>
      </c>
      <c r="N40" s="84" t="str">
        <f t="shared" si="2"/>
        <v>Hamamatsucho</v>
      </c>
      <c r="O40" s="84" t="str">
        <f t="shared" si="3"/>
        <v>hamamatsucho</v>
      </c>
      <c r="P40" s="110" t="str">
        <f t="shared" si="4"/>
        <v>はままつちょう</v>
      </c>
      <c r="Q40" s="84" t="s">
        <v>6704</v>
      </c>
      <c r="R40" s="84" t="s">
        <v>6027</v>
      </c>
      <c r="S40" s="84" t="s">
        <v>5898</v>
      </c>
      <c r="T40" s="84" t="s">
        <v>5899</v>
      </c>
      <c r="AA40" s="124" t="s">
        <v>6515</v>
      </c>
      <c r="AB40" s="84" t="s">
        <v>6510</v>
      </c>
      <c r="AC40" s="84" t="s">
        <v>6512</v>
      </c>
    </row>
    <row r="41" spans="1:36" ht="37.5" x14ac:dyDescent="0.4">
      <c r="A41" s="166" t="s">
        <v>6895</v>
      </c>
      <c r="B41" s="168" t="s">
        <v>6986</v>
      </c>
      <c r="D41" s="86" t="e">
        <f>_xlfn.WEBSERVICE("https://api.excelapi.org/post/address?zipcode="&amp;入力情報!$G$41&amp;"&amp;parts=1")</f>
        <v>#VALUE!</v>
      </c>
      <c r="E41" s="86" t="e">
        <f>_xlfn.WEBSERVICE("https://api.excelapi.org/post/address?zipcode="&amp;入力情報!$G$41&amp;"&amp;parts=2")</f>
        <v>#VALUE!</v>
      </c>
      <c r="F41" s="86" t="e">
        <f>_xlfn.WEBSERVICE("https://api.excelapi.org/post/address?zipcode="&amp;入力情報!$G$41&amp;"&amp;parts=3")</f>
        <v>#VALUE!</v>
      </c>
      <c r="I41" s="87">
        <v>43</v>
      </c>
      <c r="J41" s="84" t="s">
        <v>88</v>
      </c>
      <c r="M41" s="84" t="str">
        <f t="shared" si="1"/>
        <v>府中公証役場 / Fuchu Notary Public Office</v>
      </c>
      <c r="N41" s="84" t="str">
        <f t="shared" si="2"/>
        <v>Fuchu</v>
      </c>
      <c r="O41" s="84" t="str">
        <f t="shared" si="3"/>
        <v>fuchu</v>
      </c>
      <c r="P41" s="110" t="str">
        <f t="shared" si="4"/>
        <v>ふちゅう</v>
      </c>
      <c r="Q41" s="84" t="s">
        <v>6705</v>
      </c>
      <c r="R41" s="84" t="s">
        <v>6028</v>
      </c>
      <c r="S41" s="84" t="s">
        <v>5919</v>
      </c>
      <c r="T41" s="84" t="s">
        <v>5920</v>
      </c>
      <c r="AA41" s="124" t="s">
        <v>6516</v>
      </c>
      <c r="AB41" s="84" t="s">
        <v>6510</v>
      </c>
      <c r="AC41" s="84" t="s">
        <v>6512</v>
      </c>
    </row>
    <row r="42" spans="1:36" ht="19.5" thickBot="1" x14ac:dyDescent="0.45">
      <c r="A42" s="166" t="s">
        <v>6896</v>
      </c>
      <c r="B42" s="168" t="s">
        <v>6987</v>
      </c>
      <c r="D42" s="86" t="e">
        <f>PROPER(_xlfn.WEBSERVICE("https://api.excelapi.org/language/hira2roman?input="&amp;_xlfn.ENCODEURL($D43)))</f>
        <v>#VALUE!</v>
      </c>
      <c r="E42" s="86" t="e">
        <f>PROPER(_xlfn.WEBSERVICE("https://api.excelapi.org/language/hira2roman?input="&amp;_xlfn.ENCODEURL($E43)))</f>
        <v>#VALUE!</v>
      </c>
      <c r="F42" s="86" t="e">
        <f>IF(F43="","",PROPER(_xlfn.WEBSERVICE("https://api.excelapi.org/language/hira2roman?input="&amp;_xlfn.ENCODEURL(F43))))</f>
        <v>#VALUE!</v>
      </c>
      <c r="I42" s="87">
        <v>44</v>
      </c>
      <c r="J42" s="84" t="s">
        <v>89</v>
      </c>
      <c r="M42" s="84" t="str">
        <f t="shared" si="1"/>
        <v>武蔵野公証役場 / Musashino Notary Public Office</v>
      </c>
      <c r="N42" s="84" t="str">
        <f t="shared" si="2"/>
        <v>Musashino</v>
      </c>
      <c r="O42" s="84" t="str">
        <f t="shared" si="3"/>
        <v>musashino</v>
      </c>
      <c r="P42" s="110" t="str">
        <f t="shared" si="4"/>
        <v>むさしの</v>
      </c>
      <c r="Q42" s="84" t="s">
        <v>6706</v>
      </c>
      <c r="R42" s="84" t="s">
        <v>6029</v>
      </c>
      <c r="S42" s="84" t="s">
        <v>5911</v>
      </c>
      <c r="T42" s="84" t="s">
        <v>5912</v>
      </c>
      <c r="AA42" s="130" t="s">
        <v>6517</v>
      </c>
      <c r="AB42" s="131" t="s">
        <v>6510</v>
      </c>
      <c r="AC42" s="131" t="s">
        <v>6512</v>
      </c>
    </row>
    <row r="43" spans="1:36" ht="20.25" thickTop="1" thickBot="1" x14ac:dyDescent="0.45">
      <c r="A43" s="166" t="s">
        <v>6897</v>
      </c>
      <c r="B43" s="168" t="s">
        <v>6988</v>
      </c>
      <c r="D43" s="86" t="e">
        <f>_xlfn.WEBSERVICE("https://api.excelapi.org/post/kana?zipcode="&amp;入力情報!$G$41&amp;"&amp;parts=1")</f>
        <v>#VALUE!</v>
      </c>
      <c r="E43" s="86" t="e">
        <f>_xlfn.WEBSERVICE("https://api.excelapi.org/post/kana?zipcode="&amp;入力情報!$G$41&amp;"&amp;parts=2")</f>
        <v>#VALUE!</v>
      </c>
      <c r="F43" s="86" t="e">
        <f>_xlfn.WEBSERVICE("https://api.excelapi.org/post/kana?zipcode="&amp;入力情報!$G$41&amp;"&amp;parts=3")</f>
        <v>#VALUE!</v>
      </c>
      <c r="I43" s="87">
        <v>45</v>
      </c>
      <c r="J43" s="84" t="s">
        <v>90</v>
      </c>
      <c r="M43" s="84" t="str">
        <f t="shared" si="1"/>
        <v>文京公証役場 / Bunkyo Notary Public Office</v>
      </c>
      <c r="N43" s="84" t="str">
        <f t="shared" si="2"/>
        <v>Bunkyo</v>
      </c>
      <c r="O43" s="84" t="str">
        <f t="shared" si="3"/>
        <v>bunkyo</v>
      </c>
      <c r="P43" s="110" t="str">
        <f t="shared" si="4"/>
        <v>ぶんきょう</v>
      </c>
      <c r="Q43" s="84" t="s">
        <v>6707</v>
      </c>
      <c r="R43" s="84" t="s">
        <v>6030</v>
      </c>
      <c r="S43" s="84" t="s">
        <v>5848</v>
      </c>
      <c r="T43" s="84" t="s">
        <v>5849</v>
      </c>
      <c r="AA43" s="129" t="s">
        <v>6520</v>
      </c>
      <c r="AB43" s="129" t="s">
        <v>6518</v>
      </c>
      <c r="AC43" s="129" t="s">
        <v>6519</v>
      </c>
    </row>
    <row r="44" spans="1:36" ht="20.25" thickTop="1" thickBot="1" x14ac:dyDescent="0.45">
      <c r="A44" s="166" t="s">
        <v>6898</v>
      </c>
      <c r="B44" s="168" t="s">
        <v>6989</v>
      </c>
      <c r="I44" s="87">
        <v>46</v>
      </c>
      <c r="J44" s="84" t="s">
        <v>282</v>
      </c>
      <c r="M44" s="84" t="str">
        <f t="shared" si="1"/>
        <v>麻布公証役場 / Asanuno Notary Public Office</v>
      </c>
      <c r="N44" s="84" t="str">
        <f t="shared" si="2"/>
        <v>Asanuno</v>
      </c>
      <c r="O44" s="84" t="str">
        <f t="shared" si="3"/>
        <v>asanuno</v>
      </c>
      <c r="P44" s="110" t="str">
        <f t="shared" si="4"/>
        <v>あさぬの</v>
      </c>
      <c r="Q44" s="84" t="s">
        <v>6708</v>
      </c>
      <c r="R44" s="84" t="s">
        <v>6031</v>
      </c>
      <c r="S44" s="84" t="s">
        <v>5864</v>
      </c>
      <c r="T44" s="84" t="s">
        <v>5865</v>
      </c>
      <c r="AA44" s="129" t="s">
        <v>6521</v>
      </c>
      <c r="AB44" s="129" t="s">
        <v>6525</v>
      </c>
      <c r="AC44" s="129" t="s">
        <v>6530</v>
      </c>
    </row>
    <row r="45" spans="1:36" ht="20.25" thickTop="1" thickBot="1" x14ac:dyDescent="0.45">
      <c r="A45" s="166" t="s">
        <v>6899</v>
      </c>
      <c r="B45" s="168" t="s">
        <v>6990</v>
      </c>
      <c r="D45" s="78" t="s">
        <v>6224</v>
      </c>
      <c r="E45" s="79"/>
      <c r="F45" s="80"/>
      <c r="I45" s="87">
        <v>47</v>
      </c>
      <c r="J45" s="84" t="s">
        <v>252</v>
      </c>
      <c r="M45" s="84" t="str">
        <f t="shared" si="1"/>
        <v>目黒公証役場 / Meguro Notary Public Office</v>
      </c>
      <c r="N45" s="84" t="str">
        <f t="shared" si="2"/>
        <v>Meguro</v>
      </c>
      <c r="O45" s="84" t="str">
        <f t="shared" si="3"/>
        <v>meguro</v>
      </c>
      <c r="P45" s="110" t="str">
        <f t="shared" si="4"/>
        <v>めぐろ</v>
      </c>
      <c r="Q45" s="84" t="s">
        <v>6709</v>
      </c>
      <c r="R45" s="84" t="s">
        <v>6032</v>
      </c>
      <c r="S45" s="84" t="s">
        <v>5866</v>
      </c>
      <c r="T45" s="84" t="s">
        <v>5867</v>
      </c>
      <c r="AA45" s="129" t="s">
        <v>6522</v>
      </c>
      <c r="AB45" s="129" t="s">
        <v>6526</v>
      </c>
      <c r="AC45" s="129" t="s">
        <v>6531</v>
      </c>
    </row>
    <row r="46" spans="1:36" ht="20.25" thickTop="1" thickBot="1" x14ac:dyDescent="0.45">
      <c r="A46" s="166" t="s">
        <v>6900</v>
      </c>
      <c r="B46" s="168" t="s">
        <v>6991</v>
      </c>
      <c r="D46" s="4" t="s">
        <v>54</v>
      </c>
      <c r="E46" s="4" t="s">
        <v>55</v>
      </c>
      <c r="F46" s="4" t="s">
        <v>56</v>
      </c>
      <c r="I46" s="87">
        <v>50</v>
      </c>
      <c r="J46" s="84" t="s">
        <v>283</v>
      </c>
      <c r="M46" s="84" t="str">
        <f t="shared" si="1"/>
        <v>立川公証役場 / Tachikawa Notary Public Office</v>
      </c>
      <c r="N46" s="84" t="str">
        <f t="shared" si="2"/>
        <v>Tachikawa</v>
      </c>
      <c r="O46" s="84" t="str">
        <f t="shared" si="3"/>
        <v>tachikawa</v>
      </c>
      <c r="P46" s="110" t="str">
        <f t="shared" si="4"/>
        <v>たちかわ</v>
      </c>
      <c r="Q46" s="84" t="s">
        <v>6710</v>
      </c>
      <c r="R46" s="84" t="s">
        <v>6033</v>
      </c>
      <c r="S46" s="84" t="s">
        <v>5913</v>
      </c>
      <c r="T46" s="84" t="s">
        <v>5914</v>
      </c>
      <c r="AA46" s="129" t="s">
        <v>6523</v>
      </c>
      <c r="AB46" s="129" t="s">
        <v>6527</v>
      </c>
      <c r="AC46" s="129" t="s">
        <v>6532</v>
      </c>
    </row>
    <row r="47" spans="1:36" ht="20.25" thickTop="1" thickBot="1" x14ac:dyDescent="0.45">
      <c r="A47" s="166" t="s">
        <v>6901</v>
      </c>
      <c r="B47" s="168" t="s">
        <v>6992</v>
      </c>
      <c r="D47" s="86" t="str">
        <f>_xlfn.WEBSERVICE("https://api.excelapi.org/post/address?zipcode="&amp;入力情報!$G$52&amp;"&amp;parts=1")</f>
        <v>秋田県</v>
      </c>
      <c r="E47" s="86" t="str">
        <f>_xlfn.WEBSERVICE("https://api.excelapi.org/post/address?zipcode="&amp;入力情報!$G$52&amp;"&amp;parts=2")</f>
        <v>仙北市</v>
      </c>
      <c r="F47" s="86" t="str">
        <f>_xlfn.WEBSERVICE("https://api.excelapi.org/post/address?zipcode="&amp;入力情報!$G$52&amp;"&amp;parts=3")</f>
        <v>角館町古城</v>
      </c>
      <c r="I47" s="87">
        <v>51</v>
      </c>
      <c r="J47" s="84" t="s">
        <v>335</v>
      </c>
      <c r="M47" s="84" t="str">
        <f t="shared" si="1"/>
        <v>練馬公証役場 / Neriuma Notary Public Office</v>
      </c>
      <c r="N47" s="84" t="str">
        <f t="shared" si="2"/>
        <v>Neriuma</v>
      </c>
      <c r="O47" s="84" t="str">
        <f t="shared" si="3"/>
        <v>neriuma</v>
      </c>
      <c r="P47" s="110" t="str">
        <f t="shared" si="4"/>
        <v>ねりうま</v>
      </c>
      <c r="Q47" s="84" t="s">
        <v>6711</v>
      </c>
      <c r="R47" s="84" t="s">
        <v>6034</v>
      </c>
      <c r="S47" s="84" t="s">
        <v>5888</v>
      </c>
      <c r="T47" s="84" t="s">
        <v>5889</v>
      </c>
      <c r="AA47" s="132" t="s">
        <v>6524</v>
      </c>
      <c r="AB47" s="132" t="s">
        <v>6528</v>
      </c>
      <c r="AC47" s="132" t="s">
        <v>6533</v>
      </c>
    </row>
    <row r="48" spans="1:36" ht="19.5" thickTop="1" x14ac:dyDescent="0.4">
      <c r="A48" s="166" t="s">
        <v>6902</v>
      </c>
      <c r="B48" s="168" t="s">
        <v>6993</v>
      </c>
      <c r="D48" s="86" t="str">
        <f>PROPER(_xlfn.WEBSERVICE("https://api.excelapi.org/language/hira2roman?input="&amp;_xlfn.ENCODEURL(D49)))</f>
        <v>Akitaken</v>
      </c>
      <c r="E48" s="86" t="str">
        <f>PROPER(_xlfn.WEBSERVICE("https://api.excelapi.org/language/hira2roman?input="&amp;_xlfn.ENCODEURL(E49)))</f>
        <v>Sembokushi</v>
      </c>
      <c r="F48" s="86" t="str">
        <f>IF(F49="","",PROPER(_xlfn.WEBSERVICE("https://api.excelapi.org/language/hira2roman?input="&amp;_xlfn.ENCODEURL(F49))))</f>
        <v>Kakunodatemachifurushiro</v>
      </c>
      <c r="I48" s="87">
        <v>52</v>
      </c>
      <c r="J48" s="84" t="s">
        <v>70</v>
      </c>
      <c r="M48" s="84" t="str">
        <f t="shared" si="1"/>
        <v>旭川合同公証役場 / Asahikawagodo Notary Public Office</v>
      </c>
      <c r="N48" s="84" t="str">
        <f t="shared" si="2"/>
        <v>Asahikawagodo</v>
      </c>
      <c r="O48" s="84" t="str">
        <f t="shared" si="3"/>
        <v>asahikawagodo</v>
      </c>
      <c r="P48" s="110" t="str">
        <f t="shared" si="4"/>
        <v>あさひかわごうどう</v>
      </c>
      <c r="Q48" s="84" t="s">
        <v>6712</v>
      </c>
      <c r="R48" s="84" t="s">
        <v>6035</v>
      </c>
      <c r="S48" s="84" t="s">
        <v>5939</v>
      </c>
      <c r="T48" s="84" t="s">
        <v>5940</v>
      </c>
      <c r="AA48" s="128" t="s">
        <v>6535</v>
      </c>
      <c r="AB48" s="128" t="s">
        <v>6529</v>
      </c>
      <c r="AC48" s="128" t="s">
        <v>6534</v>
      </c>
    </row>
    <row r="49" spans="1:29" ht="37.5" x14ac:dyDescent="0.4">
      <c r="A49" s="166" t="s">
        <v>6903</v>
      </c>
      <c r="B49" s="168" t="s">
        <v>6994</v>
      </c>
      <c r="D49" s="86" t="str">
        <f>_xlfn.WEBSERVICE("https://api.excelapi.org/post/kana?zipcode="&amp;入力情報!$G$52&amp;"&amp;parts=1")</f>
        <v>アキタケン</v>
      </c>
      <c r="E49" s="86" t="str">
        <f>_xlfn.WEBSERVICE("https://api.excelapi.org/post/kana?zipcode="&amp;入力情報!$G$52&amp;"&amp;parts=2")</f>
        <v>センボクシ</v>
      </c>
      <c r="F49" s="86" t="str">
        <f>_xlfn.WEBSERVICE("https://api.excelapi.org/post/kana?zipcode="&amp;入力情報!$G$52&amp;"&amp;parts=3")</f>
        <v>カクノダテマチフルシロ</v>
      </c>
      <c r="I49" s="87">
        <v>53</v>
      </c>
      <c r="J49" s="84" t="s">
        <v>346</v>
      </c>
      <c r="M49" s="84" t="str">
        <f t="shared" si="1"/>
        <v>岩見沢公証役場 / Iwamizawa Notary Public Office</v>
      </c>
      <c r="N49" s="84" t="str">
        <f t="shared" si="2"/>
        <v>Iwamizawa</v>
      </c>
      <c r="O49" s="84" t="str">
        <f t="shared" si="3"/>
        <v>iwamizawa</v>
      </c>
      <c r="P49" s="110" t="str">
        <f t="shared" si="4"/>
        <v>いわみざわ</v>
      </c>
      <c r="Q49" s="84" t="s">
        <v>6713</v>
      </c>
      <c r="R49" s="84" t="s">
        <v>6036</v>
      </c>
      <c r="S49" s="84" t="s">
        <v>5929</v>
      </c>
      <c r="T49" s="84" t="s">
        <v>5930</v>
      </c>
      <c r="AA49" s="124" t="s">
        <v>6536</v>
      </c>
      <c r="AB49" s="84" t="s">
        <v>6529</v>
      </c>
      <c r="AC49" s="84" t="s">
        <v>6534</v>
      </c>
    </row>
    <row r="50" spans="1:29" ht="37.5" x14ac:dyDescent="0.4">
      <c r="A50" s="166" t="s">
        <v>6904</v>
      </c>
      <c r="B50" s="168" t="s">
        <v>6995</v>
      </c>
      <c r="I50" s="87">
        <v>54</v>
      </c>
      <c r="J50" s="84" t="s">
        <v>347</v>
      </c>
      <c r="M50" s="84" t="str">
        <f t="shared" si="1"/>
        <v>釧路合同公証役場 / Kushirogodo Notary Public Office</v>
      </c>
      <c r="N50" s="84" t="str">
        <f t="shared" si="2"/>
        <v>Kushirogodo</v>
      </c>
      <c r="O50" s="84" t="str">
        <f t="shared" si="3"/>
        <v>kushirogodo</v>
      </c>
      <c r="P50" s="110" t="str">
        <f t="shared" si="4"/>
        <v>くしろごうどう</v>
      </c>
      <c r="Q50" s="84" t="s">
        <v>6714</v>
      </c>
      <c r="R50" s="84" t="s">
        <v>6037</v>
      </c>
      <c r="S50" s="84" t="s">
        <v>5943</v>
      </c>
      <c r="T50" s="84" t="s">
        <v>5944</v>
      </c>
      <c r="AA50" s="124" t="s">
        <v>6537</v>
      </c>
      <c r="AB50" s="84" t="s">
        <v>6529</v>
      </c>
      <c r="AC50" s="84" t="s">
        <v>6534</v>
      </c>
    </row>
    <row r="51" spans="1:29" ht="37.5" x14ac:dyDescent="0.4">
      <c r="A51" s="166" t="s">
        <v>6905</v>
      </c>
      <c r="B51" s="168" t="s">
        <v>6996</v>
      </c>
      <c r="D51" s="78" t="s">
        <v>6225</v>
      </c>
      <c r="E51" s="79"/>
      <c r="F51" s="80"/>
      <c r="I51" s="87">
        <v>55</v>
      </c>
      <c r="J51" s="84" t="s">
        <v>348</v>
      </c>
      <c r="M51" s="84" t="str">
        <f t="shared" si="1"/>
        <v>札幌大通公証役場 / Sapporoodori Notary Public Office</v>
      </c>
      <c r="N51" s="84" t="str">
        <f t="shared" si="2"/>
        <v>Sapporoodori</v>
      </c>
      <c r="O51" s="84" t="str">
        <f t="shared" si="3"/>
        <v>sapporoodori</v>
      </c>
      <c r="P51" s="110" t="str">
        <f t="shared" si="4"/>
        <v>さっぽろおおどおり</v>
      </c>
      <c r="Q51" s="84" t="s">
        <v>6715</v>
      </c>
      <c r="R51" s="84" t="s">
        <v>6038</v>
      </c>
      <c r="S51" s="84" t="s">
        <v>5923</v>
      </c>
      <c r="T51" s="84" t="s">
        <v>5924</v>
      </c>
      <c r="AA51" s="124" t="s">
        <v>6538</v>
      </c>
      <c r="AB51" s="84" t="s">
        <v>6529</v>
      </c>
      <c r="AC51" s="84" t="s">
        <v>6534</v>
      </c>
    </row>
    <row r="52" spans="1:29" ht="37.5" x14ac:dyDescent="0.4">
      <c r="A52" s="166" t="s">
        <v>6906</v>
      </c>
      <c r="B52" s="168" t="s">
        <v>6997</v>
      </c>
      <c r="D52" s="4" t="s">
        <v>54</v>
      </c>
      <c r="E52" s="4" t="s">
        <v>55</v>
      </c>
      <c r="F52" s="4" t="s">
        <v>56</v>
      </c>
      <c r="I52" s="87">
        <v>56</v>
      </c>
      <c r="J52" s="84" t="s">
        <v>343</v>
      </c>
      <c r="M52" s="84" t="str">
        <f t="shared" si="1"/>
        <v>札幌中公証役場 / Sapporochu Notary Public Office</v>
      </c>
      <c r="N52" s="84" t="str">
        <f t="shared" si="2"/>
        <v>Sapporochu</v>
      </c>
      <c r="O52" s="84" t="str">
        <f t="shared" si="3"/>
        <v>sapporochu</v>
      </c>
      <c r="P52" s="110" t="str">
        <f t="shared" si="4"/>
        <v>さっぽろちゅう</v>
      </c>
      <c r="Q52" s="84" t="s">
        <v>6716</v>
      </c>
      <c r="R52" s="84" t="s">
        <v>6039</v>
      </c>
      <c r="S52" s="84" t="s">
        <v>5925</v>
      </c>
      <c r="T52" s="84" t="s">
        <v>5926</v>
      </c>
      <c r="AA52" s="124" t="s">
        <v>6539</v>
      </c>
      <c r="AB52" s="84" t="s">
        <v>6529</v>
      </c>
      <c r="AC52" s="84" t="s">
        <v>6534</v>
      </c>
    </row>
    <row r="53" spans="1:29" x14ac:dyDescent="0.4">
      <c r="A53" s="166" t="s">
        <v>6907</v>
      </c>
      <c r="B53" s="168" t="s">
        <v>6998</v>
      </c>
      <c r="D53" s="86" t="e">
        <f>_xlfn.WEBSERVICE("https://api.excelapi.org/post/address?zipcode="&amp;入力情報!$G$63&amp;"&amp;parts=1")</f>
        <v>#VALUE!</v>
      </c>
      <c r="E53" s="86" t="e">
        <f>_xlfn.WEBSERVICE("https://api.excelapi.org/post/address?zipcode="&amp;入力情報!$G$63&amp;"&amp;parts=2")</f>
        <v>#VALUE!</v>
      </c>
      <c r="F53" s="86" t="e">
        <f>_xlfn.WEBSERVICE("https://api.excelapi.org/post/address?zipcode="&amp;入力情報!$G$63&amp;"&amp;parts=3")</f>
        <v>#VALUE!</v>
      </c>
      <c r="I53" s="87">
        <v>57</v>
      </c>
      <c r="J53" s="84" t="s">
        <v>286</v>
      </c>
      <c r="M53" s="84" t="str">
        <f t="shared" si="1"/>
        <v>室蘭公証役場 / Muroran Notary Public Office</v>
      </c>
      <c r="N53" s="84" t="str">
        <f t="shared" si="2"/>
        <v>Muroran</v>
      </c>
      <c r="O53" s="84" t="str">
        <f t="shared" si="3"/>
        <v>muroran</v>
      </c>
      <c r="P53" s="110" t="str">
        <f t="shared" si="4"/>
        <v>むろらん</v>
      </c>
      <c r="Q53" s="84" t="s">
        <v>6717</v>
      </c>
      <c r="R53" s="84" t="s">
        <v>6040</v>
      </c>
      <c r="S53" s="84" t="s">
        <v>5931</v>
      </c>
      <c r="T53" s="84" t="s">
        <v>5932</v>
      </c>
      <c r="AA53" s="124" t="s">
        <v>6540</v>
      </c>
      <c r="AB53" s="84" t="s">
        <v>6529</v>
      </c>
      <c r="AC53" s="84" t="s">
        <v>6534</v>
      </c>
    </row>
    <row r="54" spans="1:29" x14ac:dyDescent="0.4">
      <c r="A54" s="166" t="s">
        <v>6908</v>
      </c>
      <c r="B54" s="168" t="s">
        <v>6999</v>
      </c>
      <c r="D54" s="86" t="e">
        <f>PROPER(_xlfn.WEBSERVICE("https://api.excelapi.org/language/hira2roman?input="&amp;_xlfn.ENCODEURL(D55)))</f>
        <v>#VALUE!</v>
      </c>
      <c r="E54" s="86" t="e">
        <f>PROPER(_xlfn.WEBSERVICE("https://api.excelapi.org/language/hira2roman?input="&amp;_xlfn.ENCODEURL(E55)))</f>
        <v>#VALUE!</v>
      </c>
      <c r="F54" s="86" t="e">
        <f>IF(F55="","",PROPER(_xlfn.WEBSERVICE("https://api.excelapi.org/language/hira2roman?input="&amp;_xlfn.ENCODEURL(F55))))</f>
        <v>#VALUE!</v>
      </c>
      <c r="I54" s="87">
        <v>58</v>
      </c>
      <c r="J54" s="84" t="s">
        <v>240</v>
      </c>
      <c r="M54" s="84" t="str">
        <f t="shared" si="1"/>
        <v>小樽公証役場 / Otaru Notary Public Office</v>
      </c>
      <c r="N54" s="84" t="str">
        <f t="shared" si="2"/>
        <v>Otaru</v>
      </c>
      <c r="O54" s="84" t="str">
        <f t="shared" si="3"/>
        <v>otaru</v>
      </c>
      <c r="P54" s="110" t="str">
        <f t="shared" si="4"/>
        <v>おたる</v>
      </c>
      <c r="Q54" s="84" t="s">
        <v>6718</v>
      </c>
      <c r="R54" s="84" t="s">
        <v>6041</v>
      </c>
      <c r="S54" s="84" t="s">
        <v>5927</v>
      </c>
      <c r="T54" s="84" t="s">
        <v>5928</v>
      </c>
      <c r="AA54" s="124" t="s">
        <v>6541</v>
      </c>
      <c r="AB54" s="84" t="s">
        <v>6529</v>
      </c>
      <c r="AC54" s="84" t="s">
        <v>6534</v>
      </c>
    </row>
    <row r="55" spans="1:29" ht="38.25" thickBot="1" x14ac:dyDescent="0.45">
      <c r="A55" s="166" t="s">
        <v>6909</v>
      </c>
      <c r="B55" s="168" t="s">
        <v>7000</v>
      </c>
      <c r="D55" s="86" t="e">
        <f>_xlfn.WEBSERVICE("https://api.excelapi.org/post/kana?zipcode="&amp;入力情報!$G$63&amp;"&amp;parts=1")</f>
        <v>#VALUE!</v>
      </c>
      <c r="E55" s="86" t="e">
        <f>_xlfn.WEBSERVICE("https://api.excelapi.org/post/kana?zipcode="&amp;入力情報!$G$63&amp;"&amp;parts=2")</f>
        <v>#VALUE!</v>
      </c>
      <c r="F55" s="86" t="e">
        <f>_xlfn.WEBSERVICE("https://api.excelapi.org/post/kana?zipcode="&amp;入力情報!$G$63&amp;"&amp;parts=3")</f>
        <v>#VALUE!</v>
      </c>
      <c r="I55" s="87">
        <v>59</v>
      </c>
      <c r="J55" s="84" t="s">
        <v>241</v>
      </c>
      <c r="M55" s="84" t="str">
        <f t="shared" si="1"/>
        <v>帯広合同公証役場 / Obihirogodo Notary Public Office</v>
      </c>
      <c r="N55" s="84" t="str">
        <f t="shared" si="2"/>
        <v>Obihirogodo</v>
      </c>
      <c r="O55" s="84" t="str">
        <f t="shared" si="3"/>
        <v>obihirogodo</v>
      </c>
      <c r="P55" s="110" t="str">
        <f t="shared" si="4"/>
        <v>おびひろごうどう</v>
      </c>
      <c r="Q55" s="84" t="s">
        <v>6719</v>
      </c>
      <c r="R55" s="84" t="s">
        <v>6042</v>
      </c>
      <c r="S55" s="84" t="s">
        <v>5945</v>
      </c>
      <c r="T55" s="84" t="s">
        <v>5946</v>
      </c>
      <c r="AA55" s="130" t="s">
        <v>6542</v>
      </c>
      <c r="AB55" s="131" t="s">
        <v>6529</v>
      </c>
      <c r="AC55" s="131" t="s">
        <v>6534</v>
      </c>
    </row>
    <row r="56" spans="1:29" ht="57.75" thickTop="1" thickBot="1" x14ac:dyDescent="0.45">
      <c r="A56" s="166" t="s">
        <v>6910</v>
      </c>
      <c r="B56" s="168" t="s">
        <v>7001</v>
      </c>
      <c r="I56" s="87">
        <v>60</v>
      </c>
      <c r="J56" s="84" t="s">
        <v>242</v>
      </c>
      <c r="M56" s="84" t="str">
        <f t="shared" si="1"/>
        <v>滝川公証役場 / Takikawa Notary Public Office</v>
      </c>
      <c r="N56" s="84" t="str">
        <f t="shared" si="2"/>
        <v>Takikawa</v>
      </c>
      <c r="O56" s="84" t="str">
        <f t="shared" si="3"/>
        <v>takikawa</v>
      </c>
      <c r="P56" s="110" t="str">
        <f t="shared" si="4"/>
        <v>たきかわ</v>
      </c>
      <c r="Q56" s="84" t="s">
        <v>6720</v>
      </c>
      <c r="R56" s="84" t="s">
        <v>6043</v>
      </c>
      <c r="S56" s="84" t="s">
        <v>5935</v>
      </c>
      <c r="T56" s="84" t="s">
        <v>5936</v>
      </c>
      <c r="AA56" s="132" t="s">
        <v>6543</v>
      </c>
      <c r="AB56" s="132" t="s">
        <v>6544</v>
      </c>
      <c r="AC56" s="132" t="s">
        <v>6545</v>
      </c>
    </row>
    <row r="57" spans="1:29" ht="19.5" thickTop="1" x14ac:dyDescent="0.4">
      <c r="A57" s="166" t="s">
        <v>6911</v>
      </c>
      <c r="B57" s="168" t="s">
        <v>7002</v>
      </c>
      <c r="D57" s="78" t="s">
        <v>6226</v>
      </c>
      <c r="E57" s="79"/>
      <c r="F57" s="80"/>
      <c r="I57" s="87">
        <v>62</v>
      </c>
      <c r="J57" s="84" t="s">
        <v>243</v>
      </c>
      <c r="M57" s="84" t="str">
        <f t="shared" si="1"/>
        <v>苫小牧公証役場 / Tomakomai Notary Public Office</v>
      </c>
      <c r="N57" s="84" t="str">
        <f t="shared" si="2"/>
        <v>Tomakomai</v>
      </c>
      <c r="O57" s="84" t="str">
        <f t="shared" si="3"/>
        <v>tomakomai</v>
      </c>
      <c r="P57" s="110" t="str">
        <f t="shared" si="4"/>
        <v>とまこまい</v>
      </c>
      <c r="Q57" s="84" t="s">
        <v>6721</v>
      </c>
      <c r="R57" s="84" t="s">
        <v>6044</v>
      </c>
      <c r="S57" s="84" t="s">
        <v>5933</v>
      </c>
      <c r="T57" s="84" t="s">
        <v>5934</v>
      </c>
      <c r="AA57" s="128" t="s">
        <v>6546</v>
      </c>
      <c r="AB57" s="128" t="s">
        <v>6554</v>
      </c>
      <c r="AC57" s="128" t="s">
        <v>6555</v>
      </c>
    </row>
    <row r="58" spans="1:29" x14ac:dyDescent="0.4">
      <c r="A58" s="166" t="s">
        <v>6912</v>
      </c>
      <c r="B58" s="168" t="s">
        <v>7003</v>
      </c>
      <c r="D58" s="4" t="s">
        <v>54</v>
      </c>
      <c r="E58" s="4" t="s">
        <v>55</v>
      </c>
      <c r="F58" s="4" t="s">
        <v>56</v>
      </c>
      <c r="I58" s="87">
        <v>63</v>
      </c>
      <c r="J58" s="84" t="s">
        <v>244</v>
      </c>
      <c r="M58" s="84" t="str">
        <f t="shared" si="1"/>
        <v>函館合同公証役場 / Hakodategodo Notary Public Office</v>
      </c>
      <c r="N58" s="84" t="str">
        <f t="shared" si="2"/>
        <v>Hakodategodo</v>
      </c>
      <c r="O58" s="84" t="str">
        <f t="shared" si="3"/>
        <v>hakodategodo</v>
      </c>
      <c r="P58" s="110" t="str">
        <f t="shared" si="4"/>
        <v>はこだてごうどう</v>
      </c>
      <c r="Q58" s="84" t="s">
        <v>6722</v>
      </c>
      <c r="R58" s="84" t="s">
        <v>6045</v>
      </c>
      <c r="S58" s="84" t="s">
        <v>5937</v>
      </c>
      <c r="T58" s="84" t="s">
        <v>5938</v>
      </c>
      <c r="AA58" s="124" t="s">
        <v>6547</v>
      </c>
      <c r="AB58" s="84" t="s">
        <v>6554</v>
      </c>
      <c r="AC58" s="84" t="s">
        <v>6555</v>
      </c>
    </row>
    <row r="59" spans="1:29" ht="37.5" x14ac:dyDescent="0.4">
      <c r="A59" s="166" t="s">
        <v>6913</v>
      </c>
      <c r="B59" s="168" t="s">
        <v>7004</v>
      </c>
      <c r="D59" s="86" t="e">
        <f>_xlfn.WEBSERVICE("https://api.excelapi.org/post/address?zipcode="&amp;入力情報!$G$74&amp;"&amp;parts=1")</f>
        <v>#VALUE!</v>
      </c>
      <c r="E59" s="86" t="e">
        <f>_xlfn.WEBSERVICE("https://api.excelapi.org/post/address?zipcode="&amp;入力情報!$G$74&amp;"&amp;parts=2")</f>
        <v>#VALUE!</v>
      </c>
      <c r="F59" s="86" t="e">
        <f>_xlfn.WEBSERVICE("https://api.excelapi.org/post/address?zipcode="&amp;入力情報!$G$74&amp;"&amp;parts=3")</f>
        <v>#VALUE!</v>
      </c>
      <c r="I59" s="87">
        <v>64</v>
      </c>
      <c r="J59" s="84" t="s">
        <v>322</v>
      </c>
      <c r="M59" s="84" t="str">
        <f t="shared" si="1"/>
        <v>北見公証役場 / Kitami Notary Public Office</v>
      </c>
      <c r="N59" s="84" t="str">
        <f t="shared" si="2"/>
        <v>Kitami</v>
      </c>
      <c r="O59" s="84" t="str">
        <f t="shared" si="3"/>
        <v>kitami</v>
      </c>
      <c r="P59" s="110" t="str">
        <f t="shared" si="4"/>
        <v>きたみ</v>
      </c>
      <c r="Q59" s="84" t="s">
        <v>6723</v>
      </c>
      <c r="R59" s="84" t="s">
        <v>6046</v>
      </c>
      <c r="S59" s="84" t="s">
        <v>5947</v>
      </c>
      <c r="T59" s="84" t="s">
        <v>5948</v>
      </c>
      <c r="AA59" s="124" t="s">
        <v>6548</v>
      </c>
      <c r="AB59" s="84" t="s">
        <v>6554</v>
      </c>
      <c r="AC59" s="84" t="s">
        <v>6555</v>
      </c>
    </row>
    <row r="60" spans="1:29" x14ac:dyDescent="0.4">
      <c r="A60" s="166" t="s">
        <v>6914</v>
      </c>
      <c r="B60" s="168" t="s">
        <v>7005</v>
      </c>
      <c r="D60" s="86" t="e">
        <f>PROPER(_xlfn.WEBSERVICE("https://api.excelapi.org/language/hira2roman?input="&amp;_xlfn.ENCODEURL(D61)))</f>
        <v>#VALUE!</v>
      </c>
      <c r="E60" s="86" t="e">
        <f>PROPER(_xlfn.WEBSERVICE("https://api.excelapi.org/language/hira2roman?input="&amp;_xlfn.ENCODEURL(E61)))</f>
        <v>#VALUE!</v>
      </c>
      <c r="F60" s="86" t="e">
        <f>IF(F61="","",PROPER(_xlfn.WEBSERVICE("https://api.excelapi.org/language/hira2roman?input="&amp;_xlfn.ENCODEURL(F61))))</f>
        <v>#VALUE!</v>
      </c>
      <c r="I60" s="87">
        <v>65</v>
      </c>
      <c r="J60" s="84" t="s">
        <v>323</v>
      </c>
      <c r="M60" s="84" t="str">
        <f t="shared" si="1"/>
        <v>名寄公証役場 / Nayoro Notary Public Office</v>
      </c>
      <c r="N60" s="84" t="str">
        <f t="shared" si="2"/>
        <v>Nayoro</v>
      </c>
      <c r="O60" s="84" t="str">
        <f t="shared" si="3"/>
        <v>nayoro</v>
      </c>
      <c r="P60" s="110" t="str">
        <f t="shared" si="4"/>
        <v>なよろ</v>
      </c>
      <c r="Q60" s="84" t="s">
        <v>6724</v>
      </c>
      <c r="R60" s="84" t="s">
        <v>6047</v>
      </c>
      <c r="S60" s="84" t="s">
        <v>5941</v>
      </c>
      <c r="T60" s="84" t="s">
        <v>5942</v>
      </c>
      <c r="AA60" s="124" t="s">
        <v>6549</v>
      </c>
      <c r="AB60" s="84" t="s">
        <v>6554</v>
      </c>
      <c r="AC60" s="84" t="s">
        <v>6555</v>
      </c>
    </row>
    <row r="61" spans="1:29" x14ac:dyDescent="0.4">
      <c r="A61" s="166" t="s">
        <v>6915</v>
      </c>
      <c r="B61" s="168" t="s">
        <v>7006</v>
      </c>
      <c r="D61" s="86" t="e">
        <f>_xlfn.WEBSERVICE("https://api.excelapi.org/post/kana?zipcode="&amp;入力情報!$G$74&amp;"&amp;parts=1")</f>
        <v>#VALUE!</v>
      </c>
      <c r="E61" s="86" t="e">
        <f>_xlfn.WEBSERVICE("https://api.excelapi.org/post/kana?zipcode="&amp;入力情報!$G$74&amp;"&amp;parts=2")</f>
        <v>#VALUE!</v>
      </c>
      <c r="F61" s="86" t="e">
        <f>_xlfn.WEBSERVICE("https://api.excelapi.org/post/kana?zipcode="&amp;入力情報!$G$74&amp;"&amp;parts=3")</f>
        <v>#VALUE!</v>
      </c>
      <c r="I61" s="87">
        <v>66</v>
      </c>
      <c r="J61" s="84" t="s">
        <v>372</v>
      </c>
      <c r="M61" s="84" t="str">
        <f t="shared" si="1"/>
        <v>岸和田公証役場 / Kishiwada Notary Public Office</v>
      </c>
      <c r="N61" s="84" t="str">
        <f t="shared" si="2"/>
        <v>Kishiwada</v>
      </c>
      <c r="O61" s="84" t="str">
        <f t="shared" si="3"/>
        <v>kishiwada</v>
      </c>
      <c r="P61" s="110" t="str">
        <f t="shared" si="4"/>
        <v>きしわだ</v>
      </c>
      <c r="Q61" s="84" t="s">
        <v>6725</v>
      </c>
      <c r="R61" s="84" t="s">
        <v>6048</v>
      </c>
      <c r="S61" s="84" t="s">
        <v>5965</v>
      </c>
      <c r="T61" s="84" t="s">
        <v>5966</v>
      </c>
      <c r="AA61" s="124" t="s">
        <v>6550</v>
      </c>
      <c r="AB61" s="84" t="s">
        <v>6554</v>
      </c>
      <c r="AC61" s="84" t="s">
        <v>6555</v>
      </c>
    </row>
    <row r="62" spans="1:29" ht="56.25" x14ac:dyDescent="0.4">
      <c r="A62" s="166" t="s">
        <v>6916</v>
      </c>
      <c r="B62" s="168" t="s">
        <v>7007</v>
      </c>
      <c r="I62" s="87">
        <v>67</v>
      </c>
      <c r="J62" s="84" t="s">
        <v>550</v>
      </c>
      <c r="M62" s="84" t="str">
        <f t="shared" si="1"/>
        <v>江戸堀公証役場 / Edobori Notary Public Office</v>
      </c>
      <c r="N62" s="84" t="str">
        <f t="shared" si="2"/>
        <v>Edobori</v>
      </c>
      <c r="O62" s="84" t="str">
        <f t="shared" si="3"/>
        <v>edobori</v>
      </c>
      <c r="P62" s="110" t="str">
        <f t="shared" si="4"/>
        <v>えどぼり</v>
      </c>
      <c r="Q62" s="84" t="s">
        <v>6726</v>
      </c>
      <c r="R62" s="84" t="s">
        <v>6049</v>
      </c>
      <c r="S62" s="84" t="s">
        <v>5953</v>
      </c>
      <c r="T62" s="84" t="s">
        <v>5954</v>
      </c>
      <c r="AA62" s="124" t="s">
        <v>6551</v>
      </c>
      <c r="AB62" s="84" t="s">
        <v>6554</v>
      </c>
      <c r="AC62" s="84" t="s">
        <v>6555</v>
      </c>
    </row>
    <row r="63" spans="1:29" ht="37.5" x14ac:dyDescent="0.4">
      <c r="A63" s="166" t="s">
        <v>6917</v>
      </c>
      <c r="B63" s="168" t="s">
        <v>7008</v>
      </c>
      <c r="D63" s="78" t="s">
        <v>6379</v>
      </c>
      <c r="E63" s="79"/>
      <c r="F63" s="80"/>
      <c r="I63" s="87">
        <v>68</v>
      </c>
      <c r="J63" s="84" t="s">
        <v>345</v>
      </c>
      <c r="M63" s="84" t="str">
        <f t="shared" si="1"/>
        <v>高槻公証役場 / Takatsuki Notary Public Office</v>
      </c>
      <c r="N63" s="84" t="str">
        <f t="shared" si="2"/>
        <v>Takatsuki</v>
      </c>
      <c r="O63" s="84" t="str">
        <f t="shared" si="3"/>
        <v>takatsuki</v>
      </c>
      <c r="P63" s="110" t="str">
        <f t="shared" si="4"/>
        <v>たかつき</v>
      </c>
      <c r="Q63" s="84" t="s">
        <v>6727</v>
      </c>
      <c r="R63" s="84" t="s">
        <v>6050</v>
      </c>
      <c r="S63" s="84" t="s">
        <v>5969</v>
      </c>
      <c r="T63" s="84" t="s">
        <v>5970</v>
      </c>
      <c r="AA63" s="124" t="s">
        <v>6552</v>
      </c>
      <c r="AB63" s="84" t="s">
        <v>6554</v>
      </c>
      <c r="AC63" s="84" t="s">
        <v>6555</v>
      </c>
    </row>
    <row r="64" spans="1:29" ht="38.25" thickBot="1" x14ac:dyDescent="0.45">
      <c r="A64" s="166" t="s">
        <v>6918</v>
      </c>
      <c r="B64" s="168" t="s">
        <v>7009</v>
      </c>
      <c r="D64" s="4" t="s">
        <v>54</v>
      </c>
      <c r="E64" s="4" t="s">
        <v>55</v>
      </c>
      <c r="F64" s="4" t="s">
        <v>56</v>
      </c>
      <c r="I64" s="87">
        <v>69</v>
      </c>
      <c r="J64" s="84" t="s">
        <v>246</v>
      </c>
      <c r="M64" s="84" t="str">
        <f t="shared" si="1"/>
        <v>堺合同公証役場 / Sakaigodo Notary Public Office</v>
      </c>
      <c r="N64" s="84" t="str">
        <f t="shared" si="2"/>
        <v>Sakaigodo</v>
      </c>
      <c r="O64" s="84" t="str">
        <f t="shared" si="3"/>
        <v>sakaigodo</v>
      </c>
      <c r="P64" s="110" t="str">
        <f t="shared" si="4"/>
        <v>さかいごうどう</v>
      </c>
      <c r="Q64" s="84" t="s">
        <v>6728</v>
      </c>
      <c r="R64" s="84" t="s">
        <v>6051</v>
      </c>
      <c r="S64" s="84" t="s">
        <v>5963</v>
      </c>
      <c r="T64" s="84" t="s">
        <v>5964</v>
      </c>
      <c r="AA64" s="130" t="s">
        <v>6553</v>
      </c>
      <c r="AB64" s="131" t="s">
        <v>6554</v>
      </c>
      <c r="AC64" s="131" t="s">
        <v>6555</v>
      </c>
    </row>
    <row r="65" spans="1:29" ht="38.25" thickTop="1" x14ac:dyDescent="0.4">
      <c r="A65" s="166" t="s">
        <v>6919</v>
      </c>
      <c r="B65" s="168" t="s">
        <v>7010</v>
      </c>
      <c r="D65" s="86" t="e">
        <f>_xlfn.WEBSERVICE("https://api.excelapi.org/post/address?zipcode="&amp;入力情報!$G$85&amp;"&amp;parts=1")</f>
        <v>#VALUE!</v>
      </c>
      <c r="E65" s="86" t="e">
        <f>_xlfn.WEBSERVICE("https://api.excelapi.org/post/address?zipcode="&amp;入力情報!$G$85&amp;"&amp;parts=2")</f>
        <v>#VALUE!</v>
      </c>
      <c r="F65" s="86" t="e">
        <f>_xlfn.WEBSERVICE("https://api.excelapi.org/post/address?zipcode="&amp;入力情報!$G$85&amp;"&amp;parts=3")</f>
        <v>#VALUE!</v>
      </c>
      <c r="I65" s="87">
        <v>70</v>
      </c>
      <c r="J65" s="84" t="s">
        <v>247</v>
      </c>
      <c r="M65" s="84" t="e">
        <f t="shared" si="1"/>
        <v>#VALUE!</v>
      </c>
      <c r="N65" s="84" t="e">
        <f t="shared" si="2"/>
        <v>#VALUE!</v>
      </c>
      <c r="O65" s="84" t="e">
        <f t="shared" si="3"/>
        <v>#VALUE!</v>
      </c>
      <c r="P65" s="110" t="s">
        <v>7883</v>
      </c>
      <c r="Q65" s="84" t="s">
        <v>6729</v>
      </c>
      <c r="R65" s="84" t="s">
        <v>6052</v>
      </c>
      <c r="S65" s="84" t="s">
        <v>5957</v>
      </c>
      <c r="T65" s="84" t="s">
        <v>5958</v>
      </c>
      <c r="AA65" s="128" t="s">
        <v>6556</v>
      </c>
      <c r="AB65" s="128" t="s">
        <v>6562</v>
      </c>
      <c r="AC65" s="128" t="s">
        <v>6563</v>
      </c>
    </row>
    <row r="66" spans="1:29" x14ac:dyDescent="0.4">
      <c r="A66" s="166" t="s">
        <v>6920</v>
      </c>
      <c r="B66" s="168" t="s">
        <v>7011</v>
      </c>
      <c r="D66" s="86" t="e">
        <f>PROPER(_xlfn.WEBSERVICE("https://api.excelapi.org/language/hira2roman?input="&amp;_xlfn.ENCODEURL(D67)))</f>
        <v>#VALUE!</v>
      </c>
      <c r="E66" s="86" t="e">
        <f>PROPER(_xlfn.WEBSERVICE("https://api.excelapi.org/language/hira2roman?input="&amp;_xlfn.ENCODEURL(E67)))</f>
        <v>#VALUE!</v>
      </c>
      <c r="F66" s="86" t="e">
        <f>IF(F67="","",PROPER(_xlfn.WEBSERVICE("https://api.excelapi.org/language/hira2roman?input="&amp;_xlfn.ENCODEURL(F67))))</f>
        <v>#VALUE!</v>
      </c>
      <c r="I66" s="87">
        <v>71</v>
      </c>
      <c r="J66" s="84" t="s">
        <v>248</v>
      </c>
      <c r="M66" s="84" t="str">
        <f t="shared" si="1"/>
        <v>東大阪公証役場 / Higashiosaka Notary Public Office</v>
      </c>
      <c r="N66" s="84" t="str">
        <f t="shared" si="2"/>
        <v>Higashiosaka</v>
      </c>
      <c r="O66" s="84" t="str">
        <f t="shared" si="3"/>
        <v>higashiosaka</v>
      </c>
      <c r="P66" s="110" t="str">
        <f t="shared" ref="P66:P83" si="5">_xlfn.WEBSERVICE("https://api.excelapi.org/language/kanji2kana?text=" &amp; _xlfn.ENCODEURL(Q66))</f>
        <v>ひがしおおさか</v>
      </c>
      <c r="Q66" s="84" t="s">
        <v>6730</v>
      </c>
      <c r="R66" s="84" t="s">
        <v>6053</v>
      </c>
      <c r="S66" s="84" t="s">
        <v>5967</v>
      </c>
      <c r="T66" s="84" t="s">
        <v>5968</v>
      </c>
      <c r="AA66" s="124" t="s">
        <v>6557</v>
      </c>
      <c r="AB66" s="84" t="s">
        <v>6562</v>
      </c>
      <c r="AC66" s="84" t="s">
        <v>6563</v>
      </c>
    </row>
    <row r="67" spans="1:29" x14ac:dyDescent="0.4">
      <c r="A67" s="166" t="s">
        <v>6921</v>
      </c>
      <c r="B67" s="168" t="s">
        <v>7012</v>
      </c>
      <c r="D67" s="86" t="e">
        <f>_xlfn.WEBSERVICE("https://api.excelapi.org/post/kana?zipcode="&amp;入力情報!$G$85&amp;"&amp;parts=1")</f>
        <v>#VALUE!</v>
      </c>
      <c r="E67" s="86" t="e">
        <f>_xlfn.WEBSERVICE("https://api.excelapi.org/post/kana?zipcode="&amp;入力情報!$G$85&amp;"&amp;parts=2")</f>
        <v>#VALUE!</v>
      </c>
      <c r="F67" s="86" t="e">
        <f>_xlfn.WEBSERVICE("https://api.excelapi.org/post/kana?zipcode="&amp;入力情報!$G$85&amp;"&amp;parts=3")</f>
        <v>#VALUE!</v>
      </c>
      <c r="I67" s="87">
        <v>72</v>
      </c>
      <c r="J67" s="84" t="s">
        <v>249</v>
      </c>
      <c r="M67" s="84" t="str">
        <f t="shared" si="1"/>
        <v>難波公証役場 / Namba Notary Public Office</v>
      </c>
      <c r="N67" s="84" t="str">
        <f t="shared" si="2"/>
        <v>Namba</v>
      </c>
      <c r="O67" s="84" t="str">
        <f t="shared" si="3"/>
        <v>namba</v>
      </c>
      <c r="P67" s="110" t="str">
        <f t="shared" si="5"/>
        <v>なんば</v>
      </c>
      <c r="Q67" s="84" t="s">
        <v>6731</v>
      </c>
      <c r="R67" s="84" t="s">
        <v>6054</v>
      </c>
      <c r="S67" s="84" t="s">
        <v>5955</v>
      </c>
      <c r="T67" s="84" t="s">
        <v>5956</v>
      </c>
      <c r="AA67" s="124" t="s">
        <v>6558</v>
      </c>
      <c r="AB67" s="84" t="s">
        <v>6562</v>
      </c>
      <c r="AC67" s="84" t="s">
        <v>6563</v>
      </c>
    </row>
    <row r="68" spans="1:29" x14ac:dyDescent="0.4">
      <c r="A68" s="166" t="s">
        <v>6922</v>
      </c>
      <c r="B68" s="168" t="s">
        <v>7013</v>
      </c>
      <c r="I68" s="87">
        <v>73</v>
      </c>
      <c r="J68" s="84" t="s">
        <v>250</v>
      </c>
      <c r="M68" s="84" t="str">
        <f t="shared" ref="M68:M82" si="6" xml:space="preserve"> R68 &amp; " / " &amp; N68 &amp; " Notary Public Office"</f>
        <v>梅田公証役場 / Umeda Notary Public Office</v>
      </c>
      <c r="N68" s="84" t="str">
        <f t="shared" ref="N68:N82" si="7">PROPER(O68)</f>
        <v>Umeda</v>
      </c>
      <c r="O68" s="84" t="str">
        <f t="shared" ref="O68:O82" si="8">_xlfn.WEBSERVICE("https://api.excelapi.org/language/hira2roman?input="&amp;_xlfn.ENCODEURL(P68))</f>
        <v>umeda</v>
      </c>
      <c r="P68" s="110" t="str">
        <f t="shared" si="5"/>
        <v>うめだ</v>
      </c>
      <c r="Q68" s="84" t="s">
        <v>6732</v>
      </c>
      <c r="R68" s="84" t="s">
        <v>6055</v>
      </c>
      <c r="S68" s="84" t="s">
        <v>5959</v>
      </c>
      <c r="T68" s="84" t="s">
        <v>5960</v>
      </c>
      <c r="AA68" s="124" t="s">
        <v>6559</v>
      </c>
      <c r="AB68" s="84" t="s">
        <v>6562</v>
      </c>
      <c r="AC68" s="84" t="s">
        <v>6563</v>
      </c>
    </row>
    <row r="69" spans="1:29" x14ac:dyDescent="0.4">
      <c r="A69" s="166" t="s">
        <v>6923</v>
      </c>
      <c r="B69" s="168" t="s">
        <v>7014</v>
      </c>
      <c r="D69" s="78" t="s">
        <v>6380</v>
      </c>
      <c r="E69" s="79"/>
      <c r="F69" s="80"/>
      <c r="I69" s="87">
        <v>74</v>
      </c>
      <c r="J69" s="84" t="s">
        <v>305</v>
      </c>
      <c r="M69" s="84" t="str">
        <f t="shared" si="6"/>
        <v>平野町公証役場 / Hiranocho Notary Public Office</v>
      </c>
      <c r="N69" s="84" t="str">
        <f t="shared" si="7"/>
        <v>Hiranocho</v>
      </c>
      <c r="O69" s="84" t="str">
        <f t="shared" si="8"/>
        <v>hiranocho</v>
      </c>
      <c r="P69" s="110" t="str">
        <f t="shared" si="5"/>
        <v>ひらのちょう</v>
      </c>
      <c r="Q69" s="84" t="s">
        <v>6733</v>
      </c>
      <c r="R69" s="84" t="s">
        <v>6056</v>
      </c>
      <c r="S69" s="84" t="s">
        <v>5949</v>
      </c>
      <c r="T69" s="84" t="s">
        <v>5950</v>
      </c>
      <c r="AA69" s="124" t="s">
        <v>6560</v>
      </c>
      <c r="AB69" s="84" t="s">
        <v>6562</v>
      </c>
      <c r="AC69" s="84" t="s">
        <v>6563</v>
      </c>
    </row>
    <row r="70" spans="1:29" ht="19.5" thickBot="1" x14ac:dyDescent="0.45">
      <c r="A70" s="166" t="s">
        <v>6924</v>
      </c>
      <c r="B70" s="168" t="s">
        <v>7015</v>
      </c>
      <c r="D70" s="4" t="s">
        <v>54</v>
      </c>
      <c r="E70" s="4" t="s">
        <v>55</v>
      </c>
      <c r="F70" s="4" t="s">
        <v>56</v>
      </c>
      <c r="I70" s="87">
        <v>75</v>
      </c>
      <c r="J70" s="84" t="s">
        <v>349</v>
      </c>
      <c r="M70" s="84" t="str">
        <f t="shared" si="6"/>
        <v>本町公証役場 / Honcho Notary Public Office</v>
      </c>
      <c r="N70" s="84" t="str">
        <f t="shared" si="7"/>
        <v>Honcho</v>
      </c>
      <c r="O70" s="84" t="str">
        <f t="shared" si="8"/>
        <v>honcho</v>
      </c>
      <c r="P70" s="110" t="str">
        <f t="shared" si="5"/>
        <v>ほんちょう</v>
      </c>
      <c r="Q70" s="84" t="s">
        <v>6734</v>
      </c>
      <c r="R70" s="84" t="s">
        <v>6057</v>
      </c>
      <c r="S70" s="84" t="s">
        <v>5951</v>
      </c>
      <c r="T70" s="84" t="s">
        <v>5952</v>
      </c>
      <c r="AA70" s="130" t="s">
        <v>6561</v>
      </c>
      <c r="AB70" s="131" t="s">
        <v>6562</v>
      </c>
      <c r="AC70" s="131" t="s">
        <v>6563</v>
      </c>
    </row>
    <row r="71" spans="1:29" ht="19.5" thickTop="1" x14ac:dyDescent="0.4">
      <c r="A71" s="166" t="s">
        <v>6925</v>
      </c>
      <c r="B71" s="168" t="s">
        <v>7016</v>
      </c>
      <c r="D71" s="86" t="e">
        <f>_xlfn.WEBSERVICE("https://api.excelapi.org/post/address?zipcode="&amp;入力情報!$G$96&amp;"&amp;parts=1")</f>
        <v>#VALUE!</v>
      </c>
      <c r="E71" s="86" t="e">
        <f>_xlfn.WEBSERVICE("https://api.excelapi.org/post/address?zipcode="&amp;入力情報!$G$96&amp;"&amp;parts=2")</f>
        <v>#VALUE!</v>
      </c>
      <c r="F71" s="86" t="e">
        <f>_xlfn.WEBSERVICE("https://api.excelapi.org/post/address?zipcode="&amp;入力情報!$G$96&amp;"&amp;parts=3")</f>
        <v>#VALUE!</v>
      </c>
      <c r="I71" s="87">
        <v>76</v>
      </c>
      <c r="J71" s="84" t="s">
        <v>245</v>
      </c>
      <c r="M71" s="84" t="str">
        <f t="shared" si="6"/>
        <v>枚方公証役場 / Hirakata Notary Public Office</v>
      </c>
      <c r="N71" s="84" t="str">
        <f t="shared" si="7"/>
        <v>Hirakata</v>
      </c>
      <c r="O71" s="84" t="str">
        <f t="shared" si="8"/>
        <v>hirakata</v>
      </c>
      <c r="P71" s="110" t="str">
        <f t="shared" si="5"/>
        <v>ひらかた</v>
      </c>
      <c r="Q71" s="84" t="s">
        <v>6735</v>
      </c>
      <c r="R71" s="84" t="s">
        <v>6058</v>
      </c>
      <c r="S71" s="84" t="s">
        <v>5961</v>
      </c>
      <c r="T71" s="84" t="s">
        <v>5962</v>
      </c>
      <c r="AA71" s="128" t="s">
        <v>6564</v>
      </c>
      <c r="AB71" s="128" t="s">
        <v>6599</v>
      </c>
      <c r="AC71" s="128" t="s">
        <v>6600</v>
      </c>
    </row>
    <row r="72" spans="1:29" x14ac:dyDescent="0.4">
      <c r="A72" s="166" t="s">
        <v>6926</v>
      </c>
      <c r="B72" s="168" t="s">
        <v>7017</v>
      </c>
      <c r="D72" s="86" t="e">
        <f>PROPER(_xlfn.WEBSERVICE("https://api.excelapi.org/language/hira2roman?input="&amp;_xlfn.ENCODEURL(D73)))</f>
        <v>#VALUE!</v>
      </c>
      <c r="E72" s="86" t="e">
        <f>PROPER(_xlfn.WEBSERVICE("https://api.excelapi.org/language/hira2roman?input="&amp;_xlfn.ENCODEURL(E73)))</f>
        <v>#VALUE!</v>
      </c>
      <c r="F72" s="86" t="e">
        <f>IF(F73="","",PROPER(_xlfn.WEBSERVICE("https://api.excelapi.org/language/hira2roman?input="&amp;_xlfn.ENCODEURL(F73))))</f>
        <v>#VALUE!</v>
      </c>
      <c r="I72" s="87">
        <v>77</v>
      </c>
      <c r="J72" s="84" t="s">
        <v>344</v>
      </c>
      <c r="M72" s="84" t="str">
        <f t="shared" si="6"/>
        <v>久留米公証役場 / Kurume Notary Public Office</v>
      </c>
      <c r="N72" s="84" t="str">
        <f t="shared" si="7"/>
        <v>Kurume</v>
      </c>
      <c r="O72" s="84" t="str">
        <f t="shared" si="8"/>
        <v>kurume</v>
      </c>
      <c r="P72" s="110" t="str">
        <f t="shared" si="5"/>
        <v>くるめ</v>
      </c>
      <c r="Q72" s="84" t="s">
        <v>6736</v>
      </c>
      <c r="R72" s="84" t="s">
        <v>6059</v>
      </c>
      <c r="S72" s="84" t="s">
        <v>5975</v>
      </c>
      <c r="T72" s="84" t="s">
        <v>5976</v>
      </c>
      <c r="AA72" s="124" t="s">
        <v>6565</v>
      </c>
      <c r="AB72" s="84" t="s">
        <v>6599</v>
      </c>
      <c r="AC72" s="84" t="s">
        <v>6600</v>
      </c>
    </row>
    <row r="73" spans="1:29" x14ac:dyDescent="0.4">
      <c r="A73" s="166" t="s">
        <v>6927</v>
      </c>
      <c r="B73" s="168" t="s">
        <v>7018</v>
      </c>
      <c r="D73" s="86" t="e">
        <f>_xlfn.WEBSERVICE("https://api.excelapi.org/post/kana?zipcode="&amp;入力情報!$G$96&amp;"&amp;parts=1")</f>
        <v>#VALUE!</v>
      </c>
      <c r="E73" s="86" t="e">
        <f>_xlfn.WEBSERVICE("https://api.excelapi.org/post/kana?zipcode="&amp;入力情報!$G$96&amp;"&amp;parts=2")</f>
        <v>#VALUE!</v>
      </c>
      <c r="F73" s="86" t="e">
        <f>_xlfn.WEBSERVICE("https://api.excelapi.org/post/kana?zipcode="&amp;入力情報!$G$96&amp;"&amp;parts=3")</f>
        <v>#VALUE!</v>
      </c>
      <c r="I73" s="87">
        <v>78</v>
      </c>
      <c r="J73" s="84" t="s">
        <v>649</v>
      </c>
      <c r="M73" s="84" t="str">
        <f t="shared" si="6"/>
        <v>行橋公証役場 / Yukuhashi Notary Public Office</v>
      </c>
      <c r="N73" s="84" t="str">
        <f t="shared" si="7"/>
        <v>Yukuhashi</v>
      </c>
      <c r="O73" s="84" t="str">
        <f t="shared" si="8"/>
        <v>yukuhashi</v>
      </c>
      <c r="P73" s="110" t="str">
        <f t="shared" si="5"/>
        <v>ゆくはし</v>
      </c>
      <c r="Q73" s="84" t="s">
        <v>6737</v>
      </c>
      <c r="R73" s="84" t="s">
        <v>6060</v>
      </c>
      <c r="S73" s="84" t="s">
        <v>5989</v>
      </c>
      <c r="T73" s="84" t="s">
        <v>5990</v>
      </c>
      <c r="AA73" s="124" t="s">
        <v>6566</v>
      </c>
      <c r="AB73" s="84" t="s">
        <v>6599</v>
      </c>
      <c r="AC73" s="84" t="s">
        <v>6600</v>
      </c>
    </row>
    <row r="74" spans="1:29" x14ac:dyDescent="0.4">
      <c r="A74" s="166" t="s">
        <v>6928</v>
      </c>
      <c r="B74" s="168" t="s">
        <v>7019</v>
      </c>
      <c r="I74" s="87">
        <v>79</v>
      </c>
      <c r="J74" s="84" t="s">
        <v>234</v>
      </c>
      <c r="M74" s="84" t="str">
        <f t="shared" si="6"/>
        <v>小倉合同公証役場 / Oguragodo Notary Public Office</v>
      </c>
      <c r="N74" s="84" t="str">
        <f t="shared" si="7"/>
        <v>Oguragodo</v>
      </c>
      <c r="O74" s="84" t="str">
        <f t="shared" si="8"/>
        <v>oguragodo</v>
      </c>
      <c r="P74" s="110" t="str">
        <f t="shared" si="5"/>
        <v>おぐらごうどう</v>
      </c>
      <c r="Q74" s="84" t="s">
        <v>6738</v>
      </c>
      <c r="R74" s="84" t="s">
        <v>6061</v>
      </c>
      <c r="S74" s="84" t="s">
        <v>5979</v>
      </c>
      <c r="T74" s="84" t="s">
        <v>5980</v>
      </c>
      <c r="AA74" s="124" t="s">
        <v>6567</v>
      </c>
      <c r="AB74" s="84" t="s">
        <v>6599</v>
      </c>
      <c r="AC74" s="84" t="s">
        <v>6600</v>
      </c>
    </row>
    <row r="75" spans="1:29" x14ac:dyDescent="0.4">
      <c r="A75" s="166" t="s">
        <v>6929</v>
      </c>
      <c r="B75" s="168" t="s">
        <v>7020</v>
      </c>
      <c r="D75" s="78" t="s">
        <v>6381</v>
      </c>
      <c r="E75" s="79"/>
      <c r="F75" s="80"/>
      <c r="I75" s="87">
        <v>80</v>
      </c>
      <c r="J75" s="84" t="s">
        <v>235</v>
      </c>
      <c r="M75" s="84" t="str">
        <f t="shared" si="6"/>
        <v>大牟田公証役場 / Omuta Notary Public Office</v>
      </c>
      <c r="N75" s="84" t="str">
        <f t="shared" si="7"/>
        <v>Omuta</v>
      </c>
      <c r="O75" s="84" t="str">
        <f t="shared" si="8"/>
        <v>omuta</v>
      </c>
      <c r="P75" s="110" t="str">
        <f t="shared" si="5"/>
        <v>おおむた</v>
      </c>
      <c r="Q75" s="84" t="s">
        <v>6739</v>
      </c>
      <c r="R75" s="84" t="s">
        <v>6062</v>
      </c>
      <c r="S75" s="84" t="s">
        <v>5977</v>
      </c>
      <c r="T75" s="84" t="s">
        <v>5978</v>
      </c>
      <c r="AA75" s="124" t="s">
        <v>6568</v>
      </c>
      <c r="AB75" s="84" t="s">
        <v>6599</v>
      </c>
      <c r="AC75" s="84" t="s">
        <v>6600</v>
      </c>
    </row>
    <row r="76" spans="1:29" x14ac:dyDescent="0.4">
      <c r="A76" s="166" t="s">
        <v>6930</v>
      </c>
      <c r="B76" s="168" t="s">
        <v>7021</v>
      </c>
      <c r="D76" s="4" t="s">
        <v>54</v>
      </c>
      <c r="E76" s="4" t="s">
        <v>55</v>
      </c>
      <c r="F76" s="4" t="s">
        <v>56</v>
      </c>
      <c r="I76" s="87">
        <v>81</v>
      </c>
      <c r="J76" s="84" t="s">
        <v>236</v>
      </c>
      <c r="M76" s="84" t="str">
        <f t="shared" si="6"/>
        <v>筑紫公証役場 / Chikushi Notary Public Office</v>
      </c>
      <c r="N76" s="84" t="str">
        <f t="shared" si="7"/>
        <v>Chikushi</v>
      </c>
      <c r="O76" s="84" t="str">
        <f t="shared" si="8"/>
        <v>chikushi</v>
      </c>
      <c r="P76" s="110" t="str">
        <f t="shared" si="5"/>
        <v>ちくし</v>
      </c>
      <c r="Q76" s="84" t="s">
        <v>6740</v>
      </c>
      <c r="R76" s="84" t="s">
        <v>6063</v>
      </c>
      <c r="S76" s="84" t="s">
        <v>5991</v>
      </c>
      <c r="T76" s="84" t="s">
        <v>5992</v>
      </c>
      <c r="AA76" s="124" t="s">
        <v>6569</v>
      </c>
      <c r="AB76" s="84" t="s">
        <v>6599</v>
      </c>
      <c r="AC76" s="84" t="s">
        <v>6600</v>
      </c>
    </row>
    <row r="77" spans="1:29" x14ac:dyDescent="0.4">
      <c r="A77" s="166" t="s">
        <v>6931</v>
      </c>
      <c r="B77" s="168" t="s">
        <v>7022</v>
      </c>
      <c r="D77" s="86" t="e">
        <f>_xlfn.WEBSERVICE("https://api.excelapi.org/post/address?zipcode="&amp;入力情報!$G$107&amp;"&amp;parts=1")</f>
        <v>#VALUE!</v>
      </c>
      <c r="E77" s="86" t="e">
        <f>_xlfn.WEBSERVICE("https://api.excelapi.org/post/address?zipcode="&amp;入力情報!$G$107&amp;"&amp;parts=2")</f>
        <v>#VALUE!</v>
      </c>
      <c r="F77" s="86" t="e">
        <f>_xlfn.WEBSERVICE("https://api.excelapi.org/post/address?zipcode="&amp;入力情報!$G$107&amp;"&amp;parts=3")</f>
        <v>#VALUE!</v>
      </c>
      <c r="I77" s="87">
        <v>82</v>
      </c>
      <c r="J77" s="84" t="s">
        <v>237</v>
      </c>
      <c r="M77" s="84" t="str">
        <f t="shared" si="6"/>
        <v>直方公証役場 / Nogata Notary Public Office</v>
      </c>
      <c r="N77" s="84" t="str">
        <f t="shared" si="7"/>
        <v>Nogata</v>
      </c>
      <c r="O77" s="84" t="str">
        <f t="shared" si="8"/>
        <v>nogata</v>
      </c>
      <c r="P77" s="110" t="str">
        <f t="shared" si="5"/>
        <v>のおがた</v>
      </c>
      <c r="Q77" s="84" t="s">
        <v>6741</v>
      </c>
      <c r="R77" s="84" t="s">
        <v>6064</v>
      </c>
      <c r="S77" s="84" t="s">
        <v>5985</v>
      </c>
      <c r="T77" s="84" t="s">
        <v>5986</v>
      </c>
      <c r="AA77" s="124" t="s">
        <v>6570</v>
      </c>
      <c r="AB77" s="84" t="s">
        <v>6599</v>
      </c>
      <c r="AC77" s="84" t="s">
        <v>6600</v>
      </c>
    </row>
    <row r="78" spans="1:29" x14ac:dyDescent="0.4">
      <c r="A78" s="166" t="s">
        <v>6932</v>
      </c>
      <c r="B78" s="168" t="s">
        <v>7023</v>
      </c>
      <c r="D78" s="86" t="e">
        <f>PROPER(_xlfn.WEBSERVICE("https://api.excelapi.org/language/hira2roman?input="&amp;_xlfn.ENCODEURL(D79)))</f>
        <v>#VALUE!</v>
      </c>
      <c r="E78" s="86" t="e">
        <f>PROPER(_xlfn.WEBSERVICE("https://api.excelapi.org/language/hira2roman?input="&amp;_xlfn.ENCODEURL(E79)))</f>
        <v>#VALUE!</v>
      </c>
      <c r="F78" s="86" t="e">
        <f>IF(F79="","",PROPER(_xlfn.WEBSERVICE("https://api.excelapi.org/language/hira2roman?input="&amp;_xlfn.ENCODEURL(F79))))</f>
        <v>#VALUE!</v>
      </c>
      <c r="I78" s="87">
        <v>83</v>
      </c>
      <c r="J78" s="84" t="s">
        <v>238</v>
      </c>
      <c r="M78" s="84" t="str">
        <f t="shared" si="6"/>
        <v>田川公証役場 / Tagawa Notary Public Office</v>
      </c>
      <c r="N78" s="84" t="str">
        <f t="shared" si="7"/>
        <v>Tagawa</v>
      </c>
      <c r="O78" s="84" t="str">
        <f t="shared" si="8"/>
        <v>tagawa</v>
      </c>
      <c r="P78" s="110" t="str">
        <f t="shared" si="5"/>
        <v>たがわ</v>
      </c>
      <c r="Q78" s="84" t="s">
        <v>6742</v>
      </c>
      <c r="R78" s="84" t="s">
        <v>6065</v>
      </c>
      <c r="S78" s="84" t="s">
        <v>5983</v>
      </c>
      <c r="T78" s="84" t="s">
        <v>5984</v>
      </c>
      <c r="AA78" s="124" t="s">
        <v>6571</v>
      </c>
      <c r="AB78" s="84" t="s">
        <v>6599</v>
      </c>
      <c r="AC78" s="84" t="s">
        <v>6600</v>
      </c>
    </row>
    <row r="79" spans="1:29" x14ac:dyDescent="0.4">
      <c r="A79" s="166" t="s">
        <v>6933</v>
      </c>
      <c r="B79" s="168" t="s">
        <v>7024</v>
      </c>
      <c r="D79" s="86" t="e">
        <f>_xlfn.WEBSERVICE("https://api.excelapi.org/post/kana?zipcode="&amp;入力情報!$G$107&amp;"&amp;parts=1")</f>
        <v>#VALUE!</v>
      </c>
      <c r="E79" s="86" t="e">
        <f>_xlfn.WEBSERVICE("https://api.excelapi.org/post/kana?zipcode="&amp;入力情報!$G$107&amp;"&amp;parts=2")</f>
        <v>#VALUE!</v>
      </c>
      <c r="F79" s="86" t="e">
        <f>_xlfn.WEBSERVICE("https://api.excelapi.org/post/kana?zipcode="&amp;入力情報!$G$107&amp;"&amp;parts=3")</f>
        <v>#VALUE!</v>
      </c>
      <c r="I79" s="87">
        <v>84</v>
      </c>
      <c r="J79" s="84" t="s">
        <v>239</v>
      </c>
      <c r="M79" s="84" t="str">
        <f t="shared" si="6"/>
        <v>博多公証役場 / Hakata Notary Public Office</v>
      </c>
      <c r="N79" s="84" t="str">
        <f t="shared" si="7"/>
        <v>Hakata</v>
      </c>
      <c r="O79" s="84" t="str">
        <f t="shared" si="8"/>
        <v>hakata</v>
      </c>
      <c r="P79" s="110" t="str">
        <f t="shared" si="5"/>
        <v>はかた</v>
      </c>
      <c r="Q79" s="84" t="s">
        <v>6743</v>
      </c>
      <c r="R79" s="84" t="s">
        <v>6066</v>
      </c>
      <c r="S79" s="84" t="s">
        <v>5973</v>
      </c>
      <c r="T79" s="84" t="s">
        <v>5974</v>
      </c>
      <c r="AA79" s="124" t="s">
        <v>6572</v>
      </c>
      <c r="AB79" s="84" t="s">
        <v>6599</v>
      </c>
      <c r="AC79" s="84" t="s">
        <v>6600</v>
      </c>
    </row>
    <row r="80" spans="1:29" x14ac:dyDescent="0.4">
      <c r="A80" s="166" t="s">
        <v>6934</v>
      </c>
      <c r="B80" s="168" t="s">
        <v>7025</v>
      </c>
      <c r="I80" s="87">
        <v>85</v>
      </c>
      <c r="J80" s="84" t="s">
        <v>368</v>
      </c>
      <c r="M80" s="84" t="str">
        <f t="shared" si="6"/>
        <v>八幡合同公証役場 / Yawatagodo Notary Public Office</v>
      </c>
      <c r="N80" s="84" t="str">
        <f t="shared" si="7"/>
        <v>Yawatagodo</v>
      </c>
      <c r="O80" s="84" t="str">
        <f t="shared" si="8"/>
        <v>yawatagodo</v>
      </c>
      <c r="P80" s="110" t="str">
        <f t="shared" si="5"/>
        <v>やわたごうどう</v>
      </c>
      <c r="Q80" s="84" t="s">
        <v>6744</v>
      </c>
      <c r="R80" s="84" t="s">
        <v>6067</v>
      </c>
      <c r="S80" s="84" t="s">
        <v>5981</v>
      </c>
      <c r="T80" s="84" t="s">
        <v>5982</v>
      </c>
      <c r="AA80" s="124" t="s">
        <v>6573</v>
      </c>
      <c r="AB80" s="84" t="s">
        <v>6599</v>
      </c>
      <c r="AC80" s="84" t="s">
        <v>6600</v>
      </c>
    </row>
    <row r="81" spans="1:29" x14ac:dyDescent="0.4">
      <c r="A81" s="166" t="s">
        <v>6935</v>
      </c>
      <c r="B81" s="168" t="s">
        <v>7026</v>
      </c>
      <c r="D81" s="78" t="s">
        <v>6382</v>
      </c>
      <c r="E81" s="79"/>
      <c r="F81" s="80"/>
      <c r="I81" s="87">
        <v>86</v>
      </c>
      <c r="J81" s="84" t="s">
        <v>360</v>
      </c>
      <c r="M81" s="84" t="str">
        <f t="shared" si="6"/>
        <v>飯塚公証役場 / Iizuka Notary Public Office</v>
      </c>
      <c r="N81" s="84" t="str">
        <f t="shared" si="7"/>
        <v>Iizuka</v>
      </c>
      <c r="O81" s="84" t="str">
        <f t="shared" si="8"/>
        <v>iizuka</v>
      </c>
      <c r="P81" s="110" t="str">
        <f t="shared" si="5"/>
        <v>いいづか</v>
      </c>
      <c r="Q81" s="84" t="s">
        <v>6745</v>
      </c>
      <c r="R81" s="84" t="s">
        <v>6068</v>
      </c>
      <c r="S81" s="84" t="s">
        <v>5987</v>
      </c>
      <c r="T81" s="84" t="s">
        <v>5988</v>
      </c>
      <c r="AA81" s="124" t="s">
        <v>6574</v>
      </c>
      <c r="AB81" s="84" t="s">
        <v>6599</v>
      </c>
      <c r="AC81" s="84" t="s">
        <v>6600</v>
      </c>
    </row>
    <row r="82" spans="1:29" x14ac:dyDescent="0.4">
      <c r="A82" s="166" t="s">
        <v>6936</v>
      </c>
      <c r="B82" s="168" t="s">
        <v>7027</v>
      </c>
      <c r="D82" s="4" t="s">
        <v>54</v>
      </c>
      <c r="E82" s="4" t="s">
        <v>55</v>
      </c>
      <c r="F82" s="4" t="s">
        <v>56</v>
      </c>
      <c r="I82" s="87">
        <v>87</v>
      </c>
      <c r="J82" s="84" t="s">
        <v>376</v>
      </c>
      <c r="M82" s="84" t="str">
        <f t="shared" si="6"/>
        <v>福岡公証役場 / Fukuoka Notary Public Office</v>
      </c>
      <c r="N82" s="84" t="str">
        <f t="shared" si="7"/>
        <v>Fukuoka</v>
      </c>
      <c r="O82" s="84" t="str">
        <f t="shared" si="8"/>
        <v>fukuoka</v>
      </c>
      <c r="P82" s="110" t="str">
        <f t="shared" si="5"/>
        <v>ふくおか</v>
      </c>
      <c r="Q82" s="84" t="s">
        <v>6746</v>
      </c>
      <c r="R82" s="84" t="s">
        <v>6069</v>
      </c>
      <c r="S82" s="84" t="s">
        <v>5971</v>
      </c>
      <c r="T82" s="84" t="s">
        <v>5972</v>
      </c>
      <c r="AA82" s="124" t="s">
        <v>6575</v>
      </c>
      <c r="AB82" s="84" t="s">
        <v>6599</v>
      </c>
      <c r="AC82" s="84" t="s">
        <v>6600</v>
      </c>
    </row>
    <row r="83" spans="1:29" x14ac:dyDescent="0.4">
      <c r="A83" s="166" t="s">
        <v>6937</v>
      </c>
      <c r="B83" s="168" t="s">
        <v>7028</v>
      </c>
      <c r="D83" s="86" t="e">
        <f>_xlfn.WEBSERVICE("https://api.excelapi.org/post/address?zipcode="&amp;入力情報!$G$118&amp;"&amp;parts=1")</f>
        <v>#VALUE!</v>
      </c>
      <c r="E83" s="86" t="e">
        <f>_xlfn.WEBSERVICE("https://api.excelapi.org/post/address?zipcode="&amp;入力情報!$G$118&amp;"&amp;parts=2")</f>
        <v>#VALUE!</v>
      </c>
      <c r="F83" s="86" t="e">
        <f>_xlfn.WEBSERVICE("https://api.excelapi.org/post/address?zipcode="&amp;入力情報!$G$118&amp;"&amp;parts=3")</f>
        <v>#VALUE!</v>
      </c>
      <c r="I83" s="87">
        <v>90</v>
      </c>
      <c r="J83" s="84" t="s">
        <v>552</v>
      </c>
      <c r="M83" s="84" t="str">
        <f t="shared" ref="M83" si="9" xml:space="preserve"> R83 &amp; " / " &amp; N83 &amp; " Notary Public Office"</f>
        <v>秋田公証人合同役場 / Akitagodo Notary Public Office</v>
      </c>
      <c r="N83" s="84" t="str">
        <f t="shared" ref="N83" si="10">PROPER(O83)</f>
        <v>Akitagodo</v>
      </c>
      <c r="O83" s="84" t="str">
        <f t="shared" ref="O83" si="11">_xlfn.WEBSERVICE("https://api.excelapi.org/language/hira2roman?input="&amp;_xlfn.ENCODEURL(P83))</f>
        <v>akitagodo</v>
      </c>
      <c r="P83" s="110" t="str">
        <f t="shared" si="5"/>
        <v>あきたごうどう</v>
      </c>
      <c r="Q83" s="84" t="s">
        <v>7916</v>
      </c>
      <c r="R83" s="84" t="s">
        <v>7917</v>
      </c>
      <c r="S83" s="84" t="s">
        <v>7918</v>
      </c>
      <c r="T83" s="84" t="s">
        <v>7919</v>
      </c>
      <c r="AA83" s="124" t="s">
        <v>6576</v>
      </c>
      <c r="AB83" s="84" t="s">
        <v>6599</v>
      </c>
      <c r="AC83" s="84" t="s">
        <v>6600</v>
      </c>
    </row>
    <row r="84" spans="1:29" x14ac:dyDescent="0.4">
      <c r="A84" s="166" t="s">
        <v>6938</v>
      </c>
      <c r="B84" s="168" t="s">
        <v>7029</v>
      </c>
      <c r="D84" s="86" t="e">
        <f>PROPER(_xlfn.WEBSERVICE("https://api.excelapi.org/language/hira2roman?input="&amp;_xlfn.ENCODEURL(D85)))</f>
        <v>#VALUE!</v>
      </c>
      <c r="E84" s="86" t="e">
        <f>PROPER(_xlfn.WEBSERVICE("https://api.excelapi.org/language/hira2roman?input="&amp;_xlfn.ENCODEURL(E85)))</f>
        <v>#VALUE!</v>
      </c>
      <c r="F84" s="86" t="e">
        <f>IF(F85="","",PROPER(_xlfn.WEBSERVICE("https://api.excelapi.org/language/hira2roman?input="&amp;_xlfn.ENCODEURL(F85))))</f>
        <v>#VALUE!</v>
      </c>
      <c r="I84" s="87">
        <v>91</v>
      </c>
      <c r="J84" s="84" t="s">
        <v>356</v>
      </c>
      <c r="AA84" s="124" t="s">
        <v>6577</v>
      </c>
      <c r="AB84" s="84" t="s">
        <v>6599</v>
      </c>
      <c r="AC84" s="84" t="s">
        <v>6600</v>
      </c>
    </row>
    <row r="85" spans="1:29" x14ac:dyDescent="0.4">
      <c r="A85" s="166" t="s">
        <v>6939</v>
      </c>
      <c r="B85" s="168" t="s">
        <v>7030</v>
      </c>
      <c r="D85" s="86" t="e">
        <f>_xlfn.WEBSERVICE("https://api.excelapi.org/post/kana?zipcode="&amp;入力情報!$G$118&amp;"&amp;parts=1")</f>
        <v>#VALUE!</v>
      </c>
      <c r="E85" s="86" t="e">
        <f>_xlfn.WEBSERVICE("https://api.excelapi.org/post/kana?zipcode="&amp;入力情報!$G$118&amp;"&amp;parts=2")</f>
        <v>#VALUE!</v>
      </c>
      <c r="F85" s="86" t="e">
        <f>_xlfn.WEBSERVICE("https://api.excelapi.org/post/kana?zipcode="&amp;入力情報!$G$118&amp;"&amp;parts=3")</f>
        <v>#VALUE!</v>
      </c>
      <c r="I85" s="87">
        <v>92</v>
      </c>
      <c r="J85" s="84" t="s">
        <v>359</v>
      </c>
      <c r="AA85" s="124" t="s">
        <v>6578</v>
      </c>
      <c r="AB85" s="84" t="s">
        <v>6599</v>
      </c>
      <c r="AC85" s="84" t="s">
        <v>6600</v>
      </c>
    </row>
    <row r="86" spans="1:29" x14ac:dyDescent="0.4">
      <c r="A86" s="166" t="s">
        <v>6940</v>
      </c>
      <c r="B86" s="168" t="s">
        <v>7031</v>
      </c>
      <c r="I86" s="87">
        <v>93</v>
      </c>
      <c r="J86" s="84" t="s">
        <v>371</v>
      </c>
      <c r="AA86" s="124" t="s">
        <v>6579</v>
      </c>
      <c r="AB86" s="84" t="s">
        <v>6599</v>
      </c>
      <c r="AC86" s="84" t="s">
        <v>6600</v>
      </c>
    </row>
    <row r="87" spans="1:29" ht="37.5" x14ac:dyDescent="0.4">
      <c r="A87" s="166" t="s">
        <v>6941</v>
      </c>
      <c r="B87" s="168" t="s">
        <v>7032</v>
      </c>
      <c r="D87" s="78" t="s">
        <v>6383</v>
      </c>
      <c r="E87" s="79"/>
      <c r="F87" s="80"/>
      <c r="I87" s="87">
        <v>94</v>
      </c>
      <c r="J87" s="84" t="s">
        <v>367</v>
      </c>
      <c r="AA87" s="124" t="s">
        <v>6580</v>
      </c>
      <c r="AB87" s="84" t="s">
        <v>6599</v>
      </c>
      <c r="AC87" s="84" t="s">
        <v>6600</v>
      </c>
    </row>
    <row r="88" spans="1:29" ht="37.5" x14ac:dyDescent="0.4">
      <c r="A88" s="166" t="s">
        <v>6942</v>
      </c>
      <c r="B88" s="168" t="s">
        <v>7033</v>
      </c>
      <c r="D88" s="4" t="s">
        <v>54</v>
      </c>
      <c r="E88" s="4" t="s">
        <v>55</v>
      </c>
      <c r="F88" s="4" t="s">
        <v>56</v>
      </c>
      <c r="I88" s="87">
        <v>95</v>
      </c>
      <c r="J88" s="84" t="s">
        <v>353</v>
      </c>
      <c r="AA88" s="124" t="s">
        <v>6581</v>
      </c>
      <c r="AB88" s="84" t="s">
        <v>6599</v>
      </c>
      <c r="AC88" s="84" t="s">
        <v>6600</v>
      </c>
    </row>
    <row r="89" spans="1:29" ht="37.5" x14ac:dyDescent="0.4">
      <c r="A89" s="166" t="s">
        <v>6943</v>
      </c>
      <c r="B89" s="168" t="s">
        <v>7034</v>
      </c>
      <c r="D89" s="86" t="e">
        <f>_xlfn.WEBSERVICE("https://api.excelapi.org/post/address?zipcode="&amp;入力情報!$G$129&amp;"&amp;parts=1")</f>
        <v>#VALUE!</v>
      </c>
      <c r="E89" s="86" t="e">
        <f>_xlfn.WEBSERVICE("https://api.excelapi.org/post/address?zipcode="&amp;入力情報!$G$129&amp;"&amp;parts=2")</f>
        <v>#VALUE!</v>
      </c>
      <c r="F89" s="86" t="e">
        <f>_xlfn.WEBSERVICE("https://api.excelapi.org/post/address?zipcode="&amp;入力情報!$G$129&amp;"&amp;parts=3")</f>
        <v>#VALUE!</v>
      </c>
      <c r="I89" s="87">
        <v>96</v>
      </c>
      <c r="J89" s="84" t="s">
        <v>357</v>
      </c>
      <c r="AA89" s="124" t="s">
        <v>6582</v>
      </c>
      <c r="AB89" s="84" t="s">
        <v>6599</v>
      </c>
      <c r="AC89" s="84" t="s">
        <v>6600</v>
      </c>
    </row>
    <row r="90" spans="1:29" x14ac:dyDescent="0.4">
      <c r="A90" s="166" t="s">
        <v>6944</v>
      </c>
      <c r="B90" s="168" t="s">
        <v>7035</v>
      </c>
      <c r="D90" s="86" t="e">
        <f>PROPER(_xlfn.WEBSERVICE("https://api.excelapi.org/language/hira2roman?input="&amp;_xlfn.ENCODEURL(D91)))</f>
        <v>#VALUE!</v>
      </c>
      <c r="E90" s="86" t="e">
        <f>PROPER(_xlfn.WEBSERVICE("https://api.excelapi.org/language/hira2roman?input="&amp;_xlfn.ENCODEURL(E91)))</f>
        <v>#VALUE!</v>
      </c>
      <c r="F90" s="86" t="e">
        <f>IF(F91="","",PROPER(_xlfn.WEBSERVICE("https://api.excelapi.org/language/hira2roman?input="&amp;_xlfn.ENCODEURL(F91))))</f>
        <v>#VALUE!</v>
      </c>
      <c r="I90" s="87">
        <v>97</v>
      </c>
      <c r="J90" s="84" t="s">
        <v>362</v>
      </c>
      <c r="AA90" s="124" t="s">
        <v>6583</v>
      </c>
      <c r="AB90" s="84" t="s">
        <v>6599</v>
      </c>
      <c r="AC90" s="84" t="s">
        <v>6600</v>
      </c>
    </row>
    <row r="91" spans="1:29" x14ac:dyDescent="0.4">
      <c r="A91" s="166" t="s">
        <v>6945</v>
      </c>
      <c r="B91" s="168" t="s">
        <v>7036</v>
      </c>
      <c r="D91" s="86" t="e">
        <f>_xlfn.WEBSERVICE("https://api.excelapi.org/post/kana?zipcode="&amp;入力情報!$G$129&amp;"&amp;parts=1")</f>
        <v>#VALUE!</v>
      </c>
      <c r="E91" s="86" t="e">
        <f>_xlfn.WEBSERVICE("https://api.excelapi.org/post/kana?zipcode="&amp;入力情報!$G$129&amp;"&amp;parts=2")</f>
        <v>#VALUE!</v>
      </c>
      <c r="F91" s="86" t="e">
        <f>_xlfn.WEBSERVICE("https://api.excelapi.org/post/kana?zipcode="&amp;入力情報!$G$129&amp;"&amp;parts=3")</f>
        <v>#VALUE!</v>
      </c>
      <c r="I91" s="87">
        <v>100</v>
      </c>
      <c r="J91" s="84" t="s">
        <v>374</v>
      </c>
      <c r="AA91" s="124" t="s">
        <v>6584</v>
      </c>
      <c r="AB91" s="84" t="s">
        <v>6599</v>
      </c>
      <c r="AC91" s="84" t="s">
        <v>6600</v>
      </c>
    </row>
    <row r="92" spans="1:29" x14ac:dyDescent="0.4">
      <c r="A92" s="166" t="s">
        <v>6946</v>
      </c>
      <c r="B92" s="168" t="s">
        <v>7037</v>
      </c>
      <c r="I92" s="87">
        <v>101</v>
      </c>
      <c r="J92" s="84" t="s">
        <v>358</v>
      </c>
      <c r="AA92" s="124" t="s">
        <v>6585</v>
      </c>
      <c r="AB92" s="84" t="s">
        <v>6599</v>
      </c>
      <c r="AC92" s="84" t="s">
        <v>6600</v>
      </c>
    </row>
    <row r="93" spans="1:29" ht="37.5" x14ac:dyDescent="0.4">
      <c r="A93" s="166" t="s">
        <v>6947</v>
      </c>
      <c r="B93" s="168" t="s">
        <v>7038</v>
      </c>
      <c r="D93" s="78" t="s">
        <v>6384</v>
      </c>
      <c r="E93" s="79"/>
      <c r="F93" s="80"/>
      <c r="I93" s="87">
        <v>102</v>
      </c>
      <c r="J93" s="84" t="s">
        <v>648</v>
      </c>
      <c r="AA93" s="124" t="s">
        <v>6586</v>
      </c>
      <c r="AB93" s="84" t="s">
        <v>6599</v>
      </c>
      <c r="AC93" s="84" t="s">
        <v>6600</v>
      </c>
    </row>
    <row r="94" spans="1:29" x14ac:dyDescent="0.4">
      <c r="A94" s="84" t="s">
        <v>6948</v>
      </c>
      <c r="B94" s="168" t="s">
        <v>7039</v>
      </c>
      <c r="D94" s="4" t="s">
        <v>54</v>
      </c>
      <c r="E94" s="4" t="s">
        <v>55</v>
      </c>
      <c r="F94" s="4" t="s">
        <v>56</v>
      </c>
      <c r="I94" s="87">
        <v>103</v>
      </c>
      <c r="J94" s="84" t="s">
        <v>352</v>
      </c>
      <c r="AA94" s="124" t="s">
        <v>6587</v>
      </c>
      <c r="AB94" s="84" t="s">
        <v>6599</v>
      </c>
      <c r="AC94" s="84" t="s">
        <v>6600</v>
      </c>
    </row>
    <row r="95" spans="1:29" x14ac:dyDescent="0.4">
      <c r="D95" s="86" t="e">
        <f>_xlfn.WEBSERVICE("https://api.excelapi.org/post/address?zipcode="&amp;入力情報!$G$140&amp;"&amp;parts=1")</f>
        <v>#VALUE!</v>
      </c>
      <c r="E95" s="86" t="e">
        <f>_xlfn.WEBSERVICE("https://api.excelapi.org/post/address?zipcode="&amp;入力情報!$G$140&amp;"&amp;parts=2")</f>
        <v>#VALUE!</v>
      </c>
      <c r="F95" s="86" t="e">
        <f>_xlfn.WEBSERVICE("https://api.excelapi.org/post/address?zipcode="&amp;入力情報!$G$140&amp;"&amp;parts=3")</f>
        <v>#VALUE!</v>
      </c>
      <c r="I95" s="87">
        <v>104</v>
      </c>
      <c r="J95" s="84" t="s">
        <v>361</v>
      </c>
      <c r="AA95" s="124" t="s">
        <v>6588</v>
      </c>
      <c r="AB95" s="84" t="s">
        <v>6599</v>
      </c>
      <c r="AC95" s="84" t="s">
        <v>6600</v>
      </c>
    </row>
    <row r="96" spans="1:29" x14ac:dyDescent="0.4">
      <c r="D96" s="86" t="e">
        <f>PROPER(_xlfn.WEBSERVICE("https://api.excelapi.org/language/hira2roman?input="&amp;_xlfn.ENCODEURL(D97)))</f>
        <v>#VALUE!</v>
      </c>
      <c r="E96" s="86" t="e">
        <f>PROPER(_xlfn.WEBSERVICE("https://api.excelapi.org/language/hira2roman?input="&amp;_xlfn.ENCODEURL(E97)))</f>
        <v>#VALUE!</v>
      </c>
      <c r="F96" s="86" t="e">
        <f>IF(F97="","",PROPER(_xlfn.WEBSERVICE("https://api.excelapi.org/language/hira2roman?input="&amp;_xlfn.ENCODEURL(F97))))</f>
        <v>#VALUE!</v>
      </c>
      <c r="I96" s="87">
        <v>105</v>
      </c>
      <c r="J96" s="84" t="s">
        <v>351</v>
      </c>
      <c r="AA96" s="124" t="s">
        <v>6589</v>
      </c>
      <c r="AB96" s="84" t="s">
        <v>6599</v>
      </c>
      <c r="AC96" s="84" t="s">
        <v>6600</v>
      </c>
    </row>
    <row r="97" spans="4:29" x14ac:dyDescent="0.4">
      <c r="D97" s="86" t="e">
        <f>_xlfn.WEBSERVICE("https://api.excelapi.org/post/kana?zipcode="&amp;入力情報!$G$140&amp;"&amp;parts=1")</f>
        <v>#VALUE!</v>
      </c>
      <c r="E97" s="86" t="e">
        <f>_xlfn.WEBSERVICE("https://api.excelapi.org/post/kana?zipcode="&amp;入力情報!$G$140&amp;"&amp;parts=2")</f>
        <v>#VALUE!</v>
      </c>
      <c r="F97" s="86" t="e">
        <f>_xlfn.WEBSERVICE("https://api.excelapi.org/post/kana?zipcode="&amp;入力情報!$G$140&amp;"&amp;parts=3")</f>
        <v>#VALUE!</v>
      </c>
      <c r="I97" s="87">
        <v>106</v>
      </c>
      <c r="J97" s="84" t="s">
        <v>350</v>
      </c>
      <c r="AA97" s="124" t="s">
        <v>6590</v>
      </c>
      <c r="AB97" s="84" t="s">
        <v>6599</v>
      </c>
      <c r="AC97" s="84" t="s">
        <v>6600</v>
      </c>
    </row>
    <row r="98" spans="4:29" x14ac:dyDescent="0.4">
      <c r="I98" s="87">
        <v>108</v>
      </c>
      <c r="J98" s="84" t="s">
        <v>370</v>
      </c>
      <c r="AA98" s="124" t="s">
        <v>6591</v>
      </c>
      <c r="AB98" s="84" t="s">
        <v>6599</v>
      </c>
      <c r="AC98" s="84" t="s">
        <v>6600</v>
      </c>
    </row>
    <row r="99" spans="4:29" x14ac:dyDescent="0.4">
      <c r="D99" s="78" t="s">
        <v>6385</v>
      </c>
      <c r="E99" s="79"/>
      <c r="F99" s="80"/>
      <c r="I99" s="87">
        <v>110</v>
      </c>
      <c r="J99" s="84" t="s">
        <v>373</v>
      </c>
      <c r="AA99" s="124" t="s">
        <v>6592</v>
      </c>
      <c r="AB99" s="84" t="s">
        <v>6599</v>
      </c>
      <c r="AC99" s="84" t="s">
        <v>6600</v>
      </c>
    </row>
    <row r="100" spans="4:29" x14ac:dyDescent="0.4">
      <c r="D100" s="4" t="s">
        <v>54</v>
      </c>
      <c r="E100" s="4" t="s">
        <v>55</v>
      </c>
      <c r="F100" s="4" t="s">
        <v>56</v>
      </c>
      <c r="I100" s="87">
        <v>111</v>
      </c>
      <c r="J100" s="84" t="s">
        <v>377</v>
      </c>
      <c r="AA100" s="124" t="s">
        <v>6593</v>
      </c>
      <c r="AB100" s="84" t="s">
        <v>6599</v>
      </c>
      <c r="AC100" s="84" t="s">
        <v>6600</v>
      </c>
    </row>
    <row r="101" spans="4:29" x14ac:dyDescent="0.4">
      <c r="D101" s="86" t="e">
        <f>_xlfn.WEBSERVICE("https://api.excelapi.org/post/address?zipcode="&amp;入力情報!$G$151&amp;"&amp;parts=1")</f>
        <v>#VALUE!</v>
      </c>
      <c r="E101" s="86" t="e">
        <f>_xlfn.WEBSERVICE("https://api.excelapi.org/post/address?zipcode="&amp;入力情報!$G$151&amp;"&amp;parts=2")</f>
        <v>#VALUE!</v>
      </c>
      <c r="F101" s="86" t="e">
        <f>_xlfn.WEBSERVICE("https://api.excelapi.org/post/address?zipcode="&amp;入力情報!$G$151&amp;"&amp;parts=3")</f>
        <v>#VALUE!</v>
      </c>
      <c r="I101" s="87">
        <v>112</v>
      </c>
      <c r="J101" s="84" t="s">
        <v>375</v>
      </c>
      <c r="AA101" s="124" t="s">
        <v>6594</v>
      </c>
      <c r="AB101" s="84" t="s">
        <v>6599</v>
      </c>
      <c r="AC101" s="84" t="s">
        <v>6600</v>
      </c>
    </row>
    <row r="102" spans="4:29" x14ac:dyDescent="0.4">
      <c r="D102" s="86" t="e">
        <f>PROPER(_xlfn.WEBSERVICE("https://api.excelapi.org/language/hira2roman?input="&amp;_xlfn.ENCODEURL(D103)))</f>
        <v>#VALUE!</v>
      </c>
      <c r="E102" s="86" t="e">
        <f>PROPER(_xlfn.WEBSERVICE("https://api.excelapi.org/language/hira2roman?input="&amp;_xlfn.ENCODEURL(E103)))</f>
        <v>#VALUE!</v>
      </c>
      <c r="F102" s="86" t="e">
        <f>IF(F103="","",PROPER(_xlfn.WEBSERVICE("https://api.excelapi.org/language/hira2roman?input="&amp;_xlfn.ENCODEURL(F103))))</f>
        <v>#VALUE!</v>
      </c>
      <c r="I102" s="87">
        <v>113</v>
      </c>
      <c r="J102" s="84" t="s">
        <v>783</v>
      </c>
      <c r="AA102" s="124" t="s">
        <v>6595</v>
      </c>
      <c r="AB102" s="84" t="s">
        <v>6599</v>
      </c>
      <c r="AC102" s="84" t="s">
        <v>6600</v>
      </c>
    </row>
    <row r="103" spans="4:29" x14ac:dyDescent="0.4">
      <c r="D103" s="86" t="e">
        <f>_xlfn.WEBSERVICE("https://api.excelapi.org/post/kana?zipcode="&amp;入力情報!$G$151&amp;"&amp;parts=1")</f>
        <v>#VALUE!</v>
      </c>
      <c r="E103" s="86" t="e">
        <f>_xlfn.WEBSERVICE("https://api.excelapi.org/post/kana?zipcode="&amp;入力情報!$G$151&amp;"&amp;parts=2")</f>
        <v>#VALUE!</v>
      </c>
      <c r="F103" s="86" t="e">
        <f>_xlfn.WEBSERVICE("https://api.excelapi.org/post/kana?zipcode="&amp;入力情報!$G$151&amp;"&amp;parts=3")</f>
        <v>#VALUE!</v>
      </c>
      <c r="I103" s="87">
        <v>114</v>
      </c>
      <c r="J103" s="84" t="s">
        <v>651</v>
      </c>
      <c r="AA103" s="124" t="s">
        <v>6596</v>
      </c>
      <c r="AB103" s="84" t="s">
        <v>6599</v>
      </c>
      <c r="AC103" s="84" t="s">
        <v>6600</v>
      </c>
    </row>
    <row r="104" spans="4:29" x14ac:dyDescent="0.4">
      <c r="I104" s="87">
        <v>115</v>
      </c>
      <c r="J104" s="84" t="s">
        <v>1147</v>
      </c>
      <c r="AA104" s="124" t="s">
        <v>6597</v>
      </c>
      <c r="AB104" s="84" t="s">
        <v>6599</v>
      </c>
      <c r="AC104" s="84" t="s">
        <v>6600</v>
      </c>
    </row>
    <row r="105" spans="4:29" ht="19.5" thickBot="1" x14ac:dyDescent="0.45">
      <c r="D105" s="78" t="s">
        <v>6386</v>
      </c>
      <c r="E105" s="79"/>
      <c r="F105" s="80"/>
      <c r="I105" s="87">
        <v>116</v>
      </c>
      <c r="J105" s="84" t="s">
        <v>1146</v>
      </c>
      <c r="AA105" s="130" t="s">
        <v>6598</v>
      </c>
      <c r="AB105" s="131" t="s">
        <v>6599</v>
      </c>
      <c r="AC105" s="131" t="s">
        <v>6600</v>
      </c>
    </row>
    <row r="106" spans="4:29" ht="19.5" thickTop="1" x14ac:dyDescent="0.4">
      <c r="D106" s="4" t="s">
        <v>54</v>
      </c>
      <c r="E106" s="4" t="s">
        <v>55</v>
      </c>
      <c r="F106" s="4" t="s">
        <v>56</v>
      </c>
      <c r="I106" s="87">
        <v>120</v>
      </c>
      <c r="J106" s="84" t="s">
        <v>1044</v>
      </c>
      <c r="AA106" s="133" t="s">
        <v>6601</v>
      </c>
      <c r="AB106" s="128" t="s">
        <v>6663</v>
      </c>
      <c r="AC106" s="128" t="s">
        <v>6664</v>
      </c>
    </row>
    <row r="107" spans="4:29" x14ac:dyDescent="0.4">
      <c r="D107" s="86" t="e">
        <f>_xlfn.WEBSERVICE("https://api.excelapi.org/post/address?zipcode="&amp;入力情報!$G$162&amp;"&amp;parts=1")</f>
        <v>#VALUE!</v>
      </c>
      <c r="E107" s="86" t="e">
        <f>_xlfn.WEBSERVICE("https://api.excelapi.org/post/address?zipcode="&amp;入力情報!$G$162&amp;"&amp;parts=2")</f>
        <v>#VALUE!</v>
      </c>
      <c r="F107" s="86" t="e">
        <f>_xlfn.WEBSERVICE("https://api.excelapi.org/post/address?zipcode="&amp;入力情報!$G$162&amp;"&amp;parts=3")</f>
        <v>#VALUE!</v>
      </c>
      <c r="I107" s="87">
        <v>121</v>
      </c>
      <c r="J107" s="84" t="s">
        <v>1144</v>
      </c>
      <c r="AA107" s="124" t="s">
        <v>6602</v>
      </c>
      <c r="AB107" s="84" t="s">
        <v>6663</v>
      </c>
      <c r="AC107" s="84" t="s">
        <v>6664</v>
      </c>
    </row>
    <row r="108" spans="4:29" x14ac:dyDescent="0.4">
      <c r="D108" s="86" t="e">
        <f>PROPER(_xlfn.WEBSERVICE("https://api.excelapi.org/language/hira2roman?input="&amp;_xlfn.ENCODEURL(D109)))</f>
        <v>#VALUE!</v>
      </c>
      <c r="E108" s="86" t="e">
        <f>PROPER(_xlfn.WEBSERVICE("https://api.excelapi.org/language/hira2roman?input="&amp;_xlfn.ENCODEURL(E109)))</f>
        <v>#VALUE!</v>
      </c>
      <c r="F108" s="86" t="e">
        <f>IF(F109="","",PROPER(_xlfn.WEBSERVICE("https://api.excelapi.org/language/hira2roman?input="&amp;_xlfn.ENCODEURL(F109))))</f>
        <v>#VALUE!</v>
      </c>
      <c r="I108" s="87">
        <v>123</v>
      </c>
      <c r="J108" s="84" t="s">
        <v>1145</v>
      </c>
      <c r="AA108" s="124" t="s">
        <v>6603</v>
      </c>
      <c r="AB108" s="84" t="s">
        <v>6663</v>
      </c>
      <c r="AC108" s="84" t="s">
        <v>6664</v>
      </c>
    </row>
    <row r="109" spans="4:29" x14ac:dyDescent="0.4">
      <c r="D109" s="86" t="e">
        <f>_xlfn.WEBSERVICE("https://api.excelapi.org/post/kana?zipcode="&amp;入力情報!$G$162&amp;"&amp;parts=1")</f>
        <v>#VALUE!</v>
      </c>
      <c r="E109" s="86" t="e">
        <f>_xlfn.WEBSERVICE("https://api.excelapi.org/post/kana?zipcode="&amp;入力情報!$G$162&amp;"&amp;parts=2")</f>
        <v>#VALUE!</v>
      </c>
      <c r="F109" s="86" t="e">
        <f>_xlfn.WEBSERVICE("https://api.excelapi.org/post/kana?zipcode="&amp;入力情報!$G$162&amp;"&amp;parts=3")</f>
        <v>#VALUE!</v>
      </c>
      <c r="I109" s="87">
        <v>124</v>
      </c>
      <c r="J109" s="84" t="s">
        <v>1149</v>
      </c>
      <c r="AA109" s="124" t="s">
        <v>6604</v>
      </c>
      <c r="AB109" s="84" t="s">
        <v>6663</v>
      </c>
      <c r="AC109" s="84" t="s">
        <v>6664</v>
      </c>
    </row>
    <row r="110" spans="4:29" x14ac:dyDescent="0.4">
      <c r="I110" s="87">
        <v>125</v>
      </c>
      <c r="J110" s="84" t="s">
        <v>1014</v>
      </c>
      <c r="AA110" s="124" t="s">
        <v>6605</v>
      </c>
      <c r="AB110" s="84" t="s">
        <v>6663</v>
      </c>
      <c r="AC110" s="84" t="s">
        <v>6664</v>
      </c>
    </row>
    <row r="111" spans="4:29" x14ac:dyDescent="0.4">
      <c r="D111" s="78" t="s">
        <v>6387</v>
      </c>
      <c r="E111" s="79"/>
      <c r="F111" s="80"/>
      <c r="I111" s="87">
        <v>130</v>
      </c>
      <c r="J111" s="84" t="s">
        <v>1150</v>
      </c>
      <c r="AA111" s="124" t="s">
        <v>6606</v>
      </c>
      <c r="AB111" s="84" t="s">
        <v>6663</v>
      </c>
      <c r="AC111" s="84" t="s">
        <v>6664</v>
      </c>
    </row>
    <row r="112" spans="4:29" x14ac:dyDescent="0.4">
      <c r="D112" s="4" t="s">
        <v>54</v>
      </c>
      <c r="E112" s="4" t="s">
        <v>55</v>
      </c>
      <c r="F112" s="4" t="s">
        <v>56</v>
      </c>
      <c r="I112" s="87">
        <v>131</v>
      </c>
      <c r="J112" s="84" t="s">
        <v>1148</v>
      </c>
      <c r="AA112" s="124" t="s">
        <v>6607</v>
      </c>
      <c r="AB112" s="84" t="s">
        <v>6663</v>
      </c>
      <c r="AC112" s="84" t="s">
        <v>6664</v>
      </c>
    </row>
    <row r="113" spans="4:29" x14ac:dyDescent="0.4">
      <c r="D113" s="86" t="e">
        <f>_xlfn.WEBSERVICE("https://api.excelapi.org/post/address?zipcode="&amp;入力情報!$G$173&amp;"&amp;parts=1")</f>
        <v>#VALUE!</v>
      </c>
      <c r="E113" s="86" t="e">
        <f>_xlfn.WEBSERVICE("https://api.excelapi.org/post/address?zipcode="&amp;入力情報!$G$173&amp;"&amp;parts=2")</f>
        <v>#VALUE!</v>
      </c>
      <c r="F113" s="86" t="e">
        <f>_xlfn.WEBSERVICE("https://api.excelapi.org/post/address?zipcode="&amp;入力情報!$G$173&amp;"&amp;parts=3")</f>
        <v>#VALUE!</v>
      </c>
      <c r="I113" s="87">
        <v>132</v>
      </c>
      <c r="J113" s="84" t="s">
        <v>3667</v>
      </c>
      <c r="AA113" s="124" t="s">
        <v>6608</v>
      </c>
      <c r="AB113" s="84" t="s">
        <v>6663</v>
      </c>
      <c r="AC113" s="84" t="s">
        <v>6664</v>
      </c>
    </row>
    <row r="114" spans="4:29" x14ac:dyDescent="0.4">
      <c r="D114" s="86" t="e">
        <f>PROPER(_xlfn.WEBSERVICE("https://api.excelapi.org/language/hira2roman?input="&amp;_xlfn.ENCODEURL(D115)))</f>
        <v>#VALUE!</v>
      </c>
      <c r="E114" s="86" t="e">
        <f>PROPER(_xlfn.WEBSERVICE("https://api.excelapi.org/language/hira2roman?input="&amp;_xlfn.ENCODEURL(E115)))</f>
        <v>#VALUE!</v>
      </c>
      <c r="F114" s="86" t="e">
        <f>IF(F115="","",PROPER(_xlfn.WEBSERVICE("https://api.excelapi.org/language/hira2roman?input="&amp;_xlfn.ENCODEURL(F115))))</f>
        <v>#VALUE!</v>
      </c>
      <c r="I114" s="87">
        <v>133</v>
      </c>
      <c r="J114" s="84" t="s">
        <v>1203</v>
      </c>
      <c r="AA114" s="124" t="s">
        <v>6609</v>
      </c>
      <c r="AB114" s="84" t="s">
        <v>6663</v>
      </c>
      <c r="AC114" s="84" t="s">
        <v>6664</v>
      </c>
    </row>
    <row r="115" spans="4:29" x14ac:dyDescent="0.4">
      <c r="D115" s="86" t="e">
        <f>_xlfn.WEBSERVICE("https://api.excelapi.org/post/kana?zipcode="&amp;入力情報!$G$173&amp;"&amp;parts=1")</f>
        <v>#VALUE!</v>
      </c>
      <c r="E115" s="86" t="e">
        <f>_xlfn.WEBSERVICE("https://api.excelapi.org/post/kana?zipcode="&amp;入力情報!$G$173&amp;"&amp;parts=2")</f>
        <v>#VALUE!</v>
      </c>
      <c r="F115" s="86" t="e">
        <f>_xlfn.WEBSERVICE("https://api.excelapi.org/post/kana?zipcode="&amp;入力情報!$G$173&amp;"&amp;parts=3")</f>
        <v>#VALUE!</v>
      </c>
      <c r="I115" s="87">
        <v>134</v>
      </c>
      <c r="J115" s="84" t="s">
        <v>1437</v>
      </c>
      <c r="AA115" s="124" t="s">
        <v>6610</v>
      </c>
      <c r="AB115" s="84" t="s">
        <v>6663</v>
      </c>
      <c r="AC115" s="84" t="s">
        <v>6664</v>
      </c>
    </row>
    <row r="116" spans="4:29" x14ac:dyDescent="0.4">
      <c r="I116" s="87">
        <v>135</v>
      </c>
      <c r="J116" s="84" t="s">
        <v>1204</v>
      </c>
      <c r="AA116" s="124" t="s">
        <v>6611</v>
      </c>
      <c r="AB116" s="84" t="s">
        <v>6663</v>
      </c>
      <c r="AC116" s="84" t="s">
        <v>6664</v>
      </c>
    </row>
    <row r="117" spans="4:29" x14ac:dyDescent="0.4">
      <c r="D117" s="78" t="s">
        <v>6388</v>
      </c>
      <c r="E117" s="79"/>
      <c r="F117" s="80"/>
      <c r="I117" s="87">
        <v>136</v>
      </c>
      <c r="J117" s="84" t="s">
        <v>1208</v>
      </c>
      <c r="AA117" s="124" t="s">
        <v>6612</v>
      </c>
      <c r="AB117" s="84" t="s">
        <v>6663</v>
      </c>
      <c r="AC117" s="84" t="s">
        <v>6664</v>
      </c>
    </row>
    <row r="118" spans="4:29" x14ac:dyDescent="0.4">
      <c r="D118" s="4" t="s">
        <v>54</v>
      </c>
      <c r="E118" s="4" t="s">
        <v>55</v>
      </c>
      <c r="F118" s="4" t="s">
        <v>56</v>
      </c>
      <c r="I118" s="87">
        <v>140</v>
      </c>
      <c r="J118" s="84" t="s">
        <v>1463</v>
      </c>
      <c r="AA118" s="124" t="s">
        <v>6613</v>
      </c>
      <c r="AB118" s="84" t="s">
        <v>6663</v>
      </c>
      <c r="AC118" s="84" t="s">
        <v>6664</v>
      </c>
    </row>
    <row r="119" spans="4:29" x14ac:dyDescent="0.4">
      <c r="D119" s="86" t="e">
        <f>_xlfn.WEBSERVICE("https://api.excelapi.org/post/address?zipcode="&amp;入力情報!$G$184&amp;"&amp;parts=1")</f>
        <v>#VALUE!</v>
      </c>
      <c r="E119" s="86" t="e">
        <f>_xlfn.WEBSERVICE("https://api.excelapi.org/post/address?zipcode="&amp;入力情報!$G$184&amp;"&amp;parts=2")</f>
        <v>#VALUE!</v>
      </c>
      <c r="F119" s="86" t="e">
        <f>_xlfn.WEBSERVICE("https://api.excelapi.org/post/address?zipcode="&amp;入力情報!$G$184&amp;"&amp;parts=3")</f>
        <v>#VALUE!</v>
      </c>
      <c r="I119" s="87">
        <v>141</v>
      </c>
      <c r="J119" s="84" t="s">
        <v>1483</v>
      </c>
      <c r="AA119" s="124" t="s">
        <v>6614</v>
      </c>
      <c r="AB119" s="84" t="s">
        <v>6663</v>
      </c>
      <c r="AC119" s="84" t="s">
        <v>6664</v>
      </c>
    </row>
    <row r="120" spans="4:29" x14ac:dyDescent="0.4">
      <c r="D120" s="86" t="e">
        <f>PROPER(_xlfn.WEBSERVICE("https://api.excelapi.org/language/hira2roman?input="&amp;_xlfn.ENCODEURL(D121)))</f>
        <v>#VALUE!</v>
      </c>
      <c r="E120" s="86" t="e">
        <f>PROPER(_xlfn.WEBSERVICE("https://api.excelapi.org/language/hira2roman?input="&amp;_xlfn.ENCODEURL(E121)))</f>
        <v>#VALUE!</v>
      </c>
      <c r="F120" s="86" t="e">
        <f>IF(F121="","",PROPER(_xlfn.WEBSERVICE("https://api.excelapi.org/language/hira2roman?input="&amp;_xlfn.ENCODEURL(F121))))</f>
        <v>#VALUE!</v>
      </c>
      <c r="I120" s="87">
        <v>142</v>
      </c>
      <c r="J120" s="84" t="s">
        <v>1495</v>
      </c>
      <c r="AA120" s="124" t="s">
        <v>6615</v>
      </c>
      <c r="AB120" s="84" t="s">
        <v>6663</v>
      </c>
      <c r="AC120" s="84" t="s">
        <v>6664</v>
      </c>
    </row>
    <row r="121" spans="4:29" x14ac:dyDescent="0.4">
      <c r="D121" s="86" t="e">
        <f>_xlfn.WEBSERVICE("https://api.excelapi.org/post/kana?zipcode="&amp;入力情報!$G$184&amp;"&amp;parts=1")</f>
        <v>#VALUE!</v>
      </c>
      <c r="E121" s="86" t="e">
        <f>_xlfn.WEBSERVICE("https://api.excelapi.org/post/kana?zipcode="&amp;入力情報!$G$184&amp;"&amp;parts=2")</f>
        <v>#VALUE!</v>
      </c>
      <c r="F121" s="86" t="e">
        <f>_xlfn.WEBSERVICE("https://api.excelapi.org/post/kana?zipcode="&amp;入力情報!$G$184&amp;"&amp;parts=3")</f>
        <v>#VALUE!</v>
      </c>
      <c r="I121" s="87">
        <v>143</v>
      </c>
      <c r="J121" s="84" t="s">
        <v>755</v>
      </c>
      <c r="AA121" s="124" t="s">
        <v>6616</v>
      </c>
      <c r="AB121" s="84" t="s">
        <v>6663</v>
      </c>
      <c r="AC121" s="84" t="s">
        <v>6664</v>
      </c>
    </row>
    <row r="122" spans="4:29" x14ac:dyDescent="0.4">
      <c r="I122" s="87">
        <v>144</v>
      </c>
      <c r="J122" s="84" t="s">
        <v>3635</v>
      </c>
      <c r="AA122" s="124" t="s">
        <v>6617</v>
      </c>
      <c r="AB122" s="84" t="s">
        <v>6663</v>
      </c>
      <c r="AC122" s="84" t="s">
        <v>6664</v>
      </c>
    </row>
    <row r="123" spans="4:29" x14ac:dyDescent="0.4">
      <c r="D123" s="78" t="s">
        <v>6389</v>
      </c>
      <c r="E123" s="79"/>
      <c r="F123" s="80"/>
      <c r="I123" s="87">
        <v>145</v>
      </c>
      <c r="J123" s="84" t="s">
        <v>5011</v>
      </c>
      <c r="AA123" s="124" t="s">
        <v>6618</v>
      </c>
      <c r="AB123" s="84" t="s">
        <v>6663</v>
      </c>
      <c r="AC123" s="84" t="s">
        <v>6664</v>
      </c>
    </row>
    <row r="124" spans="4:29" x14ac:dyDescent="0.4">
      <c r="D124" s="4" t="s">
        <v>54</v>
      </c>
      <c r="E124" s="4" t="s">
        <v>55</v>
      </c>
      <c r="F124" s="4" t="s">
        <v>56</v>
      </c>
      <c r="I124" s="87">
        <v>146</v>
      </c>
      <c r="J124" s="84" t="s">
        <v>1207</v>
      </c>
      <c r="AA124" s="124" t="s">
        <v>6619</v>
      </c>
      <c r="AB124" s="84" t="s">
        <v>6663</v>
      </c>
      <c r="AC124" s="84" t="s">
        <v>6664</v>
      </c>
    </row>
    <row r="125" spans="4:29" x14ac:dyDescent="0.4">
      <c r="D125" s="86" t="e">
        <f>_xlfn.WEBSERVICE("https://api.excelapi.org/post/address?zipcode="&amp;入力情報!$G$195&amp;"&amp;parts=1")</f>
        <v>#VALUE!</v>
      </c>
      <c r="E125" s="86" t="e">
        <f>_xlfn.WEBSERVICE("https://api.excelapi.org/post/address?zipcode="&amp;入力情報!$G$195&amp;"&amp;parts=2")</f>
        <v>#VALUE!</v>
      </c>
      <c r="F125" s="86" t="e">
        <f>_xlfn.WEBSERVICE("https://api.excelapi.org/post/address?zipcode="&amp;入力情報!$G$195&amp;"&amp;parts=3")</f>
        <v>#VALUE!</v>
      </c>
      <c r="I125" s="87">
        <v>150</v>
      </c>
      <c r="J125" s="84" t="s">
        <v>1141</v>
      </c>
      <c r="AA125" s="124" t="s">
        <v>6620</v>
      </c>
      <c r="AB125" s="84" t="s">
        <v>6663</v>
      </c>
      <c r="AC125" s="84" t="s">
        <v>6664</v>
      </c>
    </row>
    <row r="126" spans="4:29" x14ac:dyDescent="0.4">
      <c r="D126" s="86" t="e">
        <f>PROPER(_xlfn.WEBSERVICE("https://api.excelapi.org/language/hira2roman?input="&amp;_xlfn.ENCODEURL(D127)))</f>
        <v>#VALUE!</v>
      </c>
      <c r="E126" s="86" t="e">
        <f>PROPER(_xlfn.WEBSERVICE("https://api.excelapi.org/language/hira2roman?input="&amp;_xlfn.ENCODEURL(E127)))</f>
        <v>#VALUE!</v>
      </c>
      <c r="F126" s="86" t="e">
        <f>IF(F127="","",PROPER(_xlfn.WEBSERVICE("https://api.excelapi.org/language/hira2roman?input="&amp;_xlfn.ENCODEURL(F127))))</f>
        <v>#VALUE!</v>
      </c>
      <c r="I126" s="87">
        <v>151</v>
      </c>
      <c r="J126" s="84" t="s">
        <v>1206</v>
      </c>
      <c r="AA126" s="124" t="s">
        <v>6621</v>
      </c>
      <c r="AB126" s="84" t="s">
        <v>6663</v>
      </c>
      <c r="AC126" s="84" t="s">
        <v>6664</v>
      </c>
    </row>
    <row r="127" spans="4:29" x14ac:dyDescent="0.4">
      <c r="D127" s="86" t="e">
        <f>_xlfn.WEBSERVICE("https://api.excelapi.org/post/kana?zipcode="&amp;入力情報!$G$195&amp;"&amp;parts=1")</f>
        <v>#VALUE!</v>
      </c>
      <c r="E127" s="86" t="e">
        <f>_xlfn.WEBSERVICE("https://api.excelapi.org/post/kana?zipcode="&amp;入力情報!$G$195&amp;"&amp;parts=2")</f>
        <v>#VALUE!</v>
      </c>
      <c r="F127" s="86" t="e">
        <f>_xlfn.WEBSERVICE("https://api.excelapi.org/post/kana?zipcode="&amp;入力情報!$G$195&amp;"&amp;parts=3")</f>
        <v>#VALUE!</v>
      </c>
      <c r="I127" s="87">
        <v>152</v>
      </c>
      <c r="J127" s="84" t="s">
        <v>1210</v>
      </c>
      <c r="AA127" s="124" t="s">
        <v>6622</v>
      </c>
      <c r="AB127" s="84" t="s">
        <v>6663</v>
      </c>
      <c r="AC127" s="84" t="s">
        <v>6664</v>
      </c>
    </row>
    <row r="128" spans="4:29" x14ac:dyDescent="0.4">
      <c r="I128" s="87">
        <v>153</v>
      </c>
      <c r="J128" s="84" t="s">
        <v>1209</v>
      </c>
      <c r="AA128" s="124" t="s">
        <v>6623</v>
      </c>
      <c r="AB128" s="84" t="s">
        <v>6663</v>
      </c>
      <c r="AC128" s="84" t="s">
        <v>6664</v>
      </c>
    </row>
    <row r="129" spans="4:29" x14ac:dyDescent="0.4">
      <c r="D129" s="78" t="s">
        <v>6390</v>
      </c>
      <c r="E129" s="79"/>
      <c r="F129" s="80"/>
      <c r="I129" s="87">
        <v>154</v>
      </c>
      <c r="J129" s="84" t="s">
        <v>1205</v>
      </c>
      <c r="AA129" s="124" t="s">
        <v>6624</v>
      </c>
      <c r="AB129" s="84" t="s">
        <v>6663</v>
      </c>
      <c r="AC129" s="84" t="s">
        <v>6664</v>
      </c>
    </row>
    <row r="130" spans="4:29" x14ac:dyDescent="0.4">
      <c r="D130" s="4" t="s">
        <v>54</v>
      </c>
      <c r="E130" s="4" t="s">
        <v>55</v>
      </c>
      <c r="F130" s="4" t="s">
        <v>56</v>
      </c>
      <c r="I130" s="87">
        <v>155</v>
      </c>
      <c r="J130" s="84" t="s">
        <v>1493</v>
      </c>
      <c r="AA130" s="124" t="s">
        <v>6625</v>
      </c>
      <c r="AB130" s="84" t="s">
        <v>6663</v>
      </c>
      <c r="AC130" s="84" t="s">
        <v>6664</v>
      </c>
    </row>
    <row r="131" spans="4:29" x14ac:dyDescent="0.4">
      <c r="D131" s="86" t="e">
        <f>_xlfn.WEBSERVICE("https://api.excelapi.org/post/address?zipcode="&amp;入力情報!$G$206&amp;"&amp;parts=1")</f>
        <v>#VALUE!</v>
      </c>
      <c r="E131" s="86" t="e">
        <f>_xlfn.WEBSERVICE("https://api.excelapi.org/post/address?zipcode="&amp;入力情報!$G$206&amp;"&amp;parts=2")</f>
        <v>#VALUE!</v>
      </c>
      <c r="F131" s="86" t="e">
        <f>_xlfn.WEBSERVICE("https://api.excelapi.org/post/address?zipcode="&amp;入力情報!$G$206&amp;"&amp;parts=3")</f>
        <v>#VALUE!</v>
      </c>
      <c r="I131" s="87">
        <v>156</v>
      </c>
      <c r="J131" s="84" t="s">
        <v>1032</v>
      </c>
      <c r="AA131" s="124" t="s">
        <v>6626</v>
      </c>
      <c r="AB131" s="84" t="s">
        <v>6663</v>
      </c>
      <c r="AC131" s="84" t="s">
        <v>6664</v>
      </c>
    </row>
    <row r="132" spans="4:29" x14ac:dyDescent="0.4">
      <c r="D132" s="86" t="e">
        <f>PROPER(_xlfn.WEBSERVICE("https://api.excelapi.org/language/hira2roman?input="&amp;_xlfn.ENCODEURL(D133)))</f>
        <v>#VALUE!</v>
      </c>
      <c r="E132" s="86" t="e">
        <f>PROPER(_xlfn.WEBSERVICE("https://api.excelapi.org/language/hira2roman?input="&amp;_xlfn.ENCODEURL(E133)))</f>
        <v>#VALUE!</v>
      </c>
      <c r="F132" s="86" t="e">
        <f>IF(F133="","",PROPER(_xlfn.WEBSERVICE("https://api.excelapi.org/language/hira2roman?input="&amp;_xlfn.ENCODEURL(F133))))</f>
        <v>#VALUE!</v>
      </c>
      <c r="I132" s="87">
        <v>157</v>
      </c>
      <c r="J132" s="84" t="s">
        <v>1491</v>
      </c>
      <c r="AA132" s="124" t="s">
        <v>6627</v>
      </c>
      <c r="AB132" s="84" t="s">
        <v>6663</v>
      </c>
      <c r="AC132" s="84" t="s">
        <v>6664</v>
      </c>
    </row>
    <row r="133" spans="4:29" x14ac:dyDescent="0.4">
      <c r="D133" s="86" t="e">
        <f>_xlfn.WEBSERVICE("https://api.excelapi.org/post/kana?zipcode="&amp;入力情報!$G$206&amp;"&amp;parts=1")</f>
        <v>#VALUE!</v>
      </c>
      <c r="E133" s="86" t="e">
        <f>_xlfn.WEBSERVICE("https://api.excelapi.org/post/kana?zipcode="&amp;入力情報!$G$206&amp;"&amp;parts=2")</f>
        <v>#VALUE!</v>
      </c>
      <c r="F133" s="86" t="e">
        <f>_xlfn.WEBSERVICE("https://api.excelapi.org/post/kana?zipcode="&amp;入力情報!$G$206&amp;"&amp;parts=3")</f>
        <v>#VALUE!</v>
      </c>
      <c r="I133" s="87">
        <v>158</v>
      </c>
      <c r="J133" s="84" t="s">
        <v>4929</v>
      </c>
      <c r="AA133" s="124" t="s">
        <v>6628</v>
      </c>
      <c r="AB133" s="84" t="s">
        <v>6663</v>
      </c>
      <c r="AC133" s="84" t="s">
        <v>6664</v>
      </c>
    </row>
    <row r="134" spans="4:29" x14ac:dyDescent="0.4">
      <c r="I134" s="87">
        <v>160</v>
      </c>
      <c r="J134" s="84" t="s">
        <v>1490</v>
      </c>
      <c r="AA134" s="124" t="s">
        <v>6629</v>
      </c>
      <c r="AB134" s="84" t="s">
        <v>6663</v>
      </c>
      <c r="AC134" s="84" t="s">
        <v>6664</v>
      </c>
    </row>
    <row r="135" spans="4:29" x14ac:dyDescent="0.4">
      <c r="D135" s="78" t="s">
        <v>6391</v>
      </c>
      <c r="E135" s="79"/>
      <c r="F135" s="80"/>
      <c r="I135" s="87">
        <v>161</v>
      </c>
      <c r="J135" s="84" t="s">
        <v>1211</v>
      </c>
      <c r="AA135" s="124" t="s">
        <v>6630</v>
      </c>
      <c r="AB135" s="84" t="s">
        <v>6663</v>
      </c>
      <c r="AC135" s="84" t="s">
        <v>6664</v>
      </c>
    </row>
    <row r="136" spans="4:29" x14ac:dyDescent="0.4">
      <c r="D136" s="4" t="s">
        <v>54</v>
      </c>
      <c r="E136" s="4" t="s">
        <v>55</v>
      </c>
      <c r="F136" s="4" t="s">
        <v>56</v>
      </c>
      <c r="I136" s="87">
        <v>162</v>
      </c>
      <c r="J136" s="84" t="s">
        <v>1487</v>
      </c>
      <c r="AA136" s="124" t="s">
        <v>6631</v>
      </c>
      <c r="AB136" s="84" t="s">
        <v>6663</v>
      </c>
      <c r="AC136" s="84" t="s">
        <v>6664</v>
      </c>
    </row>
    <row r="137" spans="4:29" x14ac:dyDescent="0.4">
      <c r="D137" s="86" t="e">
        <f>_xlfn.WEBSERVICE("https://api.excelapi.org/post/address?zipcode="&amp;入力情報!$G$217&amp;"&amp;parts=1")</f>
        <v>#VALUE!</v>
      </c>
      <c r="E137" s="86" t="e">
        <f>_xlfn.WEBSERVICE("https://api.excelapi.org/post/address?zipcode="&amp;入力情報!$G$217&amp;"&amp;parts=2")</f>
        <v>#VALUE!</v>
      </c>
      <c r="F137" s="86" t="e">
        <f>_xlfn.WEBSERVICE("https://api.excelapi.org/post/address?zipcode="&amp;入力情報!$G$217&amp;"&amp;parts=3")</f>
        <v>#VALUE!</v>
      </c>
      <c r="I137" s="87">
        <v>164</v>
      </c>
      <c r="J137" s="84" t="s">
        <v>1215</v>
      </c>
      <c r="AA137" s="124" t="s">
        <v>6632</v>
      </c>
      <c r="AB137" s="84" t="s">
        <v>6663</v>
      </c>
      <c r="AC137" s="84" t="s">
        <v>6664</v>
      </c>
    </row>
    <row r="138" spans="4:29" x14ac:dyDescent="0.4">
      <c r="D138" s="86" t="e">
        <f>PROPER(_xlfn.WEBSERVICE("https://api.excelapi.org/language/hira2roman?input="&amp;_xlfn.ENCODEURL(D139)))</f>
        <v>#VALUE!</v>
      </c>
      <c r="E138" s="86" t="e">
        <f>PROPER(_xlfn.WEBSERVICE("https://api.excelapi.org/language/hira2roman?input="&amp;_xlfn.ENCODEURL(E139)))</f>
        <v>#VALUE!</v>
      </c>
      <c r="F138" s="86" t="e">
        <f>IF(F139="","",PROPER(_xlfn.WEBSERVICE("https://api.excelapi.org/language/hira2roman?input="&amp;_xlfn.ENCODEURL(F139))))</f>
        <v>#VALUE!</v>
      </c>
      <c r="I138" s="87">
        <v>165</v>
      </c>
      <c r="J138" s="84" t="s">
        <v>1212</v>
      </c>
      <c r="AA138" s="124" t="s">
        <v>6633</v>
      </c>
      <c r="AB138" s="84" t="s">
        <v>6663</v>
      </c>
      <c r="AC138" s="84" t="s">
        <v>6664</v>
      </c>
    </row>
    <row r="139" spans="4:29" x14ac:dyDescent="0.4">
      <c r="D139" s="86" t="e">
        <f>_xlfn.WEBSERVICE("https://api.excelapi.org/post/kana?zipcode="&amp;入力情報!$G$217&amp;"&amp;parts=1")</f>
        <v>#VALUE!</v>
      </c>
      <c r="E139" s="86" t="e">
        <f>_xlfn.WEBSERVICE("https://api.excelapi.org/post/kana?zipcode="&amp;入力情報!$G$217&amp;"&amp;parts=2")</f>
        <v>#VALUE!</v>
      </c>
      <c r="F139" s="86" t="e">
        <f>_xlfn.WEBSERVICE("https://api.excelapi.org/post/kana?zipcode="&amp;入力情報!$G$217&amp;"&amp;parts=3")</f>
        <v>#VALUE!</v>
      </c>
      <c r="I139" s="87">
        <v>166</v>
      </c>
      <c r="J139" s="84" t="s">
        <v>1213</v>
      </c>
      <c r="AA139" s="124" t="s">
        <v>6634</v>
      </c>
      <c r="AB139" s="84" t="s">
        <v>6663</v>
      </c>
      <c r="AC139" s="84" t="s">
        <v>6664</v>
      </c>
    </row>
    <row r="140" spans="4:29" x14ac:dyDescent="0.4">
      <c r="I140" s="87">
        <v>167</v>
      </c>
      <c r="J140" s="84" t="s">
        <v>1136</v>
      </c>
      <c r="AA140" s="124" t="s">
        <v>6635</v>
      </c>
      <c r="AB140" s="84" t="s">
        <v>6663</v>
      </c>
      <c r="AC140" s="84" t="s">
        <v>6664</v>
      </c>
    </row>
    <row r="141" spans="4:29" x14ac:dyDescent="0.4">
      <c r="D141" s="78" t="s">
        <v>6392</v>
      </c>
      <c r="E141" s="79"/>
      <c r="F141" s="80"/>
      <c r="I141" s="87">
        <v>168</v>
      </c>
      <c r="J141" s="84" t="s">
        <v>1214</v>
      </c>
      <c r="AA141" s="124" t="s">
        <v>6636</v>
      </c>
      <c r="AB141" s="84" t="s">
        <v>6663</v>
      </c>
      <c r="AC141" s="84" t="s">
        <v>6664</v>
      </c>
    </row>
    <row r="142" spans="4:29" x14ac:dyDescent="0.4">
      <c r="D142" s="4" t="s">
        <v>54</v>
      </c>
      <c r="E142" s="4" t="s">
        <v>55</v>
      </c>
      <c r="F142" s="4" t="s">
        <v>56</v>
      </c>
      <c r="I142" s="87">
        <v>169</v>
      </c>
      <c r="J142" s="84" t="s">
        <v>1488</v>
      </c>
      <c r="AA142" s="124" t="s">
        <v>6637</v>
      </c>
      <c r="AB142" s="84" t="s">
        <v>6663</v>
      </c>
      <c r="AC142" s="84" t="s">
        <v>6664</v>
      </c>
    </row>
    <row r="143" spans="4:29" x14ac:dyDescent="0.4">
      <c r="D143" s="86" t="e">
        <f>_xlfn.WEBSERVICE("https://api.excelapi.org/post/address?zipcode="&amp;入力情報!$G$228&amp;"&amp;parts=1")</f>
        <v>#VALUE!</v>
      </c>
      <c r="E143" s="86" t="e">
        <f>_xlfn.WEBSERVICE("https://api.excelapi.org/post/address?zipcode="&amp;入力情報!$G$228&amp;"&amp;parts=2")</f>
        <v>#VALUE!</v>
      </c>
      <c r="F143" s="86" t="e">
        <f>_xlfn.WEBSERVICE("https://api.excelapi.org/post/address?zipcode="&amp;入力情報!$G$228&amp;"&amp;parts=3")</f>
        <v>#VALUE!</v>
      </c>
      <c r="I143" s="87">
        <v>170</v>
      </c>
      <c r="J143" s="84" t="s">
        <v>5181</v>
      </c>
      <c r="AA143" s="124" t="s">
        <v>6638</v>
      </c>
      <c r="AB143" s="84" t="s">
        <v>6663</v>
      </c>
      <c r="AC143" s="84" t="s">
        <v>6664</v>
      </c>
    </row>
    <row r="144" spans="4:29" x14ac:dyDescent="0.4">
      <c r="D144" s="86" t="e">
        <f>PROPER(_xlfn.WEBSERVICE("https://api.excelapi.org/language/hira2roman?input="&amp;_xlfn.ENCODEURL(D145)))</f>
        <v>#VALUE!</v>
      </c>
      <c r="E144" s="86" t="e">
        <f>PROPER(_xlfn.WEBSERVICE("https://api.excelapi.org/language/hira2roman?input="&amp;_xlfn.ENCODEURL(E145)))</f>
        <v>#VALUE!</v>
      </c>
      <c r="F144" s="86" t="e">
        <f>IF(F145="","",PROPER(_xlfn.WEBSERVICE("https://api.excelapi.org/language/hira2roman?input="&amp;_xlfn.ENCODEURL(F145))))</f>
        <v>#VALUE!</v>
      </c>
      <c r="I144" s="87">
        <v>171</v>
      </c>
      <c r="J144" s="84" t="s">
        <v>1219</v>
      </c>
      <c r="AA144" s="124" t="s">
        <v>6639</v>
      </c>
      <c r="AB144" s="84" t="s">
        <v>6663</v>
      </c>
      <c r="AC144" s="84" t="s">
        <v>6664</v>
      </c>
    </row>
    <row r="145" spans="4:29" x14ac:dyDescent="0.4">
      <c r="D145" s="86" t="e">
        <f>_xlfn.WEBSERVICE("https://api.excelapi.org/post/kana?zipcode="&amp;入力情報!$G$228&amp;"&amp;parts=1")</f>
        <v>#VALUE!</v>
      </c>
      <c r="E145" s="86" t="e">
        <f>_xlfn.WEBSERVICE("https://api.excelapi.org/post/kana?zipcode="&amp;入力情報!$G$228&amp;"&amp;parts=2")</f>
        <v>#VALUE!</v>
      </c>
      <c r="F145" s="86" t="e">
        <f>_xlfn.WEBSERVICE("https://api.excelapi.org/post/kana?zipcode="&amp;入力情報!$G$228&amp;"&amp;parts=3")</f>
        <v>#VALUE!</v>
      </c>
      <c r="I145" s="87">
        <v>173</v>
      </c>
      <c r="J145" s="84" t="s">
        <v>1216</v>
      </c>
      <c r="AA145" s="124" t="s">
        <v>6640</v>
      </c>
      <c r="AB145" s="84" t="s">
        <v>6663</v>
      </c>
      <c r="AC145" s="84" t="s">
        <v>6664</v>
      </c>
    </row>
    <row r="146" spans="4:29" x14ac:dyDescent="0.4">
      <c r="I146" s="87">
        <v>174</v>
      </c>
      <c r="J146" s="84" t="s">
        <v>388</v>
      </c>
      <c r="AA146" s="124" t="s">
        <v>6641</v>
      </c>
      <c r="AB146" s="84" t="s">
        <v>6663</v>
      </c>
      <c r="AC146" s="84" t="s">
        <v>6664</v>
      </c>
    </row>
    <row r="147" spans="4:29" x14ac:dyDescent="0.4">
      <c r="D147" s="78" t="s">
        <v>6393</v>
      </c>
      <c r="E147" s="79"/>
      <c r="F147" s="80"/>
      <c r="I147" s="87">
        <v>175</v>
      </c>
      <c r="J147" s="84" t="s">
        <v>1465</v>
      </c>
      <c r="AA147" s="124" t="s">
        <v>6642</v>
      </c>
      <c r="AB147" s="84" t="s">
        <v>6663</v>
      </c>
      <c r="AC147" s="84" t="s">
        <v>6664</v>
      </c>
    </row>
    <row r="148" spans="4:29" x14ac:dyDescent="0.4">
      <c r="D148" s="4" t="s">
        <v>54</v>
      </c>
      <c r="E148" s="4" t="s">
        <v>55</v>
      </c>
      <c r="F148" s="4" t="s">
        <v>56</v>
      </c>
      <c r="I148" s="87">
        <v>176</v>
      </c>
      <c r="J148" s="84" t="s">
        <v>1217</v>
      </c>
      <c r="AA148" s="124" t="s">
        <v>6643</v>
      </c>
      <c r="AB148" s="84" t="s">
        <v>6663</v>
      </c>
      <c r="AC148" s="84" t="s">
        <v>6664</v>
      </c>
    </row>
    <row r="149" spans="4:29" x14ac:dyDescent="0.4">
      <c r="D149" s="86" t="e">
        <f>_xlfn.WEBSERVICE("https://api.excelapi.org/post/address?zipcode="&amp;入力情報!$G$239&amp;"&amp;parts=1")</f>
        <v>#VALUE!</v>
      </c>
      <c r="E149" s="86" t="e">
        <f>_xlfn.WEBSERVICE("https://api.excelapi.org/post/address?zipcode="&amp;入力情報!$G$239&amp;"&amp;parts=2")</f>
        <v>#VALUE!</v>
      </c>
      <c r="F149" s="86" t="e">
        <f>_xlfn.WEBSERVICE("https://api.excelapi.org/post/address?zipcode="&amp;入力情報!$G$239&amp;"&amp;parts=3")</f>
        <v>#VALUE!</v>
      </c>
      <c r="I149" s="87">
        <v>177</v>
      </c>
      <c r="J149" s="84" t="s">
        <v>1218</v>
      </c>
      <c r="AA149" s="124" t="s">
        <v>6644</v>
      </c>
      <c r="AB149" s="84" t="s">
        <v>6663</v>
      </c>
      <c r="AC149" s="84" t="s">
        <v>6664</v>
      </c>
    </row>
    <row r="150" spans="4:29" x14ac:dyDescent="0.4">
      <c r="D150" s="86" t="e">
        <f>PROPER(_xlfn.WEBSERVICE("https://api.excelapi.org/language/hira2roman?input="&amp;_xlfn.ENCODEURL(D151)))</f>
        <v>#VALUE!</v>
      </c>
      <c r="E150" s="86" t="e">
        <f>PROPER(_xlfn.WEBSERVICE("https://api.excelapi.org/language/hira2roman?input="&amp;_xlfn.ENCODEURL(E151)))</f>
        <v>#VALUE!</v>
      </c>
      <c r="F150" s="86" t="e">
        <f>IF(F151="","",PROPER(_xlfn.WEBSERVICE("https://api.excelapi.org/language/hira2roman?input="&amp;_xlfn.ENCODEURL(F151))))</f>
        <v>#VALUE!</v>
      </c>
      <c r="I150" s="87">
        <v>178</v>
      </c>
      <c r="J150" s="84" t="s">
        <v>1482</v>
      </c>
      <c r="AA150" s="124" t="s">
        <v>6645</v>
      </c>
      <c r="AB150" s="84" t="s">
        <v>6663</v>
      </c>
      <c r="AC150" s="84" t="s">
        <v>6664</v>
      </c>
    </row>
    <row r="151" spans="4:29" x14ac:dyDescent="0.4">
      <c r="D151" s="86" t="e">
        <f>_xlfn.WEBSERVICE("https://api.excelapi.org/post/kana?zipcode="&amp;入力情報!$G$239&amp;"&amp;parts=1")</f>
        <v>#VALUE!</v>
      </c>
      <c r="E151" s="86" t="e">
        <f>_xlfn.WEBSERVICE("https://api.excelapi.org/post/kana?zipcode="&amp;入力情報!$G$239&amp;"&amp;parts=2")</f>
        <v>#VALUE!</v>
      </c>
      <c r="F151" s="86" t="e">
        <f>_xlfn.WEBSERVICE("https://api.excelapi.org/post/kana?zipcode="&amp;入力情報!$G$239&amp;"&amp;parts=3")</f>
        <v>#VALUE!</v>
      </c>
      <c r="I151" s="87">
        <v>179</v>
      </c>
      <c r="J151" s="84" t="s">
        <v>1485</v>
      </c>
      <c r="AA151" s="124" t="s">
        <v>6646</v>
      </c>
      <c r="AB151" s="84" t="s">
        <v>6663</v>
      </c>
      <c r="AC151" s="84" t="s">
        <v>6664</v>
      </c>
    </row>
    <row r="152" spans="4:29" x14ac:dyDescent="0.4">
      <c r="I152" s="87">
        <v>180</v>
      </c>
      <c r="J152" s="84" t="s">
        <v>1479</v>
      </c>
      <c r="AA152" s="124" t="s">
        <v>6647</v>
      </c>
      <c r="AB152" s="84" t="s">
        <v>6663</v>
      </c>
      <c r="AC152" s="84" t="s">
        <v>6664</v>
      </c>
    </row>
    <row r="153" spans="4:29" x14ac:dyDescent="0.4">
      <c r="D153" s="78" t="s">
        <v>6394</v>
      </c>
      <c r="E153" s="79"/>
      <c r="F153" s="80"/>
      <c r="I153" s="87">
        <v>181</v>
      </c>
      <c r="J153" s="84" t="s">
        <v>1140</v>
      </c>
      <c r="AA153" s="124" t="s">
        <v>6648</v>
      </c>
      <c r="AB153" s="84" t="s">
        <v>6663</v>
      </c>
      <c r="AC153" s="84" t="s">
        <v>6664</v>
      </c>
    </row>
    <row r="154" spans="4:29" x14ac:dyDescent="0.4">
      <c r="D154" s="4" t="s">
        <v>54</v>
      </c>
      <c r="E154" s="4" t="s">
        <v>55</v>
      </c>
      <c r="F154" s="4" t="s">
        <v>56</v>
      </c>
      <c r="I154" s="87">
        <v>182</v>
      </c>
      <c r="J154" s="84" t="s">
        <v>1048</v>
      </c>
      <c r="AA154" s="124" t="s">
        <v>6649</v>
      </c>
      <c r="AB154" s="84" t="s">
        <v>6663</v>
      </c>
      <c r="AC154" s="84" t="s">
        <v>6664</v>
      </c>
    </row>
    <row r="155" spans="4:29" x14ac:dyDescent="0.4">
      <c r="D155" s="86" t="e">
        <f>_xlfn.WEBSERVICE("https://api.excelapi.org/post/address?zipcode="&amp;入力情報!$G$250&amp;"&amp;parts=1")</f>
        <v>#VALUE!</v>
      </c>
      <c r="E155" s="86" t="e">
        <f>_xlfn.WEBSERVICE("https://api.excelapi.org/post/address?zipcode="&amp;入力情報!$G$250&amp;"&amp;parts=2")</f>
        <v>#VALUE!</v>
      </c>
      <c r="F155" s="86" t="e">
        <f>_xlfn.WEBSERVICE("https://api.excelapi.org/post/address?zipcode="&amp;入力情報!$G$250&amp;"&amp;parts=3")</f>
        <v>#VALUE!</v>
      </c>
      <c r="I155" s="87">
        <v>183</v>
      </c>
      <c r="J155" s="84" t="s">
        <v>1051</v>
      </c>
      <c r="AA155" s="124" t="s">
        <v>6650</v>
      </c>
      <c r="AB155" s="84" t="s">
        <v>6663</v>
      </c>
      <c r="AC155" s="84" t="s">
        <v>6664</v>
      </c>
    </row>
    <row r="156" spans="4:29" x14ac:dyDescent="0.4">
      <c r="D156" s="86" t="e">
        <f>PROPER(_xlfn.WEBSERVICE("https://api.excelapi.org/language/hira2roman?input="&amp;_xlfn.ENCODEURL(D157)))</f>
        <v>#VALUE!</v>
      </c>
      <c r="E156" s="86" t="e">
        <f>PROPER(_xlfn.WEBSERVICE("https://api.excelapi.org/language/hira2roman?input="&amp;_xlfn.ENCODEURL(E157)))</f>
        <v>#VALUE!</v>
      </c>
      <c r="F156" s="86" t="e">
        <f>IF(F157="","",PROPER(_xlfn.WEBSERVICE("https://api.excelapi.org/language/hira2roman?input="&amp;_xlfn.ENCODEURL(F157))))</f>
        <v>#VALUE!</v>
      </c>
      <c r="I156" s="87">
        <v>184</v>
      </c>
      <c r="J156" s="84" t="s">
        <v>1047</v>
      </c>
      <c r="AA156" s="124" t="s">
        <v>6651</v>
      </c>
      <c r="AB156" s="84" t="s">
        <v>6663</v>
      </c>
      <c r="AC156" s="84" t="s">
        <v>6664</v>
      </c>
    </row>
    <row r="157" spans="4:29" x14ac:dyDescent="0.4">
      <c r="D157" s="86" t="e">
        <f>_xlfn.WEBSERVICE("https://api.excelapi.org/post/kana?zipcode="&amp;入力情報!$G$250&amp;"&amp;parts=1")</f>
        <v>#VALUE!</v>
      </c>
      <c r="E157" s="86" t="e">
        <f>_xlfn.WEBSERVICE("https://api.excelapi.org/post/kana?zipcode="&amp;入力情報!$G$250&amp;"&amp;parts=2")</f>
        <v>#VALUE!</v>
      </c>
      <c r="F157" s="86" t="e">
        <f>_xlfn.WEBSERVICE("https://api.excelapi.org/post/kana?zipcode="&amp;入力情報!$G$250&amp;"&amp;parts=3")</f>
        <v>#VALUE!</v>
      </c>
      <c r="I157" s="87">
        <v>185</v>
      </c>
      <c r="J157" s="84" t="s">
        <v>1494</v>
      </c>
      <c r="AA157" s="124" t="s">
        <v>6652</v>
      </c>
      <c r="AB157" s="84" t="s">
        <v>6663</v>
      </c>
      <c r="AC157" s="84" t="s">
        <v>6664</v>
      </c>
    </row>
    <row r="158" spans="4:29" x14ac:dyDescent="0.4">
      <c r="I158" s="87">
        <v>186</v>
      </c>
      <c r="J158" s="84" t="s">
        <v>1050</v>
      </c>
      <c r="AA158" s="124" t="s">
        <v>6653</v>
      </c>
      <c r="AB158" s="84" t="s">
        <v>6663</v>
      </c>
      <c r="AC158" s="84" t="s">
        <v>6664</v>
      </c>
    </row>
    <row r="159" spans="4:29" x14ac:dyDescent="0.4">
      <c r="D159" s="78" t="s">
        <v>6395</v>
      </c>
      <c r="E159" s="79"/>
      <c r="F159" s="80"/>
      <c r="I159" s="87">
        <v>187</v>
      </c>
      <c r="J159" s="84" t="s">
        <v>807</v>
      </c>
      <c r="AA159" s="124" t="s">
        <v>6654</v>
      </c>
      <c r="AB159" s="84" t="s">
        <v>6663</v>
      </c>
      <c r="AC159" s="84" t="s">
        <v>6664</v>
      </c>
    </row>
    <row r="160" spans="4:29" x14ac:dyDescent="0.4">
      <c r="D160" s="4" t="s">
        <v>54</v>
      </c>
      <c r="E160" s="4" t="s">
        <v>55</v>
      </c>
      <c r="F160" s="4" t="s">
        <v>56</v>
      </c>
      <c r="I160" s="87">
        <v>188</v>
      </c>
      <c r="J160" s="84" t="s">
        <v>1484</v>
      </c>
      <c r="AA160" s="124" t="s">
        <v>6655</v>
      </c>
      <c r="AB160" s="84" t="s">
        <v>6663</v>
      </c>
      <c r="AC160" s="84" t="s">
        <v>6664</v>
      </c>
    </row>
    <row r="161" spans="4:29" x14ac:dyDescent="0.4">
      <c r="D161" s="86" t="e">
        <f>_xlfn.WEBSERVICE("https://api.excelapi.org/post/address?zipcode="&amp;入力情報!$G$261&amp;"&amp;parts=1")</f>
        <v>#VALUE!</v>
      </c>
      <c r="E161" s="86" t="e">
        <f>_xlfn.WEBSERVICE("https://api.excelapi.org/post/address?zipcode="&amp;入力情報!$G$261&amp;"&amp;parts=2")</f>
        <v>#VALUE!</v>
      </c>
      <c r="F161" s="86" t="e">
        <f>_xlfn.WEBSERVICE("https://api.excelapi.org/post/address?zipcode="&amp;入力情報!$G$261&amp;"&amp;parts=3")</f>
        <v>#VALUE!</v>
      </c>
      <c r="I161" s="87">
        <v>189</v>
      </c>
      <c r="J161" s="84" t="s">
        <v>1049</v>
      </c>
      <c r="AA161" s="124" t="s">
        <v>6656</v>
      </c>
      <c r="AB161" s="84" t="s">
        <v>6663</v>
      </c>
      <c r="AC161" s="84" t="s">
        <v>6664</v>
      </c>
    </row>
    <row r="162" spans="4:29" x14ac:dyDescent="0.4">
      <c r="D162" s="86" t="e">
        <f>PROPER(_xlfn.WEBSERVICE("https://api.excelapi.org/language/hira2roman?input="&amp;_xlfn.ENCODEURL(D163)))</f>
        <v>#VALUE!</v>
      </c>
      <c r="E162" s="86" t="e">
        <f>PROPER(_xlfn.WEBSERVICE("https://api.excelapi.org/language/hira2roman?input="&amp;_xlfn.ENCODEURL(E163)))</f>
        <v>#VALUE!</v>
      </c>
      <c r="F162" s="86" t="e">
        <f>IF(F163="","",PROPER(_xlfn.WEBSERVICE("https://api.excelapi.org/language/hira2roman?input="&amp;_xlfn.ENCODEURL(F163))))</f>
        <v>#VALUE!</v>
      </c>
      <c r="I162" s="87">
        <v>190</v>
      </c>
      <c r="J162" s="84" t="s">
        <v>1137</v>
      </c>
      <c r="AA162" s="124" t="s">
        <v>6657</v>
      </c>
      <c r="AB162" s="84" t="s">
        <v>6663</v>
      </c>
      <c r="AC162" s="84" t="s">
        <v>6664</v>
      </c>
    </row>
    <row r="163" spans="4:29" x14ac:dyDescent="0.4">
      <c r="D163" s="86" t="e">
        <f>_xlfn.WEBSERVICE("https://api.excelapi.org/post/kana?zipcode="&amp;入力情報!$G$261&amp;"&amp;parts=1")</f>
        <v>#VALUE!</v>
      </c>
      <c r="E163" s="86" t="e">
        <f>_xlfn.WEBSERVICE("https://api.excelapi.org/post/kana?zipcode="&amp;入力情報!$G$261&amp;"&amp;parts=2")</f>
        <v>#VALUE!</v>
      </c>
      <c r="F163" s="86" t="e">
        <f>_xlfn.WEBSERVICE("https://api.excelapi.org/post/kana?zipcode="&amp;入力情報!$G$261&amp;"&amp;parts=3")</f>
        <v>#VALUE!</v>
      </c>
      <c r="I163" s="87">
        <v>191</v>
      </c>
      <c r="J163" s="84" t="s">
        <v>4810</v>
      </c>
      <c r="AA163" s="84" t="s">
        <v>6658</v>
      </c>
      <c r="AB163" s="84" t="s">
        <v>6663</v>
      </c>
      <c r="AC163" s="84" t="s">
        <v>6664</v>
      </c>
    </row>
    <row r="164" spans="4:29" x14ac:dyDescent="0.4">
      <c r="I164" s="87">
        <v>192</v>
      </c>
      <c r="J164" s="84" t="s">
        <v>1492</v>
      </c>
      <c r="AA164" s="84" t="s">
        <v>6659</v>
      </c>
      <c r="AB164" s="84" t="s">
        <v>6663</v>
      </c>
      <c r="AC164" s="84" t="s">
        <v>6664</v>
      </c>
    </row>
    <row r="165" spans="4:29" x14ac:dyDescent="0.4">
      <c r="D165" s="78" t="s">
        <v>6396</v>
      </c>
      <c r="E165" s="79"/>
      <c r="F165" s="80"/>
      <c r="I165" s="87">
        <v>193</v>
      </c>
      <c r="J165" s="84" t="s">
        <v>1466</v>
      </c>
      <c r="AA165" s="84" t="s">
        <v>6660</v>
      </c>
      <c r="AB165" s="84" t="s">
        <v>6663</v>
      </c>
      <c r="AC165" s="84" t="s">
        <v>6664</v>
      </c>
    </row>
    <row r="166" spans="4:29" x14ac:dyDescent="0.4">
      <c r="D166" s="4" t="s">
        <v>54</v>
      </c>
      <c r="E166" s="4" t="s">
        <v>55</v>
      </c>
      <c r="F166" s="4" t="s">
        <v>56</v>
      </c>
      <c r="I166" s="87">
        <v>194</v>
      </c>
      <c r="J166" s="84" t="s">
        <v>1477</v>
      </c>
      <c r="AA166" s="84" t="s">
        <v>6661</v>
      </c>
      <c r="AB166" s="84" t="s">
        <v>6663</v>
      </c>
      <c r="AC166" s="84" t="s">
        <v>6664</v>
      </c>
    </row>
    <row r="167" spans="4:29" ht="19.5" thickBot="1" x14ac:dyDescent="0.45">
      <c r="D167" s="86" t="e">
        <f>_xlfn.WEBSERVICE("https://api.excelapi.org/post/address?zipcode="&amp;入力情報!$G$272&amp;"&amp;parts=1")</f>
        <v>#VALUE!</v>
      </c>
      <c r="E167" s="86" t="e">
        <f>_xlfn.WEBSERVICE("https://api.excelapi.org/post/address?zipcode="&amp;入力情報!$G$272&amp;"&amp;parts=2")</f>
        <v>#VALUE!</v>
      </c>
      <c r="F167" s="86" t="e">
        <f>_xlfn.WEBSERVICE("https://api.excelapi.org/post/address?zipcode="&amp;入力情報!$G$272&amp;"&amp;parts=3")</f>
        <v>#VALUE!</v>
      </c>
      <c r="I167" s="87">
        <v>195</v>
      </c>
      <c r="J167" s="84" t="s">
        <v>1496</v>
      </c>
      <c r="AA167" s="127" t="s">
        <v>6662</v>
      </c>
      <c r="AB167" s="127" t="s">
        <v>6663</v>
      </c>
      <c r="AC167" s="127" t="s">
        <v>6664</v>
      </c>
    </row>
    <row r="168" spans="4:29" ht="19.5" thickTop="1" x14ac:dyDescent="0.4">
      <c r="D168" s="86" t="e">
        <f>PROPER(_xlfn.WEBSERVICE("https://api.excelapi.org/language/hira2roman?input="&amp;_xlfn.ENCODEURL(D169)))</f>
        <v>#VALUE!</v>
      </c>
      <c r="E168" s="86" t="e">
        <f>PROPER(_xlfn.WEBSERVICE("https://api.excelapi.org/language/hira2roman?input="&amp;_xlfn.ENCODEURL(E169)))</f>
        <v>#VALUE!</v>
      </c>
      <c r="F168" s="86" t="e">
        <f>IF(F169="","",PROPER(_xlfn.WEBSERVICE("https://api.excelapi.org/language/hira2roman?input="&amp;_xlfn.ENCODEURL(F169))))</f>
        <v>#VALUE!</v>
      </c>
      <c r="I168" s="87">
        <v>196</v>
      </c>
      <c r="J168" s="84" t="s">
        <v>1480</v>
      </c>
      <c r="AA168" t="s">
        <v>7910</v>
      </c>
      <c r="AB168" t="s">
        <v>7911</v>
      </c>
      <c r="AC168" t="s">
        <v>7912</v>
      </c>
    </row>
    <row r="169" spans="4:29" x14ac:dyDescent="0.4">
      <c r="D169" s="86" t="e">
        <f>_xlfn.WEBSERVICE("https://api.excelapi.org/post/kana?zipcode="&amp;入力情報!$G$272&amp;"&amp;parts=1")</f>
        <v>#VALUE!</v>
      </c>
      <c r="E169" s="86" t="e">
        <f>_xlfn.WEBSERVICE("https://api.excelapi.org/post/kana?zipcode="&amp;入力情報!$G$272&amp;"&amp;parts=2")</f>
        <v>#VALUE!</v>
      </c>
      <c r="F169" s="86" t="e">
        <f>_xlfn.WEBSERVICE("https://api.excelapi.org/post/kana?zipcode="&amp;入力情報!$G$272&amp;"&amp;parts=3")</f>
        <v>#VALUE!</v>
      </c>
      <c r="I169" s="87">
        <v>197</v>
      </c>
      <c r="J169" s="84" t="s">
        <v>3279</v>
      </c>
      <c r="AA169" t="s">
        <v>7913</v>
      </c>
      <c r="AB169" t="s">
        <v>7914</v>
      </c>
      <c r="AC169" t="s">
        <v>7915</v>
      </c>
    </row>
    <row r="170" spans="4:29" x14ac:dyDescent="0.4">
      <c r="I170" s="87">
        <v>198</v>
      </c>
      <c r="J170" s="84" t="s">
        <v>1472</v>
      </c>
    </row>
    <row r="171" spans="4:29" x14ac:dyDescent="0.4">
      <c r="D171" s="78" t="s">
        <v>6397</v>
      </c>
      <c r="E171" s="79"/>
      <c r="F171" s="80"/>
      <c r="I171" s="87">
        <v>199</v>
      </c>
      <c r="J171" s="84" t="s">
        <v>3659</v>
      </c>
    </row>
    <row r="172" spans="4:29" x14ac:dyDescent="0.4">
      <c r="D172" s="4" t="s">
        <v>54</v>
      </c>
      <c r="E172" s="4" t="s">
        <v>55</v>
      </c>
      <c r="F172" s="4" t="s">
        <v>56</v>
      </c>
      <c r="I172" s="87">
        <v>200</v>
      </c>
      <c r="J172" s="84" t="s">
        <v>1486</v>
      </c>
    </row>
    <row r="173" spans="4:29" x14ac:dyDescent="0.4">
      <c r="D173" s="86" t="e">
        <f>_xlfn.WEBSERVICE("https://api.excelapi.org/post/address?zipcode="&amp;入力情報!$G$283&amp;"&amp;parts=1")</f>
        <v>#VALUE!</v>
      </c>
      <c r="E173" s="86" t="e">
        <f>_xlfn.WEBSERVICE("https://api.excelapi.org/post/address?zipcode="&amp;入力情報!$G$283&amp;"&amp;parts=2")</f>
        <v>#VALUE!</v>
      </c>
      <c r="F173" s="86" t="e">
        <f>_xlfn.WEBSERVICE("https://api.excelapi.org/post/address?zipcode="&amp;入力情報!$G$283&amp;"&amp;parts=3")</f>
        <v>#VALUE!</v>
      </c>
      <c r="I173" s="87">
        <v>201</v>
      </c>
      <c r="J173" s="84" t="s">
        <v>3658</v>
      </c>
    </row>
    <row r="174" spans="4:29" x14ac:dyDescent="0.4">
      <c r="D174" s="86" t="e">
        <f>PROPER(_xlfn.WEBSERVICE("https://api.excelapi.org/language/hira2roman?input="&amp;_xlfn.ENCODEURL(D175)))</f>
        <v>#VALUE!</v>
      </c>
      <c r="E174" s="86" t="e">
        <f>PROPER(_xlfn.WEBSERVICE("https://api.excelapi.org/language/hira2roman?input="&amp;_xlfn.ENCODEURL(E175)))</f>
        <v>#VALUE!</v>
      </c>
      <c r="F174" s="86" t="e">
        <f>IF(F175="","",PROPER(_xlfn.WEBSERVICE("https://api.excelapi.org/language/hira2roman?input="&amp;_xlfn.ENCODEURL(F175))))</f>
        <v>#VALUE!</v>
      </c>
      <c r="I174" s="87">
        <v>202</v>
      </c>
      <c r="J174" s="84" t="s">
        <v>1469</v>
      </c>
    </row>
    <row r="175" spans="4:29" x14ac:dyDescent="0.4">
      <c r="D175" s="86" t="e">
        <f>_xlfn.WEBSERVICE("https://api.excelapi.org/post/kana?zipcode="&amp;入力情報!$G$283&amp;"&amp;parts=1")</f>
        <v>#VALUE!</v>
      </c>
      <c r="E175" s="86" t="e">
        <f>_xlfn.WEBSERVICE("https://api.excelapi.org/post/kana?zipcode="&amp;入力情報!$G$283&amp;"&amp;parts=2")</f>
        <v>#VALUE!</v>
      </c>
      <c r="F175" s="86" t="e">
        <f>_xlfn.WEBSERVICE("https://api.excelapi.org/post/kana?zipcode="&amp;入力情報!$G$283&amp;"&amp;parts=3")</f>
        <v>#VALUE!</v>
      </c>
      <c r="I175" s="87">
        <v>203</v>
      </c>
      <c r="J175" s="84" t="s">
        <v>1138</v>
      </c>
    </row>
    <row r="176" spans="4:29" x14ac:dyDescent="0.4">
      <c r="I176" s="87">
        <v>204</v>
      </c>
      <c r="J176" s="84" t="s">
        <v>1475</v>
      </c>
    </row>
    <row r="177" spans="4:10" x14ac:dyDescent="0.4">
      <c r="D177" s="78" t="s">
        <v>6398</v>
      </c>
      <c r="E177" s="79"/>
      <c r="F177" s="80"/>
      <c r="I177" s="87">
        <v>205</v>
      </c>
      <c r="J177" s="84" t="s">
        <v>1476</v>
      </c>
    </row>
    <row r="178" spans="4:10" x14ac:dyDescent="0.4">
      <c r="D178" s="4" t="s">
        <v>54</v>
      </c>
      <c r="E178" s="4" t="s">
        <v>55</v>
      </c>
      <c r="F178" s="4" t="s">
        <v>56</v>
      </c>
      <c r="I178" s="87">
        <v>206</v>
      </c>
      <c r="J178" s="84" t="s">
        <v>650</v>
      </c>
    </row>
    <row r="179" spans="4:10" x14ac:dyDescent="0.4">
      <c r="D179" s="86" t="e">
        <f>_xlfn.WEBSERVICE("https://api.excelapi.org/post/address?zipcode="&amp;入力情報!$G$294&amp;"&amp;parts=1")</f>
        <v>#VALUE!</v>
      </c>
      <c r="E179" s="86" t="e">
        <f>_xlfn.WEBSERVICE("https://api.excelapi.org/post/address?zipcode="&amp;入力情報!$G$294&amp;"&amp;parts=2")</f>
        <v>#VALUE!</v>
      </c>
      <c r="F179" s="86" t="e">
        <f>_xlfn.WEBSERVICE("https://api.excelapi.org/post/address?zipcode="&amp;入力情報!$G$294&amp;"&amp;parts=3")</f>
        <v>#VALUE!</v>
      </c>
      <c r="I179" s="87">
        <v>207</v>
      </c>
      <c r="J179" s="84" t="s">
        <v>1481</v>
      </c>
    </row>
    <row r="180" spans="4:10" x14ac:dyDescent="0.4">
      <c r="D180" s="86" t="e">
        <f>PROPER(_xlfn.WEBSERVICE("https://api.excelapi.org/language/hira2roman?input="&amp;_xlfn.ENCODEURL(D181)))</f>
        <v>#VALUE!</v>
      </c>
      <c r="E180" s="86" t="e">
        <f>PROPER(_xlfn.WEBSERVICE("https://api.excelapi.org/language/hira2roman?input="&amp;_xlfn.ENCODEURL(E181)))</f>
        <v>#VALUE!</v>
      </c>
      <c r="F180" s="86" t="e">
        <f>IF(F181="","",PROPER(_xlfn.WEBSERVICE("https://api.excelapi.org/language/hira2roman?input="&amp;_xlfn.ENCODEURL(F181))))</f>
        <v>#VALUE!</v>
      </c>
      <c r="I180" s="87">
        <v>208</v>
      </c>
      <c r="J180" s="84" t="s">
        <v>1471</v>
      </c>
    </row>
    <row r="181" spans="4:10" x14ac:dyDescent="0.4">
      <c r="D181" s="86" t="e">
        <f>_xlfn.WEBSERVICE("https://api.excelapi.org/post/kana?zipcode="&amp;入力情報!$G$294&amp;"&amp;parts=1")</f>
        <v>#VALUE!</v>
      </c>
      <c r="E181" s="86" t="e">
        <f>_xlfn.WEBSERVICE("https://api.excelapi.org/post/kana?zipcode="&amp;入力情報!$G$294&amp;"&amp;parts=2")</f>
        <v>#VALUE!</v>
      </c>
      <c r="F181" s="86" t="e">
        <f>_xlfn.WEBSERVICE("https://api.excelapi.org/post/kana?zipcode="&amp;入力情報!$G$294&amp;"&amp;parts=3")</f>
        <v>#VALUE!</v>
      </c>
      <c r="I181" s="87">
        <v>210</v>
      </c>
      <c r="J181" s="84" t="s">
        <v>1470</v>
      </c>
    </row>
    <row r="182" spans="4:10" x14ac:dyDescent="0.4">
      <c r="I182" s="87">
        <v>211</v>
      </c>
      <c r="J182" s="84" t="s">
        <v>1464</v>
      </c>
    </row>
    <row r="183" spans="4:10" x14ac:dyDescent="0.4">
      <c r="D183" s="78" t="s">
        <v>6399</v>
      </c>
      <c r="E183" s="79"/>
      <c r="F183" s="80"/>
      <c r="I183" s="87">
        <v>213</v>
      </c>
      <c r="J183" s="84" t="s">
        <v>5036</v>
      </c>
    </row>
    <row r="184" spans="4:10" x14ac:dyDescent="0.4">
      <c r="D184" s="4" t="s">
        <v>54</v>
      </c>
      <c r="E184" s="4" t="s">
        <v>55</v>
      </c>
      <c r="F184" s="4" t="s">
        <v>56</v>
      </c>
      <c r="I184" s="87">
        <v>214</v>
      </c>
      <c r="J184" s="84" t="s">
        <v>1467</v>
      </c>
    </row>
    <row r="185" spans="4:10" x14ac:dyDescent="0.4">
      <c r="D185" s="86" t="e">
        <f>_xlfn.WEBSERVICE("https://api.excelapi.org/post/address?zipcode="&amp;入力情報!$G$305&amp;"&amp;parts=1")</f>
        <v>#VALUE!</v>
      </c>
      <c r="E185" s="86" t="e">
        <f>_xlfn.WEBSERVICE("https://api.excelapi.org/post/address?zipcode="&amp;入力情報!$G$305&amp;"&amp;parts=2")</f>
        <v>#VALUE!</v>
      </c>
      <c r="F185" s="86" t="e">
        <f>_xlfn.WEBSERVICE("https://api.excelapi.org/post/address?zipcode="&amp;入力情報!$G$305&amp;"&amp;parts=3")</f>
        <v>#VALUE!</v>
      </c>
      <c r="I185" s="87">
        <v>215</v>
      </c>
      <c r="J185" s="84" t="s">
        <v>1468</v>
      </c>
    </row>
    <row r="186" spans="4:10" x14ac:dyDescent="0.4">
      <c r="D186" s="86" t="e">
        <f>PROPER(_xlfn.WEBSERVICE("https://api.excelapi.org/language/hira2roman?input="&amp;_xlfn.ENCODEURL(D187)))</f>
        <v>#VALUE!</v>
      </c>
      <c r="E186" s="86" t="e">
        <f>PROPER(_xlfn.WEBSERVICE("https://api.excelapi.org/language/hira2roman?input="&amp;_xlfn.ENCODEURL(E187)))</f>
        <v>#VALUE!</v>
      </c>
      <c r="F186" s="86" t="e">
        <f>IF(F187="","",PROPER(_xlfn.WEBSERVICE("https://api.excelapi.org/language/hira2roman?input="&amp;_xlfn.ENCODEURL(F187))))</f>
        <v>#VALUE!</v>
      </c>
      <c r="I186" s="87">
        <v>216</v>
      </c>
      <c r="J186" s="84" t="s">
        <v>1334</v>
      </c>
    </row>
    <row r="187" spans="4:10" x14ac:dyDescent="0.4">
      <c r="D187" s="86" t="e">
        <f>_xlfn.WEBSERVICE("https://api.excelapi.org/post/kana?zipcode="&amp;入力情報!$G$305&amp;"&amp;parts=1")</f>
        <v>#VALUE!</v>
      </c>
      <c r="E187" s="86" t="e">
        <f>_xlfn.WEBSERVICE("https://api.excelapi.org/post/kana?zipcode="&amp;入力情報!$G$305&amp;"&amp;parts=2")</f>
        <v>#VALUE!</v>
      </c>
      <c r="F187" s="86" t="e">
        <f>_xlfn.WEBSERVICE("https://api.excelapi.org/post/kana?zipcode="&amp;入力情報!$G$305&amp;"&amp;parts=3")</f>
        <v>#VALUE!</v>
      </c>
      <c r="I187" s="87">
        <v>220</v>
      </c>
      <c r="J187" s="84" t="s">
        <v>1478</v>
      </c>
    </row>
    <row r="188" spans="4:10" x14ac:dyDescent="0.4">
      <c r="I188" s="87">
        <v>221</v>
      </c>
      <c r="J188" s="84" t="s">
        <v>1473</v>
      </c>
    </row>
    <row r="189" spans="4:10" x14ac:dyDescent="0.4">
      <c r="D189" s="78" t="s">
        <v>6400</v>
      </c>
      <c r="E189" s="79"/>
      <c r="F189" s="80"/>
      <c r="I189" s="87">
        <v>222</v>
      </c>
      <c r="J189" s="84" t="s">
        <v>1474</v>
      </c>
    </row>
    <row r="190" spans="4:10" x14ac:dyDescent="0.4">
      <c r="D190" s="4" t="s">
        <v>54</v>
      </c>
      <c r="E190" s="4" t="s">
        <v>55</v>
      </c>
      <c r="F190" s="4" t="s">
        <v>56</v>
      </c>
      <c r="I190" s="87">
        <v>223</v>
      </c>
      <c r="J190" s="84" t="s">
        <v>5037</v>
      </c>
    </row>
    <row r="191" spans="4:10" x14ac:dyDescent="0.4">
      <c r="D191" s="86" t="e">
        <f>_xlfn.WEBSERVICE("https://api.excelapi.org/post/address?zipcode="&amp;入力情報!$G$316&amp;"&amp;parts=1")</f>
        <v>#VALUE!</v>
      </c>
      <c r="E191" s="86" t="e">
        <f>_xlfn.WEBSERVICE("https://api.excelapi.org/post/address?zipcode="&amp;入力情報!$G$316&amp;"&amp;parts=2")</f>
        <v>#VALUE!</v>
      </c>
      <c r="F191" s="86" t="e">
        <f>_xlfn.WEBSERVICE("https://api.excelapi.org/post/address?zipcode="&amp;入力情報!$G$316&amp;"&amp;parts=3")</f>
        <v>#VALUE!</v>
      </c>
      <c r="I191" s="87">
        <v>224</v>
      </c>
      <c r="J191" s="84" t="s">
        <v>1489</v>
      </c>
    </row>
    <row r="192" spans="4:10" x14ac:dyDescent="0.4">
      <c r="D192" s="86" t="e">
        <f>PROPER(_xlfn.WEBSERVICE("https://api.excelapi.org/language/hira2roman?input="&amp;_xlfn.ENCODEURL(D193)))</f>
        <v>#VALUE!</v>
      </c>
      <c r="E192" s="86" t="e">
        <f>PROPER(_xlfn.WEBSERVICE("https://api.excelapi.org/language/hira2roman?input="&amp;_xlfn.ENCODEURL(E193)))</f>
        <v>#VALUE!</v>
      </c>
      <c r="F192" s="86" t="e">
        <f>IF(F193="","",PROPER(_xlfn.WEBSERVICE("https://api.excelapi.org/language/hira2roman?input="&amp;_xlfn.ENCODEURL(F193))))</f>
        <v>#VALUE!</v>
      </c>
      <c r="I192" s="87">
        <v>225</v>
      </c>
      <c r="J192" s="84" t="s">
        <v>5035</v>
      </c>
    </row>
    <row r="193" spans="4:10" x14ac:dyDescent="0.4">
      <c r="D193" s="86" t="e">
        <f>_xlfn.WEBSERVICE("https://api.excelapi.org/post/kana?zipcode="&amp;入力情報!$G$316&amp;"&amp;parts=1")</f>
        <v>#VALUE!</v>
      </c>
      <c r="E193" s="86" t="e">
        <f>_xlfn.WEBSERVICE("https://api.excelapi.org/post/kana?zipcode="&amp;入力情報!$G$316&amp;"&amp;parts=2")</f>
        <v>#VALUE!</v>
      </c>
      <c r="F193" s="86" t="e">
        <f>_xlfn.WEBSERVICE("https://api.excelapi.org/post/kana?zipcode="&amp;入力情報!$G$316&amp;"&amp;parts=3")</f>
        <v>#VALUE!</v>
      </c>
      <c r="I193" s="87">
        <v>226</v>
      </c>
      <c r="J193" s="84" t="s">
        <v>5697</v>
      </c>
    </row>
    <row r="194" spans="4:10" x14ac:dyDescent="0.4">
      <c r="I194" s="87">
        <v>227</v>
      </c>
      <c r="J194" s="84" t="s">
        <v>5698</v>
      </c>
    </row>
    <row r="195" spans="4:10" x14ac:dyDescent="0.4">
      <c r="D195" s="78" t="s">
        <v>6401</v>
      </c>
      <c r="E195" s="79"/>
      <c r="F195" s="80"/>
      <c r="I195" s="87">
        <v>228</v>
      </c>
      <c r="J195" s="84" t="s">
        <v>5700</v>
      </c>
    </row>
    <row r="196" spans="4:10" x14ac:dyDescent="0.4">
      <c r="D196" s="4" t="s">
        <v>54</v>
      </c>
      <c r="E196" s="4" t="s">
        <v>55</v>
      </c>
      <c r="F196" s="4" t="s">
        <v>56</v>
      </c>
      <c r="I196" s="87">
        <v>229</v>
      </c>
      <c r="J196" s="84" t="s">
        <v>5699</v>
      </c>
    </row>
    <row r="197" spans="4:10" x14ac:dyDescent="0.4">
      <c r="D197" s="86" t="e">
        <f>_xlfn.WEBSERVICE("https://api.excelapi.org/post/address?zipcode="&amp;入力情報!$G$327&amp;"&amp;parts=1")</f>
        <v>#VALUE!</v>
      </c>
      <c r="E197" s="86" t="e">
        <f>_xlfn.WEBSERVICE("https://api.excelapi.org/post/address?zipcode="&amp;入力情報!$G$327&amp;"&amp;parts=2")</f>
        <v>#VALUE!</v>
      </c>
      <c r="F197" s="86" t="e">
        <f>_xlfn.WEBSERVICE("https://api.excelapi.org/post/address?zipcode="&amp;入力情報!$G$327&amp;"&amp;parts=3")</f>
        <v>#VALUE!</v>
      </c>
      <c r="I197" s="87">
        <v>230</v>
      </c>
      <c r="J197" s="84" t="s">
        <v>5701</v>
      </c>
    </row>
    <row r="198" spans="4:10" x14ac:dyDescent="0.4">
      <c r="D198" s="86" t="e">
        <f>PROPER(_xlfn.WEBSERVICE("https://api.excelapi.org/language/hira2roman?input="&amp;_xlfn.ENCODEURL(D199)))</f>
        <v>#VALUE!</v>
      </c>
      <c r="E198" s="86" t="e">
        <f>PROPER(_xlfn.WEBSERVICE("https://api.excelapi.org/language/hira2roman?input="&amp;_xlfn.ENCODEURL(E199)))</f>
        <v>#VALUE!</v>
      </c>
      <c r="F198" s="86" t="e">
        <f>IF(F199="","",PROPER(_xlfn.WEBSERVICE("https://api.excelapi.org/language/hira2roman?input="&amp;_xlfn.ENCODEURL(F199))))</f>
        <v>#VALUE!</v>
      </c>
      <c r="I198" s="87">
        <v>231</v>
      </c>
      <c r="J198" s="84" t="s">
        <v>669</v>
      </c>
    </row>
    <row r="199" spans="4:10" x14ac:dyDescent="0.4">
      <c r="D199" s="86" t="e">
        <f>_xlfn.WEBSERVICE("https://api.excelapi.org/post/kana?zipcode="&amp;入力情報!$G$327&amp;"&amp;parts=1")</f>
        <v>#VALUE!</v>
      </c>
      <c r="E199" s="86" t="e">
        <f>_xlfn.WEBSERVICE("https://api.excelapi.org/post/kana?zipcode="&amp;入力情報!$G$327&amp;"&amp;parts=2")</f>
        <v>#VALUE!</v>
      </c>
      <c r="F199" s="86" t="e">
        <f>_xlfn.WEBSERVICE("https://api.excelapi.org/post/kana?zipcode="&amp;入力情報!$G$327&amp;"&amp;parts=3")</f>
        <v>#VALUE!</v>
      </c>
      <c r="I199" s="87">
        <v>232</v>
      </c>
      <c r="J199" s="84" t="s">
        <v>1115</v>
      </c>
    </row>
    <row r="200" spans="4:10" x14ac:dyDescent="0.4">
      <c r="I200" s="87">
        <v>233</v>
      </c>
      <c r="J200" s="84" t="s">
        <v>680</v>
      </c>
    </row>
    <row r="201" spans="4:10" x14ac:dyDescent="0.4">
      <c r="D201" s="78" t="s">
        <v>6402</v>
      </c>
      <c r="E201" s="79"/>
      <c r="F201" s="80"/>
      <c r="I201" s="87">
        <v>234</v>
      </c>
      <c r="J201" s="84" t="s">
        <v>677</v>
      </c>
    </row>
    <row r="202" spans="4:10" x14ac:dyDescent="0.4">
      <c r="D202" s="4" t="s">
        <v>54</v>
      </c>
      <c r="E202" s="4" t="s">
        <v>55</v>
      </c>
      <c r="F202" s="4" t="s">
        <v>56</v>
      </c>
      <c r="I202" s="87">
        <v>235</v>
      </c>
      <c r="J202" s="84" t="s">
        <v>1112</v>
      </c>
    </row>
    <row r="203" spans="4:10" x14ac:dyDescent="0.4">
      <c r="D203" s="86" t="e">
        <f>_xlfn.WEBSERVICE("https://api.excelapi.org/post/address?zipcode="&amp;入力情報!$G$338&amp;"&amp;parts=1")</f>
        <v>#VALUE!</v>
      </c>
      <c r="E203" s="86" t="e">
        <f>_xlfn.WEBSERVICE("https://api.excelapi.org/post/address?zipcode="&amp;入力情報!$G$338&amp;"&amp;parts=2")</f>
        <v>#VALUE!</v>
      </c>
      <c r="F203" s="86" t="e">
        <f>_xlfn.WEBSERVICE("https://api.excelapi.org/post/address?zipcode="&amp;入力情報!$G$338&amp;"&amp;parts=3")</f>
        <v>#VALUE!</v>
      </c>
      <c r="I203" s="87">
        <v>236</v>
      </c>
      <c r="J203" s="84" t="s">
        <v>1113</v>
      </c>
    </row>
    <row r="204" spans="4:10" x14ac:dyDescent="0.4">
      <c r="D204" s="86" t="e">
        <f>PROPER(_xlfn.WEBSERVICE("https://api.excelapi.org/language/hira2roman?input="&amp;_xlfn.ENCODEURL(D205)))</f>
        <v>#VALUE!</v>
      </c>
      <c r="E204" s="86" t="e">
        <f>PROPER(_xlfn.WEBSERVICE("https://api.excelapi.org/language/hira2roman?input="&amp;_xlfn.ENCODEURL(E205)))</f>
        <v>#VALUE!</v>
      </c>
      <c r="F204" s="86" t="e">
        <f>IF(F205="","",PROPER(_xlfn.WEBSERVICE("https://api.excelapi.org/language/hira2roman?input="&amp;_xlfn.ENCODEURL(F205))))</f>
        <v>#VALUE!</v>
      </c>
      <c r="I204" s="87">
        <v>237</v>
      </c>
      <c r="J204" s="84" t="s">
        <v>1339</v>
      </c>
    </row>
    <row r="205" spans="4:10" x14ac:dyDescent="0.4">
      <c r="D205" s="86" t="e">
        <f>_xlfn.WEBSERVICE("https://api.excelapi.org/post/kana?zipcode="&amp;入力情報!$G$338&amp;"&amp;parts=1")</f>
        <v>#VALUE!</v>
      </c>
      <c r="E205" s="86" t="e">
        <f>_xlfn.WEBSERVICE("https://api.excelapi.org/post/kana?zipcode="&amp;入力情報!$G$338&amp;"&amp;parts=2")</f>
        <v>#VALUE!</v>
      </c>
      <c r="F205" s="86" t="e">
        <f>_xlfn.WEBSERVICE("https://api.excelapi.org/post/kana?zipcode="&amp;入力情報!$G$338&amp;"&amp;parts=3")</f>
        <v>#VALUE!</v>
      </c>
      <c r="I205" s="87">
        <v>238</v>
      </c>
      <c r="J205" s="84" t="s">
        <v>683</v>
      </c>
    </row>
    <row r="206" spans="4:10" x14ac:dyDescent="0.4">
      <c r="I206" s="87">
        <v>239</v>
      </c>
      <c r="J206" s="84" t="s">
        <v>684</v>
      </c>
    </row>
    <row r="207" spans="4:10" x14ac:dyDescent="0.4">
      <c r="D207" s="78" t="s">
        <v>6403</v>
      </c>
      <c r="E207" s="79"/>
      <c r="F207" s="80"/>
      <c r="I207" s="87">
        <v>240</v>
      </c>
      <c r="J207" s="84" t="s">
        <v>1164</v>
      </c>
    </row>
    <row r="208" spans="4:10" x14ac:dyDescent="0.4">
      <c r="D208" s="4" t="s">
        <v>54</v>
      </c>
      <c r="E208" s="4" t="s">
        <v>55</v>
      </c>
      <c r="F208" s="4" t="s">
        <v>56</v>
      </c>
      <c r="I208" s="87">
        <v>241</v>
      </c>
      <c r="J208" s="84" t="s">
        <v>3207</v>
      </c>
    </row>
    <row r="209" spans="4:10" x14ac:dyDescent="0.4">
      <c r="D209" s="86" t="e">
        <f>_xlfn.WEBSERVICE("https://api.excelapi.org/post/address?zipcode="&amp;入力情報!$G$349&amp;"&amp;parts=1")</f>
        <v>#VALUE!</v>
      </c>
      <c r="E209" s="86" t="e">
        <f>_xlfn.WEBSERVICE("https://api.excelapi.org/post/address?zipcode="&amp;入力情報!$G$349&amp;"&amp;parts=2")</f>
        <v>#VALUE!</v>
      </c>
      <c r="F209" s="86" t="e">
        <f>_xlfn.WEBSERVICE("https://api.excelapi.org/post/address?zipcode="&amp;入力情報!$G$349&amp;"&amp;parts=3")</f>
        <v>#VALUE!</v>
      </c>
      <c r="I209" s="87">
        <v>242</v>
      </c>
      <c r="J209" s="84" t="s">
        <v>1121</v>
      </c>
    </row>
    <row r="210" spans="4:10" x14ac:dyDescent="0.4">
      <c r="D210" s="86" t="e">
        <f>PROPER(_xlfn.WEBSERVICE("https://api.excelapi.org/language/hira2roman?input="&amp;_xlfn.ENCODEURL(D211)))</f>
        <v>#VALUE!</v>
      </c>
      <c r="E210" s="86" t="e">
        <f>PROPER(_xlfn.WEBSERVICE("https://api.excelapi.org/language/hira2roman?input="&amp;_xlfn.ENCODEURL(E211)))</f>
        <v>#VALUE!</v>
      </c>
      <c r="F210" s="86" t="e">
        <f>IF(F211="","",PROPER(_xlfn.WEBSERVICE("https://api.excelapi.org/language/hira2roman?input="&amp;_xlfn.ENCODEURL(F211))))</f>
        <v>#VALUE!</v>
      </c>
      <c r="I210" s="87">
        <v>243</v>
      </c>
      <c r="J210" s="84" t="s">
        <v>1122</v>
      </c>
    </row>
    <row r="211" spans="4:10" x14ac:dyDescent="0.4">
      <c r="D211" s="86" t="e">
        <f>_xlfn.WEBSERVICE("https://api.excelapi.org/post/kana?zipcode="&amp;入力情報!$G$349&amp;"&amp;parts=1")</f>
        <v>#VALUE!</v>
      </c>
      <c r="E211" s="86" t="e">
        <f>_xlfn.WEBSERVICE("https://api.excelapi.org/post/kana?zipcode="&amp;入力情報!$G$349&amp;"&amp;parts=2")</f>
        <v>#VALUE!</v>
      </c>
      <c r="F211" s="86" t="e">
        <f>_xlfn.WEBSERVICE("https://api.excelapi.org/post/kana?zipcode="&amp;入力情報!$G$349&amp;"&amp;parts=3")</f>
        <v>#VALUE!</v>
      </c>
      <c r="I211" s="87">
        <v>244</v>
      </c>
      <c r="J211" s="84" t="s">
        <v>1142</v>
      </c>
    </row>
    <row r="212" spans="4:10" x14ac:dyDescent="0.4">
      <c r="I212" s="87">
        <v>245</v>
      </c>
      <c r="J212" s="84" t="s">
        <v>1123</v>
      </c>
    </row>
    <row r="213" spans="4:10" x14ac:dyDescent="0.4">
      <c r="D213" s="78" t="s">
        <v>6404</v>
      </c>
      <c r="E213" s="79"/>
      <c r="F213" s="80"/>
      <c r="I213" s="87">
        <v>246</v>
      </c>
      <c r="J213" s="84" t="s">
        <v>1124</v>
      </c>
    </row>
    <row r="214" spans="4:10" x14ac:dyDescent="0.4">
      <c r="D214" s="4" t="s">
        <v>54</v>
      </c>
      <c r="E214" s="4" t="s">
        <v>55</v>
      </c>
      <c r="F214" s="4" t="s">
        <v>56</v>
      </c>
      <c r="I214" s="87">
        <v>247</v>
      </c>
      <c r="J214" s="84" t="s">
        <v>1125</v>
      </c>
    </row>
    <row r="215" spans="4:10" x14ac:dyDescent="0.4">
      <c r="D215" s="86" t="e">
        <f>_xlfn.WEBSERVICE("https://api.excelapi.org/post/address?zipcode="&amp;入力情報!$G$360&amp;"&amp;parts=1")</f>
        <v>#VALUE!</v>
      </c>
      <c r="E215" s="86" t="e">
        <f>_xlfn.WEBSERVICE("https://api.excelapi.org/post/address?zipcode="&amp;入力情報!$G$360&amp;"&amp;parts=2")</f>
        <v>#VALUE!</v>
      </c>
      <c r="F215" s="86" t="e">
        <f>_xlfn.WEBSERVICE("https://api.excelapi.org/post/address?zipcode="&amp;入力情報!$G$360&amp;"&amp;parts=3")</f>
        <v>#VALUE!</v>
      </c>
      <c r="I215" s="87">
        <v>248</v>
      </c>
      <c r="J215" s="84" t="s">
        <v>1338</v>
      </c>
    </row>
    <row r="216" spans="4:10" x14ac:dyDescent="0.4">
      <c r="D216" s="86" t="e">
        <f>PROPER(_xlfn.WEBSERVICE("https://api.excelapi.org/language/hira2roman?input="&amp;_xlfn.ENCODEURL(D217)))</f>
        <v>#VALUE!</v>
      </c>
      <c r="E216" s="86" t="e">
        <f>PROPER(_xlfn.WEBSERVICE("https://api.excelapi.org/language/hira2roman?input="&amp;_xlfn.ENCODEURL(E217)))</f>
        <v>#VALUE!</v>
      </c>
      <c r="F216" s="86" t="e">
        <f>IF(F217="","",PROPER(_xlfn.WEBSERVICE("https://api.excelapi.org/language/hira2roman?input="&amp;_xlfn.ENCODEURL(F217))))</f>
        <v>#VALUE!</v>
      </c>
      <c r="I216" s="87">
        <v>249</v>
      </c>
      <c r="J216" s="84" t="s">
        <v>3102</v>
      </c>
    </row>
    <row r="217" spans="4:10" x14ac:dyDescent="0.4">
      <c r="D217" s="86" t="e">
        <f>_xlfn.WEBSERVICE("https://api.excelapi.org/post/kana?zipcode="&amp;入力情報!$G$360&amp;"&amp;parts=1")</f>
        <v>#VALUE!</v>
      </c>
      <c r="E217" s="86" t="e">
        <f>_xlfn.WEBSERVICE("https://api.excelapi.org/post/kana?zipcode="&amp;入力情報!$G$360&amp;"&amp;parts=2")</f>
        <v>#VALUE!</v>
      </c>
      <c r="F217" s="86" t="e">
        <f>_xlfn.WEBSERVICE("https://api.excelapi.org/post/kana?zipcode="&amp;入力情報!$G$360&amp;"&amp;parts=3")</f>
        <v>#VALUE!</v>
      </c>
      <c r="I217" s="87">
        <v>250</v>
      </c>
      <c r="J217" s="84" t="s">
        <v>3208</v>
      </c>
    </row>
    <row r="218" spans="4:10" x14ac:dyDescent="0.4">
      <c r="I218" s="87">
        <v>251</v>
      </c>
      <c r="J218" s="84" t="s">
        <v>3209</v>
      </c>
    </row>
    <row r="219" spans="4:10" x14ac:dyDescent="0.4">
      <c r="D219" s="78" t="s">
        <v>6405</v>
      </c>
      <c r="E219" s="79"/>
      <c r="F219" s="80"/>
      <c r="I219" s="87">
        <v>252</v>
      </c>
      <c r="J219" s="84" t="s">
        <v>673</v>
      </c>
    </row>
    <row r="220" spans="4:10" x14ac:dyDescent="0.4">
      <c r="D220" s="4" t="s">
        <v>54</v>
      </c>
      <c r="E220" s="4" t="s">
        <v>55</v>
      </c>
      <c r="F220" s="4" t="s">
        <v>56</v>
      </c>
      <c r="I220" s="87">
        <v>253</v>
      </c>
      <c r="J220" s="84" t="s">
        <v>686</v>
      </c>
    </row>
    <row r="221" spans="4:10" x14ac:dyDescent="0.4">
      <c r="D221" s="86" t="e">
        <f>_xlfn.WEBSERVICE("https://api.excelapi.org/post/address?zipcode="&amp;入力情報!$G$371&amp;"&amp;parts=1")</f>
        <v>#VALUE!</v>
      </c>
      <c r="E221" s="86" t="e">
        <f>_xlfn.WEBSERVICE("https://api.excelapi.org/post/address?zipcode="&amp;入力情報!$G$371&amp;"&amp;parts=2")</f>
        <v>#VALUE!</v>
      </c>
      <c r="F221" s="86" t="e">
        <f>_xlfn.WEBSERVICE("https://api.excelapi.org/post/address?zipcode="&amp;入力情報!$G$371&amp;"&amp;parts=3")</f>
        <v>#VALUE!</v>
      </c>
      <c r="I221" s="87">
        <v>254</v>
      </c>
      <c r="J221" s="84" t="s">
        <v>798</v>
      </c>
    </row>
    <row r="222" spans="4:10" x14ac:dyDescent="0.4">
      <c r="D222" s="86" t="e">
        <f>PROPER(_xlfn.WEBSERVICE("https://api.excelapi.org/language/hira2roman?input="&amp;_xlfn.ENCODEURL(D223)))</f>
        <v>#VALUE!</v>
      </c>
      <c r="E222" s="86" t="e">
        <f>PROPER(_xlfn.WEBSERVICE("https://api.excelapi.org/language/hira2roman?input="&amp;_xlfn.ENCODEURL(E223)))</f>
        <v>#VALUE!</v>
      </c>
      <c r="F222" s="86" t="e">
        <f>IF(F223="","",PROPER(_xlfn.WEBSERVICE("https://api.excelapi.org/language/hira2roman?input="&amp;_xlfn.ENCODEURL(F223))))</f>
        <v>#VALUE!</v>
      </c>
      <c r="I222" s="87">
        <v>255</v>
      </c>
      <c r="J222" s="84" t="s">
        <v>1114</v>
      </c>
    </row>
    <row r="223" spans="4:10" x14ac:dyDescent="0.4">
      <c r="D223" s="86" t="e">
        <f>_xlfn.WEBSERVICE("https://api.excelapi.org/post/kana?zipcode="&amp;入力情報!$G$371&amp;"&amp;parts=1")</f>
        <v>#VALUE!</v>
      </c>
      <c r="E223" s="86" t="e">
        <f>_xlfn.WEBSERVICE("https://api.excelapi.org/post/kana?zipcode="&amp;入力情報!$G$371&amp;"&amp;parts=2")</f>
        <v>#VALUE!</v>
      </c>
      <c r="F223" s="86" t="e">
        <f>_xlfn.WEBSERVICE("https://api.excelapi.org/post/kana?zipcode="&amp;入力情報!$G$371&amp;"&amp;parts=3")</f>
        <v>#VALUE!</v>
      </c>
      <c r="I223" s="87">
        <v>256</v>
      </c>
      <c r="J223" s="84" t="s">
        <v>2983</v>
      </c>
    </row>
    <row r="224" spans="4:10" x14ac:dyDescent="0.4">
      <c r="I224" s="87">
        <v>257</v>
      </c>
      <c r="J224" s="84" t="s">
        <v>685</v>
      </c>
    </row>
    <row r="225" spans="4:10" x14ac:dyDescent="0.4">
      <c r="D225" s="78" t="s">
        <v>6406</v>
      </c>
      <c r="E225" s="79"/>
      <c r="F225" s="80"/>
      <c r="I225" s="87">
        <v>258</v>
      </c>
      <c r="J225" s="84" t="s">
        <v>678</v>
      </c>
    </row>
    <row r="226" spans="4:10" x14ac:dyDescent="0.4">
      <c r="D226" s="4" t="s">
        <v>54</v>
      </c>
      <c r="E226" s="4" t="s">
        <v>55</v>
      </c>
      <c r="F226" s="4" t="s">
        <v>56</v>
      </c>
      <c r="I226" s="87">
        <v>259</v>
      </c>
      <c r="J226" s="84" t="s">
        <v>676</v>
      </c>
    </row>
    <row r="227" spans="4:10" x14ac:dyDescent="0.4">
      <c r="D227" s="86" t="e">
        <f>_xlfn.WEBSERVICE("https://api.excelapi.org/post/address?zipcode="&amp;入力情報!$G$382&amp;"&amp;parts=1")</f>
        <v>#VALUE!</v>
      </c>
      <c r="E227" s="86" t="e">
        <f>_xlfn.WEBSERVICE("https://api.excelapi.org/post/address?zipcode="&amp;入力情報!$G$382&amp;"&amp;parts=2")</f>
        <v>#VALUE!</v>
      </c>
      <c r="F227" s="86" t="e">
        <f>_xlfn.WEBSERVICE("https://api.excelapi.org/post/address?zipcode="&amp;入力情報!$G$382&amp;"&amp;parts=3")</f>
        <v>#VALUE!</v>
      </c>
      <c r="I227" s="87">
        <v>260</v>
      </c>
      <c r="J227" s="84" t="s">
        <v>682</v>
      </c>
    </row>
    <row r="228" spans="4:10" x14ac:dyDescent="0.4">
      <c r="D228" s="86" t="e">
        <f>PROPER(_xlfn.WEBSERVICE("https://api.excelapi.org/language/hira2roman?input="&amp;_xlfn.ENCODEURL(D229)))</f>
        <v>#VALUE!</v>
      </c>
      <c r="E228" s="86" t="e">
        <f>PROPER(_xlfn.WEBSERVICE("https://api.excelapi.org/language/hira2roman?input="&amp;_xlfn.ENCODEURL(E229)))</f>
        <v>#VALUE!</v>
      </c>
      <c r="F228" s="86" t="e">
        <f>IF(F229="","",PROPER(_xlfn.WEBSERVICE("https://api.excelapi.org/language/hira2roman?input="&amp;_xlfn.ENCODEURL(F229))))</f>
        <v>#VALUE!</v>
      </c>
      <c r="I228" s="87">
        <v>261</v>
      </c>
      <c r="J228" s="84" t="s">
        <v>4614</v>
      </c>
    </row>
    <row r="229" spans="4:10" x14ac:dyDescent="0.4">
      <c r="D229" s="86" t="e">
        <f>_xlfn.WEBSERVICE("https://api.excelapi.org/post/kana?zipcode="&amp;入力情報!$G$382&amp;"&amp;parts=1")</f>
        <v>#VALUE!</v>
      </c>
      <c r="E229" s="86" t="e">
        <f>_xlfn.WEBSERVICE("https://api.excelapi.org/post/kana?zipcode="&amp;入力情報!$G$382&amp;"&amp;parts=2")</f>
        <v>#VALUE!</v>
      </c>
      <c r="F229" s="86" t="e">
        <f>_xlfn.WEBSERVICE("https://api.excelapi.org/post/kana?zipcode="&amp;入力情報!$G$382&amp;"&amp;parts=3")</f>
        <v>#VALUE!</v>
      </c>
      <c r="I229" s="87">
        <v>262</v>
      </c>
      <c r="J229" s="84" t="s">
        <v>1453</v>
      </c>
    </row>
    <row r="230" spans="4:10" x14ac:dyDescent="0.4">
      <c r="I230" s="87">
        <v>263</v>
      </c>
      <c r="J230" s="84" t="s">
        <v>1455</v>
      </c>
    </row>
    <row r="231" spans="4:10" x14ac:dyDescent="0.4">
      <c r="D231" s="78" t="s">
        <v>6407</v>
      </c>
      <c r="E231" s="79"/>
      <c r="F231" s="80"/>
      <c r="I231" s="87">
        <v>264</v>
      </c>
      <c r="J231" s="84" t="s">
        <v>671</v>
      </c>
    </row>
    <row r="232" spans="4:10" x14ac:dyDescent="0.4">
      <c r="D232" s="4" t="s">
        <v>54</v>
      </c>
      <c r="E232" s="4" t="s">
        <v>55</v>
      </c>
      <c r="F232" s="4" t="s">
        <v>56</v>
      </c>
      <c r="I232" s="87">
        <v>265</v>
      </c>
      <c r="J232" s="84" t="s">
        <v>672</v>
      </c>
    </row>
    <row r="233" spans="4:10" x14ac:dyDescent="0.4">
      <c r="D233" s="86" t="e">
        <f>_xlfn.WEBSERVICE("https://api.excelapi.org/post/address?zipcode="&amp;入力情報!$G$393&amp;"&amp;parts=1")</f>
        <v>#VALUE!</v>
      </c>
      <c r="E233" s="86" t="e">
        <f>_xlfn.WEBSERVICE("https://api.excelapi.org/post/address?zipcode="&amp;入力情報!$G$393&amp;"&amp;parts=2")</f>
        <v>#VALUE!</v>
      </c>
      <c r="F233" s="86" t="e">
        <f>_xlfn.WEBSERVICE("https://api.excelapi.org/post/address?zipcode="&amp;入力情報!$G$393&amp;"&amp;parts=3")</f>
        <v>#VALUE!</v>
      </c>
      <c r="I233" s="87">
        <v>266</v>
      </c>
      <c r="J233" s="84" t="s">
        <v>3103</v>
      </c>
    </row>
    <row r="234" spans="4:10" x14ac:dyDescent="0.4">
      <c r="D234" s="86" t="e">
        <f>PROPER(_xlfn.WEBSERVICE("https://api.excelapi.org/language/hira2roman?input="&amp;_xlfn.ENCODEURL(D235)))</f>
        <v>#VALUE!</v>
      </c>
      <c r="E234" s="86" t="e">
        <f>PROPER(_xlfn.WEBSERVICE("https://api.excelapi.org/language/hira2roman?input="&amp;_xlfn.ENCODEURL(E235)))</f>
        <v>#VALUE!</v>
      </c>
      <c r="F234" s="86" t="e">
        <f>IF(F235="","",PROPER(_xlfn.WEBSERVICE("https://api.excelapi.org/language/hira2roman?input="&amp;_xlfn.ENCODEURL(F235))))</f>
        <v>#VALUE!</v>
      </c>
      <c r="I234" s="87">
        <v>267</v>
      </c>
      <c r="J234" s="84" t="s">
        <v>679</v>
      </c>
    </row>
    <row r="235" spans="4:10" x14ac:dyDescent="0.4">
      <c r="D235" s="86" t="e">
        <f>_xlfn.WEBSERVICE("https://api.excelapi.org/post/kana?zipcode="&amp;入力情報!$G$393&amp;"&amp;parts=1")</f>
        <v>#VALUE!</v>
      </c>
      <c r="E235" s="86" t="e">
        <f>_xlfn.WEBSERVICE("https://api.excelapi.org/post/kana?zipcode="&amp;入力情報!$G$393&amp;"&amp;parts=2")</f>
        <v>#VALUE!</v>
      </c>
      <c r="F235" s="86" t="e">
        <f>_xlfn.WEBSERVICE("https://api.excelapi.org/post/kana?zipcode="&amp;入力情報!$G$393&amp;"&amp;parts=3")</f>
        <v>#VALUE!</v>
      </c>
      <c r="I235" s="87">
        <v>270</v>
      </c>
      <c r="J235" s="84" t="s">
        <v>675</v>
      </c>
    </row>
    <row r="236" spans="4:10" x14ac:dyDescent="0.4">
      <c r="I236" s="87">
        <v>271</v>
      </c>
      <c r="J236" s="84" t="s">
        <v>681</v>
      </c>
    </row>
    <row r="237" spans="4:10" x14ac:dyDescent="0.4">
      <c r="D237" s="78" t="s">
        <v>6408</v>
      </c>
      <c r="E237" s="79"/>
      <c r="F237" s="80"/>
      <c r="I237" s="87">
        <v>272</v>
      </c>
      <c r="J237" s="84" t="s">
        <v>674</v>
      </c>
    </row>
    <row r="238" spans="4:10" x14ac:dyDescent="0.4">
      <c r="D238" s="4" t="s">
        <v>54</v>
      </c>
      <c r="E238" s="4" t="s">
        <v>55</v>
      </c>
      <c r="F238" s="4" t="s">
        <v>56</v>
      </c>
      <c r="I238" s="87">
        <v>273</v>
      </c>
      <c r="J238" s="84" t="s">
        <v>4606</v>
      </c>
    </row>
    <row r="239" spans="4:10" x14ac:dyDescent="0.4">
      <c r="D239" s="86" t="e">
        <f>_xlfn.WEBSERVICE("https://api.excelapi.org/post/address?zipcode="&amp;入力情報!$G$404&amp;"&amp;parts=1")</f>
        <v>#VALUE!</v>
      </c>
      <c r="E239" s="86" t="e">
        <f>_xlfn.WEBSERVICE("https://api.excelapi.org/post/address?zipcode="&amp;入力情報!$G$404&amp;"&amp;parts=2")</f>
        <v>#VALUE!</v>
      </c>
      <c r="F239" s="86" t="e">
        <f>_xlfn.WEBSERVICE("https://api.excelapi.org/post/address?zipcode="&amp;入力情報!$G$404&amp;"&amp;parts=3")</f>
        <v>#VALUE!</v>
      </c>
      <c r="I239" s="87">
        <v>274</v>
      </c>
      <c r="J239" s="84" t="s">
        <v>2592</v>
      </c>
    </row>
    <row r="240" spans="4:10" x14ac:dyDescent="0.4">
      <c r="D240" s="86" t="e">
        <f>PROPER(_xlfn.WEBSERVICE("https://api.excelapi.org/language/hira2roman?input="&amp;_xlfn.ENCODEURL(D241)))</f>
        <v>#VALUE!</v>
      </c>
      <c r="E240" s="86" t="e">
        <f>PROPER(_xlfn.WEBSERVICE("https://api.excelapi.org/language/hira2roman?input="&amp;_xlfn.ENCODEURL(E241)))</f>
        <v>#VALUE!</v>
      </c>
      <c r="F240" s="86" t="e">
        <f>IF(F241="","",PROPER(_xlfn.WEBSERVICE("https://api.excelapi.org/language/hira2roman?input="&amp;_xlfn.ENCODEURL(F241))))</f>
        <v>#VALUE!</v>
      </c>
      <c r="I240" s="87">
        <v>275</v>
      </c>
      <c r="J240" s="84" t="s">
        <v>1454</v>
      </c>
    </row>
    <row r="241" spans="4:10" x14ac:dyDescent="0.4">
      <c r="D241" s="86" t="e">
        <f>_xlfn.WEBSERVICE("https://api.excelapi.org/post/kana?zipcode="&amp;入力情報!$G$404&amp;"&amp;parts=1")</f>
        <v>#VALUE!</v>
      </c>
      <c r="E241" s="86" t="e">
        <f>_xlfn.WEBSERVICE("https://api.excelapi.org/post/kana?zipcode="&amp;入力情報!$G$404&amp;"&amp;parts=2")</f>
        <v>#VALUE!</v>
      </c>
      <c r="F241" s="86" t="e">
        <f>_xlfn.WEBSERVICE("https://api.excelapi.org/post/kana?zipcode="&amp;入力情報!$G$404&amp;"&amp;parts=3")</f>
        <v>#VALUE!</v>
      </c>
      <c r="I241" s="87">
        <v>276</v>
      </c>
      <c r="J241" s="84" t="s">
        <v>1456</v>
      </c>
    </row>
    <row r="242" spans="4:10" x14ac:dyDescent="0.4">
      <c r="I242" s="87">
        <v>277</v>
      </c>
      <c r="J242" s="84" t="s">
        <v>2000</v>
      </c>
    </row>
    <row r="243" spans="4:10" x14ac:dyDescent="0.4">
      <c r="D243" s="78" t="s">
        <v>6409</v>
      </c>
      <c r="E243" s="79"/>
      <c r="F243" s="80"/>
      <c r="I243" s="87">
        <v>278</v>
      </c>
      <c r="J243" s="84" t="s">
        <v>3245</v>
      </c>
    </row>
    <row r="244" spans="4:10" x14ac:dyDescent="0.4">
      <c r="D244" s="4" t="s">
        <v>54</v>
      </c>
      <c r="E244" s="4" t="s">
        <v>55</v>
      </c>
      <c r="F244" s="4" t="s">
        <v>56</v>
      </c>
      <c r="I244" s="87">
        <v>279</v>
      </c>
      <c r="J244" s="84" t="s">
        <v>3613</v>
      </c>
    </row>
    <row r="245" spans="4:10" x14ac:dyDescent="0.4">
      <c r="D245" s="86" t="e">
        <f>_xlfn.WEBSERVICE("https://api.excelapi.org/post/address?zipcode="&amp;入力情報!$G$415&amp;"&amp;parts=1")</f>
        <v>#VALUE!</v>
      </c>
      <c r="E245" s="86" t="e">
        <f>_xlfn.WEBSERVICE("https://api.excelapi.org/post/address?zipcode="&amp;入力情報!$G$415&amp;"&amp;parts=2")</f>
        <v>#VALUE!</v>
      </c>
      <c r="F245" s="86" t="e">
        <f>_xlfn.WEBSERVICE("https://api.excelapi.org/post/address?zipcode="&amp;入力情報!$G$415&amp;"&amp;parts=3")</f>
        <v>#VALUE!</v>
      </c>
      <c r="I245" s="87">
        <v>280</v>
      </c>
      <c r="J245" s="84" t="s">
        <v>3244</v>
      </c>
    </row>
    <row r="246" spans="4:10" x14ac:dyDescent="0.4">
      <c r="D246" s="86" t="e">
        <f>PROPER(_xlfn.WEBSERVICE("https://api.excelapi.org/language/hira2roman?input="&amp;_xlfn.ENCODEURL(D247)))</f>
        <v>#VALUE!</v>
      </c>
      <c r="E246" s="86" t="e">
        <f>PROPER(_xlfn.WEBSERVICE("https://api.excelapi.org/language/hira2roman?input="&amp;_xlfn.ENCODEURL(E247)))</f>
        <v>#VALUE!</v>
      </c>
      <c r="F246" s="86" t="e">
        <f>IF(F247="","",PROPER(_xlfn.WEBSERVICE("https://api.excelapi.org/language/hira2roman?input="&amp;_xlfn.ENCODEURL(F247))))</f>
        <v>#VALUE!</v>
      </c>
      <c r="I246" s="87">
        <v>281</v>
      </c>
      <c r="J246" s="84" t="s">
        <v>1013</v>
      </c>
    </row>
    <row r="247" spans="4:10" x14ac:dyDescent="0.4">
      <c r="D247" s="86" t="e">
        <f>_xlfn.WEBSERVICE("https://api.excelapi.org/post/kana?zipcode="&amp;入力情報!$G$415&amp;"&amp;parts=1")</f>
        <v>#VALUE!</v>
      </c>
      <c r="E247" s="86" t="e">
        <f>_xlfn.WEBSERVICE("https://api.excelapi.org/post/kana?zipcode="&amp;入力情報!$G$415&amp;"&amp;parts=2")</f>
        <v>#VALUE!</v>
      </c>
      <c r="F247" s="86" t="e">
        <f>_xlfn.WEBSERVICE("https://api.excelapi.org/post/kana?zipcode="&amp;入力情報!$G$415&amp;"&amp;parts=3")</f>
        <v>#VALUE!</v>
      </c>
      <c r="I247" s="87">
        <v>282</v>
      </c>
      <c r="J247" s="84" t="s">
        <v>4814</v>
      </c>
    </row>
    <row r="248" spans="4:10" x14ac:dyDescent="0.4">
      <c r="I248" s="87">
        <v>283</v>
      </c>
      <c r="J248" s="84" t="s">
        <v>4813</v>
      </c>
    </row>
    <row r="249" spans="4:10" x14ac:dyDescent="0.4">
      <c r="D249" s="78" t="s">
        <v>6410</v>
      </c>
      <c r="E249" s="79"/>
      <c r="F249" s="80"/>
      <c r="I249" s="87">
        <v>284</v>
      </c>
      <c r="J249" s="84" t="s">
        <v>670</v>
      </c>
    </row>
    <row r="250" spans="4:10" x14ac:dyDescent="0.4">
      <c r="D250" s="4" t="s">
        <v>54</v>
      </c>
      <c r="E250" s="4" t="s">
        <v>55</v>
      </c>
      <c r="F250" s="4" t="s">
        <v>56</v>
      </c>
      <c r="I250" s="87">
        <v>285</v>
      </c>
      <c r="J250" s="84" t="s">
        <v>1999</v>
      </c>
    </row>
    <row r="251" spans="4:10" x14ac:dyDescent="0.4">
      <c r="D251" s="86" t="e">
        <f>_xlfn.WEBSERVICE("https://api.excelapi.org/post/address?zipcode="&amp;入力情報!$G$426&amp;"&amp;parts=1")</f>
        <v>#VALUE!</v>
      </c>
      <c r="E251" s="86" t="e">
        <f>_xlfn.WEBSERVICE("https://api.excelapi.org/post/address?zipcode="&amp;入力情報!$G$426&amp;"&amp;parts=2")</f>
        <v>#VALUE!</v>
      </c>
      <c r="F251" s="86" t="e">
        <f>_xlfn.WEBSERVICE("https://api.excelapi.org/post/address?zipcode="&amp;入力情報!$G$426&amp;"&amp;parts=3")</f>
        <v>#VALUE!</v>
      </c>
      <c r="I251" s="87">
        <v>286</v>
      </c>
      <c r="J251" s="84" t="s">
        <v>1998</v>
      </c>
    </row>
    <row r="252" spans="4:10" x14ac:dyDescent="0.4">
      <c r="D252" s="86" t="e">
        <f>PROPER(_xlfn.WEBSERVICE("https://api.excelapi.org/language/hira2roman?input="&amp;_xlfn.ENCODEURL(D253)))</f>
        <v>#VALUE!</v>
      </c>
      <c r="E252" s="86" t="e">
        <f>PROPER(_xlfn.WEBSERVICE("https://api.excelapi.org/language/hira2roman?input="&amp;_xlfn.ENCODEURL(E253)))</f>
        <v>#VALUE!</v>
      </c>
      <c r="F252" s="86" t="e">
        <f>IF(F253="","",PROPER(_xlfn.WEBSERVICE("https://api.excelapi.org/language/hira2roman?input="&amp;_xlfn.ENCODEURL(F253))))</f>
        <v>#VALUE!</v>
      </c>
      <c r="I252" s="87">
        <v>287</v>
      </c>
      <c r="J252" s="84" t="s">
        <v>3280</v>
      </c>
    </row>
    <row r="253" spans="4:10" x14ac:dyDescent="0.4">
      <c r="D253" s="86" t="e">
        <f>_xlfn.WEBSERVICE("https://api.excelapi.org/post/kana?zipcode="&amp;入力情報!$G$426&amp;"&amp;parts=1")</f>
        <v>#VALUE!</v>
      </c>
      <c r="E253" s="86" t="e">
        <f>_xlfn.WEBSERVICE("https://api.excelapi.org/post/kana?zipcode="&amp;入力情報!$G$426&amp;"&amp;parts=2")</f>
        <v>#VALUE!</v>
      </c>
      <c r="F253" s="86" t="e">
        <f>_xlfn.WEBSERVICE("https://api.excelapi.org/post/kana?zipcode="&amp;入力情報!$G$426&amp;"&amp;parts=3")</f>
        <v>#VALUE!</v>
      </c>
      <c r="I253" s="87">
        <v>288</v>
      </c>
      <c r="J253" s="84" t="s">
        <v>3661</v>
      </c>
    </row>
    <row r="254" spans="4:10" x14ac:dyDescent="0.4">
      <c r="I254" s="87">
        <v>289</v>
      </c>
      <c r="J254" s="84" t="s">
        <v>3663</v>
      </c>
    </row>
    <row r="255" spans="4:10" x14ac:dyDescent="0.4">
      <c r="D255" s="78" t="s">
        <v>6411</v>
      </c>
      <c r="E255" s="79"/>
      <c r="F255" s="80"/>
      <c r="I255" s="87">
        <v>290</v>
      </c>
      <c r="J255" s="84" t="s">
        <v>3909</v>
      </c>
    </row>
    <row r="256" spans="4:10" x14ac:dyDescent="0.4">
      <c r="D256" s="4" t="s">
        <v>54</v>
      </c>
      <c r="E256" s="4" t="s">
        <v>55</v>
      </c>
      <c r="F256" s="4" t="s">
        <v>56</v>
      </c>
      <c r="I256" s="87">
        <v>291</v>
      </c>
      <c r="J256" s="84" t="s">
        <v>3660</v>
      </c>
    </row>
    <row r="257" spans="4:10" x14ac:dyDescent="0.4">
      <c r="D257" s="86" t="e">
        <f>_xlfn.WEBSERVICE("https://api.excelapi.org/post/address?zipcode="&amp;入力情報!$G$437&amp;"&amp;parts=1")</f>
        <v>#VALUE!</v>
      </c>
      <c r="E257" s="86" t="e">
        <f>_xlfn.WEBSERVICE("https://api.excelapi.org/post/address?zipcode="&amp;入力情報!$G$437&amp;"&amp;parts=2")</f>
        <v>#VALUE!</v>
      </c>
      <c r="F257" s="86" t="e">
        <f>_xlfn.WEBSERVICE("https://api.excelapi.org/post/address?zipcode="&amp;入力情報!$G$437&amp;"&amp;parts=3")</f>
        <v>#VALUE!</v>
      </c>
      <c r="I257" s="87">
        <v>292</v>
      </c>
      <c r="J257" s="84" t="s">
        <v>3664</v>
      </c>
    </row>
    <row r="258" spans="4:10" x14ac:dyDescent="0.4">
      <c r="D258" s="86" t="e">
        <f>PROPER(_xlfn.WEBSERVICE("https://api.excelapi.org/language/hira2roman?input="&amp;_xlfn.ENCODEURL(D259)))</f>
        <v>#VALUE!</v>
      </c>
      <c r="E258" s="86" t="e">
        <f>PROPER(_xlfn.WEBSERVICE("https://api.excelapi.org/language/hira2roman?input="&amp;_xlfn.ENCODEURL(E259)))</f>
        <v>#VALUE!</v>
      </c>
      <c r="F258" s="86" t="e">
        <f>IF(F259="","",PROPER(_xlfn.WEBSERVICE("https://api.excelapi.org/language/hira2roman?input="&amp;_xlfn.ENCODEURL(F259))))</f>
        <v>#VALUE!</v>
      </c>
      <c r="I258" s="87">
        <v>293</v>
      </c>
      <c r="J258" s="84" t="s">
        <v>2968</v>
      </c>
    </row>
    <row r="259" spans="4:10" x14ac:dyDescent="0.4">
      <c r="D259" s="86" t="e">
        <f>_xlfn.WEBSERVICE("https://api.excelapi.org/post/kana?zipcode="&amp;入力情報!$G$437&amp;"&amp;parts=1")</f>
        <v>#VALUE!</v>
      </c>
      <c r="E259" s="86" t="e">
        <f>_xlfn.WEBSERVICE("https://api.excelapi.org/post/kana?zipcode="&amp;入力情報!$G$437&amp;"&amp;parts=2")</f>
        <v>#VALUE!</v>
      </c>
      <c r="F259" s="86" t="e">
        <f>_xlfn.WEBSERVICE("https://api.excelapi.org/post/kana?zipcode="&amp;入力情報!$G$437&amp;"&amp;parts=3")</f>
        <v>#VALUE!</v>
      </c>
      <c r="I259" s="87">
        <v>294</v>
      </c>
      <c r="J259" s="84" t="s">
        <v>2972</v>
      </c>
    </row>
    <row r="260" spans="4:10" x14ac:dyDescent="0.4">
      <c r="I260" s="87">
        <v>295</v>
      </c>
      <c r="J260" s="84" t="s">
        <v>2971</v>
      </c>
    </row>
    <row r="261" spans="4:10" x14ac:dyDescent="0.4">
      <c r="D261" s="78" t="s">
        <v>6412</v>
      </c>
      <c r="E261" s="79"/>
      <c r="F261" s="80"/>
      <c r="I261" s="87">
        <v>296</v>
      </c>
      <c r="J261" s="84" t="s">
        <v>2970</v>
      </c>
    </row>
    <row r="262" spans="4:10" x14ac:dyDescent="0.4">
      <c r="D262" s="4" t="s">
        <v>54</v>
      </c>
      <c r="E262" s="4" t="s">
        <v>55</v>
      </c>
      <c r="F262" s="4" t="s">
        <v>56</v>
      </c>
      <c r="I262" s="87">
        <v>297</v>
      </c>
      <c r="J262" s="84" t="s">
        <v>2969</v>
      </c>
    </row>
    <row r="263" spans="4:10" x14ac:dyDescent="0.4">
      <c r="D263" s="86" t="e">
        <f>_xlfn.WEBSERVICE("https://api.excelapi.org/post/address?zipcode="&amp;入力情報!$G$448&amp;"&amp;parts=1")</f>
        <v>#VALUE!</v>
      </c>
      <c r="E263" s="86" t="e">
        <f>_xlfn.WEBSERVICE("https://api.excelapi.org/post/address?zipcode="&amp;入力情報!$G$448&amp;"&amp;parts=2")</f>
        <v>#VALUE!</v>
      </c>
      <c r="F263" s="86" t="e">
        <f>_xlfn.WEBSERVICE("https://api.excelapi.org/post/address?zipcode="&amp;入力情報!$G$448&amp;"&amp;parts=3")</f>
        <v>#VALUE!</v>
      </c>
      <c r="I263" s="87">
        <v>298</v>
      </c>
      <c r="J263" s="84" t="s">
        <v>2986</v>
      </c>
    </row>
    <row r="264" spans="4:10" x14ac:dyDescent="0.4">
      <c r="D264" s="86" t="e">
        <f>PROPER(_xlfn.WEBSERVICE("https://api.excelapi.org/language/hira2roman?input="&amp;_xlfn.ENCODEURL(D265)))</f>
        <v>#VALUE!</v>
      </c>
      <c r="E264" s="86" t="e">
        <f>PROPER(_xlfn.WEBSERVICE("https://api.excelapi.org/language/hira2roman?input="&amp;_xlfn.ENCODEURL(E265)))</f>
        <v>#VALUE!</v>
      </c>
      <c r="F264" s="86" t="e">
        <f>IF(F265="","",PROPER(_xlfn.WEBSERVICE("https://api.excelapi.org/language/hira2roman?input="&amp;_xlfn.ENCODEURL(F265))))</f>
        <v>#VALUE!</v>
      </c>
      <c r="I264" s="87">
        <v>299</v>
      </c>
      <c r="J264" s="84" t="s">
        <v>3312</v>
      </c>
    </row>
    <row r="265" spans="4:10" x14ac:dyDescent="0.4">
      <c r="D265" s="86" t="e">
        <f>_xlfn.WEBSERVICE("https://api.excelapi.org/post/kana?zipcode="&amp;入力情報!$G$448&amp;"&amp;parts=1")</f>
        <v>#VALUE!</v>
      </c>
      <c r="E265" s="86" t="e">
        <f>_xlfn.WEBSERVICE("https://api.excelapi.org/post/kana?zipcode="&amp;入力情報!$G$448&amp;"&amp;parts=2")</f>
        <v>#VALUE!</v>
      </c>
      <c r="F265" s="86" t="e">
        <f>_xlfn.WEBSERVICE("https://api.excelapi.org/post/kana?zipcode="&amp;入力情報!$G$448&amp;"&amp;parts=3")</f>
        <v>#VALUE!</v>
      </c>
      <c r="I265" s="87">
        <v>300</v>
      </c>
      <c r="J265" s="84" t="s">
        <v>3947</v>
      </c>
    </row>
    <row r="266" spans="4:10" x14ac:dyDescent="0.4">
      <c r="I266" s="87">
        <v>301</v>
      </c>
      <c r="J266" s="84" t="s">
        <v>3662</v>
      </c>
    </row>
    <row r="267" spans="4:10" x14ac:dyDescent="0.4">
      <c r="D267" s="78" t="s">
        <v>6413</v>
      </c>
      <c r="E267" s="79"/>
      <c r="F267" s="80"/>
      <c r="I267" s="87">
        <v>302</v>
      </c>
      <c r="J267" s="84" t="s">
        <v>1139</v>
      </c>
    </row>
    <row r="268" spans="4:10" x14ac:dyDescent="0.4">
      <c r="D268" s="4" t="s">
        <v>54</v>
      </c>
      <c r="E268" s="4" t="s">
        <v>55</v>
      </c>
      <c r="F268" s="4" t="s">
        <v>56</v>
      </c>
      <c r="I268" s="87">
        <v>303</v>
      </c>
      <c r="J268" s="84" t="s">
        <v>3062</v>
      </c>
    </row>
    <row r="269" spans="4:10" x14ac:dyDescent="0.4">
      <c r="D269" s="86" t="e">
        <f>_xlfn.WEBSERVICE("https://api.excelapi.org/post/address?zipcode="&amp;入力情報!$G$459&amp;"&amp;parts=1")</f>
        <v>#VALUE!</v>
      </c>
      <c r="E269" s="86" t="e">
        <f>_xlfn.WEBSERVICE("https://api.excelapi.org/post/address?zipcode="&amp;入力情報!$G$459&amp;"&amp;parts=2")</f>
        <v>#VALUE!</v>
      </c>
      <c r="F269" s="86" t="e">
        <f>_xlfn.WEBSERVICE("https://api.excelapi.org/post/address?zipcode="&amp;入力情報!$G$459&amp;"&amp;parts=3")</f>
        <v>#VALUE!</v>
      </c>
      <c r="I269" s="87">
        <v>304</v>
      </c>
      <c r="J269" s="84" t="s">
        <v>3059</v>
      </c>
    </row>
    <row r="270" spans="4:10" x14ac:dyDescent="0.4">
      <c r="D270" s="86" t="e">
        <f>PROPER(_xlfn.WEBSERVICE("https://api.excelapi.org/language/hira2roman?input="&amp;_xlfn.ENCODEURL(D271)))</f>
        <v>#VALUE!</v>
      </c>
      <c r="E270" s="86" t="e">
        <f>PROPER(_xlfn.WEBSERVICE("https://api.excelapi.org/language/hira2roman?input="&amp;_xlfn.ENCODEURL(E271)))</f>
        <v>#VALUE!</v>
      </c>
      <c r="F270" s="86" t="e">
        <f>IF(F271="","",PROPER(_xlfn.WEBSERVICE("https://api.excelapi.org/language/hira2roman?input="&amp;_xlfn.ENCODEURL(F271))))</f>
        <v>#VALUE!</v>
      </c>
      <c r="I270" s="87">
        <v>305</v>
      </c>
      <c r="J270" s="84" t="s">
        <v>3063</v>
      </c>
    </row>
    <row r="271" spans="4:10" x14ac:dyDescent="0.4">
      <c r="D271" s="86" t="e">
        <f>_xlfn.WEBSERVICE("https://api.excelapi.org/post/kana?zipcode="&amp;入力情報!$G$459&amp;"&amp;parts=1")</f>
        <v>#VALUE!</v>
      </c>
      <c r="E271" s="86" t="e">
        <f>_xlfn.WEBSERVICE("https://api.excelapi.org/post/kana?zipcode="&amp;入力情報!$G$459&amp;"&amp;parts=2")</f>
        <v>#VALUE!</v>
      </c>
      <c r="F271" s="86" t="e">
        <f>_xlfn.WEBSERVICE("https://api.excelapi.org/post/kana?zipcode="&amp;入力情報!$G$459&amp;"&amp;parts=3")</f>
        <v>#VALUE!</v>
      </c>
      <c r="I271" s="87">
        <v>306</v>
      </c>
      <c r="J271" s="84" t="s">
        <v>3061</v>
      </c>
    </row>
    <row r="272" spans="4:10" x14ac:dyDescent="0.4">
      <c r="I272" s="87">
        <v>307</v>
      </c>
      <c r="J272" s="84" t="s">
        <v>3060</v>
      </c>
    </row>
    <row r="273" spans="4:10" x14ac:dyDescent="0.4">
      <c r="D273" s="78" t="s">
        <v>6414</v>
      </c>
      <c r="E273" s="79"/>
      <c r="F273" s="80"/>
      <c r="I273" s="87">
        <v>308</v>
      </c>
      <c r="J273" s="84" t="s">
        <v>3666</v>
      </c>
    </row>
    <row r="274" spans="4:10" x14ac:dyDescent="0.4">
      <c r="D274" s="4" t="s">
        <v>54</v>
      </c>
      <c r="E274" s="4" t="s">
        <v>55</v>
      </c>
      <c r="F274" s="4" t="s">
        <v>56</v>
      </c>
      <c r="I274" s="87">
        <v>309</v>
      </c>
      <c r="J274" s="84" t="s">
        <v>3949</v>
      </c>
    </row>
    <row r="275" spans="4:10" x14ac:dyDescent="0.4">
      <c r="D275" s="86" t="e">
        <f>_xlfn.WEBSERVICE("https://api.excelapi.org/post/address?zipcode="&amp;入力情報!$G$470&amp;"&amp;parts=1")</f>
        <v>#VALUE!</v>
      </c>
      <c r="E275" s="86" t="e">
        <f>_xlfn.WEBSERVICE("https://api.excelapi.org/post/address?zipcode="&amp;入力情報!$G$470&amp;"&amp;parts=2")</f>
        <v>#VALUE!</v>
      </c>
      <c r="F275" s="86" t="e">
        <f>_xlfn.WEBSERVICE("https://api.excelapi.org/post/address?zipcode="&amp;入力情報!$G$470&amp;"&amp;parts=3")</f>
        <v>#VALUE!</v>
      </c>
      <c r="I275" s="87">
        <v>310</v>
      </c>
      <c r="J275" s="84" t="s">
        <v>3948</v>
      </c>
    </row>
    <row r="276" spans="4:10" x14ac:dyDescent="0.4">
      <c r="D276" s="86" t="e">
        <f>PROPER(_xlfn.WEBSERVICE("https://api.excelapi.org/language/hira2roman?input="&amp;_xlfn.ENCODEURL(D277)))</f>
        <v>#VALUE!</v>
      </c>
      <c r="E276" s="86" t="e">
        <f>PROPER(_xlfn.WEBSERVICE("https://api.excelapi.org/language/hira2roman?input="&amp;_xlfn.ENCODEURL(E277)))</f>
        <v>#VALUE!</v>
      </c>
      <c r="F276" s="86" t="e">
        <f>IF(F277="","",PROPER(_xlfn.WEBSERVICE("https://api.excelapi.org/language/hira2roman?input="&amp;_xlfn.ENCODEURL(F277))))</f>
        <v>#VALUE!</v>
      </c>
      <c r="I276" s="87">
        <v>311</v>
      </c>
      <c r="J276" s="84" t="s">
        <v>5038</v>
      </c>
    </row>
    <row r="277" spans="4:10" x14ac:dyDescent="0.4">
      <c r="D277" s="86" t="e">
        <f>_xlfn.WEBSERVICE("https://api.excelapi.org/post/kana?zipcode="&amp;入力情報!$G$470&amp;"&amp;parts=1")</f>
        <v>#VALUE!</v>
      </c>
      <c r="E277" s="86" t="e">
        <f>_xlfn.WEBSERVICE("https://api.excelapi.org/post/kana?zipcode="&amp;入力情報!$G$470&amp;"&amp;parts=2")</f>
        <v>#VALUE!</v>
      </c>
      <c r="F277" s="86" t="e">
        <f>_xlfn.WEBSERVICE("https://api.excelapi.org/post/kana?zipcode="&amp;入力情報!$G$470&amp;"&amp;parts=3")</f>
        <v>#VALUE!</v>
      </c>
      <c r="I277" s="87">
        <v>312</v>
      </c>
      <c r="J277" s="84" t="s">
        <v>3001</v>
      </c>
    </row>
    <row r="278" spans="4:10" x14ac:dyDescent="0.4">
      <c r="I278" s="87">
        <v>313</v>
      </c>
      <c r="J278" s="84" t="s">
        <v>2999</v>
      </c>
    </row>
    <row r="279" spans="4:10" x14ac:dyDescent="0.4">
      <c r="D279" s="78" t="s">
        <v>6415</v>
      </c>
      <c r="E279" s="79"/>
      <c r="F279" s="80"/>
      <c r="I279" s="87">
        <v>314</v>
      </c>
      <c r="J279" s="84" t="s">
        <v>3000</v>
      </c>
    </row>
    <row r="280" spans="4:10" x14ac:dyDescent="0.4">
      <c r="D280" s="4" t="s">
        <v>54</v>
      </c>
      <c r="E280" s="4" t="s">
        <v>55</v>
      </c>
      <c r="F280" s="4" t="s">
        <v>56</v>
      </c>
      <c r="I280" s="87">
        <v>315</v>
      </c>
      <c r="J280" s="84" t="s">
        <v>3004</v>
      </c>
    </row>
    <row r="281" spans="4:10" x14ac:dyDescent="0.4">
      <c r="D281" s="86" t="e">
        <f>_xlfn.WEBSERVICE("https://api.excelapi.org/post/address?zipcode="&amp;入力情報!$G$481&amp;"&amp;parts=1")</f>
        <v>#VALUE!</v>
      </c>
      <c r="E281" s="86" t="e">
        <f>_xlfn.WEBSERVICE("https://api.excelapi.org/post/address?zipcode="&amp;入力情報!$G$481&amp;"&amp;parts=2")</f>
        <v>#VALUE!</v>
      </c>
      <c r="F281" s="86" t="e">
        <f>_xlfn.WEBSERVICE("https://api.excelapi.org/post/address?zipcode="&amp;入力情報!$G$481&amp;"&amp;parts=3")</f>
        <v>#VALUE!</v>
      </c>
      <c r="I281" s="87">
        <v>316</v>
      </c>
      <c r="J281" s="84" t="s">
        <v>3002</v>
      </c>
    </row>
    <row r="282" spans="4:10" x14ac:dyDescent="0.4">
      <c r="D282" s="86" t="e">
        <f>PROPER(_xlfn.WEBSERVICE("https://api.excelapi.org/language/hira2roman?input="&amp;_xlfn.ENCODEURL(D283)))</f>
        <v>#VALUE!</v>
      </c>
      <c r="E282" s="86" t="e">
        <f>PROPER(_xlfn.WEBSERVICE("https://api.excelapi.org/language/hira2roman?input="&amp;_xlfn.ENCODEURL(E283)))</f>
        <v>#VALUE!</v>
      </c>
      <c r="F282" s="86" t="e">
        <f>IF(F283="","",PROPER(_xlfn.WEBSERVICE("https://api.excelapi.org/language/hira2roman?input="&amp;_xlfn.ENCODEURL(F283))))</f>
        <v>#VALUE!</v>
      </c>
      <c r="I282" s="87">
        <v>317</v>
      </c>
      <c r="J282" s="84" t="s">
        <v>3003</v>
      </c>
    </row>
    <row r="283" spans="4:10" x14ac:dyDescent="0.4">
      <c r="D283" s="86" t="e">
        <f>_xlfn.WEBSERVICE("https://api.excelapi.org/post/kana?zipcode="&amp;入力情報!$G$481&amp;"&amp;parts=1")</f>
        <v>#VALUE!</v>
      </c>
      <c r="E283" s="86" t="e">
        <f>_xlfn.WEBSERVICE("https://api.excelapi.org/post/kana?zipcode="&amp;入力情報!$G$481&amp;"&amp;parts=2")</f>
        <v>#VALUE!</v>
      </c>
      <c r="F283" s="86" t="e">
        <f>_xlfn.WEBSERVICE("https://api.excelapi.org/post/kana?zipcode="&amp;入力情報!$G$481&amp;"&amp;parts=3")</f>
        <v>#VALUE!</v>
      </c>
      <c r="I283" s="87">
        <v>318</v>
      </c>
      <c r="J283" s="84" t="s">
        <v>3183</v>
      </c>
    </row>
    <row r="284" spans="4:10" x14ac:dyDescent="0.4">
      <c r="I284" s="87">
        <v>319</v>
      </c>
      <c r="J284" s="84" t="s">
        <v>5301</v>
      </c>
    </row>
    <row r="285" spans="4:10" x14ac:dyDescent="0.4">
      <c r="D285" s="78" t="s">
        <v>6416</v>
      </c>
      <c r="E285" s="79"/>
      <c r="F285" s="80"/>
      <c r="I285" s="87">
        <v>320</v>
      </c>
      <c r="J285" s="84" t="s">
        <v>687</v>
      </c>
    </row>
    <row r="286" spans="4:10" x14ac:dyDescent="0.4">
      <c r="D286" s="4" t="s">
        <v>54</v>
      </c>
      <c r="E286" s="4" t="s">
        <v>55</v>
      </c>
      <c r="F286" s="4" t="s">
        <v>56</v>
      </c>
      <c r="I286" s="87">
        <v>321</v>
      </c>
      <c r="J286" s="84" t="s">
        <v>654</v>
      </c>
    </row>
    <row r="287" spans="4:10" x14ac:dyDescent="0.4">
      <c r="D287" s="86" t="e">
        <f>_xlfn.WEBSERVICE("https://api.excelapi.org/post/address?zipcode="&amp;入力情報!$G$492&amp;"&amp;parts=1")</f>
        <v>#VALUE!</v>
      </c>
      <c r="E287" s="86" t="e">
        <f>_xlfn.WEBSERVICE("https://api.excelapi.org/post/address?zipcode="&amp;入力情報!$G$492&amp;"&amp;parts=2")</f>
        <v>#VALUE!</v>
      </c>
      <c r="F287" s="86" t="e">
        <f>_xlfn.WEBSERVICE("https://api.excelapi.org/post/address?zipcode="&amp;入力情報!$G$492&amp;"&amp;parts=3")</f>
        <v>#VALUE!</v>
      </c>
      <c r="I287" s="87">
        <v>322</v>
      </c>
      <c r="J287" s="84" t="s">
        <v>655</v>
      </c>
    </row>
    <row r="288" spans="4:10" x14ac:dyDescent="0.4">
      <c r="D288" s="86" t="e">
        <f>PROPER(_xlfn.WEBSERVICE("https://api.excelapi.org/language/hira2roman?input="&amp;_xlfn.ENCODEURL(D289)))</f>
        <v>#VALUE!</v>
      </c>
      <c r="E288" s="86" t="e">
        <f>PROPER(_xlfn.WEBSERVICE("https://api.excelapi.org/language/hira2roman?input="&amp;_xlfn.ENCODEURL(E289)))</f>
        <v>#VALUE!</v>
      </c>
      <c r="F288" s="86" t="e">
        <f>IF(F289="","",PROPER(_xlfn.WEBSERVICE("https://api.excelapi.org/language/hira2roman?input="&amp;_xlfn.ENCODEURL(F289))))</f>
        <v>#VALUE!</v>
      </c>
      <c r="I288" s="87">
        <v>323</v>
      </c>
      <c r="J288" s="84" t="s">
        <v>658</v>
      </c>
    </row>
    <row r="289" spans="4:10" x14ac:dyDescent="0.4">
      <c r="D289" s="86" t="e">
        <f>_xlfn.WEBSERVICE("https://api.excelapi.org/post/kana?zipcode="&amp;入力情報!$G$492&amp;"&amp;parts=1")</f>
        <v>#VALUE!</v>
      </c>
      <c r="E289" s="86" t="e">
        <f>_xlfn.WEBSERVICE("https://api.excelapi.org/post/kana?zipcode="&amp;入力情報!$G$492&amp;"&amp;parts=2")</f>
        <v>#VALUE!</v>
      </c>
      <c r="F289" s="86" t="e">
        <f>_xlfn.WEBSERVICE("https://api.excelapi.org/post/kana?zipcode="&amp;入力情報!$G$492&amp;"&amp;parts=3")</f>
        <v>#VALUE!</v>
      </c>
      <c r="I289" s="87">
        <v>324</v>
      </c>
      <c r="J289" s="84" t="s">
        <v>1374</v>
      </c>
    </row>
    <row r="290" spans="4:10" x14ac:dyDescent="0.4">
      <c r="I290" s="87">
        <v>325</v>
      </c>
      <c r="J290" s="84" t="s">
        <v>668</v>
      </c>
    </row>
    <row r="291" spans="4:10" x14ac:dyDescent="0.4">
      <c r="D291" s="78" t="s">
        <v>6423</v>
      </c>
      <c r="E291" s="79"/>
      <c r="F291" s="80"/>
      <c r="I291" s="87">
        <v>326</v>
      </c>
      <c r="J291" s="84" t="s">
        <v>657</v>
      </c>
    </row>
    <row r="292" spans="4:10" x14ac:dyDescent="0.4">
      <c r="D292" s="4" t="s">
        <v>54</v>
      </c>
      <c r="E292" s="4" t="s">
        <v>55</v>
      </c>
      <c r="F292" s="4" t="s">
        <v>56</v>
      </c>
      <c r="I292" s="87">
        <v>327</v>
      </c>
      <c r="J292" s="84" t="s">
        <v>665</v>
      </c>
    </row>
    <row r="293" spans="4:10" x14ac:dyDescent="0.4">
      <c r="D293" s="86" t="e">
        <f>_xlfn.WEBSERVICE("https://api.excelapi.org/post/address?zipcode="&amp;入力情報!$G$503&amp;"&amp;parts=1")</f>
        <v>#VALUE!</v>
      </c>
      <c r="E293" s="86" t="e">
        <f>_xlfn.WEBSERVICE("https://api.excelapi.org/post/address?zipcode="&amp;入力情報!$G$503&amp;"&amp;parts=2")</f>
        <v>#VALUE!</v>
      </c>
      <c r="F293" s="86" t="e">
        <f>_xlfn.WEBSERVICE("https://api.excelapi.org/post/address?zipcode="&amp;入力情報!$G$503&amp;"&amp;parts=3")</f>
        <v>#VALUE!</v>
      </c>
      <c r="I293" s="87">
        <v>328</v>
      </c>
      <c r="J293" s="84" t="s">
        <v>2610</v>
      </c>
    </row>
    <row r="294" spans="4:10" x14ac:dyDescent="0.4">
      <c r="D294" s="86" t="e">
        <f>PROPER(_xlfn.WEBSERVICE("https://api.excelapi.org/language/hira2roman?input="&amp;_xlfn.ENCODEURL(D295)))</f>
        <v>#VALUE!</v>
      </c>
      <c r="E294" s="86" t="e">
        <f>PROPER(_xlfn.WEBSERVICE("https://api.excelapi.org/language/hira2roman?input="&amp;_xlfn.ENCODEURL(E295)))</f>
        <v>#VALUE!</v>
      </c>
      <c r="F294" s="86" t="e">
        <f>IF(F295="","",PROPER(_xlfn.WEBSERVICE("https://api.excelapi.org/language/hira2roman?input="&amp;_xlfn.ENCODEURL(F295))))</f>
        <v>#VALUE!</v>
      </c>
      <c r="I294" s="87">
        <v>329</v>
      </c>
      <c r="J294" s="84" t="s">
        <v>2609</v>
      </c>
    </row>
    <row r="295" spans="4:10" x14ac:dyDescent="0.4">
      <c r="D295" s="86" t="e">
        <f>_xlfn.WEBSERVICE("https://api.excelapi.org/post/kana?zipcode="&amp;入力情報!$G$503&amp;"&amp;parts=1")</f>
        <v>#VALUE!</v>
      </c>
      <c r="E295" s="86" t="e">
        <f>_xlfn.WEBSERVICE("https://api.excelapi.org/post/kana?zipcode="&amp;入力情報!$G$503&amp;"&amp;parts=2")</f>
        <v>#VALUE!</v>
      </c>
      <c r="F295" s="86" t="e">
        <f>_xlfn.WEBSERVICE("https://api.excelapi.org/post/kana?zipcode="&amp;入力情報!$G$503&amp;"&amp;parts=3")</f>
        <v>#VALUE!</v>
      </c>
      <c r="I295" s="87">
        <v>330</v>
      </c>
      <c r="J295" s="84" t="s">
        <v>4019</v>
      </c>
    </row>
    <row r="296" spans="4:10" x14ac:dyDescent="0.4">
      <c r="I296" s="87">
        <v>331</v>
      </c>
      <c r="J296" s="84" t="s">
        <v>663</v>
      </c>
    </row>
    <row r="297" spans="4:10" x14ac:dyDescent="0.4">
      <c r="D297" s="78" t="s">
        <v>6417</v>
      </c>
      <c r="E297" s="79"/>
      <c r="F297" s="80"/>
      <c r="I297" s="87">
        <v>332</v>
      </c>
      <c r="J297" s="84" t="s">
        <v>661</v>
      </c>
    </row>
    <row r="298" spans="4:10" x14ac:dyDescent="0.4">
      <c r="D298" s="4" t="s">
        <v>54</v>
      </c>
      <c r="E298" s="4" t="s">
        <v>55</v>
      </c>
      <c r="F298" s="4" t="s">
        <v>56</v>
      </c>
      <c r="I298" s="87">
        <v>333</v>
      </c>
      <c r="J298" s="84" t="s">
        <v>666</v>
      </c>
    </row>
    <row r="299" spans="4:10" x14ac:dyDescent="0.4">
      <c r="D299" s="86" t="e">
        <f>_xlfn.WEBSERVICE("https://api.excelapi.org/post/address?zipcode="&amp;入力情報!$G$514&amp;"&amp;parts=1")</f>
        <v>#VALUE!</v>
      </c>
      <c r="E299" s="86" t="e">
        <f>_xlfn.WEBSERVICE("https://api.excelapi.org/post/address?zipcode="&amp;入力情報!$G$514&amp;"&amp;parts=2")</f>
        <v>#VALUE!</v>
      </c>
      <c r="F299" s="86" t="e">
        <f>_xlfn.WEBSERVICE("https://api.excelapi.org/post/address?zipcode="&amp;入力情報!$G$514&amp;"&amp;parts=3")</f>
        <v>#VALUE!</v>
      </c>
      <c r="I299" s="87">
        <v>334</v>
      </c>
      <c r="J299" s="84" t="s">
        <v>1361</v>
      </c>
    </row>
    <row r="300" spans="4:10" x14ac:dyDescent="0.4">
      <c r="D300" s="86" t="e">
        <f>PROPER(_xlfn.WEBSERVICE("https://api.excelapi.org/language/hira2roman?input="&amp;_xlfn.ENCODEURL(D301)))</f>
        <v>#VALUE!</v>
      </c>
      <c r="E300" s="86" t="e">
        <f>PROPER(_xlfn.WEBSERVICE("https://api.excelapi.org/language/hira2roman?input="&amp;_xlfn.ENCODEURL(E301)))</f>
        <v>#VALUE!</v>
      </c>
      <c r="F300" s="86" t="e">
        <f>IF(F301="","",PROPER(_xlfn.WEBSERVICE("https://api.excelapi.org/language/hira2roman?input="&amp;_xlfn.ENCODEURL(F301))))</f>
        <v>#VALUE!</v>
      </c>
      <c r="I300" s="87">
        <v>335</v>
      </c>
      <c r="J300" s="84" t="s">
        <v>660</v>
      </c>
    </row>
    <row r="301" spans="4:10" x14ac:dyDescent="0.4">
      <c r="D301" s="86" t="e">
        <f>_xlfn.WEBSERVICE("https://api.excelapi.org/post/kana?zipcode="&amp;入力情報!$G$514&amp;"&amp;parts=1")</f>
        <v>#VALUE!</v>
      </c>
      <c r="E301" s="86" t="e">
        <f>_xlfn.WEBSERVICE("https://api.excelapi.org/post/kana?zipcode="&amp;入力情報!$G$514&amp;"&amp;parts=2")</f>
        <v>#VALUE!</v>
      </c>
      <c r="F301" s="86" t="e">
        <f>_xlfn.WEBSERVICE("https://api.excelapi.org/post/kana?zipcode="&amp;入力情報!$G$514&amp;"&amp;parts=3")</f>
        <v>#VALUE!</v>
      </c>
      <c r="I301" s="87">
        <v>336</v>
      </c>
      <c r="J301" s="84" t="s">
        <v>664</v>
      </c>
    </row>
    <row r="302" spans="4:10" x14ac:dyDescent="0.4">
      <c r="I302" s="87">
        <v>337</v>
      </c>
      <c r="J302" s="84" t="s">
        <v>667</v>
      </c>
    </row>
    <row r="303" spans="4:10" x14ac:dyDescent="0.4">
      <c r="D303" s="78" t="s">
        <v>6418</v>
      </c>
      <c r="E303" s="79"/>
      <c r="F303" s="80"/>
      <c r="I303" s="87">
        <v>338</v>
      </c>
      <c r="J303" s="84" t="s">
        <v>1366</v>
      </c>
    </row>
    <row r="304" spans="4:10" x14ac:dyDescent="0.4">
      <c r="D304" s="4" t="s">
        <v>54</v>
      </c>
      <c r="E304" s="4" t="s">
        <v>55</v>
      </c>
      <c r="F304" s="4" t="s">
        <v>56</v>
      </c>
      <c r="I304" s="87">
        <v>339</v>
      </c>
      <c r="J304" s="84" t="s">
        <v>1409</v>
      </c>
    </row>
    <row r="305" spans="4:10" x14ac:dyDescent="0.4">
      <c r="D305" s="86" t="e">
        <f>_xlfn.WEBSERVICE("https://api.excelapi.org/post/address?zipcode="&amp;入力情報!$G$525&amp;"&amp;parts=1")</f>
        <v>#VALUE!</v>
      </c>
      <c r="E305" s="86" t="e">
        <f>_xlfn.WEBSERVICE("https://api.excelapi.org/post/address?zipcode="&amp;入力情報!$G$525&amp;"&amp;parts=2")</f>
        <v>#VALUE!</v>
      </c>
      <c r="F305" s="86" t="e">
        <f>_xlfn.WEBSERVICE("https://api.excelapi.org/post/address?zipcode="&amp;入力情報!$G$525&amp;"&amp;parts=3")</f>
        <v>#VALUE!</v>
      </c>
      <c r="I305" s="87">
        <v>340</v>
      </c>
      <c r="J305" s="84" t="s">
        <v>4018</v>
      </c>
    </row>
    <row r="306" spans="4:10" x14ac:dyDescent="0.4">
      <c r="D306" s="86" t="e">
        <f>PROPER(_xlfn.WEBSERVICE("https://api.excelapi.org/language/hira2roman?input="&amp;_xlfn.ENCODEURL(D307)))</f>
        <v>#VALUE!</v>
      </c>
      <c r="E306" s="86" t="e">
        <f>PROPER(_xlfn.WEBSERVICE("https://api.excelapi.org/language/hira2roman?input="&amp;_xlfn.ENCODEURL(E307)))</f>
        <v>#VALUE!</v>
      </c>
      <c r="F306" s="86" t="e">
        <f>IF(F307="","",PROPER(_xlfn.WEBSERVICE("https://api.excelapi.org/language/hira2roman?input="&amp;_xlfn.ENCODEURL(F307))))</f>
        <v>#VALUE!</v>
      </c>
      <c r="I306" s="87">
        <v>341</v>
      </c>
      <c r="J306" s="84" t="s">
        <v>1365</v>
      </c>
    </row>
    <row r="307" spans="4:10" x14ac:dyDescent="0.4">
      <c r="D307" s="86" t="e">
        <f>_xlfn.WEBSERVICE("https://api.excelapi.org/post/kana?zipcode="&amp;入力情報!$G$525&amp;"&amp;parts=1")</f>
        <v>#VALUE!</v>
      </c>
      <c r="E307" s="86" t="e">
        <f>_xlfn.WEBSERVICE("https://api.excelapi.org/post/kana?zipcode="&amp;入力情報!$G$525&amp;"&amp;parts=2")</f>
        <v>#VALUE!</v>
      </c>
      <c r="F307" s="86" t="e">
        <f>_xlfn.WEBSERVICE("https://api.excelapi.org/post/kana?zipcode="&amp;入力情報!$G$525&amp;"&amp;parts=3")</f>
        <v>#VALUE!</v>
      </c>
      <c r="I307" s="87">
        <v>342</v>
      </c>
      <c r="J307" s="84" t="s">
        <v>659</v>
      </c>
    </row>
    <row r="308" spans="4:10" x14ac:dyDescent="0.4">
      <c r="I308" s="87">
        <v>343</v>
      </c>
      <c r="J308" s="84" t="s">
        <v>662</v>
      </c>
    </row>
    <row r="309" spans="4:10" x14ac:dyDescent="0.4">
      <c r="D309" s="78" t="s">
        <v>6419</v>
      </c>
      <c r="E309" s="79"/>
      <c r="F309" s="80"/>
      <c r="I309" s="87">
        <v>344</v>
      </c>
      <c r="J309" s="84" t="s">
        <v>1364</v>
      </c>
    </row>
    <row r="310" spans="4:10" x14ac:dyDescent="0.4">
      <c r="D310" s="4" t="s">
        <v>54</v>
      </c>
      <c r="E310" s="4" t="s">
        <v>55</v>
      </c>
      <c r="F310" s="4" t="s">
        <v>56</v>
      </c>
      <c r="I310" s="87">
        <v>345</v>
      </c>
      <c r="J310" s="84" t="s">
        <v>653</v>
      </c>
    </row>
    <row r="311" spans="4:10" x14ac:dyDescent="0.4">
      <c r="D311" s="86" t="e">
        <f>_xlfn.WEBSERVICE("https://api.excelapi.org/post/address?zipcode="&amp;入力情報!$G$536&amp;"&amp;parts=1")</f>
        <v>#VALUE!</v>
      </c>
      <c r="E311" s="86" t="e">
        <f>_xlfn.WEBSERVICE("https://api.excelapi.org/post/address?zipcode="&amp;入力情報!$G$536&amp;"&amp;parts=2")</f>
        <v>#VALUE!</v>
      </c>
      <c r="F311" s="86" t="e">
        <f>_xlfn.WEBSERVICE("https://api.excelapi.org/post/address?zipcode="&amp;入力情報!$G$536&amp;"&amp;parts=3")</f>
        <v>#VALUE!</v>
      </c>
      <c r="I311" s="87">
        <v>346</v>
      </c>
      <c r="J311" s="84" t="s">
        <v>1357</v>
      </c>
    </row>
    <row r="312" spans="4:10" x14ac:dyDescent="0.4">
      <c r="D312" s="86" t="e">
        <f>PROPER(_xlfn.WEBSERVICE("https://api.excelapi.org/language/hira2roman?input="&amp;_xlfn.ENCODEURL(D313)))</f>
        <v>#VALUE!</v>
      </c>
      <c r="E312" s="86" t="e">
        <f>PROPER(_xlfn.WEBSERVICE("https://api.excelapi.org/language/hira2roman?input="&amp;_xlfn.ENCODEURL(E313)))</f>
        <v>#VALUE!</v>
      </c>
      <c r="F312" s="86" t="e">
        <f>IF(F313="","",PROPER(_xlfn.WEBSERVICE("https://api.excelapi.org/language/hira2roman?input="&amp;_xlfn.ENCODEURL(F313))))</f>
        <v>#VALUE!</v>
      </c>
      <c r="I312" s="87">
        <v>347</v>
      </c>
      <c r="J312" s="84" t="s">
        <v>1408</v>
      </c>
    </row>
    <row r="313" spans="4:10" x14ac:dyDescent="0.4">
      <c r="D313" s="86" t="e">
        <f>_xlfn.WEBSERVICE("https://api.excelapi.org/post/kana?zipcode="&amp;入力情報!$G$536&amp;"&amp;parts=1")</f>
        <v>#VALUE!</v>
      </c>
      <c r="E313" s="86" t="e">
        <f>_xlfn.WEBSERVICE("https://api.excelapi.org/post/kana?zipcode="&amp;入力情報!$G$536&amp;"&amp;parts=2")</f>
        <v>#VALUE!</v>
      </c>
      <c r="F313" s="86" t="e">
        <f>_xlfn.WEBSERVICE("https://api.excelapi.org/post/kana?zipcode="&amp;入力情報!$G$536&amp;"&amp;parts=3")</f>
        <v>#VALUE!</v>
      </c>
      <c r="I313" s="87">
        <v>348</v>
      </c>
      <c r="J313" s="84" t="s">
        <v>652</v>
      </c>
    </row>
    <row r="314" spans="4:10" x14ac:dyDescent="0.4">
      <c r="I314" s="87">
        <v>349</v>
      </c>
      <c r="J314" s="84" t="s">
        <v>656</v>
      </c>
    </row>
    <row r="315" spans="4:10" x14ac:dyDescent="0.4">
      <c r="D315" s="78" t="s">
        <v>6420</v>
      </c>
      <c r="E315" s="79"/>
      <c r="F315" s="80"/>
      <c r="I315" s="87">
        <v>350</v>
      </c>
      <c r="J315" s="84" t="s">
        <v>3320</v>
      </c>
    </row>
    <row r="316" spans="4:10" x14ac:dyDescent="0.4">
      <c r="D316" s="4" t="s">
        <v>54</v>
      </c>
      <c r="E316" s="4" t="s">
        <v>55</v>
      </c>
      <c r="F316" s="4" t="s">
        <v>56</v>
      </c>
      <c r="I316" s="87">
        <v>351</v>
      </c>
      <c r="J316" s="84" t="s">
        <v>688</v>
      </c>
    </row>
    <row r="317" spans="4:10" x14ac:dyDescent="0.4">
      <c r="D317" s="86" t="e">
        <f>_xlfn.WEBSERVICE("https://api.excelapi.org/post/address?zipcode="&amp;入力情報!$G$547&amp;"&amp;parts=1")</f>
        <v>#VALUE!</v>
      </c>
      <c r="E317" s="86" t="e">
        <f>_xlfn.WEBSERVICE("https://api.excelapi.org/post/address?zipcode="&amp;入力情報!$G$547&amp;"&amp;parts=2")</f>
        <v>#VALUE!</v>
      </c>
      <c r="F317" s="86" t="e">
        <f>_xlfn.WEBSERVICE("https://api.excelapi.org/post/address?zipcode="&amp;入力情報!$G$547&amp;"&amp;parts=3")</f>
        <v>#VALUE!</v>
      </c>
      <c r="I317" s="87">
        <v>352</v>
      </c>
      <c r="J317" s="84" t="s">
        <v>692</v>
      </c>
    </row>
    <row r="318" spans="4:10" x14ac:dyDescent="0.4">
      <c r="D318" s="86" t="e">
        <f>PROPER(_xlfn.WEBSERVICE("https://api.excelapi.org/language/hira2roman?input="&amp;_xlfn.ENCODEURL(D319)))</f>
        <v>#VALUE!</v>
      </c>
      <c r="E318" s="86" t="e">
        <f>PROPER(_xlfn.WEBSERVICE("https://api.excelapi.org/language/hira2roman?input="&amp;_xlfn.ENCODEURL(E319)))</f>
        <v>#VALUE!</v>
      </c>
      <c r="F318" s="86" t="e">
        <f>IF(F319="","",PROPER(_xlfn.WEBSERVICE("https://api.excelapi.org/language/hira2roman?input="&amp;_xlfn.ENCODEURL(F319))))</f>
        <v>#VALUE!</v>
      </c>
      <c r="I318" s="87">
        <v>353</v>
      </c>
      <c r="J318" s="84" t="s">
        <v>693</v>
      </c>
    </row>
    <row r="319" spans="4:10" x14ac:dyDescent="0.4">
      <c r="D319" s="86" t="e">
        <f>_xlfn.WEBSERVICE("https://api.excelapi.org/post/kana?zipcode="&amp;入力情報!$G$547&amp;"&amp;parts=1")</f>
        <v>#VALUE!</v>
      </c>
      <c r="E319" s="86" t="e">
        <f>_xlfn.WEBSERVICE("https://api.excelapi.org/post/kana?zipcode="&amp;入力情報!$G$547&amp;"&amp;parts=2")</f>
        <v>#VALUE!</v>
      </c>
      <c r="F319" s="86" t="e">
        <f>_xlfn.WEBSERVICE("https://api.excelapi.org/post/kana?zipcode="&amp;入力情報!$G$547&amp;"&amp;parts=3")</f>
        <v>#VALUE!</v>
      </c>
      <c r="I319" s="87">
        <v>354</v>
      </c>
      <c r="J319" s="84" t="s">
        <v>694</v>
      </c>
    </row>
    <row r="320" spans="4:10" x14ac:dyDescent="0.4">
      <c r="I320" s="87">
        <v>355</v>
      </c>
      <c r="J320" s="84" t="s">
        <v>690</v>
      </c>
    </row>
    <row r="321" spans="4:10" x14ac:dyDescent="0.4">
      <c r="D321" s="78" t="s">
        <v>6421</v>
      </c>
      <c r="E321" s="79"/>
      <c r="F321" s="80"/>
      <c r="I321" s="87">
        <v>356</v>
      </c>
      <c r="J321" s="84" t="s">
        <v>691</v>
      </c>
    </row>
    <row r="322" spans="4:10" x14ac:dyDescent="0.4">
      <c r="D322" s="4" t="s">
        <v>54</v>
      </c>
      <c r="E322" s="4" t="s">
        <v>55</v>
      </c>
      <c r="F322" s="4" t="s">
        <v>56</v>
      </c>
      <c r="I322" s="87">
        <v>357</v>
      </c>
      <c r="J322" s="84" t="s">
        <v>1352</v>
      </c>
    </row>
    <row r="323" spans="4:10" x14ac:dyDescent="0.4">
      <c r="D323" s="86" t="e">
        <f>_xlfn.WEBSERVICE("https://api.excelapi.org/post/address?zipcode="&amp;入力情報!$G$558&amp;"&amp;parts=1")</f>
        <v>#VALUE!</v>
      </c>
      <c r="E323" s="86" t="e">
        <f>_xlfn.WEBSERVICE("https://api.excelapi.org/post/address?zipcode="&amp;入力情報!$G$558&amp;"&amp;parts=2")</f>
        <v>#VALUE!</v>
      </c>
      <c r="F323" s="86" t="e">
        <f>_xlfn.WEBSERVICE("https://api.excelapi.org/post/address?zipcode="&amp;入力情報!$G$558&amp;"&amp;parts=3")</f>
        <v>#VALUE!</v>
      </c>
      <c r="I323" s="87">
        <v>358</v>
      </c>
      <c r="J323" s="84" t="s">
        <v>2594</v>
      </c>
    </row>
    <row r="324" spans="4:10" x14ac:dyDescent="0.4">
      <c r="D324" s="86" t="e">
        <f>PROPER(_xlfn.WEBSERVICE("https://api.excelapi.org/language/hira2roman?input="&amp;_xlfn.ENCODEURL(D325)))</f>
        <v>#VALUE!</v>
      </c>
      <c r="E324" s="86" t="e">
        <f>PROPER(_xlfn.WEBSERVICE("https://api.excelapi.org/language/hira2roman?input="&amp;_xlfn.ENCODEURL(E325)))</f>
        <v>#VALUE!</v>
      </c>
      <c r="F324" s="86" t="e">
        <f>IF(F325="","",PROPER(_xlfn.WEBSERVICE("https://api.excelapi.org/language/hira2roman?input="&amp;_xlfn.ENCODEURL(F325))))</f>
        <v>#VALUE!</v>
      </c>
      <c r="I324" s="87">
        <v>359</v>
      </c>
      <c r="J324" s="84" t="s">
        <v>2596</v>
      </c>
    </row>
    <row r="325" spans="4:10" x14ac:dyDescent="0.4">
      <c r="D325" s="86" t="e">
        <f>_xlfn.WEBSERVICE("https://api.excelapi.org/post/kana?zipcode="&amp;入力情報!$G$558&amp;"&amp;parts=1")</f>
        <v>#VALUE!</v>
      </c>
      <c r="E325" s="86" t="e">
        <f>_xlfn.WEBSERVICE("https://api.excelapi.org/post/kana?zipcode="&amp;入力情報!$G$558&amp;"&amp;parts=2")</f>
        <v>#VALUE!</v>
      </c>
      <c r="F325" s="86" t="e">
        <f>_xlfn.WEBSERVICE("https://api.excelapi.org/post/kana?zipcode="&amp;入力情報!$G$558&amp;"&amp;parts=3")</f>
        <v>#VALUE!</v>
      </c>
      <c r="I325" s="87">
        <v>360</v>
      </c>
      <c r="J325" s="84" t="s">
        <v>1223</v>
      </c>
    </row>
    <row r="326" spans="4:10" x14ac:dyDescent="0.4">
      <c r="I326" s="87">
        <v>361</v>
      </c>
      <c r="J326" s="84" t="s">
        <v>1375</v>
      </c>
    </row>
    <row r="327" spans="4:10" x14ac:dyDescent="0.4">
      <c r="D327" s="78" t="s">
        <v>6422</v>
      </c>
      <c r="E327" s="79"/>
      <c r="F327" s="80"/>
      <c r="I327" s="87">
        <v>362</v>
      </c>
      <c r="J327" s="84" t="s">
        <v>1225</v>
      </c>
    </row>
    <row r="328" spans="4:10" x14ac:dyDescent="0.4">
      <c r="D328" s="4" t="s">
        <v>54</v>
      </c>
      <c r="E328" s="4" t="s">
        <v>55</v>
      </c>
      <c r="F328" s="4" t="s">
        <v>56</v>
      </c>
      <c r="I328" s="87">
        <v>363</v>
      </c>
      <c r="J328" s="84" t="s">
        <v>689</v>
      </c>
    </row>
    <row r="329" spans="4:10" x14ac:dyDescent="0.4">
      <c r="D329" s="86" t="e">
        <f>_xlfn.WEBSERVICE("https://api.excelapi.org/post/address?zipcode="&amp;入力情報!$G$569&amp;"&amp;parts=1")</f>
        <v>#VALUE!</v>
      </c>
      <c r="E329" s="86" t="e">
        <f>_xlfn.WEBSERVICE("https://api.excelapi.org/post/address?zipcode="&amp;入力情報!$G$569&amp;"&amp;parts=2")</f>
        <v>#VALUE!</v>
      </c>
      <c r="F329" s="86" t="e">
        <f>_xlfn.WEBSERVICE("https://api.excelapi.org/post/address?zipcode="&amp;入力情報!$G$569&amp;"&amp;parts=3")</f>
        <v>#VALUE!</v>
      </c>
      <c r="I329" s="87">
        <v>364</v>
      </c>
      <c r="J329" s="84" t="s">
        <v>1224</v>
      </c>
    </row>
    <row r="330" spans="4:10" x14ac:dyDescent="0.4">
      <c r="D330" s="86" t="e">
        <f>PROPER(_xlfn.WEBSERVICE("https://api.excelapi.org/language/hira2roman?input="&amp;_xlfn.ENCODEURL(D331)))</f>
        <v>#VALUE!</v>
      </c>
      <c r="E330" s="86" t="e">
        <f>PROPER(_xlfn.WEBSERVICE("https://api.excelapi.org/language/hira2roman?input="&amp;_xlfn.ENCODEURL(E331)))</f>
        <v>#VALUE!</v>
      </c>
      <c r="F330" s="86" t="e">
        <f>IF(F331="","",PROPER(_xlfn.WEBSERVICE("https://api.excelapi.org/language/hira2roman?input="&amp;_xlfn.ENCODEURL(F331))))</f>
        <v>#VALUE!</v>
      </c>
      <c r="I330" s="87">
        <v>365</v>
      </c>
      <c r="J330" s="84" t="s">
        <v>1226</v>
      </c>
    </row>
    <row r="331" spans="4:10" x14ac:dyDescent="0.4">
      <c r="D331" s="86" t="e">
        <f>_xlfn.WEBSERVICE("https://api.excelapi.org/post/kana?zipcode="&amp;入力情報!$G$569&amp;"&amp;parts=1")</f>
        <v>#VALUE!</v>
      </c>
      <c r="E331" s="86" t="e">
        <f>_xlfn.WEBSERVICE("https://api.excelapi.org/post/kana?zipcode="&amp;入力情報!$G$569&amp;"&amp;parts=2")</f>
        <v>#VALUE!</v>
      </c>
      <c r="F331" s="86" t="e">
        <f>_xlfn.WEBSERVICE("https://api.excelapi.org/post/kana?zipcode="&amp;入力情報!$G$569&amp;"&amp;parts=3")</f>
        <v>#VALUE!</v>
      </c>
      <c r="I331" s="87">
        <v>366</v>
      </c>
      <c r="J331" s="84" t="s">
        <v>1227</v>
      </c>
    </row>
    <row r="332" spans="4:10" x14ac:dyDescent="0.4">
      <c r="I332" s="87">
        <v>367</v>
      </c>
      <c r="J332" s="84" t="s">
        <v>4097</v>
      </c>
    </row>
    <row r="333" spans="4:10" x14ac:dyDescent="0.4">
      <c r="D333" s="78" t="s">
        <v>7265</v>
      </c>
      <c r="E333" s="79"/>
      <c r="F333" s="80"/>
      <c r="I333" s="87">
        <v>368</v>
      </c>
      <c r="J333" s="84" t="s">
        <v>3636</v>
      </c>
    </row>
    <row r="334" spans="4:10" x14ac:dyDescent="0.4">
      <c r="D334" s="4" t="s">
        <v>54</v>
      </c>
      <c r="E334" s="4" t="s">
        <v>55</v>
      </c>
      <c r="F334" s="4" t="s">
        <v>56</v>
      </c>
      <c r="I334" s="87">
        <v>369</v>
      </c>
      <c r="J334" s="84" t="s">
        <v>5282</v>
      </c>
    </row>
    <row r="335" spans="4:10" x14ac:dyDescent="0.4">
      <c r="D335" s="86" t="str">
        <f>_xlfn.WEBSERVICE("https://api.excelapi.org/post/address?zipcode="&amp;入力情報!$G$582&amp;"&amp;parts=1")</f>
        <v>東京都</v>
      </c>
      <c r="E335" s="86" t="str">
        <f>_xlfn.WEBSERVICE("https://api.excelapi.org/post/address?zipcode="&amp;入力情報!$G$582&amp;"&amp;parts=2")</f>
        <v>目黒区</v>
      </c>
      <c r="F335" s="86" t="str">
        <f>_xlfn.WEBSERVICE("https://api.excelapi.org/post/address?zipcode="&amp;入力情報!$G$582&amp;"&amp;parts=3")</f>
        <v>目黒本町</v>
      </c>
      <c r="I335" s="87">
        <v>370</v>
      </c>
      <c r="J335" s="84" t="s">
        <v>1222</v>
      </c>
    </row>
    <row r="336" spans="4:10" x14ac:dyDescent="0.4">
      <c r="D336" s="86" t="str">
        <f>PROPER(_xlfn.WEBSERVICE("https://api.excelapi.org/language/hira2roman?input="&amp;_xlfn.ENCODEURL(D337)))</f>
        <v>Tokyoto</v>
      </c>
      <c r="E336" s="86" t="str">
        <f>PROPER(_xlfn.WEBSERVICE("https://api.excelapi.org/language/hira2roman?input="&amp;_xlfn.ENCODEURL(E337)))</f>
        <v>Meguroku</v>
      </c>
      <c r="F336" s="86" t="str">
        <f>IF(F337="","",PROPER(_xlfn.WEBSERVICE("https://api.excelapi.org/language/hira2roman?input="&amp;_xlfn.ENCODEURL(F337))))</f>
        <v>Megurohoncho</v>
      </c>
      <c r="I336" s="87">
        <v>371</v>
      </c>
      <c r="J336" s="84" t="s">
        <v>1221</v>
      </c>
    </row>
    <row r="337" spans="4:10" x14ac:dyDescent="0.4">
      <c r="D337" s="86" t="str">
        <f>_xlfn.WEBSERVICE("https://api.excelapi.org/post/kana?zipcode="&amp;入力情報!$G$582&amp;"&amp;parts=1")</f>
        <v>トウキョウト</v>
      </c>
      <c r="E337" s="86" t="str">
        <f>_xlfn.WEBSERVICE("https://api.excelapi.org/post/kana?zipcode="&amp;入力情報!$G$582&amp;"&amp;parts=2")</f>
        <v>メグロク</v>
      </c>
      <c r="F337" s="86" t="str">
        <f>_xlfn.WEBSERVICE("https://api.excelapi.org/post/kana?zipcode="&amp;入力情報!$G$582&amp;"&amp;parts=3")</f>
        <v>メグロホンチョウ</v>
      </c>
      <c r="I337" s="87">
        <v>372</v>
      </c>
      <c r="J337" s="84" t="s">
        <v>1347</v>
      </c>
    </row>
    <row r="338" spans="4:10" x14ac:dyDescent="0.4">
      <c r="I338" s="87">
        <v>373</v>
      </c>
      <c r="J338" s="84" t="s">
        <v>1445</v>
      </c>
    </row>
    <row r="339" spans="4:10" x14ac:dyDescent="0.4">
      <c r="I339" s="87">
        <v>374</v>
      </c>
      <c r="J339" s="84" t="s">
        <v>1356</v>
      </c>
    </row>
    <row r="340" spans="4:10" x14ac:dyDescent="0.4">
      <c r="I340" s="87">
        <v>375</v>
      </c>
      <c r="J340" s="84" t="s">
        <v>1348</v>
      </c>
    </row>
    <row r="341" spans="4:10" x14ac:dyDescent="0.4">
      <c r="I341" s="87">
        <v>376</v>
      </c>
      <c r="J341" s="84" t="s">
        <v>1015</v>
      </c>
    </row>
    <row r="342" spans="4:10" x14ac:dyDescent="0.4">
      <c r="I342" s="87">
        <v>377</v>
      </c>
      <c r="J342" s="84" t="s">
        <v>1398</v>
      </c>
    </row>
    <row r="343" spans="4:10" x14ac:dyDescent="0.4">
      <c r="I343" s="87">
        <v>378</v>
      </c>
      <c r="J343" s="84" t="s">
        <v>2001</v>
      </c>
    </row>
    <row r="344" spans="4:10" x14ac:dyDescent="0.4">
      <c r="I344" s="87">
        <v>379</v>
      </c>
      <c r="J344" s="84" t="s">
        <v>4942</v>
      </c>
    </row>
    <row r="345" spans="4:10" x14ac:dyDescent="0.4">
      <c r="I345" s="87">
        <v>380</v>
      </c>
      <c r="J345" s="84" t="s">
        <v>1442</v>
      </c>
    </row>
    <row r="346" spans="4:10" x14ac:dyDescent="0.4">
      <c r="I346" s="87">
        <v>381</v>
      </c>
      <c r="J346" s="84" t="s">
        <v>1354</v>
      </c>
    </row>
    <row r="347" spans="4:10" x14ac:dyDescent="0.4">
      <c r="I347" s="87">
        <v>382</v>
      </c>
      <c r="J347" s="84" t="s">
        <v>1368</v>
      </c>
    </row>
    <row r="348" spans="4:10" x14ac:dyDescent="0.4">
      <c r="I348" s="87">
        <v>383</v>
      </c>
      <c r="J348" s="84" t="s">
        <v>1439</v>
      </c>
    </row>
    <row r="349" spans="4:10" x14ac:dyDescent="0.4">
      <c r="I349" s="87">
        <v>384</v>
      </c>
      <c r="J349" s="84" t="s">
        <v>1353</v>
      </c>
    </row>
    <row r="350" spans="4:10" x14ac:dyDescent="0.4">
      <c r="I350" s="87">
        <v>385</v>
      </c>
      <c r="J350" s="84" t="s">
        <v>1441</v>
      </c>
    </row>
    <row r="351" spans="4:10" x14ac:dyDescent="0.4">
      <c r="I351" s="87">
        <v>386</v>
      </c>
      <c r="J351" s="84" t="s">
        <v>2004</v>
      </c>
    </row>
    <row r="352" spans="4:10" x14ac:dyDescent="0.4">
      <c r="I352" s="87">
        <v>387</v>
      </c>
      <c r="J352" s="84" t="s">
        <v>1443</v>
      </c>
    </row>
    <row r="353" spans="9:10" x14ac:dyDescent="0.4">
      <c r="I353" s="87">
        <v>388</v>
      </c>
      <c r="J353" s="84" t="s">
        <v>1440</v>
      </c>
    </row>
    <row r="354" spans="9:10" x14ac:dyDescent="0.4">
      <c r="I354" s="87">
        <v>389</v>
      </c>
      <c r="J354" s="84" t="s">
        <v>5293</v>
      </c>
    </row>
    <row r="355" spans="9:10" x14ac:dyDescent="0.4">
      <c r="I355" s="87">
        <v>390</v>
      </c>
      <c r="J355" s="84" t="s">
        <v>1391</v>
      </c>
    </row>
    <row r="356" spans="9:10" x14ac:dyDescent="0.4">
      <c r="I356" s="87">
        <v>391</v>
      </c>
      <c r="J356" s="84" t="s">
        <v>1358</v>
      </c>
    </row>
    <row r="357" spans="9:10" x14ac:dyDescent="0.4">
      <c r="I357" s="87">
        <v>392</v>
      </c>
      <c r="J357" s="84" t="s">
        <v>1407</v>
      </c>
    </row>
    <row r="358" spans="9:10" x14ac:dyDescent="0.4">
      <c r="I358" s="87">
        <v>393</v>
      </c>
      <c r="J358" s="84" t="s">
        <v>1438</v>
      </c>
    </row>
    <row r="359" spans="9:10" x14ac:dyDescent="0.4">
      <c r="I359" s="87">
        <v>394</v>
      </c>
      <c r="J359" s="84" t="s">
        <v>1403</v>
      </c>
    </row>
    <row r="360" spans="9:10" x14ac:dyDescent="0.4">
      <c r="I360" s="87">
        <v>395</v>
      </c>
      <c r="J360" s="84" t="s">
        <v>1402</v>
      </c>
    </row>
    <row r="361" spans="9:10" x14ac:dyDescent="0.4">
      <c r="I361" s="87">
        <v>396</v>
      </c>
      <c r="J361" s="84" t="s">
        <v>1404</v>
      </c>
    </row>
    <row r="362" spans="9:10" x14ac:dyDescent="0.4">
      <c r="I362" s="87">
        <v>397</v>
      </c>
      <c r="J362" s="84" t="s">
        <v>1151</v>
      </c>
    </row>
    <row r="363" spans="9:10" x14ac:dyDescent="0.4">
      <c r="I363" s="87">
        <v>398</v>
      </c>
      <c r="J363" s="84" t="s">
        <v>1444</v>
      </c>
    </row>
    <row r="364" spans="9:10" x14ac:dyDescent="0.4">
      <c r="I364" s="87">
        <v>399</v>
      </c>
      <c r="J364" s="84" t="s">
        <v>5056</v>
      </c>
    </row>
    <row r="365" spans="9:10" x14ac:dyDescent="0.4">
      <c r="I365" s="87">
        <v>400</v>
      </c>
      <c r="J365" s="84" t="s">
        <v>2006</v>
      </c>
    </row>
    <row r="366" spans="9:10" x14ac:dyDescent="0.4">
      <c r="I366" s="87">
        <v>401</v>
      </c>
      <c r="J366" s="84" t="s">
        <v>1349</v>
      </c>
    </row>
    <row r="367" spans="9:10" x14ac:dyDescent="0.4">
      <c r="I367" s="87">
        <v>402</v>
      </c>
      <c r="J367" s="84" t="s">
        <v>1406</v>
      </c>
    </row>
    <row r="368" spans="9:10" x14ac:dyDescent="0.4">
      <c r="I368" s="87">
        <v>403</v>
      </c>
      <c r="J368" s="84" t="s">
        <v>1405</v>
      </c>
    </row>
    <row r="369" spans="9:10" x14ac:dyDescent="0.4">
      <c r="I369" s="87">
        <v>404</v>
      </c>
      <c r="J369" s="84" t="s">
        <v>1392</v>
      </c>
    </row>
    <row r="370" spans="9:10" x14ac:dyDescent="0.4">
      <c r="I370" s="87">
        <v>405</v>
      </c>
      <c r="J370" s="84" t="s">
        <v>2003</v>
      </c>
    </row>
    <row r="371" spans="9:10" x14ac:dyDescent="0.4">
      <c r="I371" s="87">
        <v>406</v>
      </c>
      <c r="J371" s="84" t="s">
        <v>2005</v>
      </c>
    </row>
    <row r="372" spans="9:10" x14ac:dyDescent="0.4">
      <c r="I372" s="87">
        <v>407</v>
      </c>
      <c r="J372" s="84" t="s">
        <v>2002</v>
      </c>
    </row>
    <row r="373" spans="9:10" x14ac:dyDescent="0.4">
      <c r="I373" s="87">
        <v>408</v>
      </c>
      <c r="J373" s="84" t="s">
        <v>2595</v>
      </c>
    </row>
    <row r="374" spans="9:10" x14ac:dyDescent="0.4">
      <c r="I374" s="87">
        <v>409</v>
      </c>
      <c r="J374" s="84" t="s">
        <v>1497</v>
      </c>
    </row>
    <row r="375" spans="9:10" x14ac:dyDescent="0.4">
      <c r="I375" s="87">
        <v>410</v>
      </c>
      <c r="J375" s="84" t="s">
        <v>1229</v>
      </c>
    </row>
    <row r="376" spans="9:10" x14ac:dyDescent="0.4">
      <c r="I376" s="87">
        <v>411</v>
      </c>
      <c r="J376" s="84" t="s">
        <v>1401</v>
      </c>
    </row>
    <row r="377" spans="9:10" x14ac:dyDescent="0.4">
      <c r="I377" s="87">
        <v>412</v>
      </c>
      <c r="J377" s="84" t="s">
        <v>1458</v>
      </c>
    </row>
    <row r="378" spans="9:10" x14ac:dyDescent="0.4">
      <c r="I378" s="87">
        <v>413</v>
      </c>
      <c r="J378" s="84" t="s">
        <v>1355</v>
      </c>
    </row>
    <row r="379" spans="9:10" x14ac:dyDescent="0.4">
      <c r="I379" s="87">
        <v>414</v>
      </c>
      <c r="J379" s="84" t="s">
        <v>2597</v>
      </c>
    </row>
    <row r="380" spans="9:10" x14ac:dyDescent="0.4">
      <c r="I380" s="87">
        <v>415</v>
      </c>
      <c r="J380" s="84" t="s">
        <v>1385</v>
      </c>
    </row>
    <row r="381" spans="9:10" x14ac:dyDescent="0.4">
      <c r="I381" s="87">
        <v>416</v>
      </c>
      <c r="J381" s="84" t="s">
        <v>2973</v>
      </c>
    </row>
    <row r="382" spans="9:10" x14ac:dyDescent="0.4">
      <c r="I382" s="87">
        <v>417</v>
      </c>
      <c r="J382" s="84" t="s">
        <v>1359</v>
      </c>
    </row>
    <row r="383" spans="9:10" x14ac:dyDescent="0.4">
      <c r="I383" s="87">
        <v>418</v>
      </c>
      <c r="J383" s="84" t="s">
        <v>1387</v>
      </c>
    </row>
    <row r="384" spans="9:10" x14ac:dyDescent="0.4">
      <c r="I384" s="87">
        <v>419</v>
      </c>
      <c r="J384" s="84" t="s">
        <v>3615</v>
      </c>
    </row>
    <row r="385" spans="9:10" x14ac:dyDescent="0.4">
      <c r="I385" s="87">
        <v>420</v>
      </c>
      <c r="J385" s="84" t="s">
        <v>1376</v>
      </c>
    </row>
    <row r="386" spans="9:10" x14ac:dyDescent="0.4">
      <c r="I386" s="87">
        <v>421</v>
      </c>
      <c r="J386" s="84" t="s">
        <v>1457</v>
      </c>
    </row>
    <row r="387" spans="9:10" x14ac:dyDescent="0.4">
      <c r="I387" s="87">
        <v>422</v>
      </c>
      <c r="J387" s="84" t="s">
        <v>1397</v>
      </c>
    </row>
    <row r="388" spans="9:10" x14ac:dyDescent="0.4">
      <c r="I388" s="87">
        <v>424</v>
      </c>
      <c r="J388" s="84" t="s">
        <v>1388</v>
      </c>
    </row>
    <row r="389" spans="9:10" x14ac:dyDescent="0.4">
      <c r="I389" s="87">
        <v>425</v>
      </c>
      <c r="J389" s="84" t="s">
        <v>1390</v>
      </c>
    </row>
    <row r="390" spans="9:10" x14ac:dyDescent="0.4">
      <c r="I390" s="87">
        <v>426</v>
      </c>
      <c r="J390" s="84" t="s">
        <v>1389</v>
      </c>
    </row>
    <row r="391" spans="9:10" x14ac:dyDescent="0.4">
      <c r="I391" s="87">
        <v>427</v>
      </c>
      <c r="J391" s="84" t="s">
        <v>1411</v>
      </c>
    </row>
    <row r="392" spans="9:10" x14ac:dyDescent="0.4">
      <c r="I392" s="87">
        <v>428</v>
      </c>
      <c r="J392" s="84" t="s">
        <v>2979</v>
      </c>
    </row>
    <row r="393" spans="9:10" x14ac:dyDescent="0.4">
      <c r="I393" s="87">
        <v>430</v>
      </c>
      <c r="J393" s="84" t="s">
        <v>1410</v>
      </c>
    </row>
    <row r="394" spans="9:10" x14ac:dyDescent="0.4">
      <c r="I394" s="87">
        <v>431</v>
      </c>
      <c r="J394" s="84" t="s">
        <v>3746</v>
      </c>
    </row>
    <row r="395" spans="9:10" x14ac:dyDescent="0.4">
      <c r="I395" s="87">
        <v>432</v>
      </c>
      <c r="J395" s="84" t="s">
        <v>1350</v>
      </c>
    </row>
    <row r="396" spans="9:10" x14ac:dyDescent="0.4">
      <c r="I396" s="87">
        <v>433</v>
      </c>
      <c r="J396" s="84" t="s">
        <v>1228</v>
      </c>
    </row>
    <row r="397" spans="9:10" x14ac:dyDescent="0.4">
      <c r="I397" s="87">
        <v>434</v>
      </c>
      <c r="J397" s="84" t="s">
        <v>1230</v>
      </c>
    </row>
    <row r="398" spans="9:10" x14ac:dyDescent="0.4">
      <c r="I398" s="87">
        <v>435</v>
      </c>
      <c r="J398" s="84" t="s">
        <v>1381</v>
      </c>
    </row>
    <row r="399" spans="9:10" x14ac:dyDescent="0.4">
      <c r="I399" s="87">
        <v>436</v>
      </c>
      <c r="J399" s="84" t="s">
        <v>1384</v>
      </c>
    </row>
    <row r="400" spans="9:10" x14ac:dyDescent="0.4">
      <c r="I400" s="87">
        <v>437</v>
      </c>
      <c r="J400" s="84" t="s">
        <v>3184</v>
      </c>
    </row>
    <row r="401" spans="9:10" x14ac:dyDescent="0.4">
      <c r="I401" s="87">
        <v>438</v>
      </c>
      <c r="J401" s="84" t="s">
        <v>1343</v>
      </c>
    </row>
    <row r="402" spans="9:10" x14ac:dyDescent="0.4">
      <c r="I402" s="87">
        <v>439</v>
      </c>
      <c r="J402" s="84" t="s">
        <v>3557</v>
      </c>
    </row>
    <row r="403" spans="9:10" x14ac:dyDescent="0.4">
      <c r="I403" s="87">
        <v>440</v>
      </c>
      <c r="J403" s="84" t="s">
        <v>1396</v>
      </c>
    </row>
    <row r="404" spans="9:10" x14ac:dyDescent="0.4">
      <c r="I404" s="87">
        <v>441</v>
      </c>
      <c r="J404" s="84" t="s">
        <v>4478</v>
      </c>
    </row>
    <row r="405" spans="9:10" x14ac:dyDescent="0.4">
      <c r="I405" s="87">
        <v>442</v>
      </c>
      <c r="J405" s="84" t="s">
        <v>1231</v>
      </c>
    </row>
    <row r="406" spans="9:10" x14ac:dyDescent="0.4">
      <c r="I406" s="87">
        <v>443</v>
      </c>
      <c r="J406" s="84" t="s">
        <v>3616</v>
      </c>
    </row>
    <row r="407" spans="9:10" x14ac:dyDescent="0.4">
      <c r="I407" s="87">
        <v>444</v>
      </c>
      <c r="J407" s="84" t="s">
        <v>1499</v>
      </c>
    </row>
    <row r="408" spans="9:10" x14ac:dyDescent="0.4">
      <c r="I408" s="87">
        <v>445</v>
      </c>
      <c r="J408" s="84" t="s">
        <v>1498</v>
      </c>
    </row>
    <row r="409" spans="9:10" x14ac:dyDescent="0.4">
      <c r="I409" s="87">
        <v>446</v>
      </c>
      <c r="J409" s="84" t="s">
        <v>3614</v>
      </c>
    </row>
    <row r="410" spans="9:10" x14ac:dyDescent="0.4">
      <c r="I410" s="87">
        <v>447</v>
      </c>
      <c r="J410" s="84" t="s">
        <v>1363</v>
      </c>
    </row>
    <row r="411" spans="9:10" x14ac:dyDescent="0.4">
      <c r="I411" s="87">
        <v>448</v>
      </c>
      <c r="J411" s="84" t="s">
        <v>1362</v>
      </c>
    </row>
    <row r="412" spans="9:10" x14ac:dyDescent="0.4">
      <c r="I412" s="87">
        <v>449</v>
      </c>
      <c r="J412" s="84" t="s">
        <v>1360</v>
      </c>
    </row>
    <row r="413" spans="9:10" x14ac:dyDescent="0.4">
      <c r="I413" s="87">
        <v>450</v>
      </c>
      <c r="J413" s="84" t="s">
        <v>3952</v>
      </c>
    </row>
    <row r="414" spans="9:10" x14ac:dyDescent="0.4">
      <c r="I414" s="87">
        <v>451</v>
      </c>
      <c r="J414" s="84" t="s">
        <v>1232</v>
      </c>
    </row>
    <row r="415" spans="9:10" x14ac:dyDescent="0.4">
      <c r="I415" s="87">
        <v>452</v>
      </c>
      <c r="J415" s="84" t="s">
        <v>2984</v>
      </c>
    </row>
    <row r="416" spans="9:10" x14ac:dyDescent="0.4">
      <c r="I416" s="87">
        <v>453</v>
      </c>
      <c r="J416" s="84" t="s">
        <v>1378</v>
      </c>
    </row>
    <row r="417" spans="9:10" x14ac:dyDescent="0.4">
      <c r="I417" s="87">
        <v>454</v>
      </c>
      <c r="J417" s="84" t="s">
        <v>1400</v>
      </c>
    </row>
    <row r="418" spans="9:10" x14ac:dyDescent="0.4">
      <c r="I418" s="87">
        <v>455</v>
      </c>
      <c r="J418" s="84" t="s">
        <v>1399</v>
      </c>
    </row>
    <row r="419" spans="9:10" x14ac:dyDescent="0.4">
      <c r="I419" s="87">
        <v>456</v>
      </c>
      <c r="J419" s="84" t="s">
        <v>1386</v>
      </c>
    </row>
    <row r="420" spans="9:10" x14ac:dyDescent="0.4">
      <c r="I420" s="87">
        <v>457</v>
      </c>
      <c r="J420" s="84" t="s">
        <v>1342</v>
      </c>
    </row>
    <row r="421" spans="9:10" x14ac:dyDescent="0.4">
      <c r="I421" s="87">
        <v>458</v>
      </c>
      <c r="J421" s="84" t="s">
        <v>4599</v>
      </c>
    </row>
    <row r="422" spans="9:10" x14ac:dyDescent="0.4">
      <c r="I422" s="87">
        <v>459</v>
      </c>
      <c r="J422" s="84" t="s">
        <v>4598</v>
      </c>
    </row>
    <row r="423" spans="9:10" x14ac:dyDescent="0.4">
      <c r="I423" s="87">
        <v>460</v>
      </c>
      <c r="J423" s="84" t="s">
        <v>4597</v>
      </c>
    </row>
    <row r="424" spans="9:10" x14ac:dyDescent="0.4">
      <c r="I424" s="87">
        <v>461</v>
      </c>
      <c r="J424" s="84" t="s">
        <v>2709</v>
      </c>
    </row>
    <row r="425" spans="9:10" x14ac:dyDescent="0.4">
      <c r="I425" s="87">
        <v>462</v>
      </c>
      <c r="J425" s="84" t="s">
        <v>1351</v>
      </c>
    </row>
    <row r="426" spans="9:10" x14ac:dyDescent="0.4">
      <c r="I426" s="87">
        <v>463</v>
      </c>
      <c r="J426" s="84" t="s">
        <v>1394</v>
      </c>
    </row>
    <row r="427" spans="9:10" x14ac:dyDescent="0.4">
      <c r="I427" s="87">
        <v>464</v>
      </c>
      <c r="J427" s="84" t="s">
        <v>1233</v>
      </c>
    </row>
    <row r="428" spans="9:10" x14ac:dyDescent="0.4">
      <c r="I428" s="87">
        <v>465</v>
      </c>
      <c r="J428" s="84" t="s">
        <v>1234</v>
      </c>
    </row>
    <row r="429" spans="9:10" x14ac:dyDescent="0.4">
      <c r="I429" s="87">
        <v>466</v>
      </c>
      <c r="J429" s="84" t="s">
        <v>1235</v>
      </c>
    </row>
    <row r="430" spans="9:10" x14ac:dyDescent="0.4">
      <c r="I430" s="87">
        <v>467</v>
      </c>
      <c r="J430" s="84" t="s">
        <v>1377</v>
      </c>
    </row>
    <row r="431" spans="9:10" x14ac:dyDescent="0.4">
      <c r="I431" s="87">
        <v>468</v>
      </c>
      <c r="J431" s="84" t="s">
        <v>4120</v>
      </c>
    </row>
    <row r="432" spans="9:10" x14ac:dyDescent="0.4">
      <c r="I432" s="87">
        <v>470</v>
      </c>
      <c r="J432" s="84" t="s">
        <v>1341</v>
      </c>
    </row>
    <row r="433" spans="9:10" x14ac:dyDescent="0.4">
      <c r="I433" s="87">
        <v>471</v>
      </c>
      <c r="J433" s="84" t="s">
        <v>1395</v>
      </c>
    </row>
    <row r="434" spans="9:10" x14ac:dyDescent="0.4">
      <c r="I434" s="87">
        <v>472</v>
      </c>
      <c r="J434" s="84" t="s">
        <v>1380</v>
      </c>
    </row>
    <row r="435" spans="9:10" x14ac:dyDescent="0.4">
      <c r="I435" s="87">
        <v>473</v>
      </c>
      <c r="J435" s="84" t="s">
        <v>2985</v>
      </c>
    </row>
    <row r="436" spans="9:10" x14ac:dyDescent="0.4">
      <c r="I436" s="87">
        <v>474</v>
      </c>
      <c r="J436" s="84" t="s">
        <v>1344</v>
      </c>
    </row>
    <row r="437" spans="9:10" x14ac:dyDescent="0.4">
      <c r="I437" s="87">
        <v>475</v>
      </c>
      <c r="J437" s="84" t="s">
        <v>1345</v>
      </c>
    </row>
    <row r="438" spans="9:10" x14ac:dyDescent="0.4">
      <c r="I438" s="87">
        <v>476</v>
      </c>
      <c r="J438" s="84" t="s">
        <v>1393</v>
      </c>
    </row>
    <row r="439" spans="9:10" x14ac:dyDescent="0.4">
      <c r="I439" s="87">
        <v>477</v>
      </c>
      <c r="J439" s="84" t="s">
        <v>3329</v>
      </c>
    </row>
    <row r="440" spans="9:10" x14ac:dyDescent="0.4">
      <c r="I440" s="87">
        <v>478</v>
      </c>
      <c r="J440" s="84" t="s">
        <v>1382</v>
      </c>
    </row>
    <row r="441" spans="9:10" x14ac:dyDescent="0.4">
      <c r="I441" s="87">
        <v>479</v>
      </c>
      <c r="J441" s="84" t="s">
        <v>4475</v>
      </c>
    </row>
    <row r="442" spans="9:10" x14ac:dyDescent="0.4">
      <c r="I442" s="87">
        <v>480</v>
      </c>
      <c r="J442" s="84" t="s">
        <v>1346</v>
      </c>
    </row>
    <row r="443" spans="9:10" x14ac:dyDescent="0.4">
      <c r="I443" s="87">
        <v>481</v>
      </c>
      <c r="J443" s="84" t="s">
        <v>3249</v>
      </c>
    </row>
    <row r="444" spans="9:10" x14ac:dyDescent="0.4">
      <c r="I444" s="87">
        <v>482</v>
      </c>
      <c r="J444" s="84" t="s">
        <v>3248</v>
      </c>
    </row>
    <row r="445" spans="9:10" x14ac:dyDescent="0.4">
      <c r="I445" s="87">
        <v>483</v>
      </c>
      <c r="J445" s="84" t="s">
        <v>1367</v>
      </c>
    </row>
    <row r="446" spans="9:10" x14ac:dyDescent="0.4">
      <c r="I446" s="87">
        <v>484</v>
      </c>
      <c r="J446" s="84" t="s">
        <v>1370</v>
      </c>
    </row>
    <row r="447" spans="9:10" x14ac:dyDescent="0.4">
      <c r="I447" s="87">
        <v>485</v>
      </c>
      <c r="J447" s="84" t="s">
        <v>1383</v>
      </c>
    </row>
    <row r="448" spans="9:10" x14ac:dyDescent="0.4">
      <c r="I448" s="87">
        <v>486</v>
      </c>
      <c r="J448" s="84" t="s">
        <v>1369</v>
      </c>
    </row>
    <row r="449" spans="9:10" x14ac:dyDescent="0.4">
      <c r="I449" s="87">
        <v>487</v>
      </c>
      <c r="J449" s="84" t="s">
        <v>4483</v>
      </c>
    </row>
    <row r="450" spans="9:10" x14ac:dyDescent="0.4">
      <c r="I450" s="87">
        <v>488</v>
      </c>
      <c r="J450" s="84" t="s">
        <v>4484</v>
      </c>
    </row>
    <row r="451" spans="9:10" x14ac:dyDescent="0.4">
      <c r="I451" s="87">
        <v>489</v>
      </c>
      <c r="J451" s="84" t="s">
        <v>1340</v>
      </c>
    </row>
    <row r="452" spans="9:10" x14ac:dyDescent="0.4">
      <c r="I452" s="87">
        <v>490</v>
      </c>
      <c r="J452" s="84" t="s">
        <v>4481</v>
      </c>
    </row>
    <row r="453" spans="9:10" x14ac:dyDescent="0.4">
      <c r="I453" s="87">
        <v>491</v>
      </c>
      <c r="J453" s="84" t="s">
        <v>1371</v>
      </c>
    </row>
    <row r="454" spans="9:10" x14ac:dyDescent="0.4">
      <c r="I454" s="87">
        <v>492</v>
      </c>
      <c r="J454" s="84" t="s">
        <v>4482</v>
      </c>
    </row>
    <row r="455" spans="9:10" x14ac:dyDescent="0.4">
      <c r="I455" s="87">
        <v>493</v>
      </c>
      <c r="J455" s="84" t="s">
        <v>1372</v>
      </c>
    </row>
    <row r="456" spans="9:10" x14ac:dyDescent="0.4">
      <c r="I456" s="87">
        <v>494</v>
      </c>
      <c r="J456" s="84" t="s">
        <v>1379</v>
      </c>
    </row>
    <row r="457" spans="9:10" x14ac:dyDescent="0.4">
      <c r="I457" s="87">
        <v>495</v>
      </c>
      <c r="J457" s="84" t="s">
        <v>1373</v>
      </c>
    </row>
    <row r="458" spans="9:10" x14ac:dyDescent="0.4">
      <c r="I458" s="87">
        <v>496</v>
      </c>
      <c r="J458" s="84" t="s">
        <v>4916</v>
      </c>
    </row>
    <row r="459" spans="9:10" x14ac:dyDescent="0.4">
      <c r="I459" s="87">
        <v>497</v>
      </c>
      <c r="J459" s="84" t="s">
        <v>1236</v>
      </c>
    </row>
    <row r="460" spans="9:10" x14ac:dyDescent="0.4">
      <c r="I460" s="87">
        <v>498</v>
      </c>
      <c r="J460" s="84" t="s">
        <v>1240</v>
      </c>
    </row>
    <row r="461" spans="9:10" x14ac:dyDescent="0.4">
      <c r="I461" s="87">
        <v>500</v>
      </c>
      <c r="J461" s="84" t="s">
        <v>1241</v>
      </c>
    </row>
    <row r="462" spans="9:10" x14ac:dyDescent="0.4">
      <c r="I462" s="87">
        <v>501</v>
      </c>
      <c r="J462" s="84" t="s">
        <v>1423</v>
      </c>
    </row>
    <row r="463" spans="9:10" x14ac:dyDescent="0.4">
      <c r="I463" s="87">
        <v>502</v>
      </c>
      <c r="J463" s="84" t="s">
        <v>1459</v>
      </c>
    </row>
    <row r="464" spans="9:10" x14ac:dyDescent="0.4">
      <c r="I464" s="87">
        <v>503</v>
      </c>
      <c r="J464" s="84" t="s">
        <v>1460</v>
      </c>
    </row>
    <row r="465" spans="9:10" x14ac:dyDescent="0.4">
      <c r="I465" s="87">
        <v>504</v>
      </c>
      <c r="J465" s="84" t="s">
        <v>1748</v>
      </c>
    </row>
    <row r="466" spans="9:10" x14ac:dyDescent="0.4">
      <c r="I466" s="87">
        <v>505</v>
      </c>
      <c r="J466" s="84" t="s">
        <v>1884</v>
      </c>
    </row>
    <row r="467" spans="9:10" x14ac:dyDescent="0.4">
      <c r="I467" s="87">
        <v>506</v>
      </c>
      <c r="J467" s="84" t="s">
        <v>2007</v>
      </c>
    </row>
    <row r="468" spans="9:10" x14ac:dyDescent="0.4">
      <c r="I468" s="87">
        <v>507</v>
      </c>
      <c r="J468" s="84" t="s">
        <v>1749</v>
      </c>
    </row>
    <row r="469" spans="9:10" x14ac:dyDescent="0.4">
      <c r="I469" s="87">
        <v>508</v>
      </c>
      <c r="J469" s="84" t="s">
        <v>3256</v>
      </c>
    </row>
    <row r="470" spans="9:10" x14ac:dyDescent="0.4">
      <c r="I470" s="87">
        <v>509</v>
      </c>
      <c r="J470" s="84" t="s">
        <v>1242</v>
      </c>
    </row>
    <row r="471" spans="9:10" x14ac:dyDescent="0.4">
      <c r="I471" s="87">
        <v>510</v>
      </c>
      <c r="J471" s="84" t="s">
        <v>1435</v>
      </c>
    </row>
    <row r="472" spans="9:10" x14ac:dyDescent="0.4">
      <c r="I472" s="87">
        <v>511</v>
      </c>
      <c r="J472" s="84" t="s">
        <v>1436</v>
      </c>
    </row>
    <row r="473" spans="9:10" x14ac:dyDescent="0.4">
      <c r="I473" s="87">
        <v>512</v>
      </c>
      <c r="J473" s="84" t="s">
        <v>1446</v>
      </c>
    </row>
    <row r="474" spans="9:10" x14ac:dyDescent="0.4">
      <c r="I474" s="87">
        <v>513</v>
      </c>
      <c r="J474" s="84" t="s">
        <v>1427</v>
      </c>
    </row>
    <row r="475" spans="9:10" x14ac:dyDescent="0.4">
      <c r="I475" s="87">
        <v>514</v>
      </c>
      <c r="J475" s="84" t="s">
        <v>1429</v>
      </c>
    </row>
    <row r="476" spans="9:10" x14ac:dyDescent="0.4">
      <c r="I476" s="87">
        <v>515</v>
      </c>
      <c r="J476" s="84" t="s">
        <v>1419</v>
      </c>
    </row>
    <row r="477" spans="9:10" x14ac:dyDescent="0.4">
      <c r="I477" s="87">
        <v>516</v>
      </c>
      <c r="J477" s="84" t="s">
        <v>1433</v>
      </c>
    </row>
    <row r="478" spans="9:10" x14ac:dyDescent="0.4">
      <c r="I478" s="87">
        <v>517</v>
      </c>
      <c r="J478" s="84" t="s">
        <v>3936</v>
      </c>
    </row>
    <row r="479" spans="9:10" x14ac:dyDescent="0.4">
      <c r="I479" s="87">
        <v>518</v>
      </c>
      <c r="J479" s="84" t="s">
        <v>1875</v>
      </c>
    </row>
    <row r="480" spans="9:10" x14ac:dyDescent="0.4">
      <c r="I480" s="87">
        <v>519</v>
      </c>
      <c r="J480" s="84" t="s">
        <v>1414</v>
      </c>
    </row>
    <row r="481" spans="9:10" x14ac:dyDescent="0.4">
      <c r="I481" s="87">
        <v>520</v>
      </c>
      <c r="J481" s="84" t="s">
        <v>1432</v>
      </c>
    </row>
    <row r="482" spans="9:10" x14ac:dyDescent="0.4">
      <c r="I482" s="87">
        <v>521</v>
      </c>
      <c r="J482" s="84" t="s">
        <v>1237</v>
      </c>
    </row>
    <row r="483" spans="9:10" x14ac:dyDescent="0.4">
      <c r="I483" s="87">
        <v>522</v>
      </c>
      <c r="J483" s="84" t="s">
        <v>1417</v>
      </c>
    </row>
    <row r="484" spans="9:10" x14ac:dyDescent="0.4">
      <c r="I484" s="87">
        <v>523</v>
      </c>
      <c r="J484" s="84" t="s">
        <v>1418</v>
      </c>
    </row>
    <row r="485" spans="9:10" x14ac:dyDescent="0.4">
      <c r="I485" s="87">
        <v>524</v>
      </c>
      <c r="J485" s="84" t="s">
        <v>1428</v>
      </c>
    </row>
    <row r="486" spans="9:10" x14ac:dyDescent="0.4">
      <c r="I486" s="87">
        <v>525</v>
      </c>
      <c r="J486" s="84" t="s">
        <v>1877</v>
      </c>
    </row>
    <row r="487" spans="9:10" x14ac:dyDescent="0.4">
      <c r="I487" s="87">
        <v>526</v>
      </c>
      <c r="J487" s="84" t="s">
        <v>1874</v>
      </c>
    </row>
    <row r="488" spans="9:10" x14ac:dyDescent="0.4">
      <c r="I488" s="87">
        <v>527</v>
      </c>
      <c r="J488" s="84" t="s">
        <v>1747</v>
      </c>
    </row>
    <row r="489" spans="9:10" x14ac:dyDescent="0.4">
      <c r="I489" s="87">
        <v>528</v>
      </c>
      <c r="J489" s="84" t="s">
        <v>1872</v>
      </c>
    </row>
    <row r="490" spans="9:10" x14ac:dyDescent="0.4">
      <c r="I490" s="87">
        <v>529</v>
      </c>
      <c r="J490" s="84" t="s">
        <v>1238</v>
      </c>
    </row>
    <row r="491" spans="9:10" x14ac:dyDescent="0.4">
      <c r="I491" s="87">
        <v>530</v>
      </c>
      <c r="J491" s="84" t="s">
        <v>1239</v>
      </c>
    </row>
    <row r="492" spans="9:10" x14ac:dyDescent="0.4">
      <c r="I492" s="87">
        <v>531</v>
      </c>
      <c r="J492" s="84" t="s">
        <v>1426</v>
      </c>
    </row>
    <row r="493" spans="9:10" x14ac:dyDescent="0.4">
      <c r="I493" s="87">
        <v>532</v>
      </c>
      <c r="J493" s="84" t="s">
        <v>1422</v>
      </c>
    </row>
    <row r="494" spans="9:10" x14ac:dyDescent="0.4">
      <c r="I494" s="87">
        <v>533</v>
      </c>
      <c r="J494" s="84" t="s">
        <v>1431</v>
      </c>
    </row>
    <row r="495" spans="9:10" x14ac:dyDescent="0.4">
      <c r="I495" s="87">
        <v>534</v>
      </c>
      <c r="J495" s="84" t="s">
        <v>1882</v>
      </c>
    </row>
    <row r="496" spans="9:10" x14ac:dyDescent="0.4">
      <c r="I496" s="87">
        <v>535</v>
      </c>
      <c r="J496" s="84" t="s">
        <v>2593</v>
      </c>
    </row>
    <row r="497" spans="9:10" x14ac:dyDescent="0.4">
      <c r="I497" s="87">
        <v>536</v>
      </c>
      <c r="J497" s="84" t="s">
        <v>1870</v>
      </c>
    </row>
    <row r="498" spans="9:10" x14ac:dyDescent="0.4">
      <c r="I498" s="87">
        <v>537</v>
      </c>
      <c r="J498" s="84" t="s">
        <v>1871</v>
      </c>
    </row>
    <row r="499" spans="9:10" x14ac:dyDescent="0.4">
      <c r="I499" s="87">
        <v>538</v>
      </c>
      <c r="J499" s="84" t="s">
        <v>3187</v>
      </c>
    </row>
    <row r="500" spans="9:10" x14ac:dyDescent="0.4">
      <c r="I500" s="87">
        <v>539</v>
      </c>
      <c r="J500" s="84" t="s">
        <v>1425</v>
      </c>
    </row>
    <row r="501" spans="9:10" x14ac:dyDescent="0.4">
      <c r="I501" s="87">
        <v>540</v>
      </c>
      <c r="J501" s="84" t="s">
        <v>1420</v>
      </c>
    </row>
    <row r="502" spans="9:10" x14ac:dyDescent="0.4">
      <c r="I502" s="87">
        <v>541</v>
      </c>
      <c r="J502" s="84" t="s">
        <v>1430</v>
      </c>
    </row>
    <row r="503" spans="9:10" x14ac:dyDescent="0.4">
      <c r="I503" s="87">
        <v>542</v>
      </c>
      <c r="J503" s="84" t="s">
        <v>1421</v>
      </c>
    </row>
    <row r="504" spans="9:10" x14ac:dyDescent="0.4">
      <c r="I504" s="87">
        <v>543</v>
      </c>
      <c r="J504" s="84" t="s">
        <v>1424</v>
      </c>
    </row>
    <row r="505" spans="9:10" x14ac:dyDescent="0.4">
      <c r="I505" s="87">
        <v>544</v>
      </c>
      <c r="J505" s="84" t="s">
        <v>1412</v>
      </c>
    </row>
    <row r="506" spans="9:10" x14ac:dyDescent="0.4">
      <c r="I506" s="87">
        <v>545</v>
      </c>
      <c r="J506" s="84" t="s">
        <v>3186</v>
      </c>
    </row>
    <row r="507" spans="9:10" x14ac:dyDescent="0.4">
      <c r="I507" s="87">
        <v>546</v>
      </c>
      <c r="J507" s="84" t="s">
        <v>3185</v>
      </c>
    </row>
    <row r="508" spans="9:10" x14ac:dyDescent="0.4">
      <c r="I508" s="87">
        <v>547</v>
      </c>
      <c r="J508" s="84" t="s">
        <v>3188</v>
      </c>
    </row>
    <row r="509" spans="9:10" x14ac:dyDescent="0.4">
      <c r="I509" s="87">
        <v>549</v>
      </c>
      <c r="J509" s="84" t="s">
        <v>4917</v>
      </c>
    </row>
    <row r="510" spans="9:10" x14ac:dyDescent="0.4">
      <c r="I510" s="87">
        <v>550</v>
      </c>
      <c r="J510" s="84" t="s">
        <v>1416</v>
      </c>
    </row>
    <row r="511" spans="9:10" x14ac:dyDescent="0.4">
      <c r="I511" s="87">
        <v>551</v>
      </c>
      <c r="J511" s="84" t="s">
        <v>1413</v>
      </c>
    </row>
    <row r="512" spans="9:10" x14ac:dyDescent="0.4">
      <c r="I512" s="87">
        <v>552</v>
      </c>
      <c r="J512" s="84" t="s">
        <v>1873</v>
      </c>
    </row>
    <row r="513" spans="9:10" x14ac:dyDescent="0.4">
      <c r="I513" s="87">
        <v>553</v>
      </c>
      <c r="J513" s="84" t="s">
        <v>1883</v>
      </c>
    </row>
    <row r="514" spans="9:10" x14ac:dyDescent="0.4">
      <c r="I514" s="87">
        <v>554</v>
      </c>
      <c r="J514" s="84" t="s">
        <v>1868</v>
      </c>
    </row>
    <row r="515" spans="9:10" x14ac:dyDescent="0.4">
      <c r="I515" s="87">
        <v>555</v>
      </c>
      <c r="J515" s="84" t="s">
        <v>1878</v>
      </c>
    </row>
    <row r="516" spans="9:10" x14ac:dyDescent="0.4">
      <c r="I516" s="87">
        <v>556</v>
      </c>
      <c r="J516" s="84" t="s">
        <v>1869</v>
      </c>
    </row>
    <row r="517" spans="9:10" x14ac:dyDescent="0.4">
      <c r="I517" s="87">
        <v>557</v>
      </c>
      <c r="J517" s="84" t="s">
        <v>3467</v>
      </c>
    </row>
    <row r="518" spans="9:10" x14ac:dyDescent="0.4">
      <c r="I518" s="87">
        <v>558</v>
      </c>
      <c r="J518" s="84" t="s">
        <v>1867</v>
      </c>
    </row>
    <row r="519" spans="9:10" x14ac:dyDescent="0.4">
      <c r="I519" s="87">
        <v>559</v>
      </c>
      <c r="J519" s="84" t="s">
        <v>3348</v>
      </c>
    </row>
    <row r="520" spans="9:10" x14ac:dyDescent="0.4">
      <c r="I520" s="87">
        <v>560</v>
      </c>
      <c r="J520" s="84" t="s">
        <v>1434</v>
      </c>
    </row>
    <row r="521" spans="9:10" x14ac:dyDescent="0.4">
      <c r="I521" s="87">
        <v>561</v>
      </c>
      <c r="J521" s="84" t="s">
        <v>1415</v>
      </c>
    </row>
    <row r="522" spans="9:10" x14ac:dyDescent="0.4">
      <c r="I522" s="87">
        <v>562</v>
      </c>
      <c r="J522" s="84" t="s">
        <v>3258</v>
      </c>
    </row>
    <row r="523" spans="9:10" x14ac:dyDescent="0.4">
      <c r="I523" s="87">
        <v>563</v>
      </c>
      <c r="J523" s="84" t="s">
        <v>3252</v>
      </c>
    </row>
    <row r="524" spans="9:10" x14ac:dyDescent="0.4">
      <c r="I524" s="87">
        <v>564</v>
      </c>
      <c r="J524" s="84" t="s">
        <v>3251</v>
      </c>
    </row>
    <row r="525" spans="9:10" x14ac:dyDescent="0.4">
      <c r="I525" s="87">
        <v>565</v>
      </c>
      <c r="J525" s="84" t="s">
        <v>3259</v>
      </c>
    </row>
    <row r="526" spans="9:10" x14ac:dyDescent="0.4">
      <c r="I526" s="87">
        <v>566</v>
      </c>
      <c r="J526" s="84" t="s">
        <v>3344</v>
      </c>
    </row>
    <row r="527" spans="9:10" x14ac:dyDescent="0.4">
      <c r="I527" s="87">
        <v>567</v>
      </c>
      <c r="J527" s="84" t="s">
        <v>3345</v>
      </c>
    </row>
    <row r="528" spans="9:10" x14ac:dyDescent="0.4">
      <c r="I528" s="87">
        <v>568</v>
      </c>
      <c r="J528" s="84" t="s">
        <v>3343</v>
      </c>
    </row>
    <row r="529" spans="9:10" x14ac:dyDescent="0.4">
      <c r="I529" s="87">
        <v>569</v>
      </c>
      <c r="J529" s="84" t="s">
        <v>1876</v>
      </c>
    </row>
    <row r="530" spans="9:10" x14ac:dyDescent="0.4">
      <c r="I530" s="87">
        <v>570</v>
      </c>
      <c r="J530" s="84" t="s">
        <v>1879</v>
      </c>
    </row>
    <row r="531" spans="9:10" x14ac:dyDescent="0.4">
      <c r="I531" s="87">
        <v>571</v>
      </c>
      <c r="J531" s="84" t="s">
        <v>1885</v>
      </c>
    </row>
    <row r="532" spans="9:10" x14ac:dyDescent="0.4">
      <c r="I532" s="87">
        <v>572</v>
      </c>
      <c r="J532" s="84" t="s">
        <v>1865</v>
      </c>
    </row>
    <row r="533" spans="9:10" x14ac:dyDescent="0.4">
      <c r="I533" s="87">
        <v>573</v>
      </c>
      <c r="J533" s="84" t="s">
        <v>3254</v>
      </c>
    </row>
    <row r="534" spans="9:10" x14ac:dyDescent="0.4">
      <c r="I534" s="87">
        <v>574</v>
      </c>
      <c r="J534" s="84" t="s">
        <v>3253</v>
      </c>
    </row>
    <row r="535" spans="9:10" x14ac:dyDescent="0.4">
      <c r="I535" s="87">
        <v>575</v>
      </c>
      <c r="J535" s="84" t="s">
        <v>3255</v>
      </c>
    </row>
    <row r="536" spans="9:10" x14ac:dyDescent="0.4">
      <c r="I536" s="87">
        <v>576</v>
      </c>
      <c r="J536" s="84" t="s">
        <v>3260</v>
      </c>
    </row>
    <row r="537" spans="9:10" x14ac:dyDescent="0.4">
      <c r="I537" s="87">
        <v>577</v>
      </c>
      <c r="J537" s="84" t="s">
        <v>3257</v>
      </c>
    </row>
    <row r="538" spans="9:10" x14ac:dyDescent="0.4">
      <c r="I538" s="87">
        <v>578</v>
      </c>
      <c r="J538" s="84" t="s">
        <v>1866</v>
      </c>
    </row>
    <row r="539" spans="9:10" x14ac:dyDescent="0.4">
      <c r="I539" s="87">
        <v>579</v>
      </c>
      <c r="J539" s="84" t="s">
        <v>1881</v>
      </c>
    </row>
    <row r="540" spans="9:10" x14ac:dyDescent="0.4">
      <c r="I540" s="87">
        <v>580</v>
      </c>
      <c r="J540" s="84" t="s">
        <v>3250</v>
      </c>
    </row>
    <row r="541" spans="9:10" x14ac:dyDescent="0.4">
      <c r="I541" s="87">
        <v>581</v>
      </c>
      <c r="J541" s="84" t="s">
        <v>1880</v>
      </c>
    </row>
    <row r="542" spans="9:10" x14ac:dyDescent="0.4">
      <c r="I542" s="87">
        <v>582</v>
      </c>
      <c r="J542" s="84" t="s">
        <v>5009</v>
      </c>
    </row>
    <row r="543" spans="9:10" x14ac:dyDescent="0.4">
      <c r="I543" s="87">
        <v>583</v>
      </c>
      <c r="J543" s="84" t="s">
        <v>3346</v>
      </c>
    </row>
    <row r="544" spans="9:10" x14ac:dyDescent="0.4">
      <c r="I544" s="87">
        <v>584</v>
      </c>
      <c r="J544" s="84" t="s">
        <v>3347</v>
      </c>
    </row>
    <row r="545" spans="9:10" x14ac:dyDescent="0.4">
      <c r="I545" s="87">
        <v>585</v>
      </c>
      <c r="J545" s="84" t="s">
        <v>4918</v>
      </c>
    </row>
    <row r="546" spans="9:10" x14ac:dyDescent="0.4">
      <c r="I546" s="87">
        <v>586</v>
      </c>
      <c r="J546" s="84" t="s">
        <v>1886</v>
      </c>
    </row>
    <row r="547" spans="9:10" x14ac:dyDescent="0.4">
      <c r="I547" s="87">
        <v>587</v>
      </c>
      <c r="J547" s="84" t="s">
        <v>1500</v>
      </c>
    </row>
    <row r="548" spans="9:10" x14ac:dyDescent="0.4">
      <c r="I548" s="87">
        <v>588</v>
      </c>
      <c r="J548" s="84" t="s">
        <v>1501</v>
      </c>
    </row>
    <row r="549" spans="9:10" x14ac:dyDescent="0.4">
      <c r="I549" s="87">
        <v>589</v>
      </c>
      <c r="J549" s="84" t="s">
        <v>1502</v>
      </c>
    </row>
    <row r="550" spans="9:10" x14ac:dyDescent="0.4">
      <c r="I550" s="87">
        <v>590</v>
      </c>
      <c r="J550" s="84" t="s">
        <v>1503</v>
      </c>
    </row>
    <row r="551" spans="9:10" x14ac:dyDescent="0.4">
      <c r="I551" s="87">
        <v>591</v>
      </c>
      <c r="J551" s="84" t="s">
        <v>1918</v>
      </c>
    </row>
    <row r="552" spans="9:10" x14ac:dyDescent="0.4">
      <c r="I552" s="87">
        <v>592</v>
      </c>
      <c r="J552" s="84" t="s">
        <v>1912</v>
      </c>
    </row>
    <row r="553" spans="9:10" x14ac:dyDescent="0.4">
      <c r="I553" s="87">
        <v>593</v>
      </c>
      <c r="J553" s="84" t="s">
        <v>1939</v>
      </c>
    </row>
    <row r="554" spans="9:10" x14ac:dyDescent="0.4">
      <c r="I554" s="87">
        <v>594</v>
      </c>
      <c r="J554" s="84" t="s">
        <v>1922</v>
      </c>
    </row>
    <row r="555" spans="9:10" x14ac:dyDescent="0.4">
      <c r="I555" s="87">
        <v>595</v>
      </c>
      <c r="J555" s="84" t="s">
        <v>1938</v>
      </c>
    </row>
    <row r="556" spans="9:10" x14ac:dyDescent="0.4">
      <c r="I556" s="87">
        <v>596</v>
      </c>
      <c r="J556" s="84" t="s">
        <v>4480</v>
      </c>
    </row>
    <row r="557" spans="9:10" x14ac:dyDescent="0.4">
      <c r="I557" s="87">
        <v>597</v>
      </c>
      <c r="J557" s="84" t="s">
        <v>1917</v>
      </c>
    </row>
    <row r="558" spans="9:10" x14ac:dyDescent="0.4">
      <c r="I558" s="87">
        <v>598</v>
      </c>
      <c r="J558" s="84" t="s">
        <v>1937</v>
      </c>
    </row>
    <row r="559" spans="9:10" x14ac:dyDescent="0.4">
      <c r="I559" s="87">
        <v>599</v>
      </c>
      <c r="J559" s="84" t="s">
        <v>1909</v>
      </c>
    </row>
    <row r="560" spans="9:10" x14ac:dyDescent="0.4">
      <c r="I560" s="87">
        <v>600</v>
      </c>
      <c r="J560" s="84" t="s">
        <v>1914</v>
      </c>
    </row>
    <row r="561" spans="9:10" x14ac:dyDescent="0.4">
      <c r="I561" s="87">
        <v>601</v>
      </c>
      <c r="J561" s="84" t="s">
        <v>1907</v>
      </c>
    </row>
    <row r="562" spans="9:10" x14ac:dyDescent="0.4">
      <c r="I562" s="87">
        <v>602</v>
      </c>
      <c r="J562" s="84" t="s">
        <v>1924</v>
      </c>
    </row>
    <row r="563" spans="9:10" x14ac:dyDescent="0.4">
      <c r="I563" s="87">
        <v>603</v>
      </c>
      <c r="J563" s="84" t="s">
        <v>1940</v>
      </c>
    </row>
    <row r="564" spans="9:10" x14ac:dyDescent="0.4">
      <c r="I564" s="87">
        <v>604</v>
      </c>
      <c r="J564" s="84" t="s">
        <v>1888</v>
      </c>
    </row>
    <row r="565" spans="9:10" x14ac:dyDescent="0.4">
      <c r="I565" s="87">
        <v>605</v>
      </c>
      <c r="J565" s="84" t="s">
        <v>1913</v>
      </c>
    </row>
    <row r="566" spans="9:10" x14ac:dyDescent="0.4">
      <c r="I566" s="87">
        <v>606</v>
      </c>
      <c r="J566" s="84" t="s">
        <v>1911</v>
      </c>
    </row>
    <row r="567" spans="9:10" x14ac:dyDescent="0.4">
      <c r="I567" s="87">
        <v>607</v>
      </c>
      <c r="J567" s="84" t="s">
        <v>1930</v>
      </c>
    </row>
    <row r="568" spans="9:10" x14ac:dyDescent="0.4">
      <c r="I568" s="87">
        <v>610</v>
      </c>
      <c r="J568" s="84" t="s">
        <v>1927</v>
      </c>
    </row>
    <row r="569" spans="9:10" x14ac:dyDescent="0.4">
      <c r="I569" s="87">
        <v>611</v>
      </c>
      <c r="J569" s="84" t="s">
        <v>1916</v>
      </c>
    </row>
    <row r="570" spans="9:10" x14ac:dyDescent="0.4">
      <c r="I570" s="87">
        <v>612</v>
      </c>
      <c r="J570" s="84" t="s">
        <v>1931</v>
      </c>
    </row>
    <row r="571" spans="9:10" x14ac:dyDescent="0.4">
      <c r="I571" s="87">
        <v>613</v>
      </c>
      <c r="J571" s="84" t="s">
        <v>1935</v>
      </c>
    </row>
    <row r="572" spans="9:10" x14ac:dyDescent="0.4">
      <c r="I572" s="87">
        <v>614</v>
      </c>
      <c r="J572" s="84" t="s">
        <v>1908</v>
      </c>
    </row>
    <row r="573" spans="9:10" x14ac:dyDescent="0.4">
      <c r="I573" s="87">
        <v>615</v>
      </c>
      <c r="J573" s="84" t="s">
        <v>3349</v>
      </c>
    </row>
    <row r="574" spans="9:10" x14ac:dyDescent="0.4">
      <c r="I574" s="87">
        <v>616</v>
      </c>
      <c r="J574" s="84" t="s">
        <v>3913</v>
      </c>
    </row>
    <row r="575" spans="9:10" x14ac:dyDescent="0.4">
      <c r="I575" s="87">
        <v>617</v>
      </c>
      <c r="J575" s="84" t="s">
        <v>1929</v>
      </c>
    </row>
    <row r="576" spans="9:10" x14ac:dyDescent="0.4">
      <c r="I576" s="87">
        <v>618</v>
      </c>
      <c r="J576" s="84" t="s">
        <v>1933</v>
      </c>
    </row>
    <row r="577" spans="9:10" x14ac:dyDescent="0.4">
      <c r="I577" s="87">
        <v>619</v>
      </c>
      <c r="J577" s="84" t="s">
        <v>1887</v>
      </c>
    </row>
    <row r="578" spans="9:10" x14ac:dyDescent="0.4">
      <c r="I578" s="87">
        <v>620</v>
      </c>
      <c r="J578" s="84" t="s">
        <v>1936</v>
      </c>
    </row>
    <row r="579" spans="9:10" x14ac:dyDescent="0.4">
      <c r="I579" s="87">
        <v>621</v>
      </c>
      <c r="J579" s="84" t="s">
        <v>1934</v>
      </c>
    </row>
    <row r="580" spans="9:10" x14ac:dyDescent="0.4">
      <c r="I580" s="87">
        <v>622</v>
      </c>
      <c r="J580" s="84" t="s">
        <v>1910</v>
      </c>
    </row>
    <row r="581" spans="9:10" x14ac:dyDescent="0.4">
      <c r="I581" s="87">
        <v>623</v>
      </c>
      <c r="J581" s="84" t="s">
        <v>1921</v>
      </c>
    </row>
    <row r="582" spans="9:10" x14ac:dyDescent="0.4">
      <c r="I582" s="87">
        <v>624</v>
      </c>
      <c r="J582" s="84" t="s">
        <v>1923</v>
      </c>
    </row>
    <row r="583" spans="9:10" x14ac:dyDescent="0.4">
      <c r="I583" s="87">
        <v>625</v>
      </c>
      <c r="J583" s="84" t="s">
        <v>5557</v>
      </c>
    </row>
    <row r="584" spans="9:10" x14ac:dyDescent="0.4">
      <c r="I584" s="87">
        <v>626</v>
      </c>
      <c r="J584" s="84" t="s">
        <v>1928</v>
      </c>
    </row>
    <row r="585" spans="9:10" x14ac:dyDescent="0.4">
      <c r="I585" s="87">
        <v>627</v>
      </c>
      <c r="J585" s="84" t="s">
        <v>1926</v>
      </c>
    </row>
    <row r="586" spans="9:10" x14ac:dyDescent="0.4">
      <c r="I586" s="87">
        <v>629</v>
      </c>
      <c r="J586" s="84" t="s">
        <v>1919</v>
      </c>
    </row>
    <row r="587" spans="9:10" x14ac:dyDescent="0.4">
      <c r="I587" s="87">
        <v>630</v>
      </c>
      <c r="J587" s="84" t="s">
        <v>1932</v>
      </c>
    </row>
    <row r="588" spans="9:10" x14ac:dyDescent="0.4">
      <c r="I588" s="87">
        <v>631</v>
      </c>
      <c r="J588" s="84" t="s">
        <v>1920</v>
      </c>
    </row>
    <row r="589" spans="9:10" x14ac:dyDescent="0.4">
      <c r="I589" s="87">
        <v>632</v>
      </c>
      <c r="J589" s="84" t="s">
        <v>1915</v>
      </c>
    </row>
    <row r="590" spans="9:10" x14ac:dyDescent="0.4">
      <c r="I590" s="87">
        <v>633</v>
      </c>
      <c r="J590" s="84" t="s">
        <v>4383</v>
      </c>
    </row>
    <row r="591" spans="9:10" x14ac:dyDescent="0.4">
      <c r="I591" s="87">
        <v>634</v>
      </c>
      <c r="J591" s="84" t="s">
        <v>4382</v>
      </c>
    </row>
    <row r="592" spans="9:10" x14ac:dyDescent="0.4">
      <c r="I592" s="87">
        <v>635</v>
      </c>
      <c r="J592" s="84" t="s">
        <v>5556</v>
      </c>
    </row>
    <row r="593" spans="9:10" x14ac:dyDescent="0.4">
      <c r="I593" s="87">
        <v>636</v>
      </c>
      <c r="J593" s="84" t="s">
        <v>5023</v>
      </c>
    </row>
    <row r="594" spans="9:10" x14ac:dyDescent="0.4">
      <c r="I594" s="87">
        <v>637</v>
      </c>
      <c r="J594" s="84" t="s">
        <v>1905</v>
      </c>
    </row>
    <row r="595" spans="9:10" x14ac:dyDescent="0.4">
      <c r="I595" s="87">
        <v>638</v>
      </c>
      <c r="J595" s="84" t="s">
        <v>1901</v>
      </c>
    </row>
    <row r="596" spans="9:10" x14ac:dyDescent="0.4">
      <c r="I596" s="87">
        <v>639</v>
      </c>
      <c r="J596" s="84" t="s">
        <v>1904</v>
      </c>
    </row>
    <row r="597" spans="9:10" x14ac:dyDescent="0.4">
      <c r="I597" s="87">
        <v>640</v>
      </c>
      <c r="J597" s="84" t="s">
        <v>1925</v>
      </c>
    </row>
    <row r="598" spans="9:10" x14ac:dyDescent="0.4">
      <c r="I598" s="87">
        <v>641</v>
      </c>
      <c r="J598" s="84" t="s">
        <v>1891</v>
      </c>
    </row>
    <row r="599" spans="9:10" x14ac:dyDescent="0.4">
      <c r="I599" s="87">
        <v>642</v>
      </c>
      <c r="J599" s="84" t="s">
        <v>1893</v>
      </c>
    </row>
    <row r="600" spans="9:10" x14ac:dyDescent="0.4">
      <c r="I600" s="87">
        <v>643</v>
      </c>
      <c r="J600" s="84" t="s">
        <v>1892</v>
      </c>
    </row>
    <row r="601" spans="9:10" x14ac:dyDescent="0.4">
      <c r="I601" s="87">
        <v>644</v>
      </c>
      <c r="J601" s="84" t="s">
        <v>1896</v>
      </c>
    </row>
    <row r="602" spans="9:10" x14ac:dyDescent="0.4">
      <c r="I602" s="87">
        <v>645</v>
      </c>
      <c r="J602" s="84" t="s">
        <v>1898</v>
      </c>
    </row>
    <row r="603" spans="9:10" x14ac:dyDescent="0.4">
      <c r="I603" s="87">
        <v>646</v>
      </c>
      <c r="J603" s="84" t="s">
        <v>1244</v>
      </c>
    </row>
    <row r="604" spans="9:10" x14ac:dyDescent="0.4">
      <c r="I604" s="87">
        <v>647</v>
      </c>
      <c r="J604" s="84" t="s">
        <v>1117</v>
      </c>
    </row>
    <row r="605" spans="9:10" x14ac:dyDescent="0.4">
      <c r="I605" s="87">
        <v>648</v>
      </c>
      <c r="J605" s="84" t="s">
        <v>1116</v>
      </c>
    </row>
    <row r="606" spans="9:10" x14ac:dyDescent="0.4">
      <c r="I606" s="87">
        <v>649</v>
      </c>
      <c r="J606" s="84" t="s">
        <v>1243</v>
      </c>
    </row>
    <row r="607" spans="9:10" x14ac:dyDescent="0.4">
      <c r="I607" s="87">
        <v>650</v>
      </c>
      <c r="J607" s="84" t="s">
        <v>1245</v>
      </c>
    </row>
    <row r="608" spans="9:10" x14ac:dyDescent="0.4">
      <c r="I608" s="87">
        <v>651</v>
      </c>
      <c r="J608" s="84" t="s">
        <v>1897</v>
      </c>
    </row>
    <row r="609" spans="9:10" x14ac:dyDescent="0.4">
      <c r="I609" s="87">
        <v>652</v>
      </c>
      <c r="J609" s="84" t="s">
        <v>1906</v>
      </c>
    </row>
    <row r="610" spans="9:10" x14ac:dyDescent="0.4">
      <c r="I610" s="87">
        <v>653</v>
      </c>
      <c r="J610" s="84" t="s">
        <v>1895</v>
      </c>
    </row>
    <row r="611" spans="9:10" x14ac:dyDescent="0.4">
      <c r="I611" s="87">
        <v>654</v>
      </c>
      <c r="J611" s="84" t="s">
        <v>5006</v>
      </c>
    </row>
    <row r="612" spans="9:10" x14ac:dyDescent="0.4">
      <c r="I612" s="87">
        <v>655</v>
      </c>
      <c r="J612" s="84" t="s">
        <v>5555</v>
      </c>
    </row>
    <row r="613" spans="9:10" x14ac:dyDescent="0.4">
      <c r="I613" s="87">
        <v>656</v>
      </c>
      <c r="J613" s="84" t="s">
        <v>1253</v>
      </c>
    </row>
    <row r="614" spans="9:10" x14ac:dyDescent="0.4">
      <c r="I614" s="87">
        <v>657</v>
      </c>
      <c r="J614" s="84" t="s">
        <v>1254</v>
      </c>
    </row>
    <row r="615" spans="9:10" x14ac:dyDescent="0.4">
      <c r="I615" s="87">
        <v>658</v>
      </c>
      <c r="J615" s="84" t="s">
        <v>1889</v>
      </c>
    </row>
    <row r="616" spans="9:10" x14ac:dyDescent="0.4">
      <c r="I616" s="87">
        <v>659</v>
      </c>
      <c r="J616" s="84" t="s">
        <v>1899</v>
      </c>
    </row>
    <row r="617" spans="9:10" x14ac:dyDescent="0.4">
      <c r="I617" s="87">
        <v>660</v>
      </c>
      <c r="J617" s="84" t="s">
        <v>1251</v>
      </c>
    </row>
    <row r="618" spans="9:10" x14ac:dyDescent="0.4">
      <c r="I618" s="87">
        <v>661</v>
      </c>
      <c r="J618" s="84" t="s">
        <v>1249</v>
      </c>
    </row>
    <row r="619" spans="9:10" x14ac:dyDescent="0.4">
      <c r="I619" s="87">
        <v>662</v>
      </c>
      <c r="J619" s="84" t="s">
        <v>1900</v>
      </c>
    </row>
    <row r="620" spans="9:10" x14ac:dyDescent="0.4">
      <c r="I620" s="87">
        <v>663</v>
      </c>
      <c r="J620" s="84" t="s">
        <v>1902</v>
      </c>
    </row>
    <row r="621" spans="9:10" x14ac:dyDescent="0.4">
      <c r="I621" s="87">
        <v>664</v>
      </c>
      <c r="J621" s="84" t="s">
        <v>5008</v>
      </c>
    </row>
    <row r="622" spans="9:10" x14ac:dyDescent="0.4">
      <c r="I622" s="87">
        <v>665</v>
      </c>
      <c r="J622" s="84" t="s">
        <v>1890</v>
      </c>
    </row>
    <row r="623" spans="9:10" x14ac:dyDescent="0.4">
      <c r="I623" s="87">
        <v>666</v>
      </c>
      <c r="J623" s="84" t="s">
        <v>1246</v>
      </c>
    </row>
    <row r="624" spans="9:10" x14ac:dyDescent="0.4">
      <c r="I624" s="87">
        <v>667</v>
      </c>
      <c r="J624" s="84" t="s">
        <v>1247</v>
      </c>
    </row>
    <row r="625" spans="9:10" x14ac:dyDescent="0.4">
      <c r="I625" s="87">
        <v>668</v>
      </c>
      <c r="J625" s="84" t="s">
        <v>1903</v>
      </c>
    </row>
    <row r="626" spans="9:10" x14ac:dyDescent="0.4">
      <c r="I626" s="87">
        <v>669</v>
      </c>
      <c r="J626" s="84" t="s">
        <v>1248</v>
      </c>
    </row>
    <row r="627" spans="9:10" x14ac:dyDescent="0.4">
      <c r="I627" s="87">
        <v>670</v>
      </c>
      <c r="J627" s="84" t="s">
        <v>1250</v>
      </c>
    </row>
    <row r="628" spans="9:10" x14ac:dyDescent="0.4">
      <c r="I628" s="87">
        <v>671</v>
      </c>
      <c r="J628" s="84" t="s">
        <v>1252</v>
      </c>
    </row>
    <row r="629" spans="9:10" x14ac:dyDescent="0.4">
      <c r="I629" s="87">
        <v>672</v>
      </c>
      <c r="J629" s="84" t="s">
        <v>1894</v>
      </c>
    </row>
    <row r="630" spans="9:10" x14ac:dyDescent="0.4">
      <c r="I630" s="87">
        <v>673</v>
      </c>
      <c r="J630" s="84" t="s">
        <v>3261</v>
      </c>
    </row>
    <row r="631" spans="9:10" x14ac:dyDescent="0.4">
      <c r="I631" s="87">
        <v>674</v>
      </c>
      <c r="J631" s="84" t="s">
        <v>1751</v>
      </c>
    </row>
    <row r="632" spans="9:10" x14ac:dyDescent="0.4">
      <c r="I632" s="87">
        <v>675</v>
      </c>
      <c r="J632" s="84" t="s">
        <v>1967</v>
      </c>
    </row>
    <row r="633" spans="9:10" x14ac:dyDescent="0.4">
      <c r="I633" s="87">
        <v>676</v>
      </c>
      <c r="J633" s="84" t="s">
        <v>1754</v>
      </c>
    </row>
    <row r="634" spans="9:10" x14ac:dyDescent="0.4">
      <c r="I634" s="87">
        <v>677</v>
      </c>
      <c r="J634" s="84" t="s">
        <v>1753</v>
      </c>
    </row>
    <row r="635" spans="9:10" x14ac:dyDescent="0.4">
      <c r="I635" s="87">
        <v>678</v>
      </c>
      <c r="J635" s="84" t="s">
        <v>1973</v>
      </c>
    </row>
    <row r="636" spans="9:10" x14ac:dyDescent="0.4">
      <c r="I636" s="87">
        <v>679</v>
      </c>
      <c r="J636" s="84" t="s">
        <v>1977</v>
      </c>
    </row>
    <row r="637" spans="9:10" x14ac:dyDescent="0.4">
      <c r="I637" s="87">
        <v>680</v>
      </c>
      <c r="J637" s="84" t="s">
        <v>1969</v>
      </c>
    </row>
    <row r="638" spans="9:10" x14ac:dyDescent="0.4">
      <c r="I638" s="87">
        <v>681</v>
      </c>
      <c r="J638" s="84" t="s">
        <v>1972</v>
      </c>
    </row>
    <row r="639" spans="9:10" x14ac:dyDescent="0.4">
      <c r="I639" s="87">
        <v>682</v>
      </c>
      <c r="J639" s="84" t="s">
        <v>1971</v>
      </c>
    </row>
    <row r="640" spans="9:10" x14ac:dyDescent="0.4">
      <c r="I640" s="87">
        <v>683</v>
      </c>
      <c r="J640" s="84" t="s">
        <v>1974</v>
      </c>
    </row>
    <row r="641" spans="9:10" x14ac:dyDescent="0.4">
      <c r="I641" s="87">
        <v>684</v>
      </c>
      <c r="J641" s="84" t="s">
        <v>1449</v>
      </c>
    </row>
    <row r="642" spans="9:10" x14ac:dyDescent="0.4">
      <c r="I642" s="87">
        <v>685</v>
      </c>
      <c r="J642" s="84" t="s">
        <v>1750</v>
      </c>
    </row>
    <row r="643" spans="9:10" x14ac:dyDescent="0.4">
      <c r="I643" s="87">
        <v>689</v>
      </c>
      <c r="J643" s="84" t="s">
        <v>1448</v>
      </c>
    </row>
    <row r="644" spans="9:10" x14ac:dyDescent="0.4">
      <c r="I644" s="87">
        <v>690</v>
      </c>
      <c r="J644" s="84" t="s">
        <v>1447</v>
      </c>
    </row>
    <row r="645" spans="9:10" x14ac:dyDescent="0.4">
      <c r="I645" s="87">
        <v>691</v>
      </c>
      <c r="J645" s="84" t="s">
        <v>1752</v>
      </c>
    </row>
    <row r="646" spans="9:10" x14ac:dyDescent="0.4">
      <c r="I646" s="87">
        <v>692</v>
      </c>
      <c r="J646" s="84" t="s">
        <v>1976</v>
      </c>
    </row>
    <row r="647" spans="9:10" x14ac:dyDescent="0.4">
      <c r="I647" s="87">
        <v>693</v>
      </c>
      <c r="J647" s="84" t="s">
        <v>1975</v>
      </c>
    </row>
    <row r="648" spans="9:10" x14ac:dyDescent="0.4">
      <c r="I648" s="87">
        <v>694</v>
      </c>
      <c r="J648" s="84" t="s">
        <v>1968</v>
      </c>
    </row>
    <row r="649" spans="9:10" x14ac:dyDescent="0.4">
      <c r="I649" s="87">
        <v>695</v>
      </c>
      <c r="J649" s="84" t="s">
        <v>1970</v>
      </c>
    </row>
    <row r="650" spans="9:10" x14ac:dyDescent="0.4">
      <c r="I650" s="87">
        <v>696</v>
      </c>
      <c r="J650" s="84" t="s">
        <v>1461</v>
      </c>
    </row>
    <row r="651" spans="9:10" x14ac:dyDescent="0.4">
      <c r="I651" s="87">
        <v>697</v>
      </c>
      <c r="J651" s="84" t="s">
        <v>1462</v>
      </c>
    </row>
    <row r="652" spans="9:10" x14ac:dyDescent="0.4">
      <c r="I652" s="87">
        <v>698</v>
      </c>
      <c r="J652" s="84" t="s">
        <v>1504</v>
      </c>
    </row>
    <row r="653" spans="9:10" x14ac:dyDescent="0.4">
      <c r="I653" s="87">
        <v>699</v>
      </c>
      <c r="J653" s="84" t="s">
        <v>1506</v>
      </c>
    </row>
    <row r="654" spans="9:10" x14ac:dyDescent="0.4">
      <c r="I654" s="87">
        <v>700</v>
      </c>
      <c r="J654" s="84" t="s">
        <v>1507</v>
      </c>
    </row>
    <row r="655" spans="9:10" x14ac:dyDescent="0.4">
      <c r="I655" s="87">
        <v>701</v>
      </c>
      <c r="J655" s="84" t="s">
        <v>1978</v>
      </c>
    </row>
    <row r="656" spans="9:10" x14ac:dyDescent="0.4">
      <c r="I656" s="87">
        <v>702</v>
      </c>
      <c r="J656" s="84" t="s">
        <v>1989</v>
      </c>
    </row>
    <row r="657" spans="9:10" x14ac:dyDescent="0.4">
      <c r="I657" s="87">
        <v>703</v>
      </c>
      <c r="J657" s="84" t="s">
        <v>1981</v>
      </c>
    </row>
    <row r="658" spans="9:10" x14ac:dyDescent="0.4">
      <c r="I658" s="87">
        <v>704</v>
      </c>
      <c r="J658" s="84" t="s">
        <v>4479</v>
      </c>
    </row>
    <row r="659" spans="9:10" x14ac:dyDescent="0.4">
      <c r="I659" s="87">
        <v>705</v>
      </c>
      <c r="J659" s="84" t="s">
        <v>1992</v>
      </c>
    </row>
    <row r="660" spans="9:10" x14ac:dyDescent="0.4">
      <c r="I660" s="87">
        <v>706</v>
      </c>
      <c r="J660" s="84" t="s">
        <v>1988</v>
      </c>
    </row>
    <row r="661" spans="9:10" x14ac:dyDescent="0.4">
      <c r="I661" s="87">
        <v>707</v>
      </c>
      <c r="J661" s="84" t="s">
        <v>1991</v>
      </c>
    </row>
    <row r="662" spans="9:10" x14ac:dyDescent="0.4">
      <c r="I662" s="87">
        <v>708</v>
      </c>
      <c r="J662" s="84" t="s">
        <v>1505</v>
      </c>
    </row>
    <row r="663" spans="9:10" x14ac:dyDescent="0.4">
      <c r="I663" s="87">
        <v>709</v>
      </c>
      <c r="J663" s="84" t="s">
        <v>1982</v>
      </c>
    </row>
    <row r="664" spans="9:10" x14ac:dyDescent="0.4">
      <c r="I664" s="87">
        <v>710</v>
      </c>
      <c r="J664" s="84" t="s">
        <v>1983</v>
      </c>
    </row>
    <row r="665" spans="9:10" x14ac:dyDescent="0.4">
      <c r="I665" s="87">
        <v>711</v>
      </c>
      <c r="J665" s="84" t="s">
        <v>1987</v>
      </c>
    </row>
    <row r="666" spans="9:10" x14ac:dyDescent="0.4">
      <c r="I666" s="87">
        <v>712</v>
      </c>
      <c r="J666" s="84" t="s">
        <v>1984</v>
      </c>
    </row>
    <row r="667" spans="9:10" x14ac:dyDescent="0.4">
      <c r="I667" s="87">
        <v>713</v>
      </c>
      <c r="J667" s="84" t="s">
        <v>4477</v>
      </c>
    </row>
    <row r="668" spans="9:10" x14ac:dyDescent="0.4">
      <c r="I668" s="87">
        <v>714</v>
      </c>
      <c r="J668" s="84" t="s">
        <v>4476</v>
      </c>
    </row>
    <row r="669" spans="9:10" x14ac:dyDescent="0.4">
      <c r="I669" s="87">
        <v>715</v>
      </c>
      <c r="J669" s="84" t="s">
        <v>1993</v>
      </c>
    </row>
    <row r="670" spans="9:10" x14ac:dyDescent="0.4">
      <c r="I670" s="87">
        <v>716</v>
      </c>
      <c r="J670" s="84" t="s">
        <v>1980</v>
      </c>
    </row>
    <row r="671" spans="9:10" x14ac:dyDescent="0.4">
      <c r="I671" s="87">
        <v>717</v>
      </c>
      <c r="J671" s="84" t="s">
        <v>1985</v>
      </c>
    </row>
    <row r="672" spans="9:10" x14ac:dyDescent="0.4">
      <c r="I672" s="87">
        <v>718</v>
      </c>
      <c r="J672" s="84" t="s">
        <v>1986</v>
      </c>
    </row>
    <row r="673" spans="9:10" x14ac:dyDescent="0.4">
      <c r="I673" s="87">
        <v>719</v>
      </c>
      <c r="J673" s="84" t="s">
        <v>1979</v>
      </c>
    </row>
    <row r="674" spans="9:10" x14ac:dyDescent="0.4">
      <c r="I674" s="87">
        <v>720</v>
      </c>
      <c r="J674" s="84" t="s">
        <v>1990</v>
      </c>
    </row>
    <row r="675" spans="9:10" x14ac:dyDescent="0.4">
      <c r="I675" s="87">
        <v>721</v>
      </c>
      <c r="J675" s="84" t="s">
        <v>3749</v>
      </c>
    </row>
    <row r="676" spans="9:10" x14ac:dyDescent="0.4">
      <c r="I676" s="87">
        <v>722</v>
      </c>
      <c r="J676" s="84" t="s">
        <v>3748</v>
      </c>
    </row>
    <row r="677" spans="9:10" x14ac:dyDescent="0.4">
      <c r="I677" s="87">
        <v>723</v>
      </c>
      <c r="J677" s="84" t="s">
        <v>3747</v>
      </c>
    </row>
    <row r="678" spans="9:10" x14ac:dyDescent="0.4">
      <c r="I678" s="87">
        <v>724</v>
      </c>
      <c r="J678" s="84" t="s">
        <v>1952</v>
      </c>
    </row>
    <row r="679" spans="9:10" x14ac:dyDescent="0.4">
      <c r="I679" s="87">
        <v>725</v>
      </c>
      <c r="J679" s="84" t="s">
        <v>1951</v>
      </c>
    </row>
    <row r="680" spans="9:10" x14ac:dyDescent="0.4">
      <c r="I680" s="87">
        <v>726</v>
      </c>
      <c r="J680" s="84" t="s">
        <v>1963</v>
      </c>
    </row>
    <row r="681" spans="9:10" x14ac:dyDescent="0.4">
      <c r="I681" s="87">
        <v>727</v>
      </c>
      <c r="J681" s="84" t="s">
        <v>1942</v>
      </c>
    </row>
    <row r="682" spans="9:10" x14ac:dyDescent="0.4">
      <c r="I682" s="87">
        <v>728</v>
      </c>
      <c r="J682" s="84" t="s">
        <v>1947</v>
      </c>
    </row>
    <row r="683" spans="9:10" x14ac:dyDescent="0.4">
      <c r="I683" s="87">
        <v>729</v>
      </c>
      <c r="J683" s="84" t="s">
        <v>1953</v>
      </c>
    </row>
    <row r="684" spans="9:10" x14ac:dyDescent="0.4">
      <c r="I684" s="87">
        <v>730</v>
      </c>
      <c r="J684" s="84" t="s">
        <v>1946</v>
      </c>
    </row>
    <row r="685" spans="9:10" x14ac:dyDescent="0.4">
      <c r="I685" s="87">
        <v>731</v>
      </c>
      <c r="J685" s="84" t="s">
        <v>1943</v>
      </c>
    </row>
    <row r="686" spans="9:10" x14ac:dyDescent="0.4">
      <c r="I686" s="87">
        <v>732</v>
      </c>
      <c r="J686" s="84" t="s">
        <v>5559</v>
      </c>
    </row>
    <row r="687" spans="9:10" x14ac:dyDescent="0.4">
      <c r="I687" s="87">
        <v>733</v>
      </c>
      <c r="J687" s="84" t="s">
        <v>1955</v>
      </c>
    </row>
    <row r="688" spans="9:10" x14ac:dyDescent="0.4">
      <c r="I688" s="87">
        <v>734</v>
      </c>
      <c r="J688" s="84" t="s">
        <v>1957</v>
      </c>
    </row>
    <row r="689" spans="9:10" x14ac:dyDescent="0.4">
      <c r="I689" s="87">
        <v>735</v>
      </c>
      <c r="J689" s="84" t="s">
        <v>1944</v>
      </c>
    </row>
    <row r="690" spans="9:10" x14ac:dyDescent="0.4">
      <c r="I690" s="87">
        <v>736</v>
      </c>
      <c r="J690" s="84" t="s">
        <v>1956</v>
      </c>
    </row>
    <row r="691" spans="9:10" x14ac:dyDescent="0.4">
      <c r="I691" s="87">
        <v>737</v>
      </c>
      <c r="J691" s="84" t="s">
        <v>1949</v>
      </c>
    </row>
    <row r="692" spans="9:10" x14ac:dyDescent="0.4">
      <c r="I692" s="87">
        <v>738</v>
      </c>
      <c r="J692" s="84" t="s">
        <v>1962</v>
      </c>
    </row>
    <row r="693" spans="9:10" x14ac:dyDescent="0.4">
      <c r="I693" s="87">
        <v>739</v>
      </c>
      <c r="J693" s="84" t="s">
        <v>1959</v>
      </c>
    </row>
    <row r="694" spans="9:10" x14ac:dyDescent="0.4">
      <c r="I694" s="87">
        <v>740</v>
      </c>
      <c r="J694" s="84" t="s">
        <v>1966</v>
      </c>
    </row>
    <row r="695" spans="9:10" x14ac:dyDescent="0.4">
      <c r="I695" s="87">
        <v>741</v>
      </c>
      <c r="J695" s="84" t="s">
        <v>1941</v>
      </c>
    </row>
    <row r="696" spans="9:10" x14ac:dyDescent="0.4">
      <c r="I696" s="87">
        <v>742</v>
      </c>
      <c r="J696" s="84" t="s">
        <v>1954</v>
      </c>
    </row>
    <row r="697" spans="9:10" x14ac:dyDescent="0.4">
      <c r="I697" s="87">
        <v>743</v>
      </c>
      <c r="J697" s="84" t="s">
        <v>1958</v>
      </c>
    </row>
    <row r="698" spans="9:10" x14ac:dyDescent="0.4">
      <c r="I698" s="87">
        <v>744</v>
      </c>
      <c r="J698" s="84" t="s">
        <v>1948</v>
      </c>
    </row>
    <row r="699" spans="9:10" x14ac:dyDescent="0.4">
      <c r="I699" s="87">
        <v>745</v>
      </c>
      <c r="J699" s="84" t="s">
        <v>1950</v>
      </c>
    </row>
    <row r="700" spans="9:10" x14ac:dyDescent="0.4">
      <c r="I700" s="87">
        <v>746</v>
      </c>
      <c r="J700" s="84" t="s">
        <v>1961</v>
      </c>
    </row>
    <row r="701" spans="9:10" x14ac:dyDescent="0.4">
      <c r="I701" s="87">
        <v>747</v>
      </c>
      <c r="J701" s="84" t="s">
        <v>1945</v>
      </c>
    </row>
    <row r="702" spans="9:10" x14ac:dyDescent="0.4">
      <c r="I702" s="87">
        <v>749</v>
      </c>
      <c r="J702" s="84" t="s">
        <v>1960</v>
      </c>
    </row>
    <row r="703" spans="9:10" x14ac:dyDescent="0.4">
      <c r="I703" s="87">
        <v>750</v>
      </c>
      <c r="J703" s="84" t="s">
        <v>1964</v>
      </c>
    </row>
    <row r="704" spans="9:10" x14ac:dyDescent="0.4">
      <c r="I704" s="87">
        <v>751</v>
      </c>
      <c r="J704" s="84" t="s">
        <v>1965</v>
      </c>
    </row>
    <row r="705" spans="9:10" x14ac:dyDescent="0.4">
      <c r="I705" s="87">
        <v>752</v>
      </c>
      <c r="J705" s="84" t="s">
        <v>3262</v>
      </c>
    </row>
    <row r="706" spans="9:10" x14ac:dyDescent="0.4">
      <c r="I706" s="87">
        <v>753</v>
      </c>
      <c r="J706" s="84" t="s">
        <v>3263</v>
      </c>
    </row>
    <row r="707" spans="9:10" x14ac:dyDescent="0.4">
      <c r="I707" s="87">
        <v>754</v>
      </c>
      <c r="J707" s="84" t="s">
        <v>3372</v>
      </c>
    </row>
    <row r="708" spans="9:10" x14ac:dyDescent="0.4">
      <c r="I708" s="87">
        <v>755</v>
      </c>
      <c r="J708" s="84" t="s">
        <v>3370</v>
      </c>
    </row>
    <row r="709" spans="9:10" x14ac:dyDescent="0.4">
      <c r="I709" s="87">
        <v>756</v>
      </c>
      <c r="J709" s="84" t="s">
        <v>5007</v>
      </c>
    </row>
    <row r="710" spans="9:10" x14ac:dyDescent="0.4">
      <c r="I710" s="87">
        <v>757</v>
      </c>
      <c r="J710" s="84" t="s">
        <v>3373</v>
      </c>
    </row>
    <row r="711" spans="9:10" x14ac:dyDescent="0.4">
      <c r="I711" s="87">
        <v>758</v>
      </c>
      <c r="J711" s="84" t="s">
        <v>5558</v>
      </c>
    </row>
    <row r="712" spans="9:10" x14ac:dyDescent="0.4">
      <c r="I712" s="87">
        <v>759</v>
      </c>
      <c r="J712" s="84" t="s">
        <v>3371</v>
      </c>
    </row>
    <row r="713" spans="9:10" x14ac:dyDescent="0.4">
      <c r="I713" s="87">
        <v>760</v>
      </c>
      <c r="J713" s="84" t="s">
        <v>764</v>
      </c>
    </row>
    <row r="714" spans="9:10" x14ac:dyDescent="0.4">
      <c r="I714" s="87">
        <v>761</v>
      </c>
      <c r="J714" s="84" t="s">
        <v>187</v>
      </c>
    </row>
    <row r="715" spans="9:10" x14ac:dyDescent="0.4">
      <c r="I715" s="87">
        <v>762</v>
      </c>
      <c r="J715" s="84" t="s">
        <v>188</v>
      </c>
    </row>
    <row r="716" spans="9:10" x14ac:dyDescent="0.4">
      <c r="I716" s="87">
        <v>763</v>
      </c>
      <c r="J716" s="84" t="s">
        <v>189</v>
      </c>
    </row>
    <row r="717" spans="9:10" x14ac:dyDescent="0.4">
      <c r="I717" s="87">
        <v>764</v>
      </c>
      <c r="J717" s="84" t="s">
        <v>190</v>
      </c>
    </row>
    <row r="718" spans="9:10" x14ac:dyDescent="0.4">
      <c r="I718" s="87">
        <v>765</v>
      </c>
      <c r="J718" s="84" t="s">
        <v>191</v>
      </c>
    </row>
    <row r="719" spans="9:10" x14ac:dyDescent="0.4">
      <c r="I719" s="87">
        <v>766</v>
      </c>
      <c r="J719" s="84" t="s">
        <v>192</v>
      </c>
    </row>
    <row r="720" spans="9:10" x14ac:dyDescent="0.4">
      <c r="I720" s="87">
        <v>767</v>
      </c>
      <c r="J720" s="84" t="s">
        <v>193</v>
      </c>
    </row>
    <row r="721" spans="9:10" x14ac:dyDescent="0.4">
      <c r="I721" s="87">
        <v>768</v>
      </c>
      <c r="J721" s="84" t="s">
        <v>194</v>
      </c>
    </row>
    <row r="722" spans="9:10" x14ac:dyDescent="0.4">
      <c r="I722" s="87">
        <v>769</v>
      </c>
      <c r="J722" s="84" t="s">
        <v>195</v>
      </c>
    </row>
    <row r="723" spans="9:10" x14ac:dyDescent="0.4">
      <c r="I723" s="87">
        <v>770</v>
      </c>
      <c r="J723" s="84" t="s">
        <v>274</v>
      </c>
    </row>
    <row r="724" spans="9:10" x14ac:dyDescent="0.4">
      <c r="I724" s="87">
        <v>771</v>
      </c>
      <c r="J724" s="84" t="s">
        <v>196</v>
      </c>
    </row>
    <row r="725" spans="9:10" x14ac:dyDescent="0.4">
      <c r="I725" s="87">
        <v>772</v>
      </c>
      <c r="J725" s="84" t="s">
        <v>197</v>
      </c>
    </row>
    <row r="726" spans="9:10" x14ac:dyDescent="0.4">
      <c r="I726" s="87">
        <v>773</v>
      </c>
      <c r="J726" s="84" t="s">
        <v>198</v>
      </c>
    </row>
    <row r="727" spans="9:10" x14ac:dyDescent="0.4">
      <c r="I727" s="87">
        <v>774</v>
      </c>
      <c r="J727" s="84" t="s">
        <v>199</v>
      </c>
    </row>
    <row r="728" spans="9:10" x14ac:dyDescent="0.4">
      <c r="I728" s="87">
        <v>775</v>
      </c>
      <c r="J728" s="84" t="s">
        <v>255</v>
      </c>
    </row>
    <row r="729" spans="9:10" x14ac:dyDescent="0.4">
      <c r="I729" s="87">
        <v>776</v>
      </c>
      <c r="J729" s="84" t="s">
        <v>275</v>
      </c>
    </row>
    <row r="730" spans="9:10" x14ac:dyDescent="0.4">
      <c r="I730" s="87">
        <v>777</v>
      </c>
      <c r="J730" s="84" t="s">
        <v>276</v>
      </c>
    </row>
    <row r="731" spans="9:10" x14ac:dyDescent="0.4">
      <c r="I731" s="87">
        <v>778</v>
      </c>
      <c r="J731" s="84" t="s">
        <v>277</v>
      </c>
    </row>
    <row r="732" spans="9:10" x14ac:dyDescent="0.4">
      <c r="I732" s="87">
        <v>779</v>
      </c>
      <c r="J732" s="84" t="s">
        <v>287</v>
      </c>
    </row>
    <row r="733" spans="9:10" x14ac:dyDescent="0.4">
      <c r="I733" s="87">
        <v>780</v>
      </c>
      <c r="J733" s="84" t="s">
        <v>288</v>
      </c>
    </row>
    <row r="734" spans="9:10" x14ac:dyDescent="0.4">
      <c r="I734" s="87">
        <v>781</v>
      </c>
      <c r="J734" s="84" t="s">
        <v>200</v>
      </c>
    </row>
    <row r="735" spans="9:10" x14ac:dyDescent="0.4">
      <c r="I735" s="87">
        <v>782</v>
      </c>
      <c r="J735" s="84" t="s">
        <v>201</v>
      </c>
    </row>
    <row r="736" spans="9:10" x14ac:dyDescent="0.4">
      <c r="I736" s="87">
        <v>783</v>
      </c>
      <c r="J736" s="84" t="s">
        <v>202</v>
      </c>
    </row>
    <row r="737" spans="9:10" x14ac:dyDescent="0.4">
      <c r="I737" s="87">
        <v>784</v>
      </c>
      <c r="J737" s="84" t="s">
        <v>203</v>
      </c>
    </row>
    <row r="738" spans="9:10" x14ac:dyDescent="0.4">
      <c r="I738" s="87">
        <v>785</v>
      </c>
      <c r="J738" s="84" t="s">
        <v>204</v>
      </c>
    </row>
    <row r="739" spans="9:10" x14ac:dyDescent="0.4">
      <c r="I739" s="87">
        <v>786</v>
      </c>
      <c r="J739" s="84" t="s">
        <v>205</v>
      </c>
    </row>
    <row r="740" spans="9:10" x14ac:dyDescent="0.4">
      <c r="I740" s="87">
        <v>787</v>
      </c>
      <c r="J740" s="84" t="s">
        <v>206</v>
      </c>
    </row>
    <row r="741" spans="9:10" x14ac:dyDescent="0.4">
      <c r="I741" s="87">
        <v>788</v>
      </c>
      <c r="J741" s="84" t="s">
        <v>207</v>
      </c>
    </row>
    <row r="742" spans="9:10" x14ac:dyDescent="0.4">
      <c r="I742" s="87">
        <v>789</v>
      </c>
      <c r="J742" s="84" t="s">
        <v>208</v>
      </c>
    </row>
    <row r="743" spans="9:10" x14ac:dyDescent="0.4">
      <c r="I743" s="87">
        <v>790</v>
      </c>
      <c r="J743" s="84" t="s">
        <v>209</v>
      </c>
    </row>
    <row r="744" spans="9:10" x14ac:dyDescent="0.4">
      <c r="I744" s="87">
        <v>791</v>
      </c>
      <c r="J744" s="84" t="s">
        <v>211</v>
      </c>
    </row>
    <row r="745" spans="9:10" x14ac:dyDescent="0.4">
      <c r="I745" s="87">
        <v>792</v>
      </c>
      <c r="J745" s="84" t="s">
        <v>212</v>
      </c>
    </row>
    <row r="746" spans="9:10" x14ac:dyDescent="0.4">
      <c r="I746" s="87">
        <v>793</v>
      </c>
      <c r="J746" s="84" t="s">
        <v>213</v>
      </c>
    </row>
    <row r="747" spans="9:10" x14ac:dyDescent="0.4">
      <c r="I747" s="87">
        <v>794</v>
      </c>
      <c r="J747" s="84" t="s">
        <v>214</v>
      </c>
    </row>
    <row r="748" spans="9:10" x14ac:dyDescent="0.4">
      <c r="I748" s="87">
        <v>795</v>
      </c>
      <c r="J748" s="84" t="s">
        <v>215</v>
      </c>
    </row>
    <row r="749" spans="9:10" x14ac:dyDescent="0.4">
      <c r="I749" s="87">
        <v>796</v>
      </c>
      <c r="J749" s="84" t="s">
        <v>216</v>
      </c>
    </row>
    <row r="750" spans="9:10" x14ac:dyDescent="0.4">
      <c r="I750" s="87">
        <v>797</v>
      </c>
      <c r="J750" s="84" t="s">
        <v>217</v>
      </c>
    </row>
    <row r="751" spans="9:10" x14ac:dyDescent="0.4">
      <c r="I751" s="87">
        <v>798</v>
      </c>
      <c r="J751" s="84" t="s">
        <v>218</v>
      </c>
    </row>
    <row r="752" spans="9:10" x14ac:dyDescent="0.4">
      <c r="I752" s="87">
        <v>799</v>
      </c>
      <c r="J752" s="84" t="s">
        <v>219</v>
      </c>
    </row>
    <row r="753" spans="9:10" x14ac:dyDescent="0.4">
      <c r="I753" s="87">
        <v>800</v>
      </c>
      <c r="J753" s="84" t="s">
        <v>220</v>
      </c>
    </row>
    <row r="754" spans="9:10" x14ac:dyDescent="0.4">
      <c r="I754" s="87">
        <v>801</v>
      </c>
      <c r="J754" s="84" t="s">
        <v>258</v>
      </c>
    </row>
    <row r="755" spans="9:10" x14ac:dyDescent="0.4">
      <c r="I755" s="87">
        <v>802</v>
      </c>
      <c r="J755" s="84" t="s">
        <v>259</v>
      </c>
    </row>
    <row r="756" spans="9:10" x14ac:dyDescent="0.4">
      <c r="I756" s="87">
        <v>803</v>
      </c>
      <c r="J756" s="84" t="s">
        <v>260</v>
      </c>
    </row>
    <row r="757" spans="9:10" x14ac:dyDescent="0.4">
      <c r="I757" s="87">
        <v>804</v>
      </c>
      <c r="J757" s="84" t="s">
        <v>261</v>
      </c>
    </row>
    <row r="758" spans="9:10" x14ac:dyDescent="0.4">
      <c r="I758" s="87">
        <v>805</v>
      </c>
      <c r="J758" s="84" t="s">
        <v>262</v>
      </c>
    </row>
    <row r="759" spans="9:10" x14ac:dyDescent="0.4">
      <c r="I759" s="87">
        <v>806</v>
      </c>
      <c r="J759" s="84" t="s">
        <v>263</v>
      </c>
    </row>
    <row r="760" spans="9:10" x14ac:dyDescent="0.4">
      <c r="I760" s="87">
        <v>807</v>
      </c>
      <c r="J760" s="84" t="s">
        <v>264</v>
      </c>
    </row>
    <row r="761" spans="9:10" x14ac:dyDescent="0.4">
      <c r="I761" s="87">
        <v>808</v>
      </c>
      <c r="J761" s="84" t="s">
        <v>265</v>
      </c>
    </row>
    <row r="762" spans="9:10" x14ac:dyDescent="0.4">
      <c r="I762" s="87">
        <v>809</v>
      </c>
      <c r="J762" s="84" t="s">
        <v>210</v>
      </c>
    </row>
    <row r="763" spans="9:10" x14ac:dyDescent="0.4">
      <c r="I763" s="87">
        <v>810</v>
      </c>
      <c r="J763" s="84" t="s">
        <v>273</v>
      </c>
    </row>
    <row r="764" spans="9:10" x14ac:dyDescent="0.4">
      <c r="I764" s="87">
        <v>811</v>
      </c>
      <c r="J764" s="84" t="s">
        <v>117</v>
      </c>
    </row>
    <row r="765" spans="9:10" x14ac:dyDescent="0.4">
      <c r="I765" s="87">
        <v>812</v>
      </c>
      <c r="J765" s="84" t="s">
        <v>118</v>
      </c>
    </row>
    <row r="766" spans="9:10" x14ac:dyDescent="0.4">
      <c r="I766" s="87">
        <v>813</v>
      </c>
      <c r="J766" s="84" t="s">
        <v>119</v>
      </c>
    </row>
    <row r="767" spans="9:10" x14ac:dyDescent="0.4">
      <c r="I767" s="87">
        <v>814</v>
      </c>
      <c r="J767" s="84" t="s">
        <v>120</v>
      </c>
    </row>
    <row r="768" spans="9:10" x14ac:dyDescent="0.4">
      <c r="I768" s="87">
        <v>815</v>
      </c>
      <c r="J768" s="84" t="s">
        <v>121</v>
      </c>
    </row>
    <row r="769" spans="9:10" x14ac:dyDescent="0.4">
      <c r="I769" s="87">
        <v>816</v>
      </c>
      <c r="J769" s="84" t="s">
        <v>122</v>
      </c>
    </row>
    <row r="770" spans="9:10" x14ac:dyDescent="0.4">
      <c r="I770" s="87">
        <v>817</v>
      </c>
      <c r="J770" s="84" t="s">
        <v>123</v>
      </c>
    </row>
    <row r="771" spans="9:10" x14ac:dyDescent="0.4">
      <c r="I771" s="87">
        <v>818</v>
      </c>
      <c r="J771" s="84" t="s">
        <v>124</v>
      </c>
    </row>
    <row r="772" spans="9:10" x14ac:dyDescent="0.4">
      <c r="I772" s="87">
        <v>819</v>
      </c>
      <c r="J772" s="84" t="s">
        <v>125</v>
      </c>
    </row>
    <row r="773" spans="9:10" x14ac:dyDescent="0.4">
      <c r="I773" s="87">
        <v>820</v>
      </c>
      <c r="J773" s="84" t="s">
        <v>126</v>
      </c>
    </row>
    <row r="774" spans="9:10" x14ac:dyDescent="0.4">
      <c r="I774" s="87">
        <v>821</v>
      </c>
      <c r="J774" s="84" t="s">
        <v>127</v>
      </c>
    </row>
    <row r="775" spans="9:10" x14ac:dyDescent="0.4">
      <c r="I775" s="87">
        <v>822</v>
      </c>
      <c r="J775" s="84" t="s">
        <v>184</v>
      </c>
    </row>
    <row r="776" spans="9:10" x14ac:dyDescent="0.4">
      <c r="I776" s="87">
        <v>823</v>
      </c>
      <c r="J776" s="84" t="s">
        <v>185</v>
      </c>
    </row>
    <row r="777" spans="9:10" x14ac:dyDescent="0.4">
      <c r="I777" s="87">
        <v>824</v>
      </c>
      <c r="J777" s="84" t="s">
        <v>186</v>
      </c>
    </row>
    <row r="778" spans="9:10" x14ac:dyDescent="0.4">
      <c r="I778" s="87">
        <v>825</v>
      </c>
      <c r="J778" s="84" t="s">
        <v>128</v>
      </c>
    </row>
    <row r="779" spans="9:10" x14ac:dyDescent="0.4">
      <c r="I779" s="87">
        <v>826</v>
      </c>
      <c r="J779" s="84" t="s">
        <v>256</v>
      </c>
    </row>
    <row r="780" spans="9:10" x14ac:dyDescent="0.4">
      <c r="I780" s="87">
        <v>827</v>
      </c>
      <c r="J780" s="84" t="s">
        <v>257</v>
      </c>
    </row>
    <row r="781" spans="9:10" x14ac:dyDescent="0.4">
      <c r="I781" s="87">
        <v>828</v>
      </c>
      <c r="J781" s="84" t="s">
        <v>300</v>
      </c>
    </row>
    <row r="782" spans="9:10" x14ac:dyDescent="0.4">
      <c r="I782" s="87">
        <v>829</v>
      </c>
      <c r="J782" s="84" t="s">
        <v>183</v>
      </c>
    </row>
    <row r="783" spans="9:10" x14ac:dyDescent="0.4">
      <c r="I783" s="87">
        <v>830</v>
      </c>
      <c r="J783" s="84" t="s">
        <v>301</v>
      </c>
    </row>
    <row r="784" spans="9:10" x14ac:dyDescent="0.4">
      <c r="I784" s="87">
        <v>831</v>
      </c>
      <c r="J784" s="84" t="s">
        <v>267</v>
      </c>
    </row>
    <row r="785" spans="9:10" x14ac:dyDescent="0.4">
      <c r="I785" s="87">
        <v>832</v>
      </c>
      <c r="J785" s="84" t="s">
        <v>230</v>
      </c>
    </row>
    <row r="786" spans="9:10" x14ac:dyDescent="0.4">
      <c r="I786" s="87">
        <v>833</v>
      </c>
      <c r="J786" s="84" t="s">
        <v>231</v>
      </c>
    </row>
    <row r="787" spans="9:10" x14ac:dyDescent="0.4">
      <c r="I787" s="87">
        <v>834</v>
      </c>
      <c r="J787" s="84" t="s">
        <v>232</v>
      </c>
    </row>
    <row r="788" spans="9:10" x14ac:dyDescent="0.4">
      <c r="I788" s="87">
        <v>835</v>
      </c>
      <c r="J788" s="84" t="s">
        <v>233</v>
      </c>
    </row>
    <row r="789" spans="9:10" x14ac:dyDescent="0.4">
      <c r="I789" s="87">
        <v>836</v>
      </c>
      <c r="J789" s="84" t="s">
        <v>229</v>
      </c>
    </row>
    <row r="790" spans="9:10" x14ac:dyDescent="0.4">
      <c r="I790" s="87">
        <v>837</v>
      </c>
      <c r="J790" s="84" t="s">
        <v>268</v>
      </c>
    </row>
    <row r="791" spans="9:10" x14ac:dyDescent="0.4">
      <c r="I791" s="87">
        <v>838</v>
      </c>
      <c r="J791" s="84" t="s">
        <v>269</v>
      </c>
    </row>
    <row r="792" spans="9:10" x14ac:dyDescent="0.4">
      <c r="I792" s="87">
        <v>839</v>
      </c>
      <c r="J792" s="84" t="s">
        <v>270</v>
      </c>
    </row>
    <row r="793" spans="9:10" x14ac:dyDescent="0.4">
      <c r="I793" s="87">
        <v>840</v>
      </c>
      <c r="J793" s="84" t="s">
        <v>271</v>
      </c>
    </row>
    <row r="794" spans="9:10" x14ac:dyDescent="0.4">
      <c r="I794" s="87">
        <v>841</v>
      </c>
      <c r="J794" s="84" t="s">
        <v>272</v>
      </c>
    </row>
    <row r="795" spans="9:10" x14ac:dyDescent="0.4">
      <c r="I795" s="87">
        <v>842</v>
      </c>
      <c r="J795" s="84" t="s">
        <v>289</v>
      </c>
    </row>
    <row r="796" spans="9:10" x14ac:dyDescent="0.4">
      <c r="I796" s="87">
        <v>843</v>
      </c>
      <c r="J796" s="84" t="s">
        <v>290</v>
      </c>
    </row>
    <row r="797" spans="9:10" x14ac:dyDescent="0.4">
      <c r="I797" s="87">
        <v>844</v>
      </c>
      <c r="J797" s="84" t="s">
        <v>291</v>
      </c>
    </row>
    <row r="798" spans="9:10" x14ac:dyDescent="0.4">
      <c r="I798" s="87">
        <v>845</v>
      </c>
      <c r="J798" s="84" t="s">
        <v>292</v>
      </c>
    </row>
    <row r="799" spans="9:10" x14ac:dyDescent="0.4">
      <c r="I799" s="87">
        <v>846</v>
      </c>
      <c r="J799" s="84" t="s">
        <v>293</v>
      </c>
    </row>
    <row r="800" spans="9:10" x14ac:dyDescent="0.4">
      <c r="I800" s="87">
        <v>847</v>
      </c>
      <c r="J800" s="84" t="s">
        <v>354</v>
      </c>
    </row>
    <row r="801" spans="9:10" x14ac:dyDescent="0.4">
      <c r="I801" s="87">
        <v>848</v>
      </c>
      <c r="J801" s="84" t="s">
        <v>355</v>
      </c>
    </row>
    <row r="802" spans="9:10" x14ac:dyDescent="0.4">
      <c r="I802" s="87">
        <v>849</v>
      </c>
      <c r="J802" s="84" t="s">
        <v>266</v>
      </c>
    </row>
    <row r="803" spans="9:10" x14ac:dyDescent="0.4">
      <c r="I803" s="87">
        <v>850</v>
      </c>
      <c r="J803" s="84" t="s">
        <v>294</v>
      </c>
    </row>
    <row r="804" spans="9:10" x14ac:dyDescent="0.4">
      <c r="I804" s="87">
        <v>851</v>
      </c>
      <c r="J804" s="84" t="s">
        <v>295</v>
      </c>
    </row>
    <row r="805" spans="9:10" x14ac:dyDescent="0.4">
      <c r="I805" s="87">
        <v>852</v>
      </c>
      <c r="J805" s="84" t="s">
        <v>296</v>
      </c>
    </row>
    <row r="806" spans="9:10" x14ac:dyDescent="0.4">
      <c r="I806" s="87">
        <v>853</v>
      </c>
      <c r="J806" s="84" t="s">
        <v>297</v>
      </c>
    </row>
    <row r="807" spans="9:10" x14ac:dyDescent="0.4">
      <c r="I807" s="87">
        <v>854</v>
      </c>
      <c r="J807" s="84" t="s">
        <v>298</v>
      </c>
    </row>
    <row r="808" spans="9:10" x14ac:dyDescent="0.4">
      <c r="I808" s="87">
        <v>855</v>
      </c>
      <c r="J808" s="84" t="s">
        <v>299</v>
      </c>
    </row>
    <row r="809" spans="9:10" x14ac:dyDescent="0.4">
      <c r="I809" s="87">
        <v>856</v>
      </c>
      <c r="J809" s="84" t="s">
        <v>364</v>
      </c>
    </row>
    <row r="810" spans="9:10" x14ac:dyDescent="0.4">
      <c r="I810" s="87">
        <v>857</v>
      </c>
      <c r="J810" s="84" t="s">
        <v>363</v>
      </c>
    </row>
    <row r="811" spans="9:10" x14ac:dyDescent="0.4">
      <c r="I811" s="87">
        <v>858</v>
      </c>
      <c r="J811" s="84" t="s">
        <v>366</v>
      </c>
    </row>
    <row r="812" spans="9:10" x14ac:dyDescent="0.4">
      <c r="I812" s="87">
        <v>859</v>
      </c>
      <c r="J812" s="84" t="s">
        <v>868</v>
      </c>
    </row>
    <row r="813" spans="9:10" x14ac:dyDescent="0.4">
      <c r="I813" s="87">
        <v>860</v>
      </c>
      <c r="J813" s="84" t="s">
        <v>753</v>
      </c>
    </row>
    <row r="814" spans="9:10" x14ac:dyDescent="0.4">
      <c r="I814" s="87">
        <v>861</v>
      </c>
      <c r="J814" s="84" t="s">
        <v>104</v>
      </c>
    </row>
    <row r="815" spans="9:10" x14ac:dyDescent="0.4">
      <c r="I815" s="87">
        <v>862</v>
      </c>
      <c r="J815" s="84" t="s">
        <v>105</v>
      </c>
    </row>
    <row r="816" spans="9:10" x14ac:dyDescent="0.4">
      <c r="I816" s="87">
        <v>863</v>
      </c>
      <c r="J816" s="84" t="s">
        <v>106</v>
      </c>
    </row>
    <row r="817" spans="9:10" x14ac:dyDescent="0.4">
      <c r="I817" s="87">
        <v>864</v>
      </c>
      <c r="J817" s="84" t="s">
        <v>107</v>
      </c>
    </row>
    <row r="818" spans="9:10" x14ac:dyDescent="0.4">
      <c r="I818" s="87">
        <v>865</v>
      </c>
      <c r="J818" s="84" t="s">
        <v>108</v>
      </c>
    </row>
    <row r="819" spans="9:10" x14ac:dyDescent="0.4">
      <c r="I819" s="87">
        <v>866</v>
      </c>
      <c r="J819" s="84" t="s">
        <v>109</v>
      </c>
    </row>
    <row r="820" spans="9:10" x14ac:dyDescent="0.4">
      <c r="I820" s="87">
        <v>867</v>
      </c>
      <c r="J820" s="84" t="s">
        <v>110</v>
      </c>
    </row>
    <row r="821" spans="9:10" x14ac:dyDescent="0.4">
      <c r="I821" s="87">
        <v>868</v>
      </c>
      <c r="J821" s="84" t="s">
        <v>111</v>
      </c>
    </row>
    <row r="822" spans="9:10" x14ac:dyDescent="0.4">
      <c r="I822" s="87">
        <v>869</v>
      </c>
      <c r="J822" s="84" t="s">
        <v>112</v>
      </c>
    </row>
    <row r="823" spans="9:10" x14ac:dyDescent="0.4">
      <c r="I823" s="87">
        <v>870</v>
      </c>
      <c r="J823" s="84" t="s">
        <v>113</v>
      </c>
    </row>
    <row r="824" spans="9:10" x14ac:dyDescent="0.4">
      <c r="I824" s="87">
        <v>871</v>
      </c>
      <c r="J824" s="84" t="s">
        <v>114</v>
      </c>
    </row>
    <row r="825" spans="9:10" x14ac:dyDescent="0.4">
      <c r="I825" s="87">
        <v>872</v>
      </c>
      <c r="J825" s="84" t="s">
        <v>115</v>
      </c>
    </row>
    <row r="826" spans="9:10" x14ac:dyDescent="0.4">
      <c r="I826" s="87">
        <v>873</v>
      </c>
      <c r="J826" s="84" t="s">
        <v>325</v>
      </c>
    </row>
    <row r="827" spans="9:10" x14ac:dyDescent="0.4">
      <c r="I827" s="87">
        <v>874</v>
      </c>
      <c r="J827" s="84" t="s">
        <v>324</v>
      </c>
    </row>
    <row r="828" spans="9:10" x14ac:dyDescent="0.4">
      <c r="I828" s="87">
        <v>875</v>
      </c>
      <c r="J828" s="84" t="s">
        <v>116</v>
      </c>
    </row>
    <row r="829" spans="9:10" x14ac:dyDescent="0.4">
      <c r="I829" s="87">
        <v>876</v>
      </c>
      <c r="J829" s="84" t="s">
        <v>302</v>
      </c>
    </row>
    <row r="830" spans="9:10" x14ac:dyDescent="0.4">
      <c r="I830" s="87">
        <v>877</v>
      </c>
      <c r="J830" s="84" t="s">
        <v>303</v>
      </c>
    </row>
    <row r="831" spans="9:10" x14ac:dyDescent="0.4">
      <c r="I831" s="87">
        <v>878</v>
      </c>
      <c r="J831" s="84" t="s">
        <v>304</v>
      </c>
    </row>
    <row r="832" spans="9:10" x14ac:dyDescent="0.4">
      <c r="I832" s="87">
        <v>879</v>
      </c>
      <c r="J832" s="84" t="s">
        <v>381</v>
      </c>
    </row>
    <row r="833" spans="9:10" x14ac:dyDescent="0.4">
      <c r="I833" s="87">
        <v>880</v>
      </c>
      <c r="J833" s="84" t="s">
        <v>554</v>
      </c>
    </row>
    <row r="834" spans="9:10" x14ac:dyDescent="0.4">
      <c r="I834" s="87">
        <v>881</v>
      </c>
      <c r="J834" s="84" t="s">
        <v>306</v>
      </c>
    </row>
    <row r="835" spans="9:10" x14ac:dyDescent="0.4">
      <c r="I835" s="87">
        <v>882</v>
      </c>
      <c r="J835" s="84" t="s">
        <v>92</v>
      </c>
    </row>
    <row r="836" spans="9:10" x14ac:dyDescent="0.4">
      <c r="I836" s="87">
        <v>883</v>
      </c>
      <c r="J836" s="84" t="s">
        <v>93</v>
      </c>
    </row>
    <row r="837" spans="9:10" x14ac:dyDescent="0.4">
      <c r="I837" s="87">
        <v>884</v>
      </c>
      <c r="J837" s="84" t="s">
        <v>94</v>
      </c>
    </row>
    <row r="838" spans="9:10" x14ac:dyDescent="0.4">
      <c r="I838" s="87">
        <v>885</v>
      </c>
      <c r="J838" s="84" t="s">
        <v>95</v>
      </c>
    </row>
    <row r="839" spans="9:10" x14ac:dyDescent="0.4">
      <c r="I839" s="87">
        <v>886</v>
      </c>
      <c r="J839" s="84" t="s">
        <v>96</v>
      </c>
    </row>
    <row r="840" spans="9:10" x14ac:dyDescent="0.4">
      <c r="I840" s="87">
        <v>887</v>
      </c>
      <c r="J840" s="84" t="s">
        <v>97</v>
      </c>
    </row>
    <row r="841" spans="9:10" x14ac:dyDescent="0.4">
      <c r="I841" s="87">
        <v>888</v>
      </c>
      <c r="J841" s="84" t="s">
        <v>98</v>
      </c>
    </row>
    <row r="842" spans="9:10" x14ac:dyDescent="0.4">
      <c r="I842" s="87">
        <v>889</v>
      </c>
      <c r="J842" s="84" t="s">
        <v>555</v>
      </c>
    </row>
    <row r="843" spans="9:10" x14ac:dyDescent="0.4">
      <c r="I843" s="87">
        <v>890</v>
      </c>
      <c r="J843" s="84" t="s">
        <v>91</v>
      </c>
    </row>
    <row r="844" spans="9:10" x14ac:dyDescent="0.4">
      <c r="I844" s="87">
        <v>891</v>
      </c>
      <c r="J844" s="84" t="s">
        <v>99</v>
      </c>
    </row>
    <row r="845" spans="9:10" x14ac:dyDescent="0.4">
      <c r="I845" s="87">
        <v>892</v>
      </c>
      <c r="J845" s="84" t="s">
        <v>100</v>
      </c>
    </row>
    <row r="846" spans="9:10" x14ac:dyDescent="0.4">
      <c r="I846" s="87">
        <v>893</v>
      </c>
      <c r="J846" s="84" t="s">
        <v>101</v>
      </c>
    </row>
    <row r="847" spans="9:10" x14ac:dyDescent="0.4">
      <c r="I847" s="87">
        <v>894</v>
      </c>
      <c r="J847" s="84" t="s">
        <v>102</v>
      </c>
    </row>
    <row r="848" spans="9:10" x14ac:dyDescent="0.4">
      <c r="I848" s="87">
        <v>895</v>
      </c>
      <c r="J848" s="84" t="s">
        <v>103</v>
      </c>
    </row>
    <row r="849" spans="9:10" x14ac:dyDescent="0.4">
      <c r="I849" s="87">
        <v>896</v>
      </c>
      <c r="J849" s="84" t="s">
        <v>337</v>
      </c>
    </row>
    <row r="850" spans="9:10" x14ac:dyDescent="0.4">
      <c r="I850" s="87">
        <v>897</v>
      </c>
      <c r="J850" s="84" t="s">
        <v>341</v>
      </c>
    </row>
    <row r="851" spans="9:10" x14ac:dyDescent="0.4">
      <c r="I851" s="87">
        <v>898</v>
      </c>
      <c r="J851" s="84" t="s">
        <v>339</v>
      </c>
    </row>
    <row r="852" spans="9:10" x14ac:dyDescent="0.4">
      <c r="I852" s="87">
        <v>899</v>
      </c>
      <c r="J852" s="84" t="s">
        <v>340</v>
      </c>
    </row>
    <row r="853" spans="9:10" x14ac:dyDescent="0.4">
      <c r="I853" s="87">
        <v>900</v>
      </c>
      <c r="J853" s="84" t="s">
        <v>1045</v>
      </c>
    </row>
    <row r="854" spans="9:10" x14ac:dyDescent="0.4">
      <c r="I854" s="87">
        <v>901</v>
      </c>
      <c r="J854" s="84" t="s">
        <v>315</v>
      </c>
    </row>
    <row r="855" spans="9:10" x14ac:dyDescent="0.4">
      <c r="I855" s="87">
        <v>902</v>
      </c>
      <c r="J855" s="84" t="s">
        <v>309</v>
      </c>
    </row>
    <row r="856" spans="9:10" x14ac:dyDescent="0.4">
      <c r="I856" s="87">
        <v>903</v>
      </c>
      <c r="J856" s="84" t="s">
        <v>310</v>
      </c>
    </row>
    <row r="857" spans="9:10" x14ac:dyDescent="0.4">
      <c r="I857" s="87">
        <v>904</v>
      </c>
      <c r="J857" s="84" t="s">
        <v>314</v>
      </c>
    </row>
    <row r="858" spans="9:10" x14ac:dyDescent="0.4">
      <c r="I858" s="87">
        <v>905</v>
      </c>
      <c r="J858" s="84" t="s">
        <v>313</v>
      </c>
    </row>
    <row r="859" spans="9:10" x14ac:dyDescent="0.4">
      <c r="I859" s="87">
        <v>906</v>
      </c>
      <c r="J859" s="84" t="s">
        <v>312</v>
      </c>
    </row>
    <row r="860" spans="9:10" x14ac:dyDescent="0.4">
      <c r="I860" s="87">
        <v>907</v>
      </c>
      <c r="J860" s="84" t="s">
        <v>308</v>
      </c>
    </row>
    <row r="861" spans="9:10" x14ac:dyDescent="0.4">
      <c r="I861" s="87">
        <v>910</v>
      </c>
      <c r="J861" s="84" t="s">
        <v>311</v>
      </c>
    </row>
    <row r="862" spans="9:10" x14ac:dyDescent="0.4">
      <c r="I862" s="87">
        <v>911</v>
      </c>
      <c r="J862" s="84" t="s">
        <v>336</v>
      </c>
    </row>
    <row r="863" spans="9:10" x14ac:dyDescent="0.4">
      <c r="I863" s="87">
        <v>912</v>
      </c>
      <c r="J863" s="84" t="s">
        <v>814</v>
      </c>
    </row>
    <row r="864" spans="9:10" x14ac:dyDescent="0.4">
      <c r="I864" s="87">
        <v>913</v>
      </c>
      <c r="J864" s="84" t="s">
        <v>338</v>
      </c>
    </row>
    <row r="865" spans="9:10" x14ac:dyDescent="0.4">
      <c r="I865" s="87">
        <v>914</v>
      </c>
      <c r="J865" s="84" t="s">
        <v>379</v>
      </c>
    </row>
    <row r="866" spans="9:10" x14ac:dyDescent="0.4">
      <c r="I866" s="87">
        <v>915</v>
      </c>
      <c r="J866" s="84" t="s">
        <v>319</v>
      </c>
    </row>
    <row r="867" spans="9:10" x14ac:dyDescent="0.4">
      <c r="I867" s="87">
        <v>916</v>
      </c>
      <c r="J867" s="84" t="s">
        <v>320</v>
      </c>
    </row>
    <row r="868" spans="9:10" x14ac:dyDescent="0.4">
      <c r="I868" s="87">
        <v>917</v>
      </c>
      <c r="J868" s="84" t="s">
        <v>318</v>
      </c>
    </row>
    <row r="869" spans="9:10" x14ac:dyDescent="0.4">
      <c r="I869" s="87">
        <v>918</v>
      </c>
      <c r="J869" s="84" t="s">
        <v>321</v>
      </c>
    </row>
    <row r="870" spans="9:10" x14ac:dyDescent="0.4">
      <c r="I870" s="87">
        <v>919</v>
      </c>
      <c r="J870" s="84" t="s">
        <v>551</v>
      </c>
    </row>
    <row r="871" spans="9:10" x14ac:dyDescent="0.4">
      <c r="I871" s="87">
        <v>920</v>
      </c>
      <c r="J871" s="84" t="s">
        <v>378</v>
      </c>
    </row>
    <row r="872" spans="9:10" x14ac:dyDescent="0.4">
      <c r="I872" s="87">
        <v>921</v>
      </c>
      <c r="J872" s="84" t="s">
        <v>816</v>
      </c>
    </row>
    <row r="873" spans="9:10" x14ac:dyDescent="0.4">
      <c r="I873" s="87">
        <v>922</v>
      </c>
      <c r="J873" s="84" t="s">
        <v>1046</v>
      </c>
    </row>
    <row r="874" spans="9:10" x14ac:dyDescent="0.4">
      <c r="I874" s="87">
        <v>923</v>
      </c>
      <c r="J874" s="84" t="s">
        <v>754</v>
      </c>
    </row>
    <row r="875" spans="9:10" x14ac:dyDescent="0.4">
      <c r="I875" s="87">
        <v>924</v>
      </c>
      <c r="J875" s="84" t="s">
        <v>328</v>
      </c>
    </row>
    <row r="876" spans="9:10" x14ac:dyDescent="0.4">
      <c r="I876" s="87">
        <v>925</v>
      </c>
      <c r="J876" s="84" t="s">
        <v>380</v>
      </c>
    </row>
    <row r="877" spans="9:10" x14ac:dyDescent="0.4">
      <c r="I877" s="87">
        <v>926</v>
      </c>
      <c r="J877" s="84" t="s">
        <v>331</v>
      </c>
    </row>
    <row r="878" spans="9:10" x14ac:dyDescent="0.4">
      <c r="I878" s="87">
        <v>927</v>
      </c>
      <c r="J878" s="84" t="s">
        <v>757</v>
      </c>
    </row>
    <row r="879" spans="9:10" x14ac:dyDescent="0.4">
      <c r="I879" s="87">
        <v>928</v>
      </c>
      <c r="J879" s="84" t="s">
        <v>316</v>
      </c>
    </row>
    <row r="880" spans="9:10" x14ac:dyDescent="0.4">
      <c r="I880" s="87">
        <v>929</v>
      </c>
      <c r="J880" s="84" t="s">
        <v>317</v>
      </c>
    </row>
    <row r="881" spans="9:10" x14ac:dyDescent="0.4">
      <c r="I881" s="87">
        <v>930</v>
      </c>
      <c r="J881" s="84" t="s">
        <v>758</v>
      </c>
    </row>
    <row r="882" spans="9:10" x14ac:dyDescent="0.4">
      <c r="I882" s="87">
        <v>931</v>
      </c>
      <c r="J882" s="84" t="s">
        <v>760</v>
      </c>
    </row>
    <row r="883" spans="9:10" x14ac:dyDescent="0.4">
      <c r="I883" s="87">
        <v>932</v>
      </c>
      <c r="J883" s="84" t="s">
        <v>1109</v>
      </c>
    </row>
    <row r="884" spans="9:10" x14ac:dyDescent="0.4">
      <c r="I884" s="87">
        <v>933</v>
      </c>
      <c r="J884" s="84" t="s">
        <v>334</v>
      </c>
    </row>
    <row r="885" spans="9:10" x14ac:dyDescent="0.4">
      <c r="I885" s="87">
        <v>934</v>
      </c>
      <c r="J885" s="84" t="s">
        <v>330</v>
      </c>
    </row>
    <row r="886" spans="9:10" x14ac:dyDescent="0.4">
      <c r="I886" s="87">
        <v>935</v>
      </c>
      <c r="J886" s="84" t="s">
        <v>332</v>
      </c>
    </row>
    <row r="887" spans="9:10" x14ac:dyDescent="0.4">
      <c r="I887" s="87">
        <v>936</v>
      </c>
      <c r="J887" s="84" t="s">
        <v>327</v>
      </c>
    </row>
    <row r="888" spans="9:10" x14ac:dyDescent="0.4">
      <c r="I888" s="87">
        <v>937</v>
      </c>
      <c r="J888" s="84" t="s">
        <v>326</v>
      </c>
    </row>
    <row r="889" spans="9:10" x14ac:dyDescent="0.4">
      <c r="I889" s="87">
        <v>938</v>
      </c>
      <c r="J889" s="84" t="s">
        <v>333</v>
      </c>
    </row>
    <row r="890" spans="9:10" x14ac:dyDescent="0.4">
      <c r="I890" s="87">
        <v>939</v>
      </c>
      <c r="J890" s="84" t="s">
        <v>329</v>
      </c>
    </row>
    <row r="891" spans="9:10" x14ac:dyDescent="0.4">
      <c r="I891" s="87">
        <v>940</v>
      </c>
      <c r="J891" s="84" t="s">
        <v>815</v>
      </c>
    </row>
    <row r="892" spans="9:10" x14ac:dyDescent="0.4">
      <c r="I892" s="87">
        <v>941</v>
      </c>
      <c r="J892" s="84" t="s">
        <v>871</v>
      </c>
    </row>
    <row r="893" spans="9:10" x14ac:dyDescent="0.4">
      <c r="I893" s="87">
        <v>942</v>
      </c>
      <c r="J893" s="84" t="s">
        <v>872</v>
      </c>
    </row>
    <row r="894" spans="9:10" x14ac:dyDescent="0.4">
      <c r="I894" s="87">
        <v>943</v>
      </c>
      <c r="J894" s="84" t="s">
        <v>756</v>
      </c>
    </row>
    <row r="895" spans="9:10" x14ac:dyDescent="0.4">
      <c r="I895" s="87">
        <v>944</v>
      </c>
      <c r="J895" s="84" t="s">
        <v>761</v>
      </c>
    </row>
    <row r="896" spans="9:10" x14ac:dyDescent="0.4">
      <c r="I896" s="87">
        <v>945</v>
      </c>
      <c r="J896" s="84" t="s">
        <v>763</v>
      </c>
    </row>
    <row r="897" spans="9:10" x14ac:dyDescent="0.4">
      <c r="I897" s="87">
        <v>946</v>
      </c>
      <c r="J897" s="84" t="s">
        <v>762</v>
      </c>
    </row>
    <row r="898" spans="9:10" x14ac:dyDescent="0.4">
      <c r="I898" s="87">
        <v>947</v>
      </c>
      <c r="J898" s="84" t="s">
        <v>759</v>
      </c>
    </row>
    <row r="899" spans="9:10" x14ac:dyDescent="0.4">
      <c r="I899" s="87">
        <v>948</v>
      </c>
      <c r="J899" s="84" t="s">
        <v>818</v>
      </c>
    </row>
    <row r="900" spans="9:10" x14ac:dyDescent="0.4">
      <c r="I900" s="87">
        <v>949</v>
      </c>
      <c r="J900" s="84" t="s">
        <v>869</v>
      </c>
    </row>
    <row r="901" spans="9:10" x14ac:dyDescent="0.4">
      <c r="I901" s="87">
        <v>950</v>
      </c>
      <c r="J901" s="84" t="s">
        <v>870</v>
      </c>
    </row>
    <row r="902" spans="9:10" x14ac:dyDescent="0.4">
      <c r="I902" s="87">
        <v>951</v>
      </c>
      <c r="J902" s="84" t="s">
        <v>1099</v>
      </c>
    </row>
    <row r="903" spans="9:10" x14ac:dyDescent="0.4">
      <c r="I903" s="87">
        <v>952</v>
      </c>
      <c r="J903" s="84" t="s">
        <v>817</v>
      </c>
    </row>
    <row r="904" spans="9:10" x14ac:dyDescent="0.4">
      <c r="I904" s="87">
        <v>953</v>
      </c>
      <c r="J904" s="84" t="s">
        <v>1012</v>
      </c>
    </row>
    <row r="905" spans="9:10" x14ac:dyDescent="0.4">
      <c r="I905" s="87">
        <v>954</v>
      </c>
      <c r="J905" s="84" t="s">
        <v>820</v>
      </c>
    </row>
    <row r="906" spans="9:10" x14ac:dyDescent="0.4">
      <c r="I906" s="87">
        <v>955</v>
      </c>
      <c r="J906" s="84" t="s">
        <v>821</v>
      </c>
    </row>
    <row r="907" spans="9:10" x14ac:dyDescent="0.4">
      <c r="I907" s="87">
        <v>956</v>
      </c>
      <c r="J907" s="84" t="s">
        <v>819</v>
      </c>
    </row>
    <row r="908" spans="9:10" x14ac:dyDescent="0.4">
      <c r="I908" s="87">
        <v>957</v>
      </c>
      <c r="J908" s="84" t="s">
        <v>822</v>
      </c>
    </row>
    <row r="909" spans="9:10" x14ac:dyDescent="0.4">
      <c r="I909" s="87">
        <v>958</v>
      </c>
      <c r="J909" s="84" t="s">
        <v>823</v>
      </c>
    </row>
    <row r="910" spans="9:10" x14ac:dyDescent="0.4">
      <c r="I910" s="87">
        <v>959</v>
      </c>
      <c r="J910" s="84" t="s">
        <v>1118</v>
      </c>
    </row>
    <row r="911" spans="9:10" x14ac:dyDescent="0.4">
      <c r="I911" s="87">
        <v>960</v>
      </c>
      <c r="J911" s="84" t="s">
        <v>1152</v>
      </c>
    </row>
    <row r="912" spans="9:10" x14ac:dyDescent="0.4">
      <c r="I912" s="87">
        <v>961</v>
      </c>
      <c r="J912" s="84" t="s">
        <v>4575</v>
      </c>
    </row>
    <row r="913" spans="9:10" x14ac:dyDescent="0.4">
      <c r="I913" s="87">
        <v>962</v>
      </c>
      <c r="J913" s="84" t="s">
        <v>4619</v>
      </c>
    </row>
    <row r="914" spans="9:10" x14ac:dyDescent="0.4">
      <c r="I914" s="87">
        <v>963</v>
      </c>
      <c r="J914" s="84" t="s">
        <v>4561</v>
      </c>
    </row>
    <row r="915" spans="9:10" x14ac:dyDescent="0.4">
      <c r="I915" s="87">
        <v>964</v>
      </c>
      <c r="J915" s="84" t="s">
        <v>4585</v>
      </c>
    </row>
    <row r="916" spans="9:10" x14ac:dyDescent="0.4">
      <c r="I916" s="87">
        <v>965</v>
      </c>
      <c r="J916" s="84" t="s">
        <v>4568</v>
      </c>
    </row>
    <row r="917" spans="9:10" x14ac:dyDescent="0.4">
      <c r="I917" s="87">
        <v>966</v>
      </c>
      <c r="J917" s="84" t="s">
        <v>4623</v>
      </c>
    </row>
    <row r="918" spans="9:10" x14ac:dyDescent="0.4">
      <c r="I918" s="87">
        <v>967</v>
      </c>
      <c r="J918" s="84" t="s">
        <v>4625</v>
      </c>
    </row>
    <row r="919" spans="9:10" x14ac:dyDescent="0.4">
      <c r="I919" s="87">
        <v>968</v>
      </c>
      <c r="J919" s="84" t="s">
        <v>4621</v>
      </c>
    </row>
    <row r="920" spans="9:10" x14ac:dyDescent="0.4">
      <c r="I920" s="87">
        <v>969</v>
      </c>
      <c r="J920" s="84" t="s">
        <v>4564</v>
      </c>
    </row>
    <row r="921" spans="9:10" x14ac:dyDescent="0.4">
      <c r="I921" s="87">
        <v>970</v>
      </c>
      <c r="J921" s="84" t="s">
        <v>4577</v>
      </c>
    </row>
    <row r="922" spans="9:10" x14ac:dyDescent="0.4">
      <c r="I922" s="87">
        <v>971</v>
      </c>
      <c r="J922" s="84" t="s">
        <v>4580</v>
      </c>
    </row>
    <row r="923" spans="9:10" x14ac:dyDescent="0.4">
      <c r="I923" s="87">
        <v>972</v>
      </c>
      <c r="J923" s="84" t="s">
        <v>4578</v>
      </c>
    </row>
    <row r="924" spans="9:10" x14ac:dyDescent="0.4">
      <c r="I924" s="87">
        <v>973</v>
      </c>
      <c r="J924" s="84" t="s">
        <v>4582</v>
      </c>
    </row>
    <row r="925" spans="9:10" x14ac:dyDescent="0.4">
      <c r="I925" s="87">
        <v>974</v>
      </c>
      <c r="J925" s="84" t="s">
        <v>4579</v>
      </c>
    </row>
    <row r="926" spans="9:10" x14ac:dyDescent="0.4">
      <c r="I926" s="87">
        <v>975</v>
      </c>
      <c r="J926" s="84" t="s">
        <v>4581</v>
      </c>
    </row>
    <row r="927" spans="9:10" x14ac:dyDescent="0.4">
      <c r="I927" s="87">
        <v>976</v>
      </c>
      <c r="J927" s="84" t="s">
        <v>4563</v>
      </c>
    </row>
    <row r="928" spans="9:10" x14ac:dyDescent="0.4">
      <c r="I928" s="87">
        <v>979</v>
      </c>
      <c r="J928" s="84" t="s">
        <v>4618</v>
      </c>
    </row>
    <row r="929" spans="9:10" x14ac:dyDescent="0.4">
      <c r="I929" s="87">
        <v>980</v>
      </c>
      <c r="J929" s="84" t="s">
        <v>4569</v>
      </c>
    </row>
    <row r="930" spans="9:10" x14ac:dyDescent="0.4">
      <c r="I930" s="87">
        <v>981</v>
      </c>
      <c r="J930" s="84" t="s">
        <v>4595</v>
      </c>
    </row>
    <row r="931" spans="9:10" x14ac:dyDescent="0.4">
      <c r="I931" s="87">
        <v>982</v>
      </c>
      <c r="J931" s="84" t="s">
        <v>4590</v>
      </c>
    </row>
    <row r="932" spans="9:10" x14ac:dyDescent="0.4">
      <c r="I932" s="87">
        <v>983</v>
      </c>
      <c r="J932" s="84" t="s">
        <v>4592</v>
      </c>
    </row>
    <row r="933" spans="9:10" x14ac:dyDescent="0.4">
      <c r="I933" s="87">
        <v>984</v>
      </c>
      <c r="J933" s="84" t="s">
        <v>4574</v>
      </c>
    </row>
    <row r="934" spans="9:10" x14ac:dyDescent="0.4">
      <c r="I934" s="87">
        <v>985</v>
      </c>
      <c r="J934" s="84" t="s">
        <v>4566</v>
      </c>
    </row>
    <row r="935" spans="9:10" x14ac:dyDescent="0.4">
      <c r="I935" s="87">
        <v>986</v>
      </c>
      <c r="J935" s="84" t="s">
        <v>4620</v>
      </c>
    </row>
    <row r="936" spans="9:10" x14ac:dyDescent="0.4">
      <c r="I936" s="87">
        <v>987</v>
      </c>
      <c r="J936" s="84" t="s">
        <v>4616</v>
      </c>
    </row>
    <row r="937" spans="9:10" x14ac:dyDescent="0.4">
      <c r="I937" s="87">
        <v>988</v>
      </c>
      <c r="J937" s="84" t="s">
        <v>4622</v>
      </c>
    </row>
    <row r="938" spans="9:10" x14ac:dyDescent="0.4">
      <c r="I938" s="87">
        <v>989</v>
      </c>
      <c r="J938" s="84" t="s">
        <v>4560</v>
      </c>
    </row>
    <row r="939" spans="9:10" x14ac:dyDescent="0.4">
      <c r="I939" s="87">
        <v>990</v>
      </c>
      <c r="J939" s="84" t="s">
        <v>4591</v>
      </c>
    </row>
    <row r="940" spans="9:10" x14ac:dyDescent="0.4">
      <c r="I940" s="87">
        <v>991</v>
      </c>
      <c r="J940" s="84" t="s">
        <v>4593</v>
      </c>
    </row>
    <row r="941" spans="9:10" x14ac:dyDescent="0.4">
      <c r="I941" s="87">
        <v>992</v>
      </c>
      <c r="J941" s="84" t="s">
        <v>4594</v>
      </c>
    </row>
    <row r="942" spans="9:10" x14ac:dyDescent="0.4">
      <c r="I942" s="87">
        <v>993</v>
      </c>
      <c r="J942" s="84" t="s">
        <v>4570</v>
      </c>
    </row>
    <row r="943" spans="9:10" x14ac:dyDescent="0.4">
      <c r="I943" s="87">
        <v>994</v>
      </c>
      <c r="J943" s="84" t="s">
        <v>4584</v>
      </c>
    </row>
    <row r="944" spans="9:10" x14ac:dyDescent="0.4">
      <c r="I944" s="87">
        <v>995</v>
      </c>
      <c r="J944" s="84" t="s">
        <v>4573</v>
      </c>
    </row>
    <row r="945" spans="9:10" x14ac:dyDescent="0.4">
      <c r="I945" s="87">
        <v>996</v>
      </c>
      <c r="J945" s="84" t="s">
        <v>4589</v>
      </c>
    </row>
    <row r="946" spans="9:10" x14ac:dyDescent="0.4">
      <c r="I946" s="87">
        <v>997</v>
      </c>
      <c r="J946" s="84" t="s">
        <v>4565</v>
      </c>
    </row>
    <row r="947" spans="9:10" x14ac:dyDescent="0.4">
      <c r="I947" s="87">
        <v>998</v>
      </c>
      <c r="J947" s="84" t="s">
        <v>4567</v>
      </c>
    </row>
    <row r="948" spans="9:10" x14ac:dyDescent="0.4">
      <c r="I948" s="87">
        <v>999</v>
      </c>
      <c r="J948" s="84" t="s">
        <v>4624</v>
      </c>
    </row>
    <row r="949" spans="9:10" x14ac:dyDescent="0.4">
      <c r="I949" s="88"/>
      <c r="J949" s="84" t="s">
        <v>4583</v>
      </c>
    </row>
    <row r="950" spans="9:10" x14ac:dyDescent="0.4">
      <c r="I950" s="88"/>
      <c r="J950" s="84" t="s">
        <v>4576</v>
      </c>
    </row>
    <row r="951" spans="9:10" x14ac:dyDescent="0.4">
      <c r="I951" s="88"/>
      <c r="J951" s="84" t="s">
        <v>4562</v>
      </c>
    </row>
    <row r="952" spans="9:10" x14ac:dyDescent="0.4">
      <c r="I952" s="88"/>
      <c r="J952" s="84" t="s">
        <v>4559</v>
      </c>
    </row>
    <row r="953" spans="9:10" x14ac:dyDescent="0.4">
      <c r="I953" s="88"/>
      <c r="J953" s="84" t="s">
        <v>4572</v>
      </c>
    </row>
    <row r="954" spans="9:10" x14ac:dyDescent="0.4">
      <c r="I954" s="88"/>
      <c r="J954" s="84" t="s">
        <v>4571</v>
      </c>
    </row>
    <row r="955" spans="9:10" x14ac:dyDescent="0.4">
      <c r="I955" s="88"/>
      <c r="J955" s="84" t="s">
        <v>4588</v>
      </c>
    </row>
    <row r="956" spans="9:10" x14ac:dyDescent="0.4">
      <c r="I956" s="88"/>
      <c r="J956" s="84" t="s">
        <v>4596</v>
      </c>
    </row>
    <row r="957" spans="9:10" x14ac:dyDescent="0.4">
      <c r="I957" s="88"/>
      <c r="J957" s="84" t="s">
        <v>4587</v>
      </c>
    </row>
    <row r="958" spans="9:10" x14ac:dyDescent="0.4">
      <c r="I958" s="88"/>
      <c r="J958" s="84" t="s">
        <v>4586</v>
      </c>
    </row>
    <row r="959" spans="9:10" x14ac:dyDescent="0.4">
      <c r="I959" s="88"/>
      <c r="J959" s="84" t="s">
        <v>4617</v>
      </c>
    </row>
    <row r="960" spans="9:10" x14ac:dyDescent="0.4">
      <c r="I960" s="88"/>
      <c r="J960" s="84" t="s">
        <v>4627</v>
      </c>
    </row>
    <row r="961" spans="9:10" x14ac:dyDescent="0.4">
      <c r="I961" s="88"/>
      <c r="J961" s="84" t="s">
        <v>4626</v>
      </c>
    </row>
    <row r="962" spans="9:10" x14ac:dyDescent="0.4">
      <c r="I962" s="88"/>
      <c r="J962" s="84" t="s">
        <v>4631</v>
      </c>
    </row>
    <row r="963" spans="9:10" x14ac:dyDescent="0.4">
      <c r="I963" s="88"/>
      <c r="J963" s="84" t="s">
        <v>4628</v>
      </c>
    </row>
    <row r="964" spans="9:10" x14ac:dyDescent="0.4">
      <c r="I964" s="88"/>
      <c r="J964" s="84" t="s">
        <v>4629</v>
      </c>
    </row>
    <row r="965" spans="9:10" x14ac:dyDescent="0.4">
      <c r="I965" s="88"/>
      <c r="J965" s="84" t="s">
        <v>4630</v>
      </c>
    </row>
    <row r="966" spans="9:10" x14ac:dyDescent="0.4">
      <c r="I966" s="88"/>
      <c r="J966" s="84" t="s">
        <v>695</v>
      </c>
    </row>
    <row r="967" spans="9:10" x14ac:dyDescent="0.4">
      <c r="I967" s="88"/>
      <c r="J967" s="84" t="s">
        <v>696</v>
      </c>
    </row>
    <row r="968" spans="9:10" x14ac:dyDescent="0.4">
      <c r="I968" s="88"/>
      <c r="J968" s="84" t="s">
        <v>720</v>
      </c>
    </row>
    <row r="969" spans="9:10" x14ac:dyDescent="0.4">
      <c r="I969" s="88"/>
      <c r="J969" s="84" t="s">
        <v>716</v>
      </c>
    </row>
    <row r="970" spans="9:10" x14ac:dyDescent="0.4">
      <c r="I970" s="88"/>
      <c r="J970" s="84" t="s">
        <v>697</v>
      </c>
    </row>
    <row r="971" spans="9:10" x14ac:dyDescent="0.4">
      <c r="I971" s="88"/>
      <c r="J971" s="84" t="s">
        <v>706</v>
      </c>
    </row>
    <row r="972" spans="9:10" x14ac:dyDescent="0.4">
      <c r="I972" s="88"/>
      <c r="J972" s="84" t="s">
        <v>719</v>
      </c>
    </row>
    <row r="973" spans="9:10" x14ac:dyDescent="0.4">
      <c r="I973" s="88"/>
      <c r="J973" s="84" t="s">
        <v>718</v>
      </c>
    </row>
    <row r="974" spans="9:10" x14ac:dyDescent="0.4">
      <c r="I974" s="88"/>
      <c r="J974" s="84" t="s">
        <v>717</v>
      </c>
    </row>
    <row r="975" spans="9:10" x14ac:dyDescent="0.4">
      <c r="I975" s="88"/>
      <c r="J975" s="84" t="s">
        <v>2711</v>
      </c>
    </row>
    <row r="976" spans="9:10" x14ac:dyDescent="0.4">
      <c r="I976" s="88"/>
      <c r="J976" s="84" t="s">
        <v>3953</v>
      </c>
    </row>
    <row r="977" spans="9:10" x14ac:dyDescent="0.4">
      <c r="I977" s="88"/>
      <c r="J977" s="84" t="s">
        <v>703</v>
      </c>
    </row>
    <row r="978" spans="9:10" x14ac:dyDescent="0.4">
      <c r="I978" s="88"/>
      <c r="J978" s="84" t="s">
        <v>700</v>
      </c>
    </row>
    <row r="979" spans="9:10" x14ac:dyDescent="0.4">
      <c r="I979" s="88"/>
      <c r="J979" s="84" t="s">
        <v>701</v>
      </c>
    </row>
    <row r="980" spans="9:10" x14ac:dyDescent="0.4">
      <c r="I980" s="88"/>
      <c r="J980" s="84" t="s">
        <v>702</v>
      </c>
    </row>
    <row r="981" spans="9:10" x14ac:dyDescent="0.4">
      <c r="I981" s="88"/>
      <c r="J981" s="84" t="s">
        <v>698</v>
      </c>
    </row>
    <row r="982" spans="9:10" x14ac:dyDescent="0.4">
      <c r="I982" s="88"/>
      <c r="J982" s="84" t="s">
        <v>699</v>
      </c>
    </row>
    <row r="983" spans="9:10" x14ac:dyDescent="0.4">
      <c r="I983" s="88"/>
      <c r="J983" s="84" t="s">
        <v>781</v>
      </c>
    </row>
    <row r="984" spans="9:10" x14ac:dyDescent="0.4">
      <c r="I984" s="88"/>
      <c r="J984" s="84" t="s">
        <v>771</v>
      </c>
    </row>
    <row r="985" spans="9:10" x14ac:dyDescent="0.4">
      <c r="I985" s="88"/>
      <c r="J985" s="84" t="s">
        <v>3620</v>
      </c>
    </row>
    <row r="986" spans="9:10" x14ac:dyDescent="0.4">
      <c r="I986" s="88"/>
      <c r="J986" s="84" t="s">
        <v>5057</v>
      </c>
    </row>
    <row r="987" spans="9:10" x14ac:dyDescent="0.4">
      <c r="I987" s="88"/>
      <c r="J987" s="84" t="s">
        <v>704</v>
      </c>
    </row>
    <row r="988" spans="9:10" x14ac:dyDescent="0.4">
      <c r="I988" s="88"/>
      <c r="J988" s="84" t="s">
        <v>705</v>
      </c>
    </row>
    <row r="989" spans="9:10" x14ac:dyDescent="0.4">
      <c r="I989" s="88"/>
      <c r="J989" s="84" t="s">
        <v>714</v>
      </c>
    </row>
    <row r="990" spans="9:10" x14ac:dyDescent="0.4">
      <c r="I990" s="88"/>
      <c r="J990" s="84" t="s">
        <v>721</v>
      </c>
    </row>
    <row r="991" spans="9:10" x14ac:dyDescent="0.4">
      <c r="I991" s="88"/>
      <c r="J991" s="84" t="s">
        <v>722</v>
      </c>
    </row>
    <row r="992" spans="9:10" x14ac:dyDescent="0.4">
      <c r="I992" s="88"/>
      <c r="J992" s="84" t="s">
        <v>723</v>
      </c>
    </row>
    <row r="993" spans="9:10" x14ac:dyDescent="0.4">
      <c r="I993" s="88"/>
      <c r="J993" s="84" t="s">
        <v>715</v>
      </c>
    </row>
    <row r="994" spans="9:10" x14ac:dyDescent="0.4">
      <c r="I994" s="88"/>
      <c r="J994" s="84" t="s">
        <v>765</v>
      </c>
    </row>
    <row r="995" spans="9:10" x14ac:dyDescent="0.4">
      <c r="I995" s="88"/>
      <c r="J995" s="84" t="s">
        <v>3351</v>
      </c>
    </row>
    <row r="996" spans="9:10" x14ac:dyDescent="0.4">
      <c r="I996" s="88"/>
      <c r="J996" s="84" t="s">
        <v>3350</v>
      </c>
    </row>
    <row r="997" spans="9:10" x14ac:dyDescent="0.4">
      <c r="I997" s="88"/>
      <c r="J997" s="84" t="s">
        <v>711</v>
      </c>
    </row>
    <row r="998" spans="9:10" x14ac:dyDescent="0.4">
      <c r="I998" s="88"/>
      <c r="J998" s="84" t="s">
        <v>708</v>
      </c>
    </row>
    <row r="999" spans="9:10" x14ac:dyDescent="0.4">
      <c r="I999" s="88"/>
      <c r="J999" s="84" t="s">
        <v>713</v>
      </c>
    </row>
    <row r="1000" spans="9:10" x14ac:dyDescent="0.4">
      <c r="I1000" s="88"/>
      <c r="J1000" s="84" t="s">
        <v>710</v>
      </c>
    </row>
    <row r="1001" spans="9:10" x14ac:dyDescent="0.4">
      <c r="I1001" s="88"/>
      <c r="J1001" s="84" t="s">
        <v>707</v>
      </c>
    </row>
    <row r="1002" spans="9:10" x14ac:dyDescent="0.4">
      <c r="I1002" s="88"/>
      <c r="J1002" s="84" t="s">
        <v>709</v>
      </c>
    </row>
    <row r="1003" spans="9:10" x14ac:dyDescent="0.4">
      <c r="I1003" s="88"/>
      <c r="J1003" s="84" t="s">
        <v>712</v>
      </c>
    </row>
    <row r="1004" spans="9:10" x14ac:dyDescent="0.4">
      <c r="I1004" s="88"/>
      <c r="J1004" s="84" t="s">
        <v>1030</v>
      </c>
    </row>
    <row r="1005" spans="9:10" x14ac:dyDescent="0.4">
      <c r="I1005" s="88"/>
      <c r="J1005" s="84" t="s">
        <v>3352</v>
      </c>
    </row>
    <row r="1006" spans="9:10" x14ac:dyDescent="0.4">
      <c r="I1006" s="88"/>
      <c r="J1006" s="84" t="s">
        <v>3353</v>
      </c>
    </row>
    <row r="1007" spans="9:10" x14ac:dyDescent="0.4">
      <c r="I1007" s="88"/>
      <c r="J1007" s="84" t="s">
        <v>773</v>
      </c>
    </row>
    <row r="1008" spans="9:10" x14ac:dyDescent="0.4">
      <c r="I1008" s="88"/>
      <c r="J1008" s="84" t="s">
        <v>766</v>
      </c>
    </row>
    <row r="1009" spans="9:10" x14ac:dyDescent="0.4">
      <c r="I1009" s="88"/>
      <c r="J1009" s="84" t="s">
        <v>779</v>
      </c>
    </row>
    <row r="1010" spans="9:10" x14ac:dyDescent="0.4">
      <c r="I1010" s="88"/>
      <c r="J1010" s="84" t="s">
        <v>777</v>
      </c>
    </row>
    <row r="1011" spans="9:10" x14ac:dyDescent="0.4">
      <c r="I1011" s="88"/>
      <c r="J1011" s="84" t="s">
        <v>780</v>
      </c>
    </row>
    <row r="1012" spans="9:10" x14ac:dyDescent="0.4">
      <c r="I1012" s="88"/>
      <c r="J1012" s="84" t="s">
        <v>774</v>
      </c>
    </row>
    <row r="1013" spans="9:10" x14ac:dyDescent="0.4">
      <c r="I1013" s="88"/>
      <c r="J1013" s="84" t="s">
        <v>775</v>
      </c>
    </row>
    <row r="1014" spans="9:10" x14ac:dyDescent="0.4">
      <c r="I1014" s="88"/>
      <c r="J1014" s="84" t="s">
        <v>772</v>
      </c>
    </row>
    <row r="1015" spans="9:10" x14ac:dyDescent="0.4">
      <c r="I1015" s="88"/>
      <c r="J1015" s="84" t="s">
        <v>1042</v>
      </c>
    </row>
    <row r="1016" spans="9:10" x14ac:dyDescent="0.4">
      <c r="I1016" s="88"/>
      <c r="J1016" s="84" t="s">
        <v>3954</v>
      </c>
    </row>
    <row r="1017" spans="9:10" x14ac:dyDescent="0.4">
      <c r="I1017" s="88"/>
      <c r="J1017" s="84" t="s">
        <v>782</v>
      </c>
    </row>
    <row r="1018" spans="9:10" x14ac:dyDescent="0.4">
      <c r="I1018" s="88"/>
      <c r="J1018" s="84" t="s">
        <v>768</v>
      </c>
    </row>
    <row r="1019" spans="9:10" x14ac:dyDescent="0.4">
      <c r="I1019" s="88"/>
      <c r="J1019" s="84" t="s">
        <v>767</v>
      </c>
    </row>
    <row r="1020" spans="9:10" x14ac:dyDescent="0.4">
      <c r="I1020" s="88"/>
      <c r="J1020" s="84" t="s">
        <v>776</v>
      </c>
    </row>
    <row r="1021" spans="9:10" x14ac:dyDescent="0.4">
      <c r="I1021" s="88"/>
      <c r="J1021" s="84" t="s">
        <v>769</v>
      </c>
    </row>
    <row r="1022" spans="9:10" x14ac:dyDescent="0.4">
      <c r="I1022" s="88"/>
      <c r="J1022" s="84" t="s">
        <v>770</v>
      </c>
    </row>
    <row r="1023" spans="9:10" x14ac:dyDescent="0.4">
      <c r="I1023" s="88"/>
      <c r="J1023" s="84" t="s">
        <v>1025</v>
      </c>
    </row>
    <row r="1024" spans="9:10" x14ac:dyDescent="0.4">
      <c r="I1024" s="88"/>
      <c r="J1024" s="84" t="s">
        <v>1026</v>
      </c>
    </row>
    <row r="1025" spans="9:10" x14ac:dyDescent="0.4">
      <c r="I1025" s="88"/>
      <c r="J1025" s="84" t="s">
        <v>1028</v>
      </c>
    </row>
    <row r="1026" spans="9:10" x14ac:dyDescent="0.4">
      <c r="I1026" s="88"/>
      <c r="J1026" s="84" t="s">
        <v>2710</v>
      </c>
    </row>
    <row r="1027" spans="9:10" x14ac:dyDescent="0.4">
      <c r="I1027" s="88"/>
      <c r="J1027" s="84" t="s">
        <v>382</v>
      </c>
    </row>
    <row r="1028" spans="9:10" x14ac:dyDescent="0.4">
      <c r="I1028" s="88"/>
      <c r="J1028" s="84" t="s">
        <v>386</v>
      </c>
    </row>
    <row r="1029" spans="9:10" x14ac:dyDescent="0.4">
      <c r="I1029" s="88"/>
      <c r="J1029" s="84" t="s">
        <v>385</v>
      </c>
    </row>
    <row r="1030" spans="9:10" x14ac:dyDescent="0.4">
      <c r="I1030" s="88"/>
      <c r="J1030" s="84" t="s">
        <v>384</v>
      </c>
    </row>
    <row r="1031" spans="9:10" x14ac:dyDescent="0.4">
      <c r="I1031" s="88"/>
      <c r="J1031" s="84" t="s">
        <v>778</v>
      </c>
    </row>
    <row r="1032" spans="9:10" x14ac:dyDescent="0.4">
      <c r="I1032" s="88"/>
      <c r="J1032" s="84" t="s">
        <v>387</v>
      </c>
    </row>
    <row r="1033" spans="9:10" x14ac:dyDescent="0.4">
      <c r="I1033" s="88"/>
      <c r="J1033" s="84" t="s">
        <v>383</v>
      </c>
    </row>
    <row r="1034" spans="9:10" x14ac:dyDescent="0.4">
      <c r="I1034" s="88"/>
      <c r="J1034" s="84" t="s">
        <v>1024</v>
      </c>
    </row>
    <row r="1035" spans="9:10" x14ac:dyDescent="0.4">
      <c r="I1035" s="88"/>
      <c r="J1035" s="84" t="s">
        <v>2712</v>
      </c>
    </row>
    <row r="1036" spans="9:10" x14ac:dyDescent="0.4">
      <c r="I1036" s="88"/>
      <c r="J1036" s="84" t="s">
        <v>3955</v>
      </c>
    </row>
    <row r="1037" spans="9:10" x14ac:dyDescent="0.4">
      <c r="I1037" s="88"/>
      <c r="J1037" s="84" t="s">
        <v>1043</v>
      </c>
    </row>
    <row r="1038" spans="9:10" x14ac:dyDescent="0.4">
      <c r="I1038" s="88"/>
      <c r="J1038" s="84" t="s">
        <v>3264</v>
      </c>
    </row>
    <row r="1039" spans="9:10" x14ac:dyDescent="0.4">
      <c r="I1039" s="88"/>
      <c r="J1039" s="84" t="s">
        <v>1022</v>
      </c>
    </row>
    <row r="1040" spans="9:10" x14ac:dyDescent="0.4">
      <c r="I1040" s="88"/>
      <c r="J1040" s="84" t="s">
        <v>1023</v>
      </c>
    </row>
    <row r="1041" spans="9:10" x14ac:dyDescent="0.4">
      <c r="I1041" s="88"/>
      <c r="J1041" s="84" t="s">
        <v>1021</v>
      </c>
    </row>
    <row r="1042" spans="9:10" x14ac:dyDescent="0.4">
      <c r="I1042" s="88"/>
      <c r="J1042" s="84" t="s">
        <v>1037</v>
      </c>
    </row>
    <row r="1043" spans="9:10" x14ac:dyDescent="0.4">
      <c r="I1043" s="88"/>
      <c r="J1043" s="84" t="s">
        <v>1039</v>
      </c>
    </row>
    <row r="1044" spans="9:10" x14ac:dyDescent="0.4">
      <c r="I1044" s="88"/>
      <c r="J1044" s="84" t="s">
        <v>1040</v>
      </c>
    </row>
    <row r="1045" spans="9:10" x14ac:dyDescent="0.4">
      <c r="I1045" s="88"/>
      <c r="J1045" s="84" t="s">
        <v>3665</v>
      </c>
    </row>
    <row r="1046" spans="9:10" x14ac:dyDescent="0.4">
      <c r="I1046" s="88"/>
      <c r="J1046" s="84" t="s">
        <v>1036</v>
      </c>
    </row>
    <row r="1047" spans="9:10" x14ac:dyDescent="0.4">
      <c r="I1047" s="88"/>
      <c r="J1047" s="84" t="s">
        <v>3210</v>
      </c>
    </row>
    <row r="1048" spans="9:10" x14ac:dyDescent="0.4">
      <c r="I1048" s="88"/>
      <c r="J1048" s="84" t="s">
        <v>1038</v>
      </c>
    </row>
    <row r="1049" spans="9:10" x14ac:dyDescent="0.4">
      <c r="I1049" s="88"/>
      <c r="J1049" s="84" t="s">
        <v>1017</v>
      </c>
    </row>
    <row r="1050" spans="9:10" x14ac:dyDescent="0.4">
      <c r="I1050" s="88"/>
      <c r="J1050" s="84" t="s">
        <v>1016</v>
      </c>
    </row>
    <row r="1051" spans="9:10" x14ac:dyDescent="0.4">
      <c r="I1051" s="88"/>
      <c r="J1051" s="84" t="s">
        <v>1018</v>
      </c>
    </row>
    <row r="1052" spans="9:10" x14ac:dyDescent="0.4">
      <c r="I1052" s="88"/>
      <c r="J1052" s="84" t="s">
        <v>1020</v>
      </c>
    </row>
    <row r="1053" spans="9:10" x14ac:dyDescent="0.4">
      <c r="I1053" s="88"/>
      <c r="J1053" s="84" t="s">
        <v>1019</v>
      </c>
    </row>
    <row r="1054" spans="9:10" x14ac:dyDescent="0.4">
      <c r="I1054" s="88"/>
      <c r="J1054" s="84" t="s">
        <v>3321</v>
      </c>
    </row>
    <row r="1055" spans="9:10" x14ac:dyDescent="0.4">
      <c r="I1055" s="88"/>
      <c r="J1055" s="84" t="s">
        <v>1031</v>
      </c>
    </row>
    <row r="1056" spans="9:10" x14ac:dyDescent="0.4">
      <c r="I1056" s="88"/>
      <c r="J1056" s="84" t="s">
        <v>1041</v>
      </c>
    </row>
    <row r="1057" spans="9:10" x14ac:dyDescent="0.4">
      <c r="I1057" s="88"/>
      <c r="J1057" s="84" t="s">
        <v>1029</v>
      </c>
    </row>
    <row r="1058" spans="9:10" x14ac:dyDescent="0.4">
      <c r="I1058" s="88"/>
      <c r="J1058" s="84" t="s">
        <v>1033</v>
      </c>
    </row>
    <row r="1059" spans="9:10" x14ac:dyDescent="0.4">
      <c r="I1059" s="88"/>
      <c r="J1059" s="84" t="s">
        <v>1034</v>
      </c>
    </row>
    <row r="1060" spans="9:10" x14ac:dyDescent="0.4">
      <c r="I1060" s="88"/>
      <c r="J1060" s="84" t="s">
        <v>1035</v>
      </c>
    </row>
    <row r="1061" spans="9:10" x14ac:dyDescent="0.4">
      <c r="I1061" s="88"/>
      <c r="J1061" s="84" t="s">
        <v>1027</v>
      </c>
    </row>
    <row r="1062" spans="9:10" x14ac:dyDescent="0.4">
      <c r="I1062" s="88"/>
      <c r="J1062" s="84" t="s">
        <v>3265</v>
      </c>
    </row>
    <row r="1063" spans="9:10" x14ac:dyDescent="0.4">
      <c r="I1063" s="88"/>
      <c r="J1063" s="84" t="s">
        <v>2406</v>
      </c>
    </row>
    <row r="1064" spans="9:10" x14ac:dyDescent="0.4">
      <c r="I1064" s="88"/>
      <c r="J1064" s="84" t="s">
        <v>1450</v>
      </c>
    </row>
    <row r="1065" spans="9:10" x14ac:dyDescent="0.4">
      <c r="I1065" s="88"/>
      <c r="J1065" s="84" t="s">
        <v>1258</v>
      </c>
    </row>
    <row r="1066" spans="9:10" x14ac:dyDescent="0.4">
      <c r="I1066" s="88"/>
      <c r="J1066" s="84" t="s">
        <v>1451</v>
      </c>
    </row>
    <row r="1067" spans="9:10" x14ac:dyDescent="0.4">
      <c r="I1067" s="88"/>
      <c r="J1067" s="84" t="s">
        <v>1452</v>
      </c>
    </row>
    <row r="1068" spans="9:10" x14ac:dyDescent="0.4">
      <c r="I1068" s="88"/>
      <c r="J1068" s="84" t="s">
        <v>2598</v>
      </c>
    </row>
    <row r="1069" spans="9:10" x14ac:dyDescent="0.4">
      <c r="I1069" s="88"/>
      <c r="J1069" s="84" t="s">
        <v>2713</v>
      </c>
    </row>
    <row r="1070" spans="9:10" x14ac:dyDescent="0.4">
      <c r="I1070" s="88"/>
      <c r="J1070" s="84" t="s">
        <v>2714</v>
      </c>
    </row>
    <row r="1071" spans="9:10" x14ac:dyDescent="0.4">
      <c r="I1071" s="88"/>
      <c r="J1071" s="84" t="s">
        <v>4043</v>
      </c>
    </row>
    <row r="1072" spans="9:10" x14ac:dyDescent="0.4">
      <c r="I1072" s="88"/>
      <c r="J1072" s="84" t="s">
        <v>5297</v>
      </c>
    </row>
    <row r="1073" spans="9:10" x14ac:dyDescent="0.4">
      <c r="I1073" s="88"/>
      <c r="J1073" s="84" t="s">
        <v>1514</v>
      </c>
    </row>
    <row r="1074" spans="9:10" x14ac:dyDescent="0.4">
      <c r="I1074" s="88"/>
      <c r="J1074" s="84" t="s">
        <v>1259</v>
      </c>
    </row>
    <row r="1075" spans="9:10" x14ac:dyDescent="0.4">
      <c r="I1075" s="88"/>
      <c r="J1075" s="84" t="s">
        <v>1509</v>
      </c>
    </row>
    <row r="1076" spans="9:10" x14ac:dyDescent="0.4">
      <c r="I1076" s="88"/>
      <c r="J1076" s="84" t="s">
        <v>1515</v>
      </c>
    </row>
    <row r="1077" spans="9:10" x14ac:dyDescent="0.4">
      <c r="I1077" s="88"/>
      <c r="J1077" s="84" t="s">
        <v>1508</v>
      </c>
    </row>
    <row r="1078" spans="9:10" x14ac:dyDescent="0.4">
      <c r="I1078" s="88"/>
      <c r="J1078" s="84" t="s">
        <v>1510</v>
      </c>
    </row>
    <row r="1079" spans="9:10" x14ac:dyDescent="0.4">
      <c r="I1079" s="88"/>
      <c r="J1079" s="84" t="s">
        <v>1512</v>
      </c>
    </row>
    <row r="1080" spans="9:10" x14ac:dyDescent="0.4">
      <c r="I1080" s="88"/>
      <c r="J1080" s="84" t="s">
        <v>1511</v>
      </c>
    </row>
    <row r="1081" spans="9:10" x14ac:dyDescent="0.4">
      <c r="I1081" s="88"/>
      <c r="J1081" s="84" t="s">
        <v>3617</v>
      </c>
    </row>
    <row r="1082" spans="9:10" x14ac:dyDescent="0.4">
      <c r="I1082" s="88"/>
      <c r="J1082" s="84" t="s">
        <v>3618</v>
      </c>
    </row>
    <row r="1083" spans="9:10" x14ac:dyDescent="0.4">
      <c r="I1083" s="88"/>
      <c r="J1083" s="84" t="s">
        <v>1260</v>
      </c>
    </row>
    <row r="1084" spans="9:10" x14ac:dyDescent="0.4">
      <c r="I1084" s="88"/>
      <c r="J1084" s="84" t="s">
        <v>1256</v>
      </c>
    </row>
    <row r="1085" spans="9:10" x14ac:dyDescent="0.4">
      <c r="I1085" s="88"/>
      <c r="J1085" s="84" t="s">
        <v>1261</v>
      </c>
    </row>
    <row r="1086" spans="9:10" x14ac:dyDescent="0.4">
      <c r="I1086" s="88"/>
      <c r="J1086" s="84" t="s">
        <v>2975</v>
      </c>
    </row>
    <row r="1087" spans="9:10" x14ac:dyDescent="0.4">
      <c r="I1087" s="88"/>
      <c r="J1087" s="84" t="s">
        <v>1257</v>
      </c>
    </row>
    <row r="1088" spans="9:10" x14ac:dyDescent="0.4">
      <c r="I1088" s="88"/>
      <c r="J1088" s="84" t="s">
        <v>1513</v>
      </c>
    </row>
    <row r="1089" spans="9:10" x14ac:dyDescent="0.4">
      <c r="I1089" s="88"/>
      <c r="J1089" s="84" t="s">
        <v>3849</v>
      </c>
    </row>
    <row r="1090" spans="9:10" x14ac:dyDescent="0.4">
      <c r="I1090" s="88"/>
      <c r="J1090" s="84" t="s">
        <v>3852</v>
      </c>
    </row>
    <row r="1091" spans="9:10" x14ac:dyDescent="0.4">
      <c r="I1091" s="88"/>
      <c r="J1091" s="84" t="s">
        <v>3324</v>
      </c>
    </row>
    <row r="1092" spans="9:10" x14ac:dyDescent="0.4">
      <c r="I1092" s="88"/>
      <c r="J1092" s="84" t="s">
        <v>5692</v>
      </c>
    </row>
    <row r="1093" spans="9:10" x14ac:dyDescent="0.4">
      <c r="I1093" s="88"/>
      <c r="J1093" s="84" t="s">
        <v>1255</v>
      </c>
    </row>
    <row r="1094" spans="9:10" x14ac:dyDescent="0.4">
      <c r="I1094" s="88"/>
      <c r="J1094" s="84" t="s">
        <v>3266</v>
      </c>
    </row>
    <row r="1095" spans="9:10" x14ac:dyDescent="0.4">
      <c r="I1095" s="88"/>
      <c r="J1095" s="84" t="s">
        <v>1262</v>
      </c>
    </row>
    <row r="1096" spans="9:10" x14ac:dyDescent="0.4">
      <c r="I1096" s="88"/>
      <c r="J1096" s="84" t="s">
        <v>1755</v>
      </c>
    </row>
    <row r="1097" spans="9:10" x14ac:dyDescent="0.4">
      <c r="I1097" s="88"/>
      <c r="J1097" s="84" t="s">
        <v>1756</v>
      </c>
    </row>
    <row r="1098" spans="9:10" x14ac:dyDescent="0.4">
      <c r="I1098" s="88"/>
      <c r="J1098" s="84" t="s">
        <v>1757</v>
      </c>
    </row>
    <row r="1099" spans="9:10" x14ac:dyDescent="0.4">
      <c r="I1099" s="88"/>
      <c r="J1099" s="84" t="s">
        <v>1758</v>
      </c>
    </row>
    <row r="1100" spans="9:10" x14ac:dyDescent="0.4">
      <c r="I1100" s="88"/>
      <c r="J1100" s="84" t="s">
        <v>3853</v>
      </c>
    </row>
    <row r="1101" spans="9:10" x14ac:dyDescent="0.4">
      <c r="I1101" s="88"/>
      <c r="J1101" s="84" t="s">
        <v>5294</v>
      </c>
    </row>
    <row r="1102" spans="9:10" x14ac:dyDescent="0.4">
      <c r="I1102" s="88"/>
      <c r="J1102" s="84" t="s">
        <v>3752</v>
      </c>
    </row>
    <row r="1103" spans="9:10" x14ac:dyDescent="0.4">
      <c r="I1103" s="88"/>
      <c r="J1103" s="84" t="s">
        <v>1337</v>
      </c>
    </row>
    <row r="1104" spans="9:10" x14ac:dyDescent="0.4">
      <c r="I1104" s="88"/>
      <c r="J1104" s="84" t="s">
        <v>1335</v>
      </c>
    </row>
    <row r="1105" spans="9:10" x14ac:dyDescent="0.4">
      <c r="I1105" s="88"/>
      <c r="J1105" s="84" t="s">
        <v>1336</v>
      </c>
    </row>
    <row r="1106" spans="9:10" x14ac:dyDescent="0.4">
      <c r="I1106" s="88"/>
      <c r="J1106" s="84" t="s">
        <v>2976</v>
      </c>
    </row>
    <row r="1107" spans="9:10" x14ac:dyDescent="0.4">
      <c r="I1107" s="88"/>
      <c r="J1107" s="84" t="s">
        <v>3374</v>
      </c>
    </row>
    <row r="1108" spans="9:10" x14ac:dyDescent="0.4">
      <c r="I1108" s="88"/>
      <c r="J1108" s="84" t="s">
        <v>3375</v>
      </c>
    </row>
    <row r="1109" spans="9:10" x14ac:dyDescent="0.4">
      <c r="I1109" s="88"/>
      <c r="J1109" s="84" t="s">
        <v>3267</v>
      </c>
    </row>
    <row r="1110" spans="9:10" x14ac:dyDescent="0.4">
      <c r="I1110" s="88"/>
      <c r="J1110" s="84" t="s">
        <v>3758</v>
      </c>
    </row>
    <row r="1111" spans="9:10" x14ac:dyDescent="0.4">
      <c r="I1111" s="88"/>
      <c r="J1111" s="84" t="s">
        <v>3323</v>
      </c>
    </row>
    <row r="1112" spans="9:10" x14ac:dyDescent="0.4">
      <c r="I1112" s="88"/>
      <c r="J1112" s="84" t="s">
        <v>2974</v>
      </c>
    </row>
    <row r="1113" spans="9:10" x14ac:dyDescent="0.4">
      <c r="I1113" s="88"/>
      <c r="J1113" s="84" t="s">
        <v>3376</v>
      </c>
    </row>
    <row r="1114" spans="9:10" x14ac:dyDescent="0.4">
      <c r="I1114" s="88"/>
      <c r="J1114" s="84" t="s">
        <v>2988</v>
      </c>
    </row>
    <row r="1115" spans="9:10" x14ac:dyDescent="0.4">
      <c r="I1115" s="88"/>
      <c r="J1115" s="84" t="s">
        <v>2987</v>
      </c>
    </row>
    <row r="1116" spans="9:10" x14ac:dyDescent="0.4">
      <c r="I1116" s="88"/>
      <c r="J1116" s="84" t="s">
        <v>3754</v>
      </c>
    </row>
    <row r="1117" spans="9:10" x14ac:dyDescent="0.4">
      <c r="I1117" s="88"/>
      <c r="J1117" s="84" t="s">
        <v>3757</v>
      </c>
    </row>
    <row r="1118" spans="9:10" x14ac:dyDescent="0.4">
      <c r="I1118" s="88"/>
      <c r="J1118" s="84" t="s">
        <v>3756</v>
      </c>
    </row>
    <row r="1119" spans="9:10" x14ac:dyDescent="0.4">
      <c r="I1119" s="88"/>
      <c r="J1119" s="84" t="s">
        <v>3322</v>
      </c>
    </row>
    <row r="1120" spans="9:10" x14ac:dyDescent="0.4">
      <c r="I1120" s="88"/>
      <c r="J1120" s="84" t="s">
        <v>3753</v>
      </c>
    </row>
    <row r="1121" spans="9:10" x14ac:dyDescent="0.4">
      <c r="I1121" s="88"/>
      <c r="J1121" s="84" t="s">
        <v>3755</v>
      </c>
    </row>
    <row r="1122" spans="9:10" x14ac:dyDescent="0.4">
      <c r="I1122" s="88"/>
      <c r="J1122" s="84" t="s">
        <v>2578</v>
      </c>
    </row>
    <row r="1123" spans="9:10" x14ac:dyDescent="0.4">
      <c r="I1123" s="88"/>
      <c r="J1123" s="84" t="s">
        <v>2576</v>
      </c>
    </row>
    <row r="1124" spans="9:10" x14ac:dyDescent="0.4">
      <c r="I1124" s="88"/>
      <c r="J1124" s="84" t="s">
        <v>2989</v>
      </c>
    </row>
    <row r="1125" spans="9:10" x14ac:dyDescent="0.4">
      <c r="I1125" s="88"/>
      <c r="J1125" s="84" t="s">
        <v>3069</v>
      </c>
    </row>
    <row r="1126" spans="9:10" x14ac:dyDescent="0.4">
      <c r="I1126" s="88"/>
      <c r="J1126" s="84" t="s">
        <v>3065</v>
      </c>
    </row>
    <row r="1127" spans="9:10" x14ac:dyDescent="0.4">
      <c r="I1127" s="88"/>
      <c r="J1127" s="84" t="s">
        <v>3064</v>
      </c>
    </row>
    <row r="1128" spans="9:10" x14ac:dyDescent="0.4">
      <c r="I1128" s="88"/>
      <c r="J1128" s="84" t="s">
        <v>3107</v>
      </c>
    </row>
    <row r="1129" spans="9:10" x14ac:dyDescent="0.4">
      <c r="I1129" s="88"/>
      <c r="J1129" s="84" t="s">
        <v>3108</v>
      </c>
    </row>
    <row r="1130" spans="9:10" x14ac:dyDescent="0.4">
      <c r="I1130" s="88"/>
      <c r="J1130" s="84" t="s">
        <v>3109</v>
      </c>
    </row>
    <row r="1131" spans="9:10" x14ac:dyDescent="0.4">
      <c r="I1131" s="88"/>
      <c r="J1131" s="84" t="s">
        <v>3104</v>
      </c>
    </row>
    <row r="1132" spans="9:10" x14ac:dyDescent="0.4">
      <c r="I1132" s="88"/>
      <c r="J1132" s="84" t="s">
        <v>2579</v>
      </c>
    </row>
    <row r="1133" spans="9:10" x14ac:dyDescent="0.4">
      <c r="I1133" s="88"/>
      <c r="J1133" s="84" t="s">
        <v>2577</v>
      </c>
    </row>
    <row r="1134" spans="9:10" x14ac:dyDescent="0.4">
      <c r="I1134" s="88"/>
      <c r="J1134" s="84" t="s">
        <v>3070</v>
      </c>
    </row>
    <row r="1135" spans="9:10" x14ac:dyDescent="0.4">
      <c r="I1135" s="88"/>
      <c r="J1135" s="84" t="s">
        <v>3071</v>
      </c>
    </row>
    <row r="1136" spans="9:10" x14ac:dyDescent="0.4">
      <c r="I1136" s="88"/>
      <c r="J1136" s="84" t="s">
        <v>3066</v>
      </c>
    </row>
    <row r="1137" spans="9:10" x14ac:dyDescent="0.4">
      <c r="I1137" s="88"/>
      <c r="J1137" s="84" t="s">
        <v>3067</v>
      </c>
    </row>
    <row r="1138" spans="9:10" x14ac:dyDescent="0.4">
      <c r="I1138" s="88"/>
      <c r="J1138" s="84" t="s">
        <v>3068</v>
      </c>
    </row>
    <row r="1139" spans="9:10" x14ac:dyDescent="0.4">
      <c r="I1139" s="88"/>
      <c r="J1139" s="84" t="s">
        <v>3105</v>
      </c>
    </row>
    <row r="1140" spans="9:10" x14ac:dyDescent="0.4">
      <c r="I1140" s="88"/>
      <c r="J1140" s="84" t="s">
        <v>3106</v>
      </c>
    </row>
    <row r="1141" spans="9:10" x14ac:dyDescent="0.4">
      <c r="I1141" s="88"/>
      <c r="J1141" s="84" t="s">
        <v>5514</v>
      </c>
    </row>
    <row r="1142" spans="9:10" x14ac:dyDescent="0.4">
      <c r="I1142" s="88"/>
      <c r="J1142" s="84" t="s">
        <v>1143</v>
      </c>
    </row>
    <row r="1143" spans="9:10" x14ac:dyDescent="0.4">
      <c r="I1143" s="88"/>
      <c r="J1143" s="84" t="s">
        <v>3313</v>
      </c>
    </row>
    <row r="1144" spans="9:10" x14ac:dyDescent="0.4">
      <c r="I1144" s="88"/>
      <c r="J1144" s="84" t="s">
        <v>3314</v>
      </c>
    </row>
    <row r="1145" spans="9:10" x14ac:dyDescent="0.4">
      <c r="I1145" s="88"/>
      <c r="J1145" s="84" t="s">
        <v>3316</v>
      </c>
    </row>
    <row r="1146" spans="9:10" x14ac:dyDescent="0.4">
      <c r="I1146" s="88"/>
      <c r="J1146" s="84" t="s">
        <v>3317</v>
      </c>
    </row>
    <row r="1147" spans="9:10" x14ac:dyDescent="0.4">
      <c r="I1147" s="88"/>
      <c r="J1147" s="84" t="s">
        <v>3315</v>
      </c>
    </row>
    <row r="1148" spans="9:10" x14ac:dyDescent="0.4">
      <c r="I1148" s="88"/>
      <c r="J1148" s="84" t="s">
        <v>3751</v>
      </c>
    </row>
    <row r="1149" spans="9:10" x14ac:dyDescent="0.4">
      <c r="I1149" s="88"/>
      <c r="J1149" s="84" t="s">
        <v>3750</v>
      </c>
    </row>
    <row r="1150" spans="9:10" x14ac:dyDescent="0.4">
      <c r="I1150" s="88"/>
      <c r="J1150" s="84" t="s">
        <v>5515</v>
      </c>
    </row>
    <row r="1151" spans="9:10" x14ac:dyDescent="0.4">
      <c r="I1151" s="88"/>
      <c r="J1151" s="84" t="s">
        <v>2008</v>
      </c>
    </row>
    <row r="1152" spans="9:10" x14ac:dyDescent="0.4">
      <c r="I1152" s="88"/>
      <c r="J1152" s="84" t="s">
        <v>1516</v>
      </c>
    </row>
    <row r="1153" spans="9:10" x14ac:dyDescent="0.4">
      <c r="I1153" s="88"/>
      <c r="J1153" s="84" t="s">
        <v>1759</v>
      </c>
    </row>
    <row r="1154" spans="9:10" x14ac:dyDescent="0.4">
      <c r="I1154" s="88"/>
      <c r="J1154" s="84" t="s">
        <v>1517</v>
      </c>
    </row>
    <row r="1155" spans="9:10" x14ac:dyDescent="0.4">
      <c r="I1155" s="88"/>
      <c r="J1155" s="84" t="s">
        <v>1519</v>
      </c>
    </row>
    <row r="1156" spans="9:10" x14ac:dyDescent="0.4">
      <c r="I1156" s="88"/>
      <c r="J1156" s="84" t="s">
        <v>1518</v>
      </c>
    </row>
    <row r="1157" spans="9:10" x14ac:dyDescent="0.4">
      <c r="I1157" s="88"/>
      <c r="J1157" s="84" t="s">
        <v>2580</v>
      </c>
    </row>
    <row r="1158" spans="9:10" x14ac:dyDescent="0.4">
      <c r="I1158" s="88"/>
      <c r="J1158" s="84" t="s">
        <v>2992</v>
      </c>
    </row>
    <row r="1159" spans="9:10" x14ac:dyDescent="0.4">
      <c r="I1159" s="88"/>
      <c r="J1159" s="84" t="s">
        <v>2581</v>
      </c>
    </row>
    <row r="1160" spans="9:10" x14ac:dyDescent="0.4">
      <c r="I1160" s="88"/>
      <c r="J1160" s="84" t="s">
        <v>3219</v>
      </c>
    </row>
    <row r="1161" spans="9:10" x14ac:dyDescent="0.4">
      <c r="I1161" s="88"/>
      <c r="J1161" s="84" t="s">
        <v>3220</v>
      </c>
    </row>
    <row r="1162" spans="9:10" x14ac:dyDescent="0.4">
      <c r="I1162" s="88"/>
      <c r="J1162" s="84" t="s">
        <v>1135</v>
      </c>
    </row>
    <row r="1163" spans="9:10" x14ac:dyDescent="0.4">
      <c r="I1163" s="88"/>
      <c r="J1163" s="84" t="s">
        <v>2601</v>
      </c>
    </row>
    <row r="1164" spans="9:10" x14ac:dyDescent="0.4">
      <c r="I1164" s="88"/>
      <c r="J1164" s="84" t="s">
        <v>1132</v>
      </c>
    </row>
    <row r="1165" spans="9:10" x14ac:dyDescent="0.4">
      <c r="I1165" s="88"/>
      <c r="J1165" s="84" t="s">
        <v>2991</v>
      </c>
    </row>
    <row r="1166" spans="9:10" x14ac:dyDescent="0.4">
      <c r="I1166" s="88"/>
      <c r="J1166" s="84" t="s">
        <v>3218</v>
      </c>
    </row>
    <row r="1167" spans="9:10" x14ac:dyDescent="0.4">
      <c r="I1167" s="88"/>
      <c r="J1167" s="84" t="s">
        <v>2990</v>
      </c>
    </row>
    <row r="1168" spans="9:10" x14ac:dyDescent="0.4">
      <c r="I1168" s="88"/>
      <c r="J1168" s="84" t="s">
        <v>3217</v>
      </c>
    </row>
    <row r="1169" spans="9:10" x14ac:dyDescent="0.4">
      <c r="I1169" s="88"/>
      <c r="J1169" s="84" t="s">
        <v>3216</v>
      </c>
    </row>
    <row r="1170" spans="9:10" x14ac:dyDescent="0.4">
      <c r="I1170" s="88"/>
      <c r="J1170" s="84" t="s">
        <v>3956</v>
      </c>
    </row>
    <row r="1171" spans="9:10" x14ac:dyDescent="0.4">
      <c r="I1171" s="88"/>
      <c r="J1171" s="84" t="s">
        <v>3214</v>
      </c>
    </row>
    <row r="1172" spans="9:10" x14ac:dyDescent="0.4">
      <c r="I1172" s="88"/>
      <c r="J1172" s="84" t="s">
        <v>2611</v>
      </c>
    </row>
    <row r="1173" spans="9:10" x14ac:dyDescent="0.4">
      <c r="I1173" s="88"/>
      <c r="J1173" s="84" t="s">
        <v>1134</v>
      </c>
    </row>
    <row r="1174" spans="9:10" x14ac:dyDescent="0.4">
      <c r="I1174" s="88"/>
      <c r="J1174" s="84" t="s">
        <v>2602</v>
      </c>
    </row>
    <row r="1175" spans="9:10" x14ac:dyDescent="0.4">
      <c r="I1175" s="88"/>
      <c r="J1175" s="84" t="s">
        <v>1133</v>
      </c>
    </row>
    <row r="1176" spans="9:10" x14ac:dyDescent="0.4">
      <c r="I1176" s="88"/>
      <c r="J1176" s="84" t="s">
        <v>2599</v>
      </c>
    </row>
    <row r="1177" spans="9:10" x14ac:dyDescent="0.4">
      <c r="I1177" s="88"/>
      <c r="J1177" s="84" t="s">
        <v>3619</v>
      </c>
    </row>
    <row r="1178" spans="9:10" x14ac:dyDescent="0.4">
      <c r="I1178" s="88"/>
      <c r="J1178" s="84" t="s">
        <v>2993</v>
      </c>
    </row>
    <row r="1179" spans="9:10" x14ac:dyDescent="0.4">
      <c r="I1179" s="88"/>
      <c r="J1179" s="84" t="s">
        <v>3624</v>
      </c>
    </row>
    <row r="1180" spans="9:10" x14ac:dyDescent="0.4">
      <c r="I1180" s="88"/>
      <c r="J1180" s="84" t="s">
        <v>3212</v>
      </c>
    </row>
    <row r="1181" spans="9:10" x14ac:dyDescent="0.4">
      <c r="I1181" s="88"/>
      <c r="J1181" s="84" t="s">
        <v>4943</v>
      </c>
    </row>
    <row r="1182" spans="9:10" x14ac:dyDescent="0.4">
      <c r="I1182" s="88"/>
      <c r="J1182" s="84" t="s">
        <v>2010</v>
      </c>
    </row>
    <row r="1183" spans="9:10" x14ac:dyDescent="0.4">
      <c r="I1183" s="88"/>
      <c r="J1183" s="84" t="s">
        <v>2012</v>
      </c>
    </row>
    <row r="1184" spans="9:10" x14ac:dyDescent="0.4">
      <c r="I1184" s="88"/>
      <c r="J1184" s="84" t="s">
        <v>2011</v>
      </c>
    </row>
    <row r="1185" spans="9:10" x14ac:dyDescent="0.4">
      <c r="I1185" s="88"/>
      <c r="J1185" s="84" t="s">
        <v>3215</v>
      </c>
    </row>
    <row r="1186" spans="9:10" x14ac:dyDescent="0.4">
      <c r="I1186" s="88"/>
      <c r="J1186" s="84" t="s">
        <v>3282</v>
      </c>
    </row>
    <row r="1187" spans="9:10" x14ac:dyDescent="0.4">
      <c r="I1187" s="88"/>
      <c r="J1187" s="84" t="s">
        <v>3213</v>
      </c>
    </row>
    <row r="1188" spans="9:10" x14ac:dyDescent="0.4">
      <c r="I1188" s="88"/>
      <c r="J1188" s="84" t="s">
        <v>3281</v>
      </c>
    </row>
    <row r="1189" spans="9:10" x14ac:dyDescent="0.4">
      <c r="I1189" s="88"/>
      <c r="J1189" s="84" t="s">
        <v>4064</v>
      </c>
    </row>
    <row r="1190" spans="9:10" x14ac:dyDescent="0.4">
      <c r="I1190" s="88"/>
      <c r="J1190" s="84" t="s">
        <v>3631</v>
      </c>
    </row>
    <row r="1191" spans="9:10" x14ac:dyDescent="0.4">
      <c r="I1191" s="88"/>
      <c r="J1191" s="84" t="s">
        <v>1994</v>
      </c>
    </row>
    <row r="1192" spans="9:10" x14ac:dyDescent="0.4">
      <c r="I1192" s="88"/>
      <c r="J1192" s="84" t="s">
        <v>1264</v>
      </c>
    </row>
    <row r="1193" spans="9:10" x14ac:dyDescent="0.4">
      <c r="I1193" s="88"/>
      <c r="J1193" s="84" t="s">
        <v>1131</v>
      </c>
    </row>
    <row r="1194" spans="9:10" x14ac:dyDescent="0.4">
      <c r="I1194" s="88"/>
      <c r="J1194" s="84" t="s">
        <v>2600</v>
      </c>
    </row>
    <row r="1195" spans="9:10" x14ac:dyDescent="0.4">
      <c r="I1195" s="88"/>
      <c r="J1195" s="84" t="s">
        <v>2612</v>
      </c>
    </row>
    <row r="1196" spans="9:10" x14ac:dyDescent="0.4">
      <c r="I1196" s="88"/>
      <c r="J1196" s="84" t="s">
        <v>1130</v>
      </c>
    </row>
    <row r="1197" spans="9:10" x14ac:dyDescent="0.4">
      <c r="I1197" s="88"/>
      <c r="J1197" s="84" t="s">
        <v>3211</v>
      </c>
    </row>
    <row r="1198" spans="9:10" x14ac:dyDescent="0.4">
      <c r="I1198" s="88"/>
      <c r="J1198" s="84" t="s">
        <v>3628</v>
      </c>
    </row>
    <row r="1199" spans="9:10" x14ac:dyDescent="0.4">
      <c r="I1199" s="88"/>
      <c r="J1199" s="84" t="s">
        <v>3629</v>
      </c>
    </row>
    <row r="1200" spans="9:10" x14ac:dyDescent="0.4">
      <c r="I1200" s="88"/>
      <c r="J1200" s="84" t="s">
        <v>3627</v>
      </c>
    </row>
    <row r="1201" spans="9:10" x14ac:dyDescent="0.4">
      <c r="I1201" s="88"/>
      <c r="J1201" s="84" t="s">
        <v>1129</v>
      </c>
    </row>
    <row r="1202" spans="9:10" x14ac:dyDescent="0.4">
      <c r="I1202" s="88"/>
      <c r="J1202" s="84" t="s">
        <v>1263</v>
      </c>
    </row>
    <row r="1203" spans="9:10" x14ac:dyDescent="0.4">
      <c r="I1203" s="88"/>
      <c r="J1203" s="84" t="s">
        <v>1126</v>
      </c>
    </row>
    <row r="1204" spans="9:10" x14ac:dyDescent="0.4">
      <c r="I1204" s="88"/>
      <c r="J1204" s="84" t="s">
        <v>1127</v>
      </c>
    </row>
    <row r="1205" spans="9:10" x14ac:dyDescent="0.4">
      <c r="I1205" s="88"/>
      <c r="J1205" s="84" t="s">
        <v>2977</v>
      </c>
    </row>
    <row r="1206" spans="9:10" x14ac:dyDescent="0.4">
      <c r="I1206" s="88"/>
      <c r="J1206" s="84" t="s">
        <v>1128</v>
      </c>
    </row>
    <row r="1207" spans="9:10" x14ac:dyDescent="0.4">
      <c r="I1207" s="88"/>
      <c r="J1207" s="84" t="s">
        <v>3630</v>
      </c>
    </row>
    <row r="1208" spans="9:10" x14ac:dyDescent="0.4">
      <c r="I1208" s="88"/>
      <c r="J1208" s="84" t="s">
        <v>3622</v>
      </c>
    </row>
    <row r="1209" spans="9:10" x14ac:dyDescent="0.4">
      <c r="I1209" s="88"/>
      <c r="J1209" s="84" t="s">
        <v>3625</v>
      </c>
    </row>
    <row r="1210" spans="9:10" x14ac:dyDescent="0.4">
      <c r="I1210" s="88"/>
      <c r="J1210" s="84" t="s">
        <v>3621</v>
      </c>
    </row>
    <row r="1211" spans="9:10" x14ac:dyDescent="0.4">
      <c r="I1211" s="88"/>
      <c r="J1211" s="84" t="s">
        <v>2009</v>
      </c>
    </row>
    <row r="1212" spans="9:10" x14ac:dyDescent="0.4">
      <c r="I1212" s="88"/>
      <c r="J1212" s="84" t="s">
        <v>2980</v>
      </c>
    </row>
    <row r="1213" spans="9:10" x14ac:dyDescent="0.4">
      <c r="I1213" s="88"/>
      <c r="J1213" s="84" t="s">
        <v>3074</v>
      </c>
    </row>
    <row r="1214" spans="9:10" x14ac:dyDescent="0.4">
      <c r="I1214" s="88"/>
      <c r="J1214" s="84" t="s">
        <v>3075</v>
      </c>
    </row>
    <row r="1215" spans="9:10" x14ac:dyDescent="0.4">
      <c r="I1215" s="88"/>
      <c r="J1215" s="84" t="s">
        <v>2982</v>
      </c>
    </row>
    <row r="1216" spans="9:10" x14ac:dyDescent="0.4">
      <c r="I1216" s="88"/>
      <c r="J1216" s="84" t="s">
        <v>3072</v>
      </c>
    </row>
    <row r="1217" spans="9:10" x14ac:dyDescent="0.4">
      <c r="I1217" s="88"/>
      <c r="J1217" s="84" t="s">
        <v>3354</v>
      </c>
    </row>
    <row r="1218" spans="9:10" x14ac:dyDescent="0.4">
      <c r="I1218" s="88"/>
      <c r="J1218" s="84" t="s">
        <v>2981</v>
      </c>
    </row>
    <row r="1219" spans="9:10" x14ac:dyDescent="0.4">
      <c r="I1219" s="88"/>
      <c r="J1219" s="84" t="s">
        <v>4812</v>
      </c>
    </row>
    <row r="1220" spans="9:10" x14ac:dyDescent="0.4">
      <c r="I1220" s="88"/>
      <c r="J1220" s="84" t="s">
        <v>2013</v>
      </c>
    </row>
    <row r="1221" spans="9:10" x14ac:dyDescent="0.4">
      <c r="I1221" s="88"/>
      <c r="J1221" s="84" t="s">
        <v>3078</v>
      </c>
    </row>
    <row r="1222" spans="9:10" x14ac:dyDescent="0.4">
      <c r="I1222" s="88"/>
      <c r="J1222" s="84" t="s">
        <v>3077</v>
      </c>
    </row>
    <row r="1223" spans="9:10" x14ac:dyDescent="0.4">
      <c r="I1223" s="88"/>
      <c r="J1223" s="84" t="s">
        <v>3076</v>
      </c>
    </row>
    <row r="1224" spans="9:10" x14ac:dyDescent="0.4">
      <c r="I1224" s="88"/>
      <c r="J1224" s="84" t="s">
        <v>3073</v>
      </c>
    </row>
    <row r="1225" spans="9:10" x14ac:dyDescent="0.4">
      <c r="I1225" s="88"/>
      <c r="J1225" s="84" t="s">
        <v>3110</v>
      </c>
    </row>
    <row r="1226" spans="9:10" x14ac:dyDescent="0.4">
      <c r="I1226" s="88"/>
      <c r="J1226" s="84" t="s">
        <v>4066</v>
      </c>
    </row>
    <row r="1227" spans="9:10" x14ac:dyDescent="0.4">
      <c r="I1227" s="88"/>
      <c r="J1227" s="84" t="s">
        <v>4065</v>
      </c>
    </row>
    <row r="1228" spans="9:10" x14ac:dyDescent="0.4">
      <c r="I1228" s="88"/>
      <c r="J1228" s="84" t="s">
        <v>4811</v>
      </c>
    </row>
    <row r="1229" spans="9:10" x14ac:dyDescent="0.4">
      <c r="I1229" s="88"/>
      <c r="J1229" s="84" t="s">
        <v>4058</v>
      </c>
    </row>
    <row r="1230" spans="9:10" x14ac:dyDescent="0.4">
      <c r="I1230" s="88"/>
      <c r="J1230" s="84" t="s">
        <v>4059</v>
      </c>
    </row>
    <row r="1231" spans="9:10" x14ac:dyDescent="0.4">
      <c r="I1231" s="88"/>
      <c r="J1231" s="84" t="s">
        <v>4063</v>
      </c>
    </row>
    <row r="1232" spans="9:10" x14ac:dyDescent="0.4">
      <c r="I1232" s="88"/>
      <c r="J1232" s="84" t="s">
        <v>4060</v>
      </c>
    </row>
    <row r="1233" spans="9:10" x14ac:dyDescent="0.4">
      <c r="I1233" s="88"/>
      <c r="J1233" s="84" t="s">
        <v>4062</v>
      </c>
    </row>
    <row r="1234" spans="9:10" x14ac:dyDescent="0.4">
      <c r="I1234" s="88"/>
      <c r="J1234" s="84" t="s">
        <v>4600</v>
      </c>
    </row>
    <row r="1235" spans="9:10" x14ac:dyDescent="0.4">
      <c r="I1235" s="88"/>
      <c r="J1235" s="84" t="s">
        <v>4057</v>
      </c>
    </row>
    <row r="1236" spans="9:10" x14ac:dyDescent="0.4">
      <c r="I1236" s="88"/>
      <c r="J1236" s="84" t="s">
        <v>4061</v>
      </c>
    </row>
    <row r="1237" spans="9:10" x14ac:dyDescent="0.4">
      <c r="I1237" s="88"/>
      <c r="J1237" s="84" t="s">
        <v>4605</v>
      </c>
    </row>
    <row r="1238" spans="9:10" x14ac:dyDescent="0.4">
      <c r="I1238" s="88"/>
      <c r="J1238" s="84" t="s">
        <v>4604</v>
      </c>
    </row>
    <row r="1239" spans="9:10" x14ac:dyDescent="0.4">
      <c r="I1239" s="88"/>
      <c r="J1239" s="84" t="s">
        <v>4603</v>
      </c>
    </row>
    <row r="1240" spans="9:10" x14ac:dyDescent="0.4">
      <c r="I1240" s="88"/>
      <c r="J1240" s="84" t="s">
        <v>4601</v>
      </c>
    </row>
    <row r="1241" spans="9:10" x14ac:dyDescent="0.4">
      <c r="I1241" s="88"/>
      <c r="J1241" s="84" t="s">
        <v>4602</v>
      </c>
    </row>
    <row r="1242" spans="9:10" x14ac:dyDescent="0.4">
      <c r="I1242" s="88"/>
      <c r="J1242" s="84" t="s">
        <v>1220</v>
      </c>
    </row>
    <row r="1243" spans="9:10" x14ac:dyDescent="0.4">
      <c r="I1243" s="88"/>
      <c r="J1243" s="84" t="s">
        <v>1269</v>
      </c>
    </row>
    <row r="1244" spans="9:10" x14ac:dyDescent="0.4">
      <c r="I1244" s="88"/>
      <c r="J1244" s="84" t="s">
        <v>1272</v>
      </c>
    </row>
    <row r="1245" spans="9:10" x14ac:dyDescent="0.4">
      <c r="I1245" s="88"/>
      <c r="J1245" s="84" t="s">
        <v>1268</v>
      </c>
    </row>
    <row r="1246" spans="9:10" x14ac:dyDescent="0.4">
      <c r="I1246" s="88"/>
      <c r="J1246" s="84" t="s">
        <v>1273</v>
      </c>
    </row>
    <row r="1247" spans="9:10" x14ac:dyDescent="0.4">
      <c r="I1247" s="88"/>
      <c r="J1247" s="84" t="s">
        <v>1271</v>
      </c>
    </row>
    <row r="1248" spans="9:10" x14ac:dyDescent="0.4">
      <c r="I1248" s="88"/>
      <c r="J1248" s="84" t="s">
        <v>1275</v>
      </c>
    </row>
    <row r="1249" spans="9:10" x14ac:dyDescent="0.4">
      <c r="I1249" s="88"/>
      <c r="J1249" s="84" t="s">
        <v>1276</v>
      </c>
    </row>
    <row r="1250" spans="9:10" x14ac:dyDescent="0.4">
      <c r="I1250" s="88"/>
      <c r="J1250" s="84" t="s">
        <v>1270</v>
      </c>
    </row>
    <row r="1251" spans="9:10" x14ac:dyDescent="0.4">
      <c r="I1251" s="88"/>
      <c r="J1251" s="84" t="s">
        <v>1292</v>
      </c>
    </row>
    <row r="1252" spans="9:10" x14ac:dyDescent="0.4">
      <c r="I1252" s="88"/>
      <c r="J1252" s="84" t="s">
        <v>4933</v>
      </c>
    </row>
    <row r="1253" spans="9:10" x14ac:dyDescent="0.4">
      <c r="I1253" s="88"/>
      <c r="J1253" s="84" t="s">
        <v>1274</v>
      </c>
    </row>
    <row r="1254" spans="9:10" x14ac:dyDescent="0.4">
      <c r="I1254" s="88"/>
      <c r="J1254" s="84" t="s">
        <v>1277</v>
      </c>
    </row>
    <row r="1255" spans="9:10" x14ac:dyDescent="0.4">
      <c r="I1255" s="88"/>
      <c r="J1255" s="84" t="s">
        <v>1278</v>
      </c>
    </row>
    <row r="1256" spans="9:10" x14ac:dyDescent="0.4">
      <c r="I1256" s="88"/>
      <c r="J1256" s="84" t="s">
        <v>1280</v>
      </c>
    </row>
    <row r="1257" spans="9:10" x14ac:dyDescent="0.4">
      <c r="I1257" s="88"/>
      <c r="J1257" s="84" t="s">
        <v>1281</v>
      </c>
    </row>
    <row r="1258" spans="9:10" x14ac:dyDescent="0.4">
      <c r="I1258" s="88"/>
      <c r="J1258" s="84" t="s">
        <v>1295</v>
      </c>
    </row>
    <row r="1259" spans="9:10" x14ac:dyDescent="0.4">
      <c r="I1259" s="88"/>
      <c r="J1259" s="84" t="s">
        <v>1294</v>
      </c>
    </row>
    <row r="1260" spans="9:10" x14ac:dyDescent="0.4">
      <c r="I1260" s="88"/>
      <c r="J1260" s="84" t="s">
        <v>3270</v>
      </c>
    </row>
    <row r="1261" spans="9:10" x14ac:dyDescent="0.4">
      <c r="I1261" s="88"/>
      <c r="J1261" s="84" t="s">
        <v>1279</v>
      </c>
    </row>
    <row r="1262" spans="9:10" x14ac:dyDescent="0.4">
      <c r="I1262" s="88"/>
      <c r="J1262" s="84" t="s">
        <v>1265</v>
      </c>
    </row>
    <row r="1263" spans="9:10" x14ac:dyDescent="0.4">
      <c r="I1263" s="88"/>
      <c r="J1263" s="84" t="s">
        <v>2608</v>
      </c>
    </row>
    <row r="1264" spans="9:10" x14ac:dyDescent="0.4">
      <c r="I1264" s="88"/>
      <c r="J1264" s="84" t="s">
        <v>1291</v>
      </c>
    </row>
    <row r="1265" spans="9:10" x14ac:dyDescent="0.4">
      <c r="I1265" s="88"/>
      <c r="J1265" s="84" t="s">
        <v>1282</v>
      </c>
    </row>
    <row r="1266" spans="9:10" x14ac:dyDescent="0.4">
      <c r="I1266" s="88"/>
      <c r="J1266" s="84" t="s">
        <v>1266</v>
      </c>
    </row>
    <row r="1267" spans="9:10" x14ac:dyDescent="0.4">
      <c r="I1267" s="88"/>
      <c r="J1267" s="84" t="s">
        <v>1267</v>
      </c>
    </row>
    <row r="1268" spans="9:10" x14ac:dyDescent="0.4">
      <c r="I1268" s="88"/>
      <c r="J1268" s="84" t="s">
        <v>1284</v>
      </c>
    </row>
    <row r="1269" spans="9:10" x14ac:dyDescent="0.4">
      <c r="I1269" s="88"/>
      <c r="J1269" s="84" t="s">
        <v>1286</v>
      </c>
    </row>
    <row r="1270" spans="9:10" x14ac:dyDescent="0.4">
      <c r="I1270" s="88"/>
      <c r="J1270" s="84" t="s">
        <v>307</v>
      </c>
    </row>
    <row r="1271" spans="9:10" x14ac:dyDescent="0.4">
      <c r="I1271" s="88"/>
      <c r="J1271" s="84" t="s">
        <v>1293</v>
      </c>
    </row>
    <row r="1272" spans="9:10" x14ac:dyDescent="0.4">
      <c r="I1272" s="88"/>
      <c r="J1272" s="84" t="s">
        <v>1289</v>
      </c>
    </row>
    <row r="1273" spans="9:10" x14ac:dyDescent="0.4">
      <c r="I1273" s="88"/>
      <c r="J1273" s="84" t="s">
        <v>1288</v>
      </c>
    </row>
    <row r="1274" spans="9:10" x14ac:dyDescent="0.4">
      <c r="I1274" s="88"/>
      <c r="J1274" s="84" t="s">
        <v>1285</v>
      </c>
    </row>
    <row r="1275" spans="9:10" x14ac:dyDescent="0.4">
      <c r="I1275" s="88"/>
      <c r="J1275" s="84" t="s">
        <v>1287</v>
      </c>
    </row>
    <row r="1276" spans="9:10" x14ac:dyDescent="0.4">
      <c r="I1276" s="88"/>
      <c r="J1276" s="84" t="s">
        <v>1283</v>
      </c>
    </row>
    <row r="1277" spans="9:10" x14ac:dyDescent="0.4">
      <c r="I1277" s="88"/>
      <c r="J1277" s="84" t="s">
        <v>3558</v>
      </c>
    </row>
    <row r="1278" spans="9:10" x14ac:dyDescent="0.4">
      <c r="I1278" s="88"/>
      <c r="J1278" s="84" t="s">
        <v>1290</v>
      </c>
    </row>
    <row r="1279" spans="9:10" x14ac:dyDescent="0.4">
      <c r="I1279" s="88"/>
      <c r="J1279" s="84" t="s">
        <v>3633</v>
      </c>
    </row>
    <row r="1280" spans="9:10" x14ac:dyDescent="0.4">
      <c r="I1280" s="88"/>
      <c r="J1280" s="84" t="s">
        <v>4056</v>
      </c>
    </row>
    <row r="1281" spans="9:10" x14ac:dyDescent="0.4">
      <c r="I1281" s="88"/>
      <c r="J1281" s="84" t="s">
        <v>3115</v>
      </c>
    </row>
    <row r="1282" spans="9:10" x14ac:dyDescent="0.4">
      <c r="I1282" s="88"/>
      <c r="J1282" s="84" t="s">
        <v>2606</v>
      </c>
    </row>
    <row r="1283" spans="9:10" x14ac:dyDescent="0.4">
      <c r="I1283" s="88"/>
      <c r="J1283" s="84" t="s">
        <v>2607</v>
      </c>
    </row>
    <row r="1284" spans="9:10" x14ac:dyDescent="0.4">
      <c r="I1284" s="88"/>
      <c r="J1284" s="84" t="s">
        <v>3111</v>
      </c>
    </row>
    <row r="1285" spans="9:10" x14ac:dyDescent="0.4">
      <c r="I1285" s="88"/>
      <c r="J1285" s="84" t="s">
        <v>3113</v>
      </c>
    </row>
    <row r="1286" spans="9:10" x14ac:dyDescent="0.4">
      <c r="I1286" s="88"/>
      <c r="J1286" s="84" t="s">
        <v>3114</v>
      </c>
    </row>
    <row r="1287" spans="9:10" x14ac:dyDescent="0.4">
      <c r="I1287" s="88"/>
      <c r="J1287" s="84" t="s">
        <v>3116</v>
      </c>
    </row>
    <row r="1288" spans="9:10" x14ac:dyDescent="0.4">
      <c r="I1288" s="88"/>
      <c r="J1288" s="84" t="s">
        <v>3914</v>
      </c>
    </row>
    <row r="1289" spans="9:10" x14ac:dyDescent="0.4">
      <c r="I1289" s="88"/>
      <c r="J1289" s="84" t="s">
        <v>3112</v>
      </c>
    </row>
    <row r="1290" spans="9:10" x14ac:dyDescent="0.4">
      <c r="I1290" s="88"/>
      <c r="J1290" s="84" t="s">
        <v>2603</v>
      </c>
    </row>
    <row r="1291" spans="9:10" x14ac:dyDescent="0.4">
      <c r="I1291" s="88"/>
      <c r="J1291" s="84" t="s">
        <v>2604</v>
      </c>
    </row>
    <row r="1292" spans="9:10" x14ac:dyDescent="0.4">
      <c r="I1292" s="88"/>
      <c r="J1292" s="84" t="s">
        <v>2605</v>
      </c>
    </row>
    <row r="1293" spans="9:10" x14ac:dyDescent="0.4">
      <c r="I1293" s="88"/>
      <c r="J1293" s="84" t="s">
        <v>3005</v>
      </c>
    </row>
    <row r="1294" spans="9:10" x14ac:dyDescent="0.4">
      <c r="I1294" s="88"/>
      <c r="J1294" s="84" t="s">
        <v>3007</v>
      </c>
    </row>
    <row r="1295" spans="9:10" x14ac:dyDescent="0.4">
      <c r="I1295" s="88"/>
      <c r="J1295" s="84" t="s">
        <v>3006</v>
      </c>
    </row>
    <row r="1296" spans="9:10" x14ac:dyDescent="0.4">
      <c r="I1296" s="88"/>
      <c r="J1296" s="84" t="s">
        <v>3235</v>
      </c>
    </row>
    <row r="1297" spans="9:10" x14ac:dyDescent="0.4">
      <c r="I1297" s="88"/>
      <c r="J1297" s="84" t="s">
        <v>3236</v>
      </c>
    </row>
    <row r="1298" spans="9:10" x14ac:dyDescent="0.4">
      <c r="I1298" s="88"/>
      <c r="J1298" s="84" t="s">
        <v>3237</v>
      </c>
    </row>
    <row r="1299" spans="9:10" x14ac:dyDescent="0.4">
      <c r="I1299" s="88"/>
      <c r="J1299" s="84" t="s">
        <v>3238</v>
      </c>
    </row>
    <row r="1300" spans="9:10" x14ac:dyDescent="0.4">
      <c r="I1300" s="88"/>
      <c r="J1300" s="84" t="s">
        <v>3239</v>
      </c>
    </row>
    <row r="1301" spans="9:10" x14ac:dyDescent="0.4">
      <c r="I1301" s="88"/>
      <c r="J1301" s="84" t="s">
        <v>3240</v>
      </c>
    </row>
    <row r="1302" spans="9:10" x14ac:dyDescent="0.4">
      <c r="I1302" s="88"/>
      <c r="J1302" s="84" t="s">
        <v>3241</v>
      </c>
    </row>
    <row r="1303" spans="9:10" x14ac:dyDescent="0.4">
      <c r="I1303" s="88"/>
      <c r="J1303" s="84" t="s">
        <v>3242</v>
      </c>
    </row>
    <row r="1304" spans="9:10" x14ac:dyDescent="0.4">
      <c r="I1304" s="88"/>
      <c r="J1304" s="84" t="s">
        <v>3268</v>
      </c>
    </row>
    <row r="1305" spans="9:10" x14ac:dyDescent="0.4">
      <c r="I1305" s="88"/>
      <c r="J1305" s="84" t="s">
        <v>3632</v>
      </c>
    </row>
    <row r="1306" spans="9:10" x14ac:dyDescent="0.4">
      <c r="I1306" s="88"/>
      <c r="J1306" s="84" t="s">
        <v>3269</v>
      </c>
    </row>
    <row r="1307" spans="9:10" x14ac:dyDescent="0.4">
      <c r="I1307" s="88"/>
      <c r="J1307" s="84" t="s">
        <v>5295</v>
      </c>
    </row>
    <row r="1308" spans="9:10" x14ac:dyDescent="0.4">
      <c r="I1308" s="88"/>
      <c r="J1308" s="84" t="s">
        <v>5561</v>
      </c>
    </row>
    <row r="1309" spans="9:10" x14ac:dyDescent="0.4">
      <c r="I1309" s="88"/>
      <c r="J1309" s="84" t="s">
        <v>3221</v>
      </c>
    </row>
    <row r="1310" spans="9:10" x14ac:dyDescent="0.4">
      <c r="I1310" s="88"/>
      <c r="J1310" s="84" t="s">
        <v>3222</v>
      </c>
    </row>
    <row r="1311" spans="9:10" x14ac:dyDescent="0.4">
      <c r="I1311" s="88"/>
      <c r="J1311" s="84" t="s">
        <v>3223</v>
      </c>
    </row>
    <row r="1312" spans="9:10" x14ac:dyDescent="0.4">
      <c r="I1312" s="88"/>
      <c r="J1312" s="84" t="s">
        <v>3224</v>
      </c>
    </row>
    <row r="1313" spans="9:10" x14ac:dyDescent="0.4">
      <c r="I1313" s="88"/>
      <c r="J1313" s="84" t="s">
        <v>3225</v>
      </c>
    </row>
    <row r="1314" spans="9:10" x14ac:dyDescent="0.4">
      <c r="I1314" s="88"/>
      <c r="J1314" s="84" t="s">
        <v>3226</v>
      </c>
    </row>
    <row r="1315" spans="9:10" x14ac:dyDescent="0.4">
      <c r="I1315" s="88"/>
      <c r="J1315" s="84" t="s">
        <v>3227</v>
      </c>
    </row>
    <row r="1316" spans="9:10" x14ac:dyDescent="0.4">
      <c r="I1316" s="88"/>
      <c r="J1316" s="84" t="s">
        <v>3228</v>
      </c>
    </row>
    <row r="1317" spans="9:10" x14ac:dyDescent="0.4">
      <c r="I1317" s="88"/>
      <c r="J1317" s="84" t="s">
        <v>3229</v>
      </c>
    </row>
    <row r="1318" spans="9:10" x14ac:dyDescent="0.4">
      <c r="I1318" s="88"/>
      <c r="J1318" s="84" t="s">
        <v>3230</v>
      </c>
    </row>
    <row r="1319" spans="9:10" x14ac:dyDescent="0.4">
      <c r="I1319" s="88"/>
      <c r="J1319" s="84" t="s">
        <v>3231</v>
      </c>
    </row>
    <row r="1320" spans="9:10" x14ac:dyDescent="0.4">
      <c r="I1320" s="88"/>
      <c r="J1320" s="84" t="s">
        <v>3232</v>
      </c>
    </row>
    <row r="1321" spans="9:10" x14ac:dyDescent="0.4">
      <c r="I1321" s="88"/>
      <c r="J1321" s="84" t="s">
        <v>3233</v>
      </c>
    </row>
    <row r="1322" spans="9:10" x14ac:dyDescent="0.4">
      <c r="I1322" s="88"/>
      <c r="J1322" s="84" t="s">
        <v>3234</v>
      </c>
    </row>
    <row r="1323" spans="9:10" x14ac:dyDescent="0.4">
      <c r="I1323" s="88"/>
      <c r="J1323" s="84" t="s">
        <v>3243</v>
      </c>
    </row>
    <row r="1324" spans="9:10" x14ac:dyDescent="0.4">
      <c r="I1324" s="88"/>
      <c r="J1324" s="84" t="s">
        <v>3355</v>
      </c>
    </row>
    <row r="1325" spans="9:10" x14ac:dyDescent="0.4">
      <c r="I1325" s="88"/>
      <c r="J1325" s="84" t="s">
        <v>4919</v>
      </c>
    </row>
    <row r="1326" spans="9:10" x14ac:dyDescent="0.4">
      <c r="I1326" s="88"/>
      <c r="J1326" s="84" t="s">
        <v>5560</v>
      </c>
    </row>
    <row r="1327" spans="9:10" x14ac:dyDescent="0.4">
      <c r="I1327" s="88"/>
      <c r="J1327" s="84" t="s">
        <v>2582</v>
      </c>
    </row>
    <row r="1328" spans="9:10" x14ac:dyDescent="0.4">
      <c r="I1328" s="88"/>
      <c r="J1328" s="84" t="s">
        <v>1296</v>
      </c>
    </row>
    <row r="1329" spans="9:10" x14ac:dyDescent="0.4">
      <c r="I1329" s="88"/>
      <c r="J1329" s="84" t="s">
        <v>1297</v>
      </c>
    </row>
    <row r="1330" spans="9:10" x14ac:dyDescent="0.4">
      <c r="I1330" s="88"/>
      <c r="J1330" s="84" t="s">
        <v>1299</v>
      </c>
    </row>
    <row r="1331" spans="9:10" x14ac:dyDescent="0.4">
      <c r="I1331" s="88"/>
      <c r="J1331" s="84" t="s">
        <v>2583</v>
      </c>
    </row>
    <row r="1332" spans="9:10" x14ac:dyDescent="0.4">
      <c r="I1332" s="88"/>
      <c r="J1332" s="84" t="s">
        <v>1298</v>
      </c>
    </row>
    <row r="1333" spans="9:10" x14ac:dyDescent="0.4">
      <c r="I1333" s="88"/>
      <c r="J1333" s="84" t="s">
        <v>2727</v>
      </c>
    </row>
    <row r="1334" spans="9:10" x14ac:dyDescent="0.4">
      <c r="I1334" s="88"/>
      <c r="J1334" s="84" t="s">
        <v>2723</v>
      </c>
    </row>
    <row r="1335" spans="9:10" x14ac:dyDescent="0.4">
      <c r="I1335" s="88"/>
      <c r="J1335" s="84" t="s">
        <v>2725</v>
      </c>
    </row>
    <row r="1336" spans="9:10" x14ac:dyDescent="0.4">
      <c r="I1336" s="88"/>
      <c r="J1336" s="84" t="s">
        <v>4944</v>
      </c>
    </row>
    <row r="1337" spans="9:10" x14ac:dyDescent="0.4">
      <c r="I1337" s="88"/>
      <c r="J1337" s="84" t="s">
        <v>4963</v>
      </c>
    </row>
    <row r="1338" spans="9:10" x14ac:dyDescent="0.4">
      <c r="I1338" s="88"/>
      <c r="J1338" s="84" t="s">
        <v>1521</v>
      </c>
    </row>
    <row r="1339" spans="9:10" x14ac:dyDescent="0.4">
      <c r="I1339" s="88"/>
      <c r="J1339" s="84" t="s">
        <v>1524</v>
      </c>
    </row>
    <row r="1340" spans="9:10" x14ac:dyDescent="0.4">
      <c r="I1340" s="88"/>
      <c r="J1340" s="84" t="s">
        <v>1525</v>
      </c>
    </row>
    <row r="1341" spans="9:10" x14ac:dyDescent="0.4">
      <c r="I1341" s="88"/>
      <c r="J1341" s="84" t="s">
        <v>1522</v>
      </c>
    </row>
    <row r="1342" spans="9:10" x14ac:dyDescent="0.4">
      <c r="I1342" s="88"/>
      <c r="J1342" s="84" t="s">
        <v>1526</v>
      </c>
    </row>
    <row r="1343" spans="9:10" x14ac:dyDescent="0.4">
      <c r="I1343" s="88"/>
      <c r="J1343" s="84" t="s">
        <v>2719</v>
      </c>
    </row>
    <row r="1344" spans="9:10" x14ac:dyDescent="0.4">
      <c r="I1344" s="88"/>
      <c r="J1344" s="84" t="s">
        <v>2731</v>
      </c>
    </row>
    <row r="1345" spans="9:10" x14ac:dyDescent="0.4">
      <c r="I1345" s="88"/>
      <c r="J1345" s="84" t="s">
        <v>2736</v>
      </c>
    </row>
    <row r="1346" spans="9:10" x14ac:dyDescent="0.4">
      <c r="I1346" s="88"/>
      <c r="J1346" s="84" t="s">
        <v>2745</v>
      </c>
    </row>
    <row r="1347" spans="9:10" x14ac:dyDescent="0.4">
      <c r="I1347" s="88"/>
      <c r="J1347" s="84" t="s">
        <v>3976</v>
      </c>
    </row>
    <row r="1348" spans="9:10" x14ac:dyDescent="0.4">
      <c r="I1348" s="88"/>
      <c r="J1348" s="84" t="s">
        <v>1530</v>
      </c>
    </row>
    <row r="1349" spans="9:10" x14ac:dyDescent="0.4">
      <c r="I1349" s="88"/>
      <c r="J1349" s="84" t="s">
        <v>1760</v>
      </c>
    </row>
    <row r="1350" spans="9:10" x14ac:dyDescent="0.4">
      <c r="I1350" s="88"/>
      <c r="J1350" s="84" t="s">
        <v>1527</v>
      </c>
    </row>
    <row r="1351" spans="9:10" x14ac:dyDescent="0.4">
      <c r="I1351" s="88"/>
      <c r="J1351" s="84" t="s">
        <v>1523</v>
      </c>
    </row>
    <row r="1352" spans="9:10" x14ac:dyDescent="0.4">
      <c r="I1352" s="88"/>
      <c r="J1352" s="84" t="s">
        <v>2733</v>
      </c>
    </row>
    <row r="1353" spans="9:10" x14ac:dyDescent="0.4">
      <c r="I1353" s="88"/>
      <c r="J1353" s="84" t="s">
        <v>1528</v>
      </c>
    </row>
    <row r="1354" spans="9:10" x14ac:dyDescent="0.4">
      <c r="I1354" s="88"/>
      <c r="J1354" s="84" t="s">
        <v>1520</v>
      </c>
    </row>
    <row r="1355" spans="9:10" x14ac:dyDescent="0.4">
      <c r="I1355" s="88"/>
      <c r="J1355" s="84" t="s">
        <v>1529</v>
      </c>
    </row>
    <row r="1356" spans="9:10" x14ac:dyDescent="0.4">
      <c r="I1356" s="88"/>
      <c r="J1356" s="84" t="s">
        <v>2744</v>
      </c>
    </row>
    <row r="1357" spans="9:10" x14ac:dyDescent="0.4">
      <c r="I1357" s="88"/>
      <c r="J1357" s="84" t="s">
        <v>1762</v>
      </c>
    </row>
    <row r="1358" spans="9:10" x14ac:dyDescent="0.4">
      <c r="I1358" s="88"/>
      <c r="J1358" s="84" t="s">
        <v>3379</v>
      </c>
    </row>
    <row r="1359" spans="9:10" x14ac:dyDescent="0.4">
      <c r="I1359" s="88"/>
      <c r="J1359" s="84" t="s">
        <v>2747</v>
      </c>
    </row>
    <row r="1360" spans="9:10" x14ac:dyDescent="0.4">
      <c r="I1360" s="88"/>
      <c r="J1360" s="84" t="s">
        <v>2717</v>
      </c>
    </row>
    <row r="1361" spans="9:10" x14ac:dyDescent="0.4">
      <c r="I1361" s="88"/>
      <c r="J1361" s="84" t="s">
        <v>2740</v>
      </c>
    </row>
    <row r="1362" spans="9:10" x14ac:dyDescent="0.4">
      <c r="I1362" s="88"/>
      <c r="J1362" s="84" t="s">
        <v>2716</v>
      </c>
    </row>
    <row r="1363" spans="9:10" x14ac:dyDescent="0.4">
      <c r="I1363" s="88"/>
      <c r="J1363" s="84" t="s">
        <v>2722</v>
      </c>
    </row>
    <row r="1364" spans="9:10" x14ac:dyDescent="0.4">
      <c r="I1364" s="88"/>
      <c r="J1364" s="84" t="s">
        <v>2748</v>
      </c>
    </row>
    <row r="1365" spans="9:10" x14ac:dyDescent="0.4">
      <c r="I1365" s="88"/>
      <c r="J1365" s="84" t="s">
        <v>2718</v>
      </c>
    </row>
    <row r="1366" spans="9:10" x14ac:dyDescent="0.4">
      <c r="I1366" s="88"/>
      <c r="J1366" s="84" t="s">
        <v>3275</v>
      </c>
    </row>
    <row r="1367" spans="9:10" x14ac:dyDescent="0.4">
      <c r="I1367" s="88"/>
      <c r="J1367" s="84" t="s">
        <v>2995</v>
      </c>
    </row>
    <row r="1368" spans="9:10" x14ac:dyDescent="0.4">
      <c r="I1368" s="88"/>
      <c r="J1368" s="84" t="s">
        <v>1761</v>
      </c>
    </row>
    <row r="1369" spans="9:10" x14ac:dyDescent="0.4">
      <c r="I1369" s="88"/>
      <c r="J1369" s="84" t="s">
        <v>2743</v>
      </c>
    </row>
    <row r="1370" spans="9:10" x14ac:dyDescent="0.4">
      <c r="I1370" s="88"/>
      <c r="J1370" s="84" t="s">
        <v>2746</v>
      </c>
    </row>
    <row r="1371" spans="9:10" x14ac:dyDescent="0.4">
      <c r="I1371" s="88"/>
      <c r="J1371" s="84" t="s">
        <v>2739</v>
      </c>
    </row>
    <row r="1372" spans="9:10" x14ac:dyDescent="0.4">
      <c r="I1372" s="88"/>
      <c r="J1372" s="84" t="s">
        <v>2734</v>
      </c>
    </row>
    <row r="1373" spans="9:10" x14ac:dyDescent="0.4">
      <c r="I1373" s="88"/>
      <c r="J1373" s="84" t="s">
        <v>2742</v>
      </c>
    </row>
    <row r="1374" spans="9:10" x14ac:dyDescent="0.4">
      <c r="I1374" s="88"/>
      <c r="J1374" s="84" t="s">
        <v>2741</v>
      </c>
    </row>
    <row r="1375" spans="9:10" x14ac:dyDescent="0.4">
      <c r="I1375" s="88"/>
      <c r="J1375" s="84" t="s">
        <v>3276</v>
      </c>
    </row>
    <row r="1376" spans="9:10" x14ac:dyDescent="0.4">
      <c r="I1376" s="88"/>
      <c r="J1376" s="84" t="s">
        <v>3277</v>
      </c>
    </row>
    <row r="1377" spans="9:10" x14ac:dyDescent="0.4">
      <c r="I1377" s="88"/>
      <c r="J1377" s="84" t="s">
        <v>1995</v>
      </c>
    </row>
    <row r="1378" spans="9:10" x14ac:dyDescent="0.4">
      <c r="I1378" s="88"/>
      <c r="J1378" s="84" t="s">
        <v>2721</v>
      </c>
    </row>
    <row r="1379" spans="9:10" x14ac:dyDescent="0.4">
      <c r="I1379" s="88"/>
      <c r="J1379" s="84" t="s">
        <v>2994</v>
      </c>
    </row>
    <row r="1380" spans="9:10" x14ac:dyDescent="0.4">
      <c r="I1380" s="88"/>
      <c r="J1380" s="84" t="s">
        <v>2726</v>
      </c>
    </row>
    <row r="1381" spans="9:10" x14ac:dyDescent="0.4">
      <c r="I1381" s="88"/>
      <c r="J1381" s="84" t="s">
        <v>2737</v>
      </c>
    </row>
    <row r="1382" spans="9:10" x14ac:dyDescent="0.4">
      <c r="I1382" s="88"/>
      <c r="J1382" s="84" t="s">
        <v>3278</v>
      </c>
    </row>
    <row r="1383" spans="9:10" x14ac:dyDescent="0.4">
      <c r="I1383" s="88"/>
      <c r="J1383" s="84" t="s">
        <v>2724</v>
      </c>
    </row>
    <row r="1384" spans="9:10" x14ac:dyDescent="0.4">
      <c r="I1384" s="88"/>
      <c r="J1384" s="84" t="s">
        <v>2730</v>
      </c>
    </row>
    <row r="1385" spans="9:10" x14ac:dyDescent="0.4">
      <c r="I1385" s="88"/>
      <c r="J1385" s="84" t="s">
        <v>2735</v>
      </c>
    </row>
    <row r="1386" spans="9:10" x14ac:dyDescent="0.4">
      <c r="I1386" s="88"/>
      <c r="J1386" s="84" t="s">
        <v>2715</v>
      </c>
    </row>
    <row r="1387" spans="9:10" x14ac:dyDescent="0.4">
      <c r="I1387" s="88"/>
      <c r="J1387" s="84" t="s">
        <v>2732</v>
      </c>
    </row>
    <row r="1388" spans="9:10" x14ac:dyDescent="0.4">
      <c r="I1388" s="88"/>
      <c r="J1388" s="84" t="s">
        <v>2728</v>
      </c>
    </row>
    <row r="1389" spans="9:10" x14ac:dyDescent="0.4">
      <c r="I1389" s="88"/>
      <c r="J1389" s="84" t="s">
        <v>2749</v>
      </c>
    </row>
    <row r="1390" spans="9:10" x14ac:dyDescent="0.4">
      <c r="I1390" s="88"/>
      <c r="J1390" s="84" t="s">
        <v>2738</v>
      </c>
    </row>
    <row r="1391" spans="9:10" x14ac:dyDescent="0.4">
      <c r="I1391" s="88"/>
      <c r="J1391" s="84" t="s">
        <v>2729</v>
      </c>
    </row>
    <row r="1392" spans="9:10" x14ac:dyDescent="0.4">
      <c r="I1392" s="88"/>
      <c r="J1392" s="84" t="s">
        <v>5303</v>
      </c>
    </row>
    <row r="1393" spans="9:10" x14ac:dyDescent="0.4">
      <c r="I1393" s="88"/>
      <c r="J1393" s="84" t="s">
        <v>2720</v>
      </c>
    </row>
    <row r="1394" spans="9:10" x14ac:dyDescent="0.4">
      <c r="I1394" s="88"/>
      <c r="J1394" s="84" t="s">
        <v>3273</v>
      </c>
    </row>
    <row r="1395" spans="9:10" x14ac:dyDescent="0.4">
      <c r="I1395" s="88"/>
      <c r="J1395" s="84" t="s">
        <v>3272</v>
      </c>
    </row>
    <row r="1396" spans="9:10" x14ac:dyDescent="0.4">
      <c r="I1396" s="88"/>
      <c r="J1396" s="84" t="s">
        <v>3271</v>
      </c>
    </row>
    <row r="1397" spans="9:10" x14ac:dyDescent="0.4">
      <c r="I1397" s="88"/>
      <c r="J1397" s="84" t="s">
        <v>3378</v>
      </c>
    </row>
    <row r="1398" spans="9:10" x14ac:dyDescent="0.4">
      <c r="I1398" s="88"/>
      <c r="J1398" s="84" t="s">
        <v>3939</v>
      </c>
    </row>
    <row r="1399" spans="9:10" x14ac:dyDescent="0.4">
      <c r="I1399" s="88"/>
      <c r="J1399" s="84" t="s">
        <v>3938</v>
      </c>
    </row>
    <row r="1400" spans="9:10" x14ac:dyDescent="0.4">
      <c r="I1400" s="88"/>
      <c r="J1400" s="84" t="s">
        <v>3937</v>
      </c>
    </row>
    <row r="1401" spans="9:10" x14ac:dyDescent="0.4">
      <c r="I1401" s="88"/>
      <c r="J1401" s="84" t="s">
        <v>3274</v>
      </c>
    </row>
    <row r="1402" spans="9:10" x14ac:dyDescent="0.4">
      <c r="I1402" s="88"/>
      <c r="J1402" s="84" t="s">
        <v>3941</v>
      </c>
    </row>
    <row r="1403" spans="9:10" x14ac:dyDescent="0.4">
      <c r="I1403" s="88"/>
      <c r="J1403" s="84" t="s">
        <v>3940</v>
      </c>
    </row>
    <row r="1404" spans="9:10" x14ac:dyDescent="0.4">
      <c r="I1404" s="88"/>
      <c r="J1404" s="84" t="s">
        <v>3246</v>
      </c>
    </row>
    <row r="1405" spans="9:10" x14ac:dyDescent="0.4">
      <c r="I1405" s="88"/>
      <c r="J1405" s="84" t="s">
        <v>3247</v>
      </c>
    </row>
    <row r="1406" spans="9:10" x14ac:dyDescent="0.4">
      <c r="I1406" s="88"/>
      <c r="J1406" s="84" t="s">
        <v>3377</v>
      </c>
    </row>
    <row r="1407" spans="9:10" x14ac:dyDescent="0.4">
      <c r="I1407" s="88"/>
      <c r="J1407" s="84" t="s">
        <v>3560</v>
      </c>
    </row>
    <row r="1408" spans="9:10" x14ac:dyDescent="0.4">
      <c r="I1408" s="88"/>
      <c r="J1408" s="84" t="s">
        <v>3559</v>
      </c>
    </row>
    <row r="1409" spans="9:10" x14ac:dyDescent="0.4">
      <c r="I1409" s="88"/>
      <c r="J1409" s="84" t="s">
        <v>3561</v>
      </c>
    </row>
    <row r="1410" spans="9:10" x14ac:dyDescent="0.4">
      <c r="I1410" s="88"/>
      <c r="J1410" s="84" t="s">
        <v>3562</v>
      </c>
    </row>
    <row r="1411" spans="9:10" x14ac:dyDescent="0.4">
      <c r="I1411" s="88"/>
      <c r="J1411" s="84" t="s">
        <v>3079</v>
      </c>
    </row>
    <row r="1412" spans="9:10" x14ac:dyDescent="0.4">
      <c r="I1412" s="88"/>
      <c r="J1412" s="84" t="s">
        <v>1333</v>
      </c>
    </row>
    <row r="1413" spans="9:10" x14ac:dyDescent="0.4">
      <c r="I1413" s="88"/>
      <c r="J1413" s="84" t="s">
        <v>1310</v>
      </c>
    </row>
    <row r="1414" spans="9:10" x14ac:dyDescent="0.4">
      <c r="I1414" s="88"/>
      <c r="J1414" s="84" t="s">
        <v>1305</v>
      </c>
    </row>
    <row r="1415" spans="9:10" x14ac:dyDescent="0.4">
      <c r="I1415" s="88"/>
      <c r="J1415" s="84" t="s">
        <v>1325</v>
      </c>
    </row>
    <row r="1416" spans="9:10" x14ac:dyDescent="0.4">
      <c r="I1416" s="88"/>
      <c r="J1416" s="84" t="s">
        <v>1306</v>
      </c>
    </row>
    <row r="1417" spans="9:10" x14ac:dyDescent="0.4">
      <c r="I1417" s="88"/>
      <c r="J1417" s="84" t="s">
        <v>1309</v>
      </c>
    </row>
    <row r="1418" spans="9:10" x14ac:dyDescent="0.4">
      <c r="I1418" s="88"/>
      <c r="J1418" s="84" t="s">
        <v>1326</v>
      </c>
    </row>
    <row r="1419" spans="9:10" x14ac:dyDescent="0.4">
      <c r="I1419" s="88"/>
      <c r="J1419" s="84" t="s">
        <v>1307</v>
      </c>
    </row>
    <row r="1420" spans="9:10" x14ac:dyDescent="0.4">
      <c r="I1420" s="88"/>
      <c r="J1420" s="84" t="s">
        <v>3634</v>
      </c>
    </row>
    <row r="1421" spans="9:10" x14ac:dyDescent="0.4">
      <c r="I1421" s="88"/>
      <c r="J1421" s="84" t="s">
        <v>4552</v>
      </c>
    </row>
    <row r="1422" spans="9:10" x14ac:dyDescent="0.4">
      <c r="I1422" s="88"/>
      <c r="J1422" s="84" t="s">
        <v>1316</v>
      </c>
    </row>
    <row r="1423" spans="9:10" x14ac:dyDescent="0.4">
      <c r="I1423" s="88"/>
      <c r="J1423" s="84" t="s">
        <v>1327</v>
      </c>
    </row>
    <row r="1424" spans="9:10" x14ac:dyDescent="0.4">
      <c r="I1424" s="88"/>
      <c r="J1424" s="84" t="s">
        <v>1300</v>
      </c>
    </row>
    <row r="1425" spans="9:10" x14ac:dyDescent="0.4">
      <c r="I1425" s="88"/>
      <c r="J1425" s="84" t="s">
        <v>1328</v>
      </c>
    </row>
    <row r="1426" spans="9:10" x14ac:dyDescent="0.4">
      <c r="I1426" s="88"/>
      <c r="J1426" s="84" t="s">
        <v>1320</v>
      </c>
    </row>
    <row r="1427" spans="9:10" x14ac:dyDescent="0.4">
      <c r="I1427" s="88"/>
      <c r="J1427" s="84" t="s">
        <v>1323</v>
      </c>
    </row>
    <row r="1428" spans="9:10" x14ac:dyDescent="0.4">
      <c r="I1428" s="88"/>
      <c r="J1428" s="84" t="s">
        <v>1322</v>
      </c>
    </row>
    <row r="1429" spans="9:10" x14ac:dyDescent="0.4">
      <c r="I1429" s="88"/>
      <c r="J1429" s="84" t="s">
        <v>1324</v>
      </c>
    </row>
    <row r="1430" spans="9:10" x14ac:dyDescent="0.4">
      <c r="I1430" s="88"/>
      <c r="J1430" s="84" t="s">
        <v>5377</v>
      </c>
    </row>
    <row r="1431" spans="9:10" x14ac:dyDescent="0.4">
      <c r="I1431" s="88"/>
      <c r="J1431" s="84" t="s">
        <v>4964</v>
      </c>
    </row>
    <row r="1432" spans="9:10" x14ac:dyDescent="0.4">
      <c r="I1432" s="88"/>
      <c r="J1432" s="84" t="s">
        <v>1308</v>
      </c>
    </row>
    <row r="1433" spans="9:10" x14ac:dyDescent="0.4">
      <c r="I1433" s="88"/>
      <c r="J1433" s="84" t="s">
        <v>1319</v>
      </c>
    </row>
    <row r="1434" spans="9:10" x14ac:dyDescent="0.4">
      <c r="I1434" s="88"/>
      <c r="J1434" s="84" t="s">
        <v>1329</v>
      </c>
    </row>
    <row r="1435" spans="9:10" x14ac:dyDescent="0.4">
      <c r="I1435" s="88"/>
      <c r="J1435" s="84" t="s">
        <v>2978</v>
      </c>
    </row>
    <row r="1436" spans="9:10" x14ac:dyDescent="0.4">
      <c r="I1436" s="88"/>
      <c r="J1436" s="84" t="s">
        <v>3080</v>
      </c>
    </row>
    <row r="1437" spans="9:10" x14ac:dyDescent="0.4">
      <c r="I1437" s="88"/>
      <c r="J1437" s="84" t="s">
        <v>3637</v>
      </c>
    </row>
    <row r="1438" spans="9:10" x14ac:dyDescent="0.4">
      <c r="I1438" s="88"/>
      <c r="J1438" s="84" t="s">
        <v>4555</v>
      </c>
    </row>
    <row r="1439" spans="9:10" x14ac:dyDescent="0.4">
      <c r="I1439" s="88"/>
      <c r="J1439" s="84" t="s">
        <v>1531</v>
      </c>
    </row>
    <row r="1440" spans="9:10" x14ac:dyDescent="0.4">
      <c r="I1440" s="88"/>
      <c r="J1440" s="84" t="s">
        <v>5270</v>
      </c>
    </row>
    <row r="1441" spans="9:10" x14ac:dyDescent="0.4">
      <c r="I1441" s="88"/>
      <c r="J1441" s="84" t="s">
        <v>3331</v>
      </c>
    </row>
    <row r="1442" spans="9:10" x14ac:dyDescent="0.4">
      <c r="I1442" s="88"/>
      <c r="J1442" s="84" t="s">
        <v>1119</v>
      </c>
    </row>
    <row r="1443" spans="9:10" x14ac:dyDescent="0.4">
      <c r="I1443" s="88"/>
      <c r="J1443" s="84" t="s">
        <v>1301</v>
      </c>
    </row>
    <row r="1444" spans="9:10" x14ac:dyDescent="0.4">
      <c r="I1444" s="88"/>
      <c r="J1444" s="84" t="s">
        <v>1317</v>
      </c>
    </row>
    <row r="1445" spans="9:10" x14ac:dyDescent="0.4">
      <c r="I1445" s="88"/>
      <c r="J1445" s="84" t="s">
        <v>1303</v>
      </c>
    </row>
    <row r="1446" spans="9:10" x14ac:dyDescent="0.4">
      <c r="I1446" s="88"/>
      <c r="J1446" s="84" t="s">
        <v>1321</v>
      </c>
    </row>
    <row r="1447" spans="9:10" x14ac:dyDescent="0.4">
      <c r="I1447" s="88"/>
      <c r="J1447" s="84" t="s">
        <v>1318</v>
      </c>
    </row>
    <row r="1448" spans="9:10" x14ac:dyDescent="0.4">
      <c r="I1448" s="88"/>
      <c r="J1448" s="84" t="s">
        <v>1302</v>
      </c>
    </row>
    <row r="1449" spans="9:10" x14ac:dyDescent="0.4">
      <c r="I1449" s="88"/>
      <c r="J1449" s="84" t="s">
        <v>1304</v>
      </c>
    </row>
    <row r="1450" spans="9:10" x14ac:dyDescent="0.4">
      <c r="I1450" s="88"/>
      <c r="J1450" s="84" t="s">
        <v>3330</v>
      </c>
    </row>
    <row r="1451" spans="9:10" x14ac:dyDescent="0.4">
      <c r="I1451" s="88"/>
      <c r="J1451" s="84" t="s">
        <v>1312</v>
      </c>
    </row>
    <row r="1452" spans="9:10" x14ac:dyDescent="0.4">
      <c r="I1452" s="88"/>
      <c r="J1452" s="84" t="s">
        <v>1311</v>
      </c>
    </row>
    <row r="1453" spans="9:10" x14ac:dyDescent="0.4">
      <c r="I1453" s="88"/>
      <c r="J1453" s="84" t="s">
        <v>1314</v>
      </c>
    </row>
    <row r="1454" spans="9:10" x14ac:dyDescent="0.4">
      <c r="I1454" s="88"/>
      <c r="J1454" s="84" t="s">
        <v>1313</v>
      </c>
    </row>
    <row r="1455" spans="9:10" x14ac:dyDescent="0.4">
      <c r="I1455" s="88"/>
      <c r="J1455" s="84" t="s">
        <v>1315</v>
      </c>
    </row>
    <row r="1456" spans="9:10" x14ac:dyDescent="0.4">
      <c r="I1456" s="88"/>
      <c r="J1456" s="84" t="s">
        <v>3356</v>
      </c>
    </row>
    <row r="1457" spans="9:10" x14ac:dyDescent="0.4">
      <c r="I1457" s="88"/>
      <c r="J1457" s="84" t="s">
        <v>4518</v>
      </c>
    </row>
    <row r="1458" spans="9:10" x14ac:dyDescent="0.4">
      <c r="I1458" s="88"/>
      <c r="J1458" s="84" t="s">
        <v>1330</v>
      </c>
    </row>
    <row r="1459" spans="9:10" x14ac:dyDescent="0.4">
      <c r="I1459" s="88"/>
      <c r="J1459" s="84" t="s">
        <v>1331</v>
      </c>
    </row>
    <row r="1460" spans="9:10" x14ac:dyDescent="0.4">
      <c r="I1460" s="88"/>
      <c r="J1460" s="84" t="s">
        <v>3332</v>
      </c>
    </row>
    <row r="1461" spans="9:10" x14ac:dyDescent="0.4">
      <c r="I1461" s="88"/>
      <c r="J1461" s="84" t="s">
        <v>1332</v>
      </c>
    </row>
    <row r="1462" spans="9:10" x14ac:dyDescent="0.4">
      <c r="I1462" s="88"/>
      <c r="J1462" s="84" t="s">
        <v>3333</v>
      </c>
    </row>
    <row r="1463" spans="9:10" x14ac:dyDescent="0.4">
      <c r="I1463" s="88"/>
      <c r="J1463" s="84" t="s">
        <v>3334</v>
      </c>
    </row>
    <row r="1464" spans="9:10" x14ac:dyDescent="0.4">
      <c r="I1464" s="88"/>
      <c r="J1464" s="84" t="s">
        <v>3335</v>
      </c>
    </row>
    <row r="1465" spans="9:10" x14ac:dyDescent="0.4">
      <c r="I1465" s="88"/>
      <c r="J1465" s="84" t="s">
        <v>3336</v>
      </c>
    </row>
    <row r="1466" spans="9:10" x14ac:dyDescent="0.4">
      <c r="I1466" s="88"/>
      <c r="J1466" s="84" t="s">
        <v>3915</v>
      </c>
    </row>
    <row r="1467" spans="9:10" x14ac:dyDescent="0.4">
      <c r="I1467" s="88"/>
      <c r="J1467" s="84" t="s">
        <v>4554</v>
      </c>
    </row>
    <row r="1468" spans="9:10" x14ac:dyDescent="0.4">
      <c r="I1468" s="88"/>
      <c r="J1468" s="84" t="s">
        <v>4553</v>
      </c>
    </row>
    <row r="1469" spans="9:10" x14ac:dyDescent="0.4">
      <c r="I1469" s="88"/>
      <c r="J1469" s="84" t="s">
        <v>4557</v>
      </c>
    </row>
    <row r="1470" spans="9:10" x14ac:dyDescent="0.4">
      <c r="I1470" s="88"/>
      <c r="J1470" s="84" t="s">
        <v>4556</v>
      </c>
    </row>
    <row r="1471" spans="9:10" x14ac:dyDescent="0.4">
      <c r="I1471" s="88"/>
      <c r="J1471" s="84" t="s">
        <v>4615</v>
      </c>
    </row>
    <row r="1472" spans="9:10" x14ac:dyDescent="0.4">
      <c r="I1472" s="88"/>
      <c r="J1472" s="84" t="s">
        <v>5304</v>
      </c>
    </row>
    <row r="1473" spans="9:10" x14ac:dyDescent="0.4">
      <c r="I1473" s="88"/>
      <c r="J1473" s="84" t="s">
        <v>5139</v>
      </c>
    </row>
    <row r="1474" spans="9:10" x14ac:dyDescent="0.4">
      <c r="I1474" s="88"/>
      <c r="J1474" s="84" t="s">
        <v>5135</v>
      </c>
    </row>
    <row r="1475" spans="9:10" x14ac:dyDescent="0.4">
      <c r="I1475" s="88"/>
      <c r="J1475" s="84" t="s">
        <v>5305</v>
      </c>
    </row>
    <row r="1476" spans="9:10" x14ac:dyDescent="0.4">
      <c r="I1476" s="88"/>
      <c r="J1476" s="84" t="s">
        <v>5307</v>
      </c>
    </row>
    <row r="1477" spans="9:10" x14ac:dyDescent="0.4">
      <c r="I1477" s="88"/>
      <c r="J1477" s="84" t="s">
        <v>5308</v>
      </c>
    </row>
    <row r="1478" spans="9:10" x14ac:dyDescent="0.4">
      <c r="I1478" s="88"/>
      <c r="J1478" s="84" t="s">
        <v>5306</v>
      </c>
    </row>
    <row r="1479" spans="9:10" x14ac:dyDescent="0.4">
      <c r="I1479" s="88"/>
      <c r="J1479" s="84" t="s">
        <v>5136</v>
      </c>
    </row>
    <row r="1480" spans="9:10" x14ac:dyDescent="0.4">
      <c r="I1480" s="88"/>
      <c r="J1480" s="84" t="s">
        <v>5134</v>
      </c>
    </row>
    <row r="1481" spans="9:10" x14ac:dyDescent="0.4">
      <c r="I1481" s="88"/>
      <c r="J1481" s="84" t="s">
        <v>5137</v>
      </c>
    </row>
    <row r="1482" spans="9:10" x14ac:dyDescent="0.4">
      <c r="I1482" s="88"/>
      <c r="J1482" s="84" t="s">
        <v>5138</v>
      </c>
    </row>
    <row r="1483" spans="9:10" x14ac:dyDescent="0.4">
      <c r="I1483" s="88"/>
      <c r="J1483" s="84" t="s">
        <v>4067</v>
      </c>
    </row>
    <row r="1484" spans="9:10" x14ac:dyDescent="0.4">
      <c r="I1484" s="88"/>
      <c r="J1484" s="84" t="s">
        <v>2996</v>
      </c>
    </row>
    <row r="1485" spans="9:10" x14ac:dyDescent="0.4">
      <c r="I1485" s="88"/>
      <c r="J1485" s="84" t="s">
        <v>1764</v>
      </c>
    </row>
    <row r="1486" spans="9:10" x14ac:dyDescent="0.4">
      <c r="I1486" s="88"/>
      <c r="J1486" s="84" t="s">
        <v>1763</v>
      </c>
    </row>
    <row r="1487" spans="9:10" x14ac:dyDescent="0.4">
      <c r="I1487" s="88"/>
      <c r="J1487" s="84" t="s">
        <v>1545</v>
      </c>
    </row>
    <row r="1488" spans="9:10" x14ac:dyDescent="0.4">
      <c r="I1488" s="88"/>
      <c r="J1488" s="84" t="s">
        <v>3469</v>
      </c>
    </row>
    <row r="1489" spans="9:10" x14ac:dyDescent="0.4">
      <c r="I1489" s="88"/>
      <c r="J1489" s="84" t="s">
        <v>1536</v>
      </c>
    </row>
    <row r="1490" spans="9:10" x14ac:dyDescent="0.4">
      <c r="I1490" s="88"/>
      <c r="J1490" s="84" t="s">
        <v>1541</v>
      </c>
    </row>
    <row r="1491" spans="9:10" x14ac:dyDescent="0.4">
      <c r="I1491" s="88"/>
      <c r="J1491" s="84" t="s">
        <v>3468</v>
      </c>
    </row>
    <row r="1492" spans="9:10" x14ac:dyDescent="0.4">
      <c r="I1492" s="88"/>
      <c r="J1492" s="84" t="s">
        <v>3470</v>
      </c>
    </row>
    <row r="1493" spans="9:10" x14ac:dyDescent="0.4">
      <c r="I1493" s="88"/>
      <c r="J1493" s="84" t="s">
        <v>3380</v>
      </c>
    </row>
    <row r="1494" spans="9:10" x14ac:dyDescent="0.4">
      <c r="I1494" s="88"/>
      <c r="J1494" s="84" t="s">
        <v>2586</v>
      </c>
    </row>
    <row r="1495" spans="9:10" x14ac:dyDescent="0.4">
      <c r="I1495" s="88"/>
      <c r="J1495" s="84" t="s">
        <v>2585</v>
      </c>
    </row>
    <row r="1496" spans="9:10" x14ac:dyDescent="0.4">
      <c r="I1496" s="88"/>
      <c r="J1496" s="84" t="s">
        <v>1546</v>
      </c>
    </row>
    <row r="1497" spans="9:10" x14ac:dyDescent="0.4">
      <c r="I1497" s="88"/>
      <c r="J1497" s="84" t="s">
        <v>2590</v>
      </c>
    </row>
    <row r="1498" spans="9:10" x14ac:dyDescent="0.4">
      <c r="I1498" s="88"/>
      <c r="J1498" s="84" t="s">
        <v>3851</v>
      </c>
    </row>
    <row r="1499" spans="9:10" x14ac:dyDescent="0.4">
      <c r="I1499" s="88"/>
      <c r="J1499" s="84" t="s">
        <v>2589</v>
      </c>
    </row>
    <row r="1500" spans="9:10" x14ac:dyDescent="0.4">
      <c r="I1500" s="88"/>
      <c r="J1500" s="84" t="s">
        <v>2584</v>
      </c>
    </row>
    <row r="1501" spans="9:10" x14ac:dyDescent="0.4">
      <c r="I1501" s="88"/>
      <c r="J1501" s="84" t="s">
        <v>5519</v>
      </c>
    </row>
    <row r="1502" spans="9:10" x14ac:dyDescent="0.4">
      <c r="I1502" s="88"/>
      <c r="J1502" s="84" t="s">
        <v>2588</v>
      </c>
    </row>
    <row r="1503" spans="9:10" x14ac:dyDescent="0.4">
      <c r="I1503" s="88"/>
      <c r="J1503" s="84" t="s">
        <v>1543</v>
      </c>
    </row>
    <row r="1504" spans="9:10" x14ac:dyDescent="0.4">
      <c r="I1504" s="88"/>
      <c r="J1504" s="84" t="s">
        <v>1533</v>
      </c>
    </row>
    <row r="1505" spans="9:10" x14ac:dyDescent="0.4">
      <c r="I1505" s="88"/>
      <c r="J1505" s="84" t="s">
        <v>1539</v>
      </c>
    </row>
    <row r="1506" spans="9:10" x14ac:dyDescent="0.4">
      <c r="I1506" s="88"/>
      <c r="J1506" s="84" t="s">
        <v>1547</v>
      </c>
    </row>
    <row r="1507" spans="9:10" x14ac:dyDescent="0.4">
      <c r="I1507" s="88"/>
      <c r="J1507" s="84" t="s">
        <v>3638</v>
      </c>
    </row>
    <row r="1508" spans="9:10" x14ac:dyDescent="0.4">
      <c r="I1508" s="88"/>
      <c r="J1508" s="84" t="s">
        <v>3640</v>
      </c>
    </row>
    <row r="1509" spans="9:10" x14ac:dyDescent="0.4">
      <c r="I1509" s="88"/>
      <c r="J1509" s="84" t="s">
        <v>2587</v>
      </c>
    </row>
    <row r="1510" spans="9:10" x14ac:dyDescent="0.4">
      <c r="I1510" s="88"/>
      <c r="J1510" s="84" t="s">
        <v>1537</v>
      </c>
    </row>
    <row r="1511" spans="9:10" x14ac:dyDescent="0.4">
      <c r="I1511" s="88"/>
      <c r="J1511" s="84" t="s">
        <v>1538</v>
      </c>
    </row>
    <row r="1512" spans="9:10" x14ac:dyDescent="0.4">
      <c r="I1512" s="88"/>
      <c r="J1512" s="84" t="s">
        <v>3284</v>
      </c>
    </row>
    <row r="1513" spans="9:10" x14ac:dyDescent="0.4">
      <c r="I1513" s="88"/>
      <c r="J1513" s="84" t="s">
        <v>3639</v>
      </c>
    </row>
    <row r="1514" spans="9:10" x14ac:dyDescent="0.4">
      <c r="I1514" s="88"/>
      <c r="J1514" s="84" t="s">
        <v>3645</v>
      </c>
    </row>
    <row r="1515" spans="9:10" x14ac:dyDescent="0.4">
      <c r="I1515" s="88"/>
      <c r="J1515" s="84" t="s">
        <v>2591</v>
      </c>
    </row>
    <row r="1516" spans="9:10" x14ac:dyDescent="0.4">
      <c r="I1516" s="88"/>
      <c r="J1516" s="84" t="s">
        <v>3670</v>
      </c>
    </row>
    <row r="1517" spans="9:10" x14ac:dyDescent="0.4">
      <c r="I1517" s="88"/>
      <c r="J1517" s="84" t="s">
        <v>3850</v>
      </c>
    </row>
    <row r="1518" spans="9:10" x14ac:dyDescent="0.4">
      <c r="I1518" s="88"/>
      <c r="J1518" s="84" t="s">
        <v>5378</v>
      </c>
    </row>
    <row r="1519" spans="9:10" x14ac:dyDescent="0.4">
      <c r="I1519" s="88"/>
      <c r="J1519" s="84" t="s">
        <v>4967</v>
      </c>
    </row>
    <row r="1520" spans="9:10" x14ac:dyDescent="0.4">
      <c r="I1520" s="88"/>
      <c r="J1520" s="84" t="s">
        <v>1534</v>
      </c>
    </row>
    <row r="1521" spans="9:10" x14ac:dyDescent="0.4">
      <c r="I1521" s="88"/>
      <c r="J1521" s="84" t="s">
        <v>1535</v>
      </c>
    </row>
    <row r="1522" spans="9:10" x14ac:dyDescent="0.4">
      <c r="I1522" s="88"/>
      <c r="J1522" s="84" t="s">
        <v>1532</v>
      </c>
    </row>
    <row r="1523" spans="9:10" x14ac:dyDescent="0.4">
      <c r="I1523" s="88"/>
      <c r="J1523" s="84" t="s">
        <v>1542</v>
      </c>
    </row>
    <row r="1524" spans="9:10" x14ac:dyDescent="0.4">
      <c r="I1524" s="88"/>
      <c r="J1524" s="84" t="s">
        <v>1540</v>
      </c>
    </row>
    <row r="1525" spans="9:10" x14ac:dyDescent="0.4">
      <c r="I1525" s="88"/>
      <c r="J1525" s="84" t="s">
        <v>3081</v>
      </c>
    </row>
    <row r="1526" spans="9:10" x14ac:dyDescent="0.4">
      <c r="I1526" s="88"/>
      <c r="J1526" s="84" t="s">
        <v>1544</v>
      </c>
    </row>
    <row r="1527" spans="9:10" x14ac:dyDescent="0.4">
      <c r="I1527" s="88"/>
      <c r="J1527" s="84" t="s">
        <v>3082</v>
      </c>
    </row>
    <row r="1528" spans="9:10" x14ac:dyDescent="0.4">
      <c r="I1528" s="88"/>
      <c r="J1528" s="84" t="s">
        <v>5518</v>
      </c>
    </row>
    <row r="1529" spans="9:10" x14ac:dyDescent="0.4">
      <c r="I1529" s="88"/>
      <c r="J1529" s="84" t="s">
        <v>4966</v>
      </c>
    </row>
    <row r="1530" spans="9:10" x14ac:dyDescent="0.4">
      <c r="I1530" s="88"/>
      <c r="J1530" s="84" t="s">
        <v>2997</v>
      </c>
    </row>
    <row r="1531" spans="9:10" x14ac:dyDescent="0.4">
      <c r="I1531" s="88"/>
      <c r="J1531" s="84" t="s">
        <v>3283</v>
      </c>
    </row>
    <row r="1532" spans="9:10" x14ac:dyDescent="0.4">
      <c r="I1532" s="88"/>
      <c r="J1532" s="84" t="s">
        <v>3083</v>
      </c>
    </row>
    <row r="1533" spans="9:10" x14ac:dyDescent="0.4">
      <c r="I1533" s="88"/>
      <c r="J1533" s="84" t="s">
        <v>3641</v>
      </c>
    </row>
    <row r="1534" spans="9:10" x14ac:dyDescent="0.4">
      <c r="I1534" s="88"/>
      <c r="J1534" s="84" t="s">
        <v>3642</v>
      </c>
    </row>
    <row r="1535" spans="9:10" x14ac:dyDescent="0.4">
      <c r="I1535" s="88"/>
      <c r="J1535" s="84" t="s">
        <v>3644</v>
      </c>
    </row>
    <row r="1536" spans="9:10" x14ac:dyDescent="0.4">
      <c r="I1536" s="88"/>
      <c r="J1536" s="84" t="s">
        <v>3643</v>
      </c>
    </row>
    <row r="1537" spans="9:10" x14ac:dyDescent="0.4">
      <c r="I1537" s="88"/>
      <c r="J1537" s="84" t="s">
        <v>3668</v>
      </c>
    </row>
    <row r="1538" spans="9:10" x14ac:dyDescent="0.4">
      <c r="I1538" s="88"/>
      <c r="J1538" s="84" t="s">
        <v>3669</v>
      </c>
    </row>
    <row r="1539" spans="9:10" x14ac:dyDescent="0.4">
      <c r="I1539" s="88"/>
      <c r="J1539" s="84" t="s">
        <v>4965</v>
      </c>
    </row>
    <row r="1540" spans="9:10" x14ac:dyDescent="0.4">
      <c r="I1540" s="88"/>
      <c r="J1540" s="84" t="s">
        <v>1996</v>
      </c>
    </row>
    <row r="1541" spans="9:10" x14ac:dyDescent="0.4">
      <c r="I1541" s="88"/>
      <c r="J1541" s="84" t="s">
        <v>1997</v>
      </c>
    </row>
    <row r="1542" spans="9:10" x14ac:dyDescent="0.4">
      <c r="I1542" s="88"/>
      <c r="J1542" s="84" t="s">
        <v>3288</v>
      </c>
    </row>
    <row r="1543" spans="9:10" x14ac:dyDescent="0.4">
      <c r="I1543" s="88"/>
      <c r="J1543" s="84" t="s">
        <v>3013</v>
      </c>
    </row>
    <row r="1544" spans="9:10" x14ac:dyDescent="0.4">
      <c r="I1544" s="88"/>
      <c r="J1544" s="84" t="s">
        <v>5310</v>
      </c>
    </row>
    <row r="1545" spans="9:10" x14ac:dyDescent="0.4">
      <c r="I1545" s="88"/>
      <c r="J1545" s="84" t="s">
        <v>5309</v>
      </c>
    </row>
    <row r="1546" spans="9:10" x14ac:dyDescent="0.4">
      <c r="I1546" s="88"/>
      <c r="J1546" s="84" t="s">
        <v>5520</v>
      </c>
    </row>
    <row r="1547" spans="9:10" x14ac:dyDescent="0.4">
      <c r="I1547" s="88"/>
      <c r="J1547" s="84" t="s">
        <v>3008</v>
      </c>
    </row>
    <row r="1548" spans="9:10" x14ac:dyDescent="0.4">
      <c r="I1548" s="88"/>
      <c r="J1548" s="84" t="s">
        <v>3285</v>
      </c>
    </row>
    <row r="1549" spans="9:10" x14ac:dyDescent="0.4">
      <c r="I1549" s="88"/>
      <c r="J1549" s="84" t="s">
        <v>3287</v>
      </c>
    </row>
    <row r="1550" spans="9:10" x14ac:dyDescent="0.4">
      <c r="I1550" s="88"/>
      <c r="J1550" s="84" t="s">
        <v>3286</v>
      </c>
    </row>
    <row r="1551" spans="9:10" x14ac:dyDescent="0.4">
      <c r="I1551" s="88"/>
      <c r="J1551" s="84" t="s">
        <v>5626</v>
      </c>
    </row>
    <row r="1552" spans="9:10" x14ac:dyDescent="0.4">
      <c r="I1552" s="88"/>
      <c r="J1552" s="84" t="s">
        <v>3009</v>
      </c>
    </row>
    <row r="1553" spans="9:10" x14ac:dyDescent="0.4">
      <c r="I1553" s="88"/>
      <c r="J1553" s="84" t="s">
        <v>3012</v>
      </c>
    </row>
    <row r="1554" spans="9:10" x14ac:dyDescent="0.4">
      <c r="I1554" s="88"/>
      <c r="J1554" s="84" t="s">
        <v>3010</v>
      </c>
    </row>
    <row r="1555" spans="9:10" x14ac:dyDescent="0.4">
      <c r="I1555" s="88"/>
      <c r="J1555" s="84" t="s">
        <v>3011</v>
      </c>
    </row>
    <row r="1556" spans="9:10" x14ac:dyDescent="0.4">
      <c r="I1556" s="88"/>
      <c r="J1556" s="84" t="s">
        <v>3357</v>
      </c>
    </row>
    <row r="1557" spans="9:10" x14ac:dyDescent="0.4">
      <c r="I1557" s="88"/>
      <c r="J1557" s="84" t="s">
        <v>5627</v>
      </c>
    </row>
    <row r="1558" spans="9:10" x14ac:dyDescent="0.4">
      <c r="I1558" s="88"/>
      <c r="J1558" s="84" t="s">
        <v>5625</v>
      </c>
    </row>
    <row r="1559" spans="9:10" x14ac:dyDescent="0.4">
      <c r="I1559" s="88"/>
      <c r="J1559" s="84" t="s">
        <v>5628</v>
      </c>
    </row>
    <row r="1560" spans="9:10" x14ac:dyDescent="0.4">
      <c r="I1560" s="88"/>
      <c r="J1560" s="84" t="s">
        <v>3337</v>
      </c>
    </row>
    <row r="1561" spans="9:10" x14ac:dyDescent="0.4">
      <c r="I1561" s="88"/>
      <c r="J1561" s="84" t="s">
        <v>1803</v>
      </c>
    </row>
    <row r="1562" spans="9:10" x14ac:dyDescent="0.4">
      <c r="I1562" s="88"/>
      <c r="J1562" s="84" t="s">
        <v>1785</v>
      </c>
    </row>
    <row r="1563" spans="9:10" x14ac:dyDescent="0.4">
      <c r="I1563" s="88"/>
      <c r="J1563" s="84" t="s">
        <v>1805</v>
      </c>
    </row>
    <row r="1564" spans="9:10" x14ac:dyDescent="0.4">
      <c r="I1564" s="88"/>
      <c r="J1564" s="84" t="s">
        <v>1798</v>
      </c>
    </row>
    <row r="1565" spans="9:10" x14ac:dyDescent="0.4">
      <c r="I1565" s="88"/>
      <c r="J1565" s="84" t="s">
        <v>1797</v>
      </c>
    </row>
    <row r="1566" spans="9:10" x14ac:dyDescent="0.4">
      <c r="I1566" s="88"/>
      <c r="J1566" s="84" t="s">
        <v>3646</v>
      </c>
    </row>
    <row r="1567" spans="9:10" x14ac:dyDescent="0.4">
      <c r="I1567" s="88"/>
      <c r="J1567" s="84" t="s">
        <v>1780</v>
      </c>
    </row>
    <row r="1568" spans="9:10" x14ac:dyDescent="0.4">
      <c r="I1568" s="88"/>
      <c r="J1568" s="84" t="s">
        <v>1779</v>
      </c>
    </row>
    <row r="1569" spans="9:10" x14ac:dyDescent="0.4">
      <c r="I1569" s="88"/>
      <c r="J1569" s="84" t="s">
        <v>3339</v>
      </c>
    </row>
    <row r="1570" spans="9:10" x14ac:dyDescent="0.4">
      <c r="I1570" s="88"/>
      <c r="J1570" s="84" t="s">
        <v>1775</v>
      </c>
    </row>
    <row r="1571" spans="9:10" x14ac:dyDescent="0.4">
      <c r="I1571" s="88"/>
      <c r="J1571" s="84" t="s">
        <v>1786</v>
      </c>
    </row>
    <row r="1572" spans="9:10" x14ac:dyDescent="0.4">
      <c r="I1572" s="88"/>
      <c r="J1572" s="84" t="s">
        <v>1787</v>
      </c>
    </row>
    <row r="1573" spans="9:10" x14ac:dyDescent="0.4">
      <c r="I1573" s="88"/>
      <c r="J1573" s="84" t="s">
        <v>1801</v>
      </c>
    </row>
    <row r="1574" spans="9:10" x14ac:dyDescent="0.4">
      <c r="I1574" s="88"/>
      <c r="J1574" s="84" t="s">
        <v>1777</v>
      </c>
    </row>
    <row r="1575" spans="9:10" x14ac:dyDescent="0.4">
      <c r="I1575" s="88"/>
      <c r="J1575" s="84" t="s">
        <v>1781</v>
      </c>
    </row>
    <row r="1576" spans="9:10" x14ac:dyDescent="0.4">
      <c r="I1576" s="88"/>
      <c r="J1576" s="84" t="s">
        <v>5298</v>
      </c>
    </row>
    <row r="1577" spans="9:10" x14ac:dyDescent="0.4">
      <c r="I1577" s="88"/>
      <c r="J1577" s="84" t="s">
        <v>3342</v>
      </c>
    </row>
    <row r="1578" spans="9:10" x14ac:dyDescent="0.4">
      <c r="I1578" s="88"/>
      <c r="J1578" s="84" t="s">
        <v>1791</v>
      </c>
    </row>
    <row r="1579" spans="9:10" x14ac:dyDescent="0.4">
      <c r="I1579" s="88"/>
      <c r="J1579" s="84" t="s">
        <v>4520</v>
      </c>
    </row>
    <row r="1580" spans="9:10" x14ac:dyDescent="0.4">
      <c r="I1580" s="88"/>
      <c r="J1580" s="84" t="s">
        <v>1807</v>
      </c>
    </row>
    <row r="1581" spans="9:10" x14ac:dyDescent="0.4">
      <c r="I1581" s="88"/>
      <c r="J1581" s="84" t="s">
        <v>1804</v>
      </c>
    </row>
    <row r="1582" spans="9:10" x14ac:dyDescent="0.4">
      <c r="I1582" s="88"/>
      <c r="J1582" s="84" t="s">
        <v>1789</v>
      </c>
    </row>
    <row r="1583" spans="9:10" x14ac:dyDescent="0.4">
      <c r="I1583" s="88"/>
      <c r="J1583" s="84" t="s">
        <v>1790</v>
      </c>
    </row>
    <row r="1584" spans="9:10" x14ac:dyDescent="0.4">
      <c r="I1584" s="88"/>
      <c r="J1584" s="84" t="s">
        <v>5314</v>
      </c>
    </row>
    <row r="1585" spans="9:10" x14ac:dyDescent="0.4">
      <c r="I1585" s="88"/>
      <c r="J1585" s="84" t="s">
        <v>1792</v>
      </c>
    </row>
    <row r="1586" spans="9:10" x14ac:dyDescent="0.4">
      <c r="I1586" s="88"/>
      <c r="J1586" s="84" t="s">
        <v>1783</v>
      </c>
    </row>
    <row r="1587" spans="9:10" x14ac:dyDescent="0.4">
      <c r="I1587" s="88"/>
      <c r="J1587" s="84" t="s">
        <v>4521</v>
      </c>
    </row>
    <row r="1588" spans="9:10" x14ac:dyDescent="0.4">
      <c r="I1588" s="88"/>
      <c r="J1588" s="84" t="s">
        <v>1782</v>
      </c>
    </row>
    <row r="1589" spans="9:10" x14ac:dyDescent="0.4">
      <c r="I1589" s="88"/>
      <c r="J1589" s="84" t="s">
        <v>3341</v>
      </c>
    </row>
    <row r="1590" spans="9:10" x14ac:dyDescent="0.4">
      <c r="I1590" s="88"/>
      <c r="J1590" s="84" t="s">
        <v>4522</v>
      </c>
    </row>
    <row r="1591" spans="9:10" x14ac:dyDescent="0.4">
      <c r="I1591" s="88"/>
      <c r="J1591" s="84" t="s">
        <v>4519</v>
      </c>
    </row>
    <row r="1592" spans="9:10" x14ac:dyDescent="0.4">
      <c r="I1592" s="88"/>
      <c r="J1592" s="84" t="s">
        <v>1772</v>
      </c>
    </row>
    <row r="1593" spans="9:10" x14ac:dyDescent="0.4">
      <c r="I1593" s="88"/>
      <c r="J1593" s="84" t="s">
        <v>1771</v>
      </c>
    </row>
    <row r="1594" spans="9:10" x14ac:dyDescent="0.4">
      <c r="I1594" s="88"/>
      <c r="J1594" s="84" t="s">
        <v>3338</v>
      </c>
    </row>
    <row r="1595" spans="9:10" x14ac:dyDescent="0.4">
      <c r="I1595" s="88"/>
      <c r="J1595" s="84" t="s">
        <v>3340</v>
      </c>
    </row>
    <row r="1596" spans="9:10" x14ac:dyDescent="0.4">
      <c r="I1596" s="88"/>
      <c r="J1596" s="84" t="s">
        <v>5516</v>
      </c>
    </row>
    <row r="1597" spans="9:10" x14ac:dyDescent="0.4">
      <c r="I1597" s="88"/>
      <c r="J1597" s="84" t="s">
        <v>1796</v>
      </c>
    </row>
    <row r="1598" spans="9:10" x14ac:dyDescent="0.4">
      <c r="I1598" s="88"/>
      <c r="J1598" s="84" t="s">
        <v>1784</v>
      </c>
    </row>
    <row r="1599" spans="9:10" x14ac:dyDescent="0.4">
      <c r="I1599" s="88"/>
      <c r="J1599" s="84" t="s">
        <v>5517</v>
      </c>
    </row>
    <row r="1600" spans="9:10" x14ac:dyDescent="0.4">
      <c r="I1600" s="88"/>
      <c r="J1600" s="84" t="s">
        <v>4558</v>
      </c>
    </row>
    <row r="1601" spans="9:10" x14ac:dyDescent="0.4">
      <c r="I1601" s="88"/>
      <c r="J1601" s="84" t="s">
        <v>1549</v>
      </c>
    </row>
    <row r="1602" spans="9:10" x14ac:dyDescent="0.4">
      <c r="I1602" s="88"/>
      <c r="J1602" s="84" t="s">
        <v>1551</v>
      </c>
    </row>
    <row r="1603" spans="9:10" x14ac:dyDescent="0.4">
      <c r="I1603" s="88"/>
      <c r="J1603" s="84" t="s">
        <v>5267</v>
      </c>
    </row>
    <row r="1604" spans="9:10" x14ac:dyDescent="0.4">
      <c r="I1604" s="88"/>
      <c r="J1604" s="84" t="s">
        <v>1773</v>
      </c>
    </row>
    <row r="1605" spans="9:10" x14ac:dyDescent="0.4">
      <c r="I1605" s="88"/>
      <c r="J1605" s="84" t="s">
        <v>1550</v>
      </c>
    </row>
    <row r="1606" spans="9:10" x14ac:dyDescent="0.4">
      <c r="I1606" s="88"/>
      <c r="J1606" s="84" t="s">
        <v>1548</v>
      </c>
    </row>
    <row r="1607" spans="9:10" x14ac:dyDescent="0.4">
      <c r="I1607" s="88"/>
      <c r="J1607" s="84" t="s">
        <v>1769</v>
      </c>
    </row>
    <row r="1608" spans="9:10" x14ac:dyDescent="0.4">
      <c r="I1608" s="88"/>
      <c r="J1608" s="84" t="s">
        <v>1793</v>
      </c>
    </row>
    <row r="1609" spans="9:10" x14ac:dyDescent="0.4">
      <c r="I1609" s="88"/>
      <c r="J1609" s="84" t="s">
        <v>5312</v>
      </c>
    </row>
    <row r="1610" spans="9:10" x14ac:dyDescent="0.4">
      <c r="I1610" s="88"/>
      <c r="J1610" s="84" t="s">
        <v>1765</v>
      </c>
    </row>
    <row r="1611" spans="9:10" x14ac:dyDescent="0.4">
      <c r="I1611" s="88"/>
      <c r="J1611" s="84" t="s">
        <v>1766</v>
      </c>
    </row>
    <row r="1612" spans="9:10" x14ac:dyDescent="0.4">
      <c r="I1612" s="88"/>
      <c r="J1612" s="84" t="s">
        <v>5311</v>
      </c>
    </row>
    <row r="1613" spans="9:10" x14ac:dyDescent="0.4">
      <c r="I1613" s="88"/>
      <c r="J1613" s="84" t="s">
        <v>1767</v>
      </c>
    </row>
    <row r="1614" spans="9:10" x14ac:dyDescent="0.4">
      <c r="I1614" s="88"/>
      <c r="J1614" s="84" t="s">
        <v>5313</v>
      </c>
    </row>
    <row r="1615" spans="9:10" x14ac:dyDescent="0.4">
      <c r="I1615" s="88"/>
      <c r="J1615" s="84" t="s">
        <v>1768</v>
      </c>
    </row>
    <row r="1616" spans="9:10" x14ac:dyDescent="0.4">
      <c r="I1616" s="88"/>
      <c r="J1616" s="84" t="s">
        <v>3957</v>
      </c>
    </row>
    <row r="1617" spans="9:10" x14ac:dyDescent="0.4">
      <c r="I1617" s="88"/>
      <c r="J1617" s="84" t="s">
        <v>1778</v>
      </c>
    </row>
    <row r="1618" spans="9:10" x14ac:dyDescent="0.4">
      <c r="I1618" s="88"/>
      <c r="J1618" s="84" t="s">
        <v>1788</v>
      </c>
    </row>
    <row r="1619" spans="9:10" x14ac:dyDescent="0.4">
      <c r="I1619" s="88"/>
      <c r="J1619" s="84" t="s">
        <v>1795</v>
      </c>
    </row>
    <row r="1620" spans="9:10" x14ac:dyDescent="0.4">
      <c r="I1620" s="88"/>
      <c r="J1620" s="84" t="s">
        <v>1776</v>
      </c>
    </row>
    <row r="1621" spans="9:10" x14ac:dyDescent="0.4">
      <c r="I1621" s="88"/>
      <c r="J1621" s="84" t="s">
        <v>1770</v>
      </c>
    </row>
    <row r="1622" spans="9:10" x14ac:dyDescent="0.4">
      <c r="I1622" s="88"/>
      <c r="J1622" s="84" t="s">
        <v>1806</v>
      </c>
    </row>
    <row r="1623" spans="9:10" x14ac:dyDescent="0.4">
      <c r="I1623" s="88"/>
      <c r="J1623" s="84" t="s">
        <v>1800</v>
      </c>
    </row>
    <row r="1624" spans="9:10" x14ac:dyDescent="0.4">
      <c r="I1624" s="88"/>
      <c r="J1624" s="84" t="s">
        <v>5315</v>
      </c>
    </row>
    <row r="1625" spans="9:10" x14ac:dyDescent="0.4">
      <c r="I1625" s="88"/>
      <c r="J1625" s="84" t="s">
        <v>1808</v>
      </c>
    </row>
    <row r="1626" spans="9:10" x14ac:dyDescent="0.4">
      <c r="I1626" s="88"/>
      <c r="J1626" s="84" t="s">
        <v>1774</v>
      </c>
    </row>
    <row r="1627" spans="9:10" x14ac:dyDescent="0.4">
      <c r="I1627" s="88"/>
      <c r="J1627" s="84" t="s">
        <v>1802</v>
      </c>
    </row>
    <row r="1628" spans="9:10" x14ac:dyDescent="0.4">
      <c r="I1628" s="88"/>
      <c r="J1628" s="84" t="s">
        <v>1809</v>
      </c>
    </row>
    <row r="1629" spans="9:10" x14ac:dyDescent="0.4">
      <c r="I1629" s="88"/>
      <c r="J1629" s="84" t="s">
        <v>1799</v>
      </c>
    </row>
    <row r="1630" spans="9:10" x14ac:dyDescent="0.4">
      <c r="I1630" s="88"/>
      <c r="J1630" s="84" t="s">
        <v>1794</v>
      </c>
    </row>
    <row r="1631" spans="9:10" x14ac:dyDescent="0.4">
      <c r="I1631" s="88"/>
      <c r="J1631" s="84" t="s">
        <v>5236</v>
      </c>
    </row>
    <row r="1632" spans="9:10" x14ac:dyDescent="0.4">
      <c r="I1632" s="88"/>
      <c r="J1632" s="84" t="s">
        <v>1811</v>
      </c>
    </row>
    <row r="1633" spans="9:10" x14ac:dyDescent="0.4">
      <c r="I1633" s="88"/>
      <c r="J1633" s="84" t="s">
        <v>3672</v>
      </c>
    </row>
    <row r="1634" spans="9:10" x14ac:dyDescent="0.4">
      <c r="I1634" s="88"/>
      <c r="J1634" s="84" t="s">
        <v>3671</v>
      </c>
    </row>
    <row r="1635" spans="9:10" x14ac:dyDescent="0.4">
      <c r="I1635" s="88"/>
      <c r="J1635" s="84" t="s">
        <v>1836</v>
      </c>
    </row>
    <row r="1636" spans="9:10" x14ac:dyDescent="0.4">
      <c r="I1636" s="88"/>
      <c r="J1636" s="84" t="s">
        <v>1815</v>
      </c>
    </row>
    <row r="1637" spans="9:10" x14ac:dyDescent="0.4">
      <c r="I1637" s="88"/>
      <c r="J1637" s="84" t="s">
        <v>3673</v>
      </c>
    </row>
    <row r="1638" spans="9:10" x14ac:dyDescent="0.4">
      <c r="I1638" s="88"/>
      <c r="J1638" s="84" t="s">
        <v>5237</v>
      </c>
    </row>
    <row r="1639" spans="9:10" x14ac:dyDescent="0.4">
      <c r="I1639" s="88"/>
      <c r="J1639" s="84" t="s">
        <v>1812</v>
      </c>
    </row>
    <row r="1640" spans="9:10" x14ac:dyDescent="0.4">
      <c r="I1640" s="88"/>
      <c r="J1640" s="84" t="s">
        <v>1824</v>
      </c>
    </row>
    <row r="1641" spans="9:10" x14ac:dyDescent="0.4">
      <c r="I1641" s="88"/>
      <c r="J1641" s="84" t="s">
        <v>5522</v>
      </c>
    </row>
    <row r="1642" spans="9:10" x14ac:dyDescent="0.4">
      <c r="I1642" s="88"/>
      <c r="J1642" s="84" t="s">
        <v>1840</v>
      </c>
    </row>
    <row r="1643" spans="9:10" x14ac:dyDescent="0.4">
      <c r="I1643" s="88"/>
      <c r="J1643" s="84" t="s">
        <v>1841</v>
      </c>
    </row>
    <row r="1644" spans="9:10" x14ac:dyDescent="0.4">
      <c r="I1644" s="88"/>
      <c r="J1644" s="84" t="s">
        <v>1844</v>
      </c>
    </row>
    <row r="1645" spans="9:10" x14ac:dyDescent="0.4">
      <c r="I1645" s="88"/>
      <c r="J1645" s="84" t="s">
        <v>1845</v>
      </c>
    </row>
    <row r="1646" spans="9:10" x14ac:dyDescent="0.4">
      <c r="I1646" s="88"/>
      <c r="J1646" s="84" t="s">
        <v>4984</v>
      </c>
    </row>
    <row r="1647" spans="9:10" x14ac:dyDescent="0.4">
      <c r="I1647" s="88"/>
      <c r="J1647" s="84" t="s">
        <v>5328</v>
      </c>
    </row>
    <row r="1648" spans="9:10" x14ac:dyDescent="0.4">
      <c r="I1648" s="88"/>
      <c r="J1648" s="84" t="s">
        <v>1843</v>
      </c>
    </row>
    <row r="1649" spans="9:10" x14ac:dyDescent="0.4">
      <c r="I1649" s="88"/>
      <c r="J1649" s="84" t="s">
        <v>1839</v>
      </c>
    </row>
    <row r="1650" spans="9:10" x14ac:dyDescent="0.4">
      <c r="I1650" s="88"/>
      <c r="J1650" s="84" t="s">
        <v>5539</v>
      </c>
    </row>
    <row r="1651" spans="9:10" x14ac:dyDescent="0.4">
      <c r="I1651" s="88"/>
      <c r="J1651" s="84" t="s">
        <v>1834</v>
      </c>
    </row>
    <row r="1652" spans="9:10" x14ac:dyDescent="0.4">
      <c r="I1652" s="88"/>
      <c r="J1652" s="84" t="s">
        <v>1818</v>
      </c>
    </row>
    <row r="1653" spans="9:10" x14ac:dyDescent="0.4">
      <c r="I1653" s="88"/>
      <c r="J1653" s="84" t="s">
        <v>5010</v>
      </c>
    </row>
    <row r="1654" spans="9:10" x14ac:dyDescent="0.4">
      <c r="I1654" s="88"/>
      <c r="J1654" s="84" t="s">
        <v>1825</v>
      </c>
    </row>
    <row r="1655" spans="9:10" x14ac:dyDescent="0.4">
      <c r="I1655" s="88"/>
      <c r="J1655" s="84" t="s">
        <v>1817</v>
      </c>
    </row>
    <row r="1656" spans="9:10" x14ac:dyDescent="0.4">
      <c r="I1656" s="88"/>
      <c r="J1656" s="84" t="s">
        <v>1816</v>
      </c>
    </row>
    <row r="1657" spans="9:10" x14ac:dyDescent="0.4">
      <c r="I1657" s="88"/>
      <c r="J1657" s="84" t="s">
        <v>1833</v>
      </c>
    </row>
    <row r="1658" spans="9:10" x14ac:dyDescent="0.4">
      <c r="I1658" s="88"/>
      <c r="J1658" s="84" t="s">
        <v>1828</v>
      </c>
    </row>
    <row r="1659" spans="9:10" x14ac:dyDescent="0.4">
      <c r="I1659" s="88"/>
      <c r="J1659" s="84" t="s">
        <v>1835</v>
      </c>
    </row>
    <row r="1660" spans="9:10" x14ac:dyDescent="0.4">
      <c r="I1660" s="88"/>
      <c r="J1660" s="84" t="s">
        <v>5521</v>
      </c>
    </row>
    <row r="1661" spans="9:10" x14ac:dyDescent="0.4">
      <c r="I1661" s="88"/>
      <c r="J1661" s="84" t="s">
        <v>1822</v>
      </c>
    </row>
    <row r="1662" spans="9:10" x14ac:dyDescent="0.4">
      <c r="I1662" s="88"/>
      <c r="J1662" s="84" t="s">
        <v>1813</v>
      </c>
    </row>
    <row r="1663" spans="9:10" x14ac:dyDescent="0.4">
      <c r="I1663" s="88"/>
      <c r="J1663" s="84" t="s">
        <v>1829</v>
      </c>
    </row>
    <row r="1664" spans="9:10" x14ac:dyDescent="0.4">
      <c r="I1664" s="88"/>
      <c r="J1664" s="84" t="s">
        <v>1830</v>
      </c>
    </row>
    <row r="1665" spans="9:10" x14ac:dyDescent="0.4">
      <c r="I1665" s="88"/>
      <c r="J1665" s="84" t="s">
        <v>1814</v>
      </c>
    </row>
    <row r="1666" spans="9:10" x14ac:dyDescent="0.4">
      <c r="I1666" s="88"/>
      <c r="J1666" s="84" t="s">
        <v>1831</v>
      </c>
    </row>
    <row r="1667" spans="9:10" x14ac:dyDescent="0.4">
      <c r="I1667" s="88"/>
      <c r="J1667" s="84" t="s">
        <v>5534</v>
      </c>
    </row>
    <row r="1668" spans="9:10" x14ac:dyDescent="0.4">
      <c r="I1668" s="88"/>
      <c r="J1668" s="84" t="s">
        <v>5527</v>
      </c>
    </row>
    <row r="1669" spans="9:10" x14ac:dyDescent="0.4">
      <c r="I1669" s="88"/>
      <c r="J1669" s="84" t="s">
        <v>3084</v>
      </c>
    </row>
    <row r="1670" spans="9:10" x14ac:dyDescent="0.4">
      <c r="I1670" s="88"/>
      <c r="J1670" s="84" t="s">
        <v>3086</v>
      </c>
    </row>
    <row r="1671" spans="9:10" x14ac:dyDescent="0.4">
      <c r="I1671" s="88"/>
      <c r="J1671" s="84" t="s">
        <v>1838</v>
      </c>
    </row>
    <row r="1672" spans="9:10" x14ac:dyDescent="0.4">
      <c r="I1672" s="88"/>
      <c r="J1672" s="84" t="s">
        <v>1846</v>
      </c>
    </row>
    <row r="1673" spans="9:10" x14ac:dyDescent="0.4">
      <c r="I1673" s="88"/>
      <c r="J1673" s="84" t="s">
        <v>4068</v>
      </c>
    </row>
    <row r="1674" spans="9:10" x14ac:dyDescent="0.4">
      <c r="I1674" s="88"/>
      <c r="J1674" s="84" t="s">
        <v>1823</v>
      </c>
    </row>
    <row r="1675" spans="9:10" x14ac:dyDescent="0.4">
      <c r="I1675" s="88"/>
      <c r="J1675" s="84" t="s">
        <v>5537</v>
      </c>
    </row>
    <row r="1676" spans="9:10" x14ac:dyDescent="0.4">
      <c r="I1676" s="88"/>
      <c r="J1676" s="84" t="s">
        <v>5536</v>
      </c>
    </row>
    <row r="1677" spans="9:10" x14ac:dyDescent="0.4">
      <c r="I1677" s="88"/>
      <c r="J1677" s="84" t="s">
        <v>1810</v>
      </c>
    </row>
    <row r="1678" spans="9:10" x14ac:dyDescent="0.4">
      <c r="I1678" s="88"/>
      <c r="J1678" s="84" t="s">
        <v>1819</v>
      </c>
    </row>
    <row r="1679" spans="9:10" x14ac:dyDescent="0.4">
      <c r="I1679" s="88"/>
      <c r="J1679" s="84" t="s">
        <v>1821</v>
      </c>
    </row>
    <row r="1680" spans="9:10" x14ac:dyDescent="0.4">
      <c r="I1680" s="88"/>
      <c r="J1680" s="84" t="s">
        <v>1826</v>
      </c>
    </row>
    <row r="1681" spans="9:10" x14ac:dyDescent="0.4">
      <c r="I1681" s="88"/>
      <c r="J1681" s="84" t="s">
        <v>1832</v>
      </c>
    </row>
    <row r="1682" spans="9:10" x14ac:dyDescent="0.4">
      <c r="I1682" s="88"/>
      <c r="J1682" s="84" t="s">
        <v>1827</v>
      </c>
    </row>
    <row r="1683" spans="9:10" x14ac:dyDescent="0.4">
      <c r="I1683" s="88"/>
      <c r="J1683" s="84" t="s">
        <v>4069</v>
      </c>
    </row>
    <row r="1684" spans="9:10" x14ac:dyDescent="0.4">
      <c r="I1684" s="88"/>
      <c r="J1684" s="84" t="s">
        <v>1820</v>
      </c>
    </row>
    <row r="1685" spans="9:10" x14ac:dyDescent="0.4">
      <c r="I1685" s="88"/>
      <c r="J1685" s="84" t="s">
        <v>1842</v>
      </c>
    </row>
    <row r="1686" spans="9:10" x14ac:dyDescent="0.4">
      <c r="I1686" s="88"/>
      <c r="J1686" s="84" t="s">
        <v>5525</v>
      </c>
    </row>
    <row r="1687" spans="9:10" x14ac:dyDescent="0.4">
      <c r="I1687" s="88"/>
      <c r="J1687" s="84" t="s">
        <v>3087</v>
      </c>
    </row>
    <row r="1688" spans="9:10" x14ac:dyDescent="0.4">
      <c r="I1688" s="88"/>
      <c r="J1688" s="84" t="s">
        <v>1847</v>
      </c>
    </row>
    <row r="1689" spans="9:10" x14ac:dyDescent="0.4">
      <c r="I1689" s="88"/>
      <c r="J1689" s="84" t="s">
        <v>1837</v>
      </c>
    </row>
    <row r="1690" spans="9:10" x14ac:dyDescent="0.4">
      <c r="I1690" s="88"/>
      <c r="J1690" s="84" t="s">
        <v>5321</v>
      </c>
    </row>
    <row r="1691" spans="9:10" x14ac:dyDescent="0.4">
      <c r="I1691" s="88"/>
      <c r="J1691" s="84" t="s">
        <v>5327</v>
      </c>
    </row>
    <row r="1692" spans="9:10" x14ac:dyDescent="0.4">
      <c r="I1692" s="88"/>
      <c r="J1692" s="84" t="s">
        <v>5326</v>
      </c>
    </row>
    <row r="1693" spans="9:10" x14ac:dyDescent="0.4">
      <c r="I1693" s="88"/>
      <c r="J1693" s="84" t="s">
        <v>5318</v>
      </c>
    </row>
    <row r="1694" spans="9:10" x14ac:dyDescent="0.4">
      <c r="I1694" s="88"/>
      <c r="J1694" s="84" t="s">
        <v>5526</v>
      </c>
    </row>
    <row r="1695" spans="9:10" x14ac:dyDescent="0.4">
      <c r="I1695" s="88"/>
      <c r="J1695" s="84" t="s">
        <v>5319</v>
      </c>
    </row>
    <row r="1696" spans="9:10" x14ac:dyDescent="0.4">
      <c r="I1696" s="88"/>
      <c r="J1696" s="84" t="s">
        <v>3089</v>
      </c>
    </row>
    <row r="1697" spans="9:10" x14ac:dyDescent="0.4">
      <c r="I1697" s="88"/>
      <c r="J1697" s="84" t="s">
        <v>5329</v>
      </c>
    </row>
    <row r="1698" spans="9:10" x14ac:dyDescent="0.4">
      <c r="I1698" s="88"/>
      <c r="J1698" s="84" t="s">
        <v>5323</v>
      </c>
    </row>
    <row r="1699" spans="9:10" x14ac:dyDescent="0.4">
      <c r="I1699" s="88"/>
      <c r="J1699" s="84" t="s">
        <v>5324</v>
      </c>
    </row>
    <row r="1700" spans="9:10" x14ac:dyDescent="0.4">
      <c r="I1700" s="88"/>
      <c r="J1700" s="84" t="s">
        <v>5320</v>
      </c>
    </row>
    <row r="1701" spans="9:10" x14ac:dyDescent="0.4">
      <c r="I1701" s="88"/>
      <c r="J1701" s="84" t="s">
        <v>5316</v>
      </c>
    </row>
    <row r="1702" spans="9:10" x14ac:dyDescent="0.4">
      <c r="I1702" s="88"/>
      <c r="J1702" s="84" t="s">
        <v>5325</v>
      </c>
    </row>
    <row r="1703" spans="9:10" x14ac:dyDescent="0.4">
      <c r="I1703" s="88"/>
      <c r="J1703" s="84" t="s">
        <v>5322</v>
      </c>
    </row>
    <row r="1704" spans="9:10" x14ac:dyDescent="0.4">
      <c r="I1704" s="88"/>
      <c r="J1704" s="84" t="s">
        <v>5317</v>
      </c>
    </row>
    <row r="1705" spans="9:10" x14ac:dyDescent="0.4">
      <c r="I1705" s="88"/>
      <c r="J1705" s="84" t="s">
        <v>3088</v>
      </c>
    </row>
    <row r="1706" spans="9:10" x14ac:dyDescent="0.4">
      <c r="I1706" s="88"/>
      <c r="J1706" s="84" t="s">
        <v>3085</v>
      </c>
    </row>
    <row r="1707" spans="9:10" x14ac:dyDescent="0.4">
      <c r="I1707" s="88"/>
      <c r="J1707" s="84" t="s">
        <v>5523</v>
      </c>
    </row>
    <row r="1708" spans="9:10" x14ac:dyDescent="0.4">
      <c r="I1708" s="88"/>
      <c r="J1708" s="84" t="s">
        <v>5367</v>
      </c>
    </row>
    <row r="1709" spans="9:10" x14ac:dyDescent="0.4">
      <c r="I1709" s="88"/>
      <c r="J1709" s="84" t="s">
        <v>5368</v>
      </c>
    </row>
    <row r="1710" spans="9:10" x14ac:dyDescent="0.4">
      <c r="I1710" s="88"/>
      <c r="J1710" s="84" t="s">
        <v>5374</v>
      </c>
    </row>
    <row r="1711" spans="9:10" x14ac:dyDescent="0.4">
      <c r="I1711" s="88"/>
      <c r="J1711" s="84" t="s">
        <v>5343</v>
      </c>
    </row>
    <row r="1712" spans="9:10" x14ac:dyDescent="0.4">
      <c r="I1712" s="88"/>
      <c r="J1712" s="84" t="s">
        <v>5335</v>
      </c>
    </row>
    <row r="1713" spans="9:10" x14ac:dyDescent="0.4">
      <c r="I1713" s="88"/>
      <c r="J1713" s="84" t="s">
        <v>5505</v>
      </c>
    </row>
    <row r="1714" spans="9:10" x14ac:dyDescent="0.4">
      <c r="I1714" s="88"/>
      <c r="J1714" s="84" t="s">
        <v>5538</v>
      </c>
    </row>
    <row r="1715" spans="9:10" x14ac:dyDescent="0.4">
      <c r="I1715" s="88"/>
      <c r="J1715" s="84" t="s">
        <v>5365</v>
      </c>
    </row>
    <row r="1716" spans="9:10" x14ac:dyDescent="0.4">
      <c r="I1716" s="88"/>
      <c r="J1716" s="84" t="s">
        <v>5340</v>
      </c>
    </row>
    <row r="1717" spans="9:10" x14ac:dyDescent="0.4">
      <c r="I1717" s="88"/>
      <c r="J1717" s="84" t="s">
        <v>5351</v>
      </c>
    </row>
    <row r="1718" spans="9:10" x14ac:dyDescent="0.4">
      <c r="I1718" s="88"/>
      <c r="J1718" s="84" t="s">
        <v>5360</v>
      </c>
    </row>
    <row r="1719" spans="9:10" x14ac:dyDescent="0.4">
      <c r="I1719" s="88"/>
      <c r="J1719" s="84" t="s">
        <v>5346</v>
      </c>
    </row>
    <row r="1720" spans="9:10" x14ac:dyDescent="0.4">
      <c r="I1720" s="88"/>
      <c r="J1720" s="84" t="s">
        <v>5706</v>
      </c>
    </row>
    <row r="1721" spans="9:10" x14ac:dyDescent="0.4">
      <c r="I1721" s="88"/>
      <c r="J1721" s="84" t="s">
        <v>5703</v>
      </c>
    </row>
    <row r="1722" spans="9:10" x14ac:dyDescent="0.4">
      <c r="I1722" s="88"/>
      <c r="J1722" s="84" t="s">
        <v>5704</v>
      </c>
    </row>
    <row r="1723" spans="9:10" x14ac:dyDescent="0.4">
      <c r="I1723" s="88"/>
      <c r="J1723" s="84" t="s">
        <v>5370</v>
      </c>
    </row>
    <row r="1724" spans="9:10" x14ac:dyDescent="0.4">
      <c r="I1724" s="88"/>
      <c r="J1724" s="84" t="s">
        <v>5361</v>
      </c>
    </row>
    <row r="1725" spans="9:10" x14ac:dyDescent="0.4">
      <c r="I1725" s="88"/>
      <c r="J1725" s="84" t="s">
        <v>5362</v>
      </c>
    </row>
    <row r="1726" spans="9:10" x14ac:dyDescent="0.4">
      <c r="I1726" s="88"/>
      <c r="J1726" s="84" t="s">
        <v>5349</v>
      </c>
    </row>
    <row r="1727" spans="9:10" x14ac:dyDescent="0.4">
      <c r="I1727" s="88"/>
      <c r="J1727" s="84" t="s">
        <v>5358</v>
      </c>
    </row>
    <row r="1728" spans="9:10" x14ac:dyDescent="0.4">
      <c r="I1728" s="88"/>
      <c r="J1728" s="84" t="s">
        <v>5348</v>
      </c>
    </row>
    <row r="1729" spans="9:10" x14ac:dyDescent="0.4">
      <c r="I1729" s="88"/>
      <c r="J1729" s="84" t="s">
        <v>5507</v>
      </c>
    </row>
    <row r="1730" spans="9:10" x14ac:dyDescent="0.4">
      <c r="I1730" s="88"/>
      <c r="J1730" s="84" t="s">
        <v>5508</v>
      </c>
    </row>
    <row r="1731" spans="9:10" x14ac:dyDescent="0.4">
      <c r="I1731" s="88"/>
      <c r="J1731" s="84" t="s">
        <v>5366</v>
      </c>
    </row>
    <row r="1732" spans="9:10" x14ac:dyDescent="0.4">
      <c r="I1732" s="88"/>
      <c r="J1732" s="84" t="s">
        <v>5337</v>
      </c>
    </row>
    <row r="1733" spans="9:10" x14ac:dyDescent="0.4">
      <c r="I1733" s="88"/>
      <c r="J1733" s="84" t="s">
        <v>5341</v>
      </c>
    </row>
    <row r="1734" spans="9:10" x14ac:dyDescent="0.4">
      <c r="I1734" s="88"/>
      <c r="J1734" s="84" t="s">
        <v>5342</v>
      </c>
    </row>
    <row r="1735" spans="9:10" x14ac:dyDescent="0.4">
      <c r="I1735" s="88"/>
      <c r="J1735" s="84" t="s">
        <v>5356</v>
      </c>
    </row>
    <row r="1736" spans="9:10" x14ac:dyDescent="0.4">
      <c r="I1736" s="88"/>
      <c r="J1736" s="84" t="s">
        <v>5347</v>
      </c>
    </row>
    <row r="1737" spans="9:10" x14ac:dyDescent="0.4">
      <c r="I1737" s="88"/>
      <c r="J1737" s="84" t="s">
        <v>5354</v>
      </c>
    </row>
    <row r="1738" spans="9:10" x14ac:dyDescent="0.4">
      <c r="I1738" s="88"/>
      <c r="J1738" s="84" t="s">
        <v>5355</v>
      </c>
    </row>
    <row r="1739" spans="9:10" x14ac:dyDescent="0.4">
      <c r="I1739" s="88"/>
      <c r="J1739" s="84" t="s">
        <v>5357</v>
      </c>
    </row>
    <row r="1740" spans="9:10" x14ac:dyDescent="0.4">
      <c r="I1740" s="88"/>
      <c r="J1740" s="84" t="s">
        <v>5352</v>
      </c>
    </row>
    <row r="1741" spans="9:10" x14ac:dyDescent="0.4">
      <c r="I1741" s="88"/>
      <c r="J1741" s="84" t="s">
        <v>5373</v>
      </c>
    </row>
    <row r="1742" spans="9:10" x14ac:dyDescent="0.4">
      <c r="I1742" s="88"/>
      <c r="J1742" s="84" t="s">
        <v>5371</v>
      </c>
    </row>
    <row r="1743" spans="9:10" x14ac:dyDescent="0.4">
      <c r="I1743" s="88"/>
      <c r="J1743" s="84" t="s">
        <v>5372</v>
      </c>
    </row>
    <row r="1744" spans="9:10" x14ac:dyDescent="0.4">
      <c r="I1744" s="88"/>
      <c r="J1744" s="84" t="s">
        <v>5353</v>
      </c>
    </row>
    <row r="1745" spans="9:10" x14ac:dyDescent="0.4">
      <c r="I1745" s="88"/>
      <c r="J1745" s="84" t="s">
        <v>5345</v>
      </c>
    </row>
    <row r="1746" spans="9:10" x14ac:dyDescent="0.4">
      <c r="I1746" s="88"/>
      <c r="J1746" s="84" t="s">
        <v>5528</v>
      </c>
    </row>
    <row r="1747" spans="9:10" x14ac:dyDescent="0.4">
      <c r="I1747" s="88"/>
      <c r="J1747" s="84" t="s">
        <v>5529</v>
      </c>
    </row>
    <row r="1748" spans="9:10" x14ac:dyDescent="0.4">
      <c r="I1748" s="88"/>
      <c r="J1748" s="84" t="s">
        <v>5533</v>
      </c>
    </row>
    <row r="1749" spans="9:10" x14ac:dyDescent="0.4">
      <c r="I1749" s="88"/>
      <c r="J1749" s="84" t="s">
        <v>5359</v>
      </c>
    </row>
    <row r="1750" spans="9:10" x14ac:dyDescent="0.4">
      <c r="I1750" s="88"/>
      <c r="J1750" s="84" t="s">
        <v>5363</v>
      </c>
    </row>
    <row r="1751" spans="9:10" x14ac:dyDescent="0.4">
      <c r="I1751" s="88"/>
      <c r="J1751" s="84" t="s">
        <v>5364</v>
      </c>
    </row>
    <row r="1752" spans="9:10" x14ac:dyDescent="0.4">
      <c r="I1752" s="88"/>
      <c r="J1752" s="84" t="s">
        <v>5369</v>
      </c>
    </row>
    <row r="1753" spans="9:10" x14ac:dyDescent="0.4">
      <c r="I1753" s="88"/>
      <c r="J1753" s="84" t="s">
        <v>5336</v>
      </c>
    </row>
    <row r="1754" spans="9:10" x14ac:dyDescent="0.4">
      <c r="I1754" s="88"/>
      <c r="J1754" s="84" t="s">
        <v>5338</v>
      </c>
    </row>
    <row r="1755" spans="9:10" x14ac:dyDescent="0.4">
      <c r="I1755" s="88"/>
      <c r="J1755" s="84" t="s">
        <v>5350</v>
      </c>
    </row>
    <row r="1756" spans="9:10" x14ac:dyDescent="0.4">
      <c r="I1756" s="88"/>
      <c r="J1756" s="84" t="s">
        <v>5344</v>
      </c>
    </row>
    <row r="1757" spans="9:10" x14ac:dyDescent="0.4">
      <c r="I1757" s="88"/>
      <c r="J1757" s="84" t="s">
        <v>5339</v>
      </c>
    </row>
    <row r="1758" spans="9:10" x14ac:dyDescent="0.4">
      <c r="I1758" s="88"/>
      <c r="J1758" s="84" t="s">
        <v>5524</v>
      </c>
    </row>
    <row r="1759" spans="9:10" x14ac:dyDescent="0.4">
      <c r="I1759" s="88"/>
      <c r="J1759" s="84" t="s">
        <v>5509</v>
      </c>
    </row>
    <row r="1760" spans="9:10" x14ac:dyDescent="0.4">
      <c r="I1760" s="88"/>
      <c r="J1760" s="84" t="s">
        <v>5531</v>
      </c>
    </row>
    <row r="1761" spans="9:10" x14ac:dyDescent="0.4">
      <c r="I1761" s="88"/>
      <c r="J1761" s="84" t="s">
        <v>5535</v>
      </c>
    </row>
    <row r="1762" spans="9:10" x14ac:dyDescent="0.4">
      <c r="I1762" s="88"/>
      <c r="J1762" s="84" t="s">
        <v>5530</v>
      </c>
    </row>
    <row r="1763" spans="9:10" x14ac:dyDescent="0.4">
      <c r="I1763" s="88"/>
      <c r="J1763" s="84" t="s">
        <v>5532</v>
      </c>
    </row>
    <row r="1764" spans="9:10" x14ac:dyDescent="0.4">
      <c r="I1764" s="88"/>
      <c r="J1764" s="84" t="s">
        <v>5547</v>
      </c>
    </row>
    <row r="1765" spans="9:10" x14ac:dyDescent="0.4">
      <c r="I1765" s="88"/>
      <c r="J1765" s="84" t="s">
        <v>5545</v>
      </c>
    </row>
    <row r="1766" spans="9:10" x14ac:dyDescent="0.4">
      <c r="I1766" s="88"/>
      <c r="J1766" s="84" t="s">
        <v>5541</v>
      </c>
    </row>
    <row r="1767" spans="9:10" x14ac:dyDescent="0.4">
      <c r="I1767" s="88"/>
      <c r="J1767" s="84" t="s">
        <v>5510</v>
      </c>
    </row>
    <row r="1768" spans="9:10" x14ac:dyDescent="0.4">
      <c r="I1768" s="88"/>
      <c r="J1768" s="84" t="s">
        <v>5546</v>
      </c>
    </row>
    <row r="1769" spans="9:10" x14ac:dyDescent="0.4">
      <c r="I1769" s="88"/>
      <c r="J1769" s="84" t="s">
        <v>5506</v>
      </c>
    </row>
    <row r="1770" spans="9:10" x14ac:dyDescent="0.4">
      <c r="I1770" s="88"/>
      <c r="J1770" s="84" t="s">
        <v>5540</v>
      </c>
    </row>
    <row r="1771" spans="9:10" x14ac:dyDescent="0.4">
      <c r="I1771" s="88"/>
      <c r="J1771" s="84" t="s">
        <v>5542</v>
      </c>
    </row>
    <row r="1772" spans="9:10" x14ac:dyDescent="0.4">
      <c r="I1772" s="88"/>
      <c r="J1772" s="84" t="s">
        <v>5543</v>
      </c>
    </row>
    <row r="1773" spans="9:10" x14ac:dyDescent="0.4">
      <c r="I1773" s="88"/>
      <c r="J1773" s="84" t="s">
        <v>5548</v>
      </c>
    </row>
    <row r="1774" spans="9:10" x14ac:dyDescent="0.4">
      <c r="I1774" s="88"/>
      <c r="J1774" s="84" t="s">
        <v>5544</v>
      </c>
    </row>
    <row r="1775" spans="9:10" x14ac:dyDescent="0.4">
      <c r="I1775" s="88"/>
      <c r="J1775" s="84" t="s">
        <v>3289</v>
      </c>
    </row>
    <row r="1776" spans="9:10" x14ac:dyDescent="0.4">
      <c r="I1776" s="88"/>
      <c r="J1776" s="84" t="s">
        <v>1553</v>
      </c>
    </row>
    <row r="1777" spans="9:10" x14ac:dyDescent="0.4">
      <c r="I1777" s="88"/>
      <c r="J1777" s="84" t="s">
        <v>2014</v>
      </c>
    </row>
    <row r="1778" spans="9:10" x14ac:dyDescent="0.4">
      <c r="I1778" s="88"/>
      <c r="J1778" s="84" t="s">
        <v>1554</v>
      </c>
    </row>
    <row r="1779" spans="9:10" x14ac:dyDescent="0.4">
      <c r="I1779" s="88"/>
      <c r="J1779" s="84" t="s">
        <v>1552</v>
      </c>
    </row>
    <row r="1780" spans="9:10" x14ac:dyDescent="0.4">
      <c r="I1780" s="88"/>
      <c r="J1780" s="84" t="s">
        <v>2015</v>
      </c>
    </row>
    <row r="1781" spans="9:10" x14ac:dyDescent="0.4">
      <c r="I1781" s="88"/>
      <c r="J1781" s="84" t="s">
        <v>3200</v>
      </c>
    </row>
    <row r="1782" spans="9:10" x14ac:dyDescent="0.4">
      <c r="I1782" s="88"/>
      <c r="J1782" s="84" t="s">
        <v>3202</v>
      </c>
    </row>
    <row r="1783" spans="9:10" x14ac:dyDescent="0.4">
      <c r="I1783" s="88"/>
      <c r="J1783" s="84" t="s">
        <v>3191</v>
      </c>
    </row>
    <row r="1784" spans="9:10" x14ac:dyDescent="0.4">
      <c r="I1784" s="88"/>
      <c r="J1784" s="84" t="s">
        <v>3290</v>
      </c>
    </row>
    <row r="1785" spans="9:10" x14ac:dyDescent="0.4">
      <c r="I1785" s="88"/>
      <c r="J1785" s="84" t="s">
        <v>5015</v>
      </c>
    </row>
    <row r="1786" spans="9:10" x14ac:dyDescent="0.4">
      <c r="I1786" s="88"/>
      <c r="J1786" s="84" t="s">
        <v>1852</v>
      </c>
    </row>
    <row r="1787" spans="9:10" x14ac:dyDescent="0.4">
      <c r="I1787" s="88"/>
      <c r="J1787" s="84" t="s">
        <v>1848</v>
      </c>
    </row>
    <row r="1788" spans="9:10" x14ac:dyDescent="0.4">
      <c r="I1788" s="88"/>
      <c r="J1788" s="84" t="s">
        <v>2753</v>
      </c>
    </row>
    <row r="1789" spans="9:10" x14ac:dyDescent="0.4">
      <c r="I1789" s="88"/>
      <c r="J1789" s="84" t="s">
        <v>3189</v>
      </c>
    </row>
    <row r="1790" spans="9:10" x14ac:dyDescent="0.4">
      <c r="I1790" s="88"/>
      <c r="J1790" s="84" t="s">
        <v>2774</v>
      </c>
    </row>
    <row r="1791" spans="9:10" x14ac:dyDescent="0.4">
      <c r="I1791" s="88"/>
      <c r="J1791" s="84" t="s">
        <v>3190</v>
      </c>
    </row>
    <row r="1792" spans="9:10" x14ac:dyDescent="0.4">
      <c r="I1792" s="88"/>
      <c r="J1792" s="84" t="s">
        <v>2757</v>
      </c>
    </row>
    <row r="1793" spans="9:10" x14ac:dyDescent="0.4">
      <c r="I1793" s="88"/>
      <c r="J1793" s="84" t="s">
        <v>2781</v>
      </c>
    </row>
    <row r="1794" spans="9:10" x14ac:dyDescent="0.4">
      <c r="I1794" s="88"/>
      <c r="J1794" s="84" t="s">
        <v>5014</v>
      </c>
    </row>
    <row r="1795" spans="9:10" x14ac:dyDescent="0.4">
      <c r="I1795" s="88"/>
      <c r="J1795" s="84" t="s">
        <v>4737</v>
      </c>
    </row>
    <row r="1796" spans="9:10" x14ac:dyDescent="0.4">
      <c r="I1796" s="88"/>
      <c r="J1796" s="84" t="s">
        <v>1849</v>
      </c>
    </row>
    <row r="1797" spans="9:10" x14ac:dyDescent="0.4">
      <c r="I1797" s="88"/>
      <c r="J1797" s="84" t="s">
        <v>1851</v>
      </c>
    </row>
    <row r="1798" spans="9:10" x14ac:dyDescent="0.4">
      <c r="I1798" s="88"/>
      <c r="J1798" s="84" t="s">
        <v>2777</v>
      </c>
    </row>
    <row r="1799" spans="9:10" x14ac:dyDescent="0.4">
      <c r="I1799" s="88"/>
      <c r="J1799" s="84" t="s">
        <v>2763</v>
      </c>
    </row>
    <row r="1800" spans="9:10" x14ac:dyDescent="0.4">
      <c r="I1800" s="88"/>
      <c r="J1800" s="84" t="s">
        <v>2764</v>
      </c>
    </row>
    <row r="1801" spans="9:10" x14ac:dyDescent="0.4">
      <c r="I1801" s="88"/>
      <c r="J1801" s="84" t="s">
        <v>2784</v>
      </c>
    </row>
    <row r="1802" spans="9:10" x14ac:dyDescent="0.4">
      <c r="I1802" s="88"/>
      <c r="J1802" s="84" t="s">
        <v>2758</v>
      </c>
    </row>
    <row r="1803" spans="9:10" x14ac:dyDescent="0.4">
      <c r="I1803" s="88"/>
      <c r="J1803" s="84" t="s">
        <v>2767</v>
      </c>
    </row>
    <row r="1804" spans="9:10" x14ac:dyDescent="0.4">
      <c r="I1804" s="88"/>
      <c r="J1804" s="84" t="s">
        <v>2772</v>
      </c>
    </row>
    <row r="1805" spans="9:10" x14ac:dyDescent="0.4">
      <c r="I1805" s="88"/>
      <c r="J1805" s="84" t="s">
        <v>5061</v>
      </c>
    </row>
    <row r="1806" spans="9:10" x14ac:dyDescent="0.4">
      <c r="I1806" s="88"/>
      <c r="J1806" s="84" t="s">
        <v>2785</v>
      </c>
    </row>
    <row r="1807" spans="9:10" x14ac:dyDescent="0.4">
      <c r="I1807" s="88"/>
      <c r="J1807" s="84" t="s">
        <v>2778</v>
      </c>
    </row>
    <row r="1808" spans="9:10" x14ac:dyDescent="0.4">
      <c r="I1808" s="88"/>
      <c r="J1808" s="84" t="s">
        <v>3197</v>
      </c>
    </row>
    <row r="1809" spans="9:10" x14ac:dyDescent="0.4">
      <c r="I1809" s="88"/>
      <c r="J1809" s="84" t="s">
        <v>2779</v>
      </c>
    </row>
    <row r="1810" spans="9:10" x14ac:dyDescent="0.4">
      <c r="I1810" s="88"/>
      <c r="J1810" s="84" t="s">
        <v>2769</v>
      </c>
    </row>
    <row r="1811" spans="9:10" x14ac:dyDescent="0.4">
      <c r="I1811" s="88"/>
      <c r="J1811" s="84" t="s">
        <v>2771</v>
      </c>
    </row>
    <row r="1812" spans="9:10" x14ac:dyDescent="0.4">
      <c r="I1812" s="88"/>
      <c r="J1812" s="84" t="s">
        <v>3196</v>
      </c>
    </row>
    <row r="1813" spans="9:10" x14ac:dyDescent="0.4">
      <c r="I1813" s="88"/>
      <c r="J1813" s="84" t="s">
        <v>3381</v>
      </c>
    </row>
    <row r="1814" spans="9:10" x14ac:dyDescent="0.4">
      <c r="I1814" s="88"/>
      <c r="J1814" s="84" t="s">
        <v>3958</v>
      </c>
    </row>
    <row r="1815" spans="9:10" x14ac:dyDescent="0.4">
      <c r="I1815" s="88"/>
      <c r="J1815" s="84" t="s">
        <v>3358</v>
      </c>
    </row>
    <row r="1816" spans="9:10" x14ac:dyDescent="0.4">
      <c r="I1816" s="88"/>
      <c r="J1816" s="84" t="s">
        <v>3199</v>
      </c>
    </row>
    <row r="1817" spans="9:10" x14ac:dyDescent="0.4">
      <c r="I1817" s="88"/>
      <c r="J1817" s="84" t="s">
        <v>2762</v>
      </c>
    </row>
    <row r="1818" spans="9:10" x14ac:dyDescent="0.4">
      <c r="I1818" s="88"/>
      <c r="J1818" s="84" t="s">
        <v>2765</v>
      </c>
    </row>
    <row r="1819" spans="9:10" x14ac:dyDescent="0.4">
      <c r="I1819" s="88"/>
      <c r="J1819" s="84" t="s">
        <v>2768</v>
      </c>
    </row>
    <row r="1820" spans="9:10" x14ac:dyDescent="0.4">
      <c r="I1820" s="88"/>
      <c r="J1820" s="84" t="s">
        <v>2756</v>
      </c>
    </row>
    <row r="1821" spans="9:10" x14ac:dyDescent="0.4">
      <c r="I1821" s="88"/>
      <c r="J1821" s="84" t="s">
        <v>2773</v>
      </c>
    </row>
    <row r="1822" spans="9:10" x14ac:dyDescent="0.4">
      <c r="I1822" s="88"/>
      <c r="J1822" s="84" t="s">
        <v>2750</v>
      </c>
    </row>
    <row r="1823" spans="9:10" x14ac:dyDescent="0.4">
      <c r="I1823" s="88"/>
      <c r="J1823" s="84" t="s">
        <v>3198</v>
      </c>
    </row>
    <row r="1824" spans="9:10" x14ac:dyDescent="0.4">
      <c r="I1824" s="88"/>
      <c r="J1824" s="84" t="s">
        <v>4077</v>
      </c>
    </row>
    <row r="1825" spans="9:10" x14ac:dyDescent="0.4">
      <c r="I1825" s="88"/>
      <c r="J1825" s="84" t="s">
        <v>2786</v>
      </c>
    </row>
    <row r="1826" spans="9:10" x14ac:dyDescent="0.4">
      <c r="I1826" s="88"/>
      <c r="J1826" s="84" t="s">
        <v>2787</v>
      </c>
    </row>
    <row r="1827" spans="9:10" x14ac:dyDescent="0.4">
      <c r="I1827" s="88"/>
      <c r="J1827" s="84" t="s">
        <v>3194</v>
      </c>
    </row>
    <row r="1828" spans="9:10" x14ac:dyDescent="0.4">
      <c r="I1828" s="88"/>
      <c r="J1828" s="84" t="s">
        <v>3195</v>
      </c>
    </row>
    <row r="1829" spans="9:10" x14ac:dyDescent="0.4">
      <c r="I1829" s="88"/>
      <c r="J1829" s="84" t="s">
        <v>2759</v>
      </c>
    </row>
    <row r="1830" spans="9:10" x14ac:dyDescent="0.4">
      <c r="I1830" s="88"/>
      <c r="J1830" s="84" t="s">
        <v>2761</v>
      </c>
    </row>
    <row r="1831" spans="9:10" x14ac:dyDescent="0.4">
      <c r="I1831" s="88"/>
      <c r="J1831" s="84" t="s">
        <v>2760</v>
      </c>
    </row>
    <row r="1832" spans="9:10" x14ac:dyDescent="0.4">
      <c r="I1832" s="88"/>
      <c r="J1832" s="84" t="s">
        <v>2788</v>
      </c>
    </row>
    <row r="1833" spans="9:10" x14ac:dyDescent="0.4">
      <c r="I1833" s="88"/>
      <c r="J1833" s="84" t="s">
        <v>5705</v>
      </c>
    </row>
    <row r="1834" spans="9:10" x14ac:dyDescent="0.4">
      <c r="I1834" s="88"/>
      <c r="J1834" s="84" t="s">
        <v>2776</v>
      </c>
    </row>
    <row r="1835" spans="9:10" x14ac:dyDescent="0.4">
      <c r="I1835" s="88"/>
      <c r="J1835" s="84" t="s">
        <v>3193</v>
      </c>
    </row>
    <row r="1836" spans="9:10" x14ac:dyDescent="0.4">
      <c r="I1836" s="88"/>
      <c r="J1836" s="84" t="s">
        <v>2770</v>
      </c>
    </row>
    <row r="1837" spans="9:10" x14ac:dyDescent="0.4">
      <c r="I1837" s="88"/>
      <c r="J1837" s="84" t="s">
        <v>2766</v>
      </c>
    </row>
    <row r="1838" spans="9:10" x14ac:dyDescent="0.4">
      <c r="I1838" s="88"/>
      <c r="J1838" s="84" t="s">
        <v>2751</v>
      </c>
    </row>
    <row r="1839" spans="9:10" x14ac:dyDescent="0.4">
      <c r="I1839" s="88"/>
      <c r="J1839" s="84" t="s">
        <v>3192</v>
      </c>
    </row>
    <row r="1840" spans="9:10" x14ac:dyDescent="0.4">
      <c r="I1840" s="88"/>
      <c r="J1840" s="84" t="s">
        <v>3650</v>
      </c>
    </row>
    <row r="1841" spans="9:10" x14ac:dyDescent="0.4">
      <c r="I1841" s="88"/>
      <c r="J1841" s="84" t="s">
        <v>3201</v>
      </c>
    </row>
    <row r="1842" spans="9:10" x14ac:dyDescent="0.4">
      <c r="I1842" s="88"/>
      <c r="J1842" s="84" t="s">
        <v>4612</v>
      </c>
    </row>
    <row r="1843" spans="9:10" x14ac:dyDescent="0.4">
      <c r="I1843" s="88"/>
      <c r="J1843" s="84" t="s">
        <v>2775</v>
      </c>
    </row>
    <row r="1844" spans="9:10" x14ac:dyDescent="0.4">
      <c r="I1844" s="88"/>
      <c r="J1844" s="84" t="s">
        <v>2752</v>
      </c>
    </row>
    <row r="1845" spans="9:10" x14ac:dyDescent="0.4">
      <c r="I1845" s="88"/>
      <c r="J1845" s="84" t="s">
        <v>2782</v>
      </c>
    </row>
    <row r="1846" spans="9:10" x14ac:dyDescent="0.4">
      <c r="I1846" s="88"/>
      <c r="J1846" s="84" t="s">
        <v>3651</v>
      </c>
    </row>
    <row r="1847" spans="9:10" x14ac:dyDescent="0.4">
      <c r="I1847" s="88"/>
      <c r="J1847" s="84" t="s">
        <v>4613</v>
      </c>
    </row>
    <row r="1848" spans="9:10" x14ac:dyDescent="0.4">
      <c r="I1848" s="88"/>
      <c r="J1848" s="84" t="s">
        <v>3647</v>
      </c>
    </row>
    <row r="1849" spans="9:10" x14ac:dyDescent="0.4">
      <c r="I1849" s="88"/>
      <c r="J1849" s="84" t="s">
        <v>3649</v>
      </c>
    </row>
    <row r="1850" spans="9:10" x14ac:dyDescent="0.4">
      <c r="I1850" s="88"/>
      <c r="J1850" s="84" t="s">
        <v>4487</v>
      </c>
    </row>
    <row r="1851" spans="9:10" x14ac:dyDescent="0.4">
      <c r="I1851" s="88"/>
      <c r="J1851" s="84" t="s">
        <v>3648</v>
      </c>
    </row>
    <row r="1852" spans="9:10" x14ac:dyDescent="0.4">
      <c r="I1852" s="88"/>
      <c r="J1852" s="84" t="s">
        <v>2783</v>
      </c>
    </row>
    <row r="1853" spans="9:10" x14ac:dyDescent="0.4">
      <c r="I1853" s="88"/>
      <c r="J1853" s="84" t="s">
        <v>2754</v>
      </c>
    </row>
    <row r="1854" spans="9:10" x14ac:dyDescent="0.4">
      <c r="I1854" s="88"/>
      <c r="J1854" s="84" t="s">
        <v>4486</v>
      </c>
    </row>
    <row r="1855" spans="9:10" x14ac:dyDescent="0.4">
      <c r="I1855" s="88"/>
      <c r="J1855" s="84" t="s">
        <v>2780</v>
      </c>
    </row>
    <row r="1856" spans="9:10" x14ac:dyDescent="0.4">
      <c r="I1856" s="88"/>
      <c r="J1856" s="84" t="s">
        <v>2755</v>
      </c>
    </row>
    <row r="1857" spans="9:10" x14ac:dyDescent="0.4">
      <c r="I1857" s="88"/>
      <c r="J1857" s="84" t="s">
        <v>4485</v>
      </c>
    </row>
    <row r="1858" spans="9:10" x14ac:dyDescent="0.4">
      <c r="I1858" s="88"/>
      <c r="J1858" s="84" t="s">
        <v>5330</v>
      </c>
    </row>
    <row r="1859" spans="9:10" x14ac:dyDescent="0.4">
      <c r="I1859" s="88"/>
      <c r="J1859" s="84" t="s">
        <v>2789</v>
      </c>
    </row>
    <row r="1860" spans="9:10" x14ac:dyDescent="0.4">
      <c r="I1860" s="88"/>
      <c r="J1860" s="84" t="s">
        <v>5331</v>
      </c>
    </row>
    <row r="1861" spans="9:10" x14ac:dyDescent="0.4">
      <c r="I1861" s="88"/>
      <c r="J1861" s="84" t="s">
        <v>2407</v>
      </c>
    </row>
    <row r="1862" spans="9:10" x14ac:dyDescent="0.4">
      <c r="I1862" s="88"/>
      <c r="J1862" s="84" t="s">
        <v>730</v>
      </c>
    </row>
    <row r="1863" spans="9:10" x14ac:dyDescent="0.4">
      <c r="I1863" s="88"/>
      <c r="J1863" s="84" t="s">
        <v>729</v>
      </c>
    </row>
    <row r="1864" spans="9:10" x14ac:dyDescent="0.4">
      <c r="I1864" s="88"/>
      <c r="J1864" s="84" t="s">
        <v>744</v>
      </c>
    </row>
    <row r="1865" spans="9:10" x14ac:dyDescent="0.4">
      <c r="I1865" s="88"/>
      <c r="J1865" s="84" t="s">
        <v>743</v>
      </c>
    </row>
    <row r="1866" spans="9:10" x14ac:dyDescent="0.4">
      <c r="I1866" s="88"/>
      <c r="J1866" s="84" t="s">
        <v>745</v>
      </c>
    </row>
    <row r="1867" spans="9:10" x14ac:dyDescent="0.4">
      <c r="I1867" s="88"/>
      <c r="J1867" s="84" t="s">
        <v>2410</v>
      </c>
    </row>
    <row r="1868" spans="9:10" x14ac:dyDescent="0.4">
      <c r="I1868" s="88"/>
      <c r="J1868" s="84" t="s">
        <v>2408</v>
      </c>
    </row>
    <row r="1869" spans="9:10" x14ac:dyDescent="0.4">
      <c r="I1869" s="88"/>
      <c r="J1869" s="84" t="s">
        <v>2409</v>
      </c>
    </row>
    <row r="1870" spans="9:10" x14ac:dyDescent="0.4">
      <c r="I1870" s="88"/>
      <c r="J1870" s="84" t="s">
        <v>4888</v>
      </c>
    </row>
    <row r="1871" spans="9:10" x14ac:dyDescent="0.4">
      <c r="I1871" s="88"/>
      <c r="J1871" s="84" t="s">
        <v>728</v>
      </c>
    </row>
    <row r="1872" spans="9:10" x14ac:dyDescent="0.4">
      <c r="I1872" s="88"/>
      <c r="J1872" s="84" t="s">
        <v>727</v>
      </c>
    </row>
    <row r="1873" spans="9:10" x14ac:dyDescent="0.4">
      <c r="I1873" s="88"/>
      <c r="J1873" s="84" t="s">
        <v>2797</v>
      </c>
    </row>
    <row r="1874" spans="9:10" x14ac:dyDescent="0.4">
      <c r="I1874" s="88"/>
      <c r="J1874" s="84" t="s">
        <v>742</v>
      </c>
    </row>
    <row r="1875" spans="9:10" x14ac:dyDescent="0.4">
      <c r="I1875" s="88"/>
      <c r="J1875" s="84" t="s">
        <v>726</v>
      </c>
    </row>
    <row r="1876" spans="9:10" x14ac:dyDescent="0.4">
      <c r="I1876" s="88"/>
      <c r="J1876" s="84" t="s">
        <v>725</v>
      </c>
    </row>
    <row r="1877" spans="9:10" x14ac:dyDescent="0.4">
      <c r="I1877" s="88"/>
      <c r="J1877" s="84" t="s">
        <v>738</v>
      </c>
    </row>
    <row r="1878" spans="9:10" x14ac:dyDescent="0.4">
      <c r="I1878" s="88"/>
      <c r="J1878" s="84" t="s">
        <v>3951</v>
      </c>
    </row>
    <row r="1879" spans="9:10" x14ac:dyDescent="0.4">
      <c r="I1879" s="88"/>
      <c r="J1879" s="84" t="s">
        <v>3950</v>
      </c>
    </row>
    <row r="1880" spans="9:10" x14ac:dyDescent="0.4">
      <c r="I1880" s="88"/>
      <c r="J1880" s="84" t="s">
        <v>3471</v>
      </c>
    </row>
    <row r="1881" spans="9:10" x14ac:dyDescent="0.4">
      <c r="I1881" s="88"/>
      <c r="J1881" s="84" t="s">
        <v>3014</v>
      </c>
    </row>
    <row r="1882" spans="9:10" x14ac:dyDescent="0.4">
      <c r="I1882" s="88"/>
      <c r="J1882" s="84" t="s">
        <v>747</v>
      </c>
    </row>
    <row r="1883" spans="9:10" x14ac:dyDescent="0.4">
      <c r="I1883" s="88"/>
      <c r="J1883" s="84" t="s">
        <v>2795</v>
      </c>
    </row>
    <row r="1884" spans="9:10" x14ac:dyDescent="0.4">
      <c r="I1884" s="88"/>
      <c r="J1884" s="84" t="s">
        <v>746</v>
      </c>
    </row>
    <row r="1885" spans="9:10" x14ac:dyDescent="0.4">
      <c r="I1885" s="88"/>
      <c r="J1885" s="84" t="s">
        <v>739</v>
      </c>
    </row>
    <row r="1886" spans="9:10" x14ac:dyDescent="0.4">
      <c r="I1886" s="88"/>
      <c r="J1886" s="84" t="s">
        <v>3674</v>
      </c>
    </row>
    <row r="1887" spans="9:10" x14ac:dyDescent="0.4">
      <c r="I1887" s="88"/>
      <c r="J1887" s="84" t="s">
        <v>3911</v>
      </c>
    </row>
    <row r="1888" spans="9:10" x14ac:dyDescent="0.4">
      <c r="I1888" s="88"/>
      <c r="J1888" s="84" t="s">
        <v>4635</v>
      </c>
    </row>
    <row r="1889" spans="9:10" x14ac:dyDescent="0.4">
      <c r="I1889" s="88"/>
      <c r="J1889" s="84" t="s">
        <v>4634</v>
      </c>
    </row>
    <row r="1890" spans="9:10" x14ac:dyDescent="0.4">
      <c r="I1890" s="88"/>
      <c r="J1890" s="84" t="s">
        <v>751</v>
      </c>
    </row>
    <row r="1891" spans="9:10" x14ac:dyDescent="0.4">
      <c r="I1891" s="88"/>
      <c r="J1891" s="84" t="s">
        <v>752</v>
      </c>
    </row>
    <row r="1892" spans="9:10" x14ac:dyDescent="0.4">
      <c r="I1892" s="88"/>
      <c r="J1892" s="84" t="s">
        <v>3972</v>
      </c>
    </row>
    <row r="1893" spans="9:10" x14ac:dyDescent="0.4">
      <c r="I1893" s="88"/>
      <c r="J1893" s="84" t="s">
        <v>2794</v>
      </c>
    </row>
    <row r="1894" spans="9:10" x14ac:dyDescent="0.4">
      <c r="I1894" s="88"/>
      <c r="J1894" s="84" t="s">
        <v>2793</v>
      </c>
    </row>
    <row r="1895" spans="9:10" x14ac:dyDescent="0.4">
      <c r="I1895" s="88"/>
      <c r="J1895" s="84" t="s">
        <v>3971</v>
      </c>
    </row>
    <row r="1896" spans="9:10" x14ac:dyDescent="0.4">
      <c r="I1896" s="88"/>
      <c r="J1896" s="84" t="s">
        <v>3472</v>
      </c>
    </row>
    <row r="1897" spans="9:10" x14ac:dyDescent="0.4">
      <c r="I1897" s="88"/>
      <c r="J1897" s="84" t="s">
        <v>4633</v>
      </c>
    </row>
    <row r="1898" spans="9:10" x14ac:dyDescent="0.4">
      <c r="I1898" s="88"/>
      <c r="J1898" s="84" t="s">
        <v>4632</v>
      </c>
    </row>
    <row r="1899" spans="9:10" x14ac:dyDescent="0.4">
      <c r="I1899" s="88"/>
      <c r="J1899" s="84" t="s">
        <v>750</v>
      </c>
    </row>
    <row r="1900" spans="9:10" x14ac:dyDescent="0.4">
      <c r="I1900" s="88"/>
      <c r="J1900" s="84" t="s">
        <v>748</v>
      </c>
    </row>
    <row r="1901" spans="9:10" x14ac:dyDescent="0.4">
      <c r="I1901" s="88"/>
      <c r="J1901" s="84" t="s">
        <v>749</v>
      </c>
    </row>
    <row r="1902" spans="9:10" x14ac:dyDescent="0.4">
      <c r="I1902" s="88"/>
      <c r="J1902" s="84" t="s">
        <v>3652</v>
      </c>
    </row>
    <row r="1903" spans="9:10" x14ac:dyDescent="0.4">
      <c r="I1903" s="88"/>
      <c r="J1903" s="84" t="s">
        <v>2791</v>
      </c>
    </row>
    <row r="1904" spans="9:10" x14ac:dyDescent="0.4">
      <c r="I1904" s="88"/>
      <c r="J1904" s="84" t="s">
        <v>2790</v>
      </c>
    </row>
    <row r="1905" spans="9:10" x14ac:dyDescent="0.4">
      <c r="I1905" s="88"/>
      <c r="J1905" s="84" t="s">
        <v>3973</v>
      </c>
    </row>
    <row r="1906" spans="9:10" x14ac:dyDescent="0.4">
      <c r="I1906" s="88"/>
      <c r="J1906" s="84" t="s">
        <v>5039</v>
      </c>
    </row>
    <row r="1907" spans="9:10" x14ac:dyDescent="0.4">
      <c r="I1907" s="88"/>
      <c r="J1907" s="84" t="s">
        <v>5702</v>
      </c>
    </row>
    <row r="1908" spans="9:10" x14ac:dyDescent="0.4">
      <c r="I1908" s="88"/>
      <c r="J1908" s="84" t="s">
        <v>724</v>
      </c>
    </row>
    <row r="1909" spans="9:10" x14ac:dyDescent="0.4">
      <c r="I1909" s="88"/>
      <c r="J1909" s="84" t="s">
        <v>2792</v>
      </c>
    </row>
    <row r="1910" spans="9:10" x14ac:dyDescent="0.4">
      <c r="I1910" s="88"/>
      <c r="J1910" s="84" t="s">
        <v>740</v>
      </c>
    </row>
    <row r="1911" spans="9:10" x14ac:dyDescent="0.4">
      <c r="I1911" s="88"/>
      <c r="J1911" s="84" t="s">
        <v>2796</v>
      </c>
    </row>
    <row r="1912" spans="9:10" x14ac:dyDescent="0.4">
      <c r="I1912" s="88"/>
      <c r="J1912" s="84" t="s">
        <v>731</v>
      </c>
    </row>
    <row r="1913" spans="9:10" x14ac:dyDescent="0.4">
      <c r="I1913" s="88"/>
      <c r="J1913" s="84" t="s">
        <v>3910</v>
      </c>
    </row>
    <row r="1914" spans="9:10" x14ac:dyDescent="0.4">
      <c r="I1914" s="88"/>
      <c r="J1914" s="84" t="s">
        <v>3653</v>
      </c>
    </row>
    <row r="1915" spans="9:10" x14ac:dyDescent="0.4">
      <c r="I1915" s="88"/>
      <c r="J1915" s="84" t="s">
        <v>3975</v>
      </c>
    </row>
    <row r="1916" spans="9:10" x14ac:dyDescent="0.4">
      <c r="I1916" s="88"/>
      <c r="J1916" s="84" t="s">
        <v>4121</v>
      </c>
    </row>
    <row r="1917" spans="9:10" x14ac:dyDescent="0.4">
      <c r="I1917" s="88"/>
      <c r="J1917" s="84" t="s">
        <v>732</v>
      </c>
    </row>
    <row r="1918" spans="9:10" x14ac:dyDescent="0.4">
      <c r="I1918" s="88"/>
      <c r="J1918" s="84" t="s">
        <v>735</v>
      </c>
    </row>
    <row r="1919" spans="9:10" x14ac:dyDescent="0.4">
      <c r="I1919" s="88"/>
      <c r="J1919" s="84" t="s">
        <v>737</v>
      </c>
    </row>
    <row r="1920" spans="9:10" x14ac:dyDescent="0.4">
      <c r="I1920" s="88"/>
      <c r="J1920" s="84" t="s">
        <v>736</v>
      </c>
    </row>
    <row r="1921" spans="9:10" x14ac:dyDescent="0.4">
      <c r="I1921" s="88"/>
      <c r="J1921" s="84" t="s">
        <v>733</v>
      </c>
    </row>
    <row r="1922" spans="9:10" x14ac:dyDescent="0.4">
      <c r="I1922" s="88"/>
      <c r="J1922" s="84" t="s">
        <v>734</v>
      </c>
    </row>
    <row r="1923" spans="9:10" x14ac:dyDescent="0.4">
      <c r="I1923" s="88"/>
      <c r="J1923" s="84" t="s">
        <v>741</v>
      </c>
    </row>
    <row r="1924" spans="9:10" x14ac:dyDescent="0.4">
      <c r="I1924" s="88"/>
      <c r="J1924" s="84" t="s">
        <v>4636</v>
      </c>
    </row>
    <row r="1925" spans="9:10" x14ac:dyDescent="0.4">
      <c r="I1925" s="88"/>
      <c r="J1925" s="84" t="s">
        <v>5281</v>
      </c>
    </row>
    <row r="1926" spans="9:10" x14ac:dyDescent="0.4">
      <c r="I1926" s="88"/>
      <c r="J1926" s="84" t="s">
        <v>4523</v>
      </c>
    </row>
    <row r="1927" spans="9:10" x14ac:dyDescent="0.4">
      <c r="I1927" s="88"/>
      <c r="J1927" s="84" t="s">
        <v>3126</v>
      </c>
    </row>
    <row r="1928" spans="9:10" x14ac:dyDescent="0.4">
      <c r="I1928" s="88"/>
      <c r="J1928" s="84" t="s">
        <v>3120</v>
      </c>
    </row>
    <row r="1929" spans="9:10" x14ac:dyDescent="0.4">
      <c r="I1929" s="88"/>
      <c r="J1929" s="84" t="s">
        <v>3117</v>
      </c>
    </row>
    <row r="1930" spans="9:10" x14ac:dyDescent="0.4">
      <c r="I1930" s="88"/>
      <c r="J1930" s="84" t="s">
        <v>3119</v>
      </c>
    </row>
    <row r="1931" spans="9:10" x14ac:dyDescent="0.4">
      <c r="I1931" s="88"/>
      <c r="J1931" s="84" t="s">
        <v>3118</v>
      </c>
    </row>
    <row r="1932" spans="9:10" x14ac:dyDescent="0.4">
      <c r="I1932" s="88"/>
      <c r="J1932" s="84" t="s">
        <v>4525</v>
      </c>
    </row>
    <row r="1933" spans="9:10" x14ac:dyDescent="0.4">
      <c r="I1933" s="88"/>
      <c r="J1933" s="84" t="s">
        <v>4526</v>
      </c>
    </row>
    <row r="1934" spans="9:10" x14ac:dyDescent="0.4">
      <c r="I1934" s="88"/>
      <c r="J1934" s="84" t="s">
        <v>4524</v>
      </c>
    </row>
    <row r="1935" spans="9:10" x14ac:dyDescent="0.4">
      <c r="I1935" s="88"/>
      <c r="J1935" s="84" t="s">
        <v>5296</v>
      </c>
    </row>
    <row r="1936" spans="9:10" x14ac:dyDescent="0.4">
      <c r="I1936" s="88"/>
      <c r="J1936" s="84" t="s">
        <v>3121</v>
      </c>
    </row>
    <row r="1937" spans="9:10" x14ac:dyDescent="0.4">
      <c r="I1937" s="88"/>
      <c r="J1937" s="84" t="s">
        <v>3122</v>
      </c>
    </row>
    <row r="1938" spans="9:10" x14ac:dyDescent="0.4">
      <c r="I1938" s="88"/>
      <c r="J1938" s="84" t="s">
        <v>3123</v>
      </c>
    </row>
    <row r="1939" spans="9:10" x14ac:dyDescent="0.4">
      <c r="I1939" s="88"/>
      <c r="J1939" s="84" t="s">
        <v>3124</v>
      </c>
    </row>
    <row r="1940" spans="9:10" x14ac:dyDescent="0.4">
      <c r="I1940" s="88"/>
      <c r="J1940" s="84" t="s">
        <v>3125</v>
      </c>
    </row>
    <row r="1941" spans="9:10" x14ac:dyDescent="0.4">
      <c r="I1941" s="88"/>
      <c r="J1941" s="84" t="s">
        <v>2613</v>
      </c>
    </row>
    <row r="1942" spans="9:10" x14ac:dyDescent="0.4">
      <c r="I1942" s="88"/>
      <c r="J1942" s="84" t="s">
        <v>1159</v>
      </c>
    </row>
    <row r="1943" spans="9:10" x14ac:dyDescent="0.4">
      <c r="I1943" s="88"/>
      <c r="J1943" s="84" t="s">
        <v>1163</v>
      </c>
    </row>
    <row r="1944" spans="9:10" x14ac:dyDescent="0.4">
      <c r="I1944" s="88"/>
      <c r="J1944" s="84" t="s">
        <v>1156</v>
      </c>
    </row>
    <row r="1945" spans="9:10" x14ac:dyDescent="0.4">
      <c r="I1945" s="88"/>
      <c r="J1945" s="84" t="s">
        <v>1158</v>
      </c>
    </row>
    <row r="1946" spans="9:10" x14ac:dyDescent="0.4">
      <c r="I1946" s="88"/>
      <c r="J1946" s="84" t="s">
        <v>1161</v>
      </c>
    </row>
    <row r="1947" spans="9:10" x14ac:dyDescent="0.4">
      <c r="I1947" s="88"/>
      <c r="J1947" s="84" t="s">
        <v>3017</v>
      </c>
    </row>
    <row r="1948" spans="9:10" x14ac:dyDescent="0.4">
      <c r="I1948" s="88"/>
      <c r="J1948" s="84" t="s">
        <v>3016</v>
      </c>
    </row>
    <row r="1949" spans="9:10" x14ac:dyDescent="0.4">
      <c r="I1949" s="88"/>
      <c r="J1949" s="84" t="s">
        <v>3015</v>
      </c>
    </row>
    <row r="1950" spans="9:10" x14ac:dyDescent="0.4">
      <c r="I1950" s="88"/>
      <c r="J1950" s="84" t="s">
        <v>3319</v>
      </c>
    </row>
    <row r="1951" spans="9:10" x14ac:dyDescent="0.4">
      <c r="I1951" s="88"/>
      <c r="J1951" s="84" t="s">
        <v>3570</v>
      </c>
    </row>
    <row r="1952" spans="9:10" x14ac:dyDescent="0.4">
      <c r="I1952" s="88"/>
      <c r="J1952" s="84" t="s">
        <v>1155</v>
      </c>
    </row>
    <row r="1953" spans="9:10" x14ac:dyDescent="0.4">
      <c r="I1953" s="88"/>
      <c r="J1953" s="84" t="s">
        <v>1160</v>
      </c>
    </row>
    <row r="1954" spans="9:10" x14ac:dyDescent="0.4">
      <c r="I1954" s="88"/>
      <c r="J1954" s="84" t="s">
        <v>1162</v>
      </c>
    </row>
    <row r="1955" spans="9:10" x14ac:dyDescent="0.4">
      <c r="I1955" s="88"/>
      <c r="J1955" s="84" t="s">
        <v>1154</v>
      </c>
    </row>
    <row r="1956" spans="9:10" x14ac:dyDescent="0.4">
      <c r="I1956" s="88"/>
      <c r="J1956" s="84" t="s">
        <v>1157</v>
      </c>
    </row>
    <row r="1957" spans="9:10" x14ac:dyDescent="0.4">
      <c r="I1957" s="88"/>
      <c r="J1957" s="84" t="s">
        <v>3318</v>
      </c>
    </row>
    <row r="1958" spans="9:10" x14ac:dyDescent="0.4">
      <c r="I1958" s="88"/>
      <c r="J1958" s="84" t="s">
        <v>3654</v>
      </c>
    </row>
    <row r="1959" spans="9:10" x14ac:dyDescent="0.4">
      <c r="I1959" s="88"/>
      <c r="J1959" s="84" t="s">
        <v>3623</v>
      </c>
    </row>
    <row r="1960" spans="9:10" x14ac:dyDescent="0.4">
      <c r="I1960" s="88"/>
      <c r="J1960" s="84" t="s">
        <v>4109</v>
      </c>
    </row>
    <row r="1961" spans="9:10" x14ac:dyDescent="0.4">
      <c r="I1961" s="88"/>
      <c r="J1961" s="84" t="s">
        <v>2617</v>
      </c>
    </row>
    <row r="1962" spans="9:10" x14ac:dyDescent="0.4">
      <c r="I1962" s="88"/>
      <c r="J1962" s="84" t="s">
        <v>2615</v>
      </c>
    </row>
    <row r="1963" spans="9:10" x14ac:dyDescent="0.4">
      <c r="I1963" s="88"/>
      <c r="J1963" s="84" t="s">
        <v>2614</v>
      </c>
    </row>
    <row r="1964" spans="9:10" x14ac:dyDescent="0.4">
      <c r="I1964" s="88"/>
      <c r="J1964" s="84" t="s">
        <v>2618</v>
      </c>
    </row>
    <row r="1965" spans="9:10" x14ac:dyDescent="0.4">
      <c r="I1965" s="88"/>
      <c r="J1965" s="84" t="s">
        <v>2620</v>
      </c>
    </row>
    <row r="1966" spans="9:10" x14ac:dyDescent="0.4">
      <c r="I1966" s="88"/>
      <c r="J1966" s="84" t="s">
        <v>2616</v>
      </c>
    </row>
    <row r="1967" spans="9:10" x14ac:dyDescent="0.4">
      <c r="I1967" s="88"/>
      <c r="J1967" s="84" t="s">
        <v>2619</v>
      </c>
    </row>
    <row r="1968" spans="9:10" x14ac:dyDescent="0.4">
      <c r="I1968" s="88"/>
      <c r="J1968" s="84" t="s">
        <v>3626</v>
      </c>
    </row>
    <row r="1969" spans="9:10" x14ac:dyDescent="0.4">
      <c r="I1969" s="88"/>
      <c r="J1969" s="84" t="s">
        <v>4098</v>
      </c>
    </row>
    <row r="1970" spans="9:10" x14ac:dyDescent="0.4">
      <c r="I1970" s="88"/>
      <c r="J1970" s="84" t="s">
        <v>1853</v>
      </c>
    </row>
    <row r="1971" spans="9:10" x14ac:dyDescent="0.4">
      <c r="I1971" s="88"/>
      <c r="J1971" s="84" t="s">
        <v>3090</v>
      </c>
    </row>
    <row r="1972" spans="9:10" x14ac:dyDescent="0.4">
      <c r="I1972" s="88"/>
      <c r="J1972" s="84" t="s">
        <v>1854</v>
      </c>
    </row>
    <row r="1973" spans="9:10" x14ac:dyDescent="0.4">
      <c r="I1973" s="88"/>
      <c r="J1973" s="84" t="s">
        <v>1855</v>
      </c>
    </row>
    <row r="1974" spans="9:10" x14ac:dyDescent="0.4">
      <c r="I1974" s="88"/>
      <c r="J1974" s="84" t="s">
        <v>1856</v>
      </c>
    </row>
    <row r="1975" spans="9:10" x14ac:dyDescent="0.4">
      <c r="I1975" s="88"/>
      <c r="J1975" s="84" t="s">
        <v>3326</v>
      </c>
    </row>
    <row r="1976" spans="9:10" x14ac:dyDescent="0.4">
      <c r="I1976" s="88"/>
      <c r="J1976" s="84" t="s">
        <v>3325</v>
      </c>
    </row>
    <row r="1977" spans="9:10" x14ac:dyDescent="0.4">
      <c r="I1977" s="88"/>
      <c r="J1977" s="84" t="s">
        <v>4114</v>
      </c>
    </row>
    <row r="1978" spans="9:10" x14ac:dyDescent="0.4">
      <c r="I1978" s="88"/>
      <c r="J1978" s="84" t="s">
        <v>4106</v>
      </c>
    </row>
    <row r="1979" spans="9:10" x14ac:dyDescent="0.4">
      <c r="I1979" s="88"/>
      <c r="J1979" s="84" t="s">
        <v>3771</v>
      </c>
    </row>
    <row r="1980" spans="9:10" x14ac:dyDescent="0.4">
      <c r="I1980" s="88"/>
      <c r="J1980" s="84" t="s">
        <v>3092</v>
      </c>
    </row>
    <row r="1981" spans="9:10" x14ac:dyDescent="0.4">
      <c r="I1981" s="88"/>
      <c r="J1981" s="84" t="s">
        <v>3091</v>
      </c>
    </row>
    <row r="1982" spans="9:10" x14ac:dyDescent="0.4">
      <c r="I1982" s="88"/>
      <c r="J1982" s="84" t="s">
        <v>3770</v>
      </c>
    </row>
    <row r="1983" spans="9:10" x14ac:dyDescent="0.4">
      <c r="I1983" s="88"/>
      <c r="J1983" s="84" t="s">
        <v>3769</v>
      </c>
    </row>
    <row r="1984" spans="9:10" x14ac:dyDescent="0.4">
      <c r="I1984" s="88"/>
      <c r="J1984" s="84" t="s">
        <v>3762</v>
      </c>
    </row>
    <row r="1985" spans="9:10" x14ac:dyDescent="0.4">
      <c r="I1985" s="88"/>
      <c r="J1985" s="84" t="s">
        <v>3772</v>
      </c>
    </row>
    <row r="1986" spans="9:10" x14ac:dyDescent="0.4">
      <c r="I1986" s="88"/>
      <c r="J1986" s="84" t="s">
        <v>3763</v>
      </c>
    </row>
    <row r="1987" spans="9:10" x14ac:dyDescent="0.4">
      <c r="I1987" s="88"/>
      <c r="J1987" s="84" t="s">
        <v>5707</v>
      </c>
    </row>
    <row r="1988" spans="9:10" x14ac:dyDescent="0.4">
      <c r="I1988" s="88"/>
      <c r="J1988" s="84" t="s">
        <v>3768</v>
      </c>
    </row>
    <row r="1989" spans="9:10" x14ac:dyDescent="0.4">
      <c r="I1989" s="88"/>
      <c r="J1989" s="84" t="s">
        <v>3765</v>
      </c>
    </row>
    <row r="1990" spans="9:10" x14ac:dyDescent="0.4">
      <c r="I1990" s="88"/>
      <c r="J1990" s="84" t="s">
        <v>3766</v>
      </c>
    </row>
    <row r="1991" spans="9:10" x14ac:dyDescent="0.4">
      <c r="I1991" s="88"/>
      <c r="J1991" s="84" t="s">
        <v>3567</v>
      </c>
    </row>
    <row r="1992" spans="9:10" x14ac:dyDescent="0.4">
      <c r="I1992" s="88"/>
      <c r="J1992" s="84" t="s">
        <v>3764</v>
      </c>
    </row>
    <row r="1993" spans="9:10" x14ac:dyDescent="0.4">
      <c r="I1993" s="88"/>
      <c r="J1993" s="84" t="s">
        <v>3564</v>
      </c>
    </row>
    <row r="1994" spans="9:10" x14ac:dyDescent="0.4">
      <c r="I1994" s="88"/>
      <c r="J1994" s="84" t="s">
        <v>3773</v>
      </c>
    </row>
    <row r="1995" spans="9:10" x14ac:dyDescent="0.4">
      <c r="I1995" s="88"/>
      <c r="J1995" s="84" t="s">
        <v>3774</v>
      </c>
    </row>
    <row r="1996" spans="9:10" x14ac:dyDescent="0.4">
      <c r="I1996" s="88"/>
      <c r="J1996" s="84" t="s">
        <v>3767</v>
      </c>
    </row>
    <row r="1997" spans="9:10" x14ac:dyDescent="0.4">
      <c r="I1997" s="88"/>
      <c r="J1997" s="84" t="s">
        <v>4108</v>
      </c>
    </row>
    <row r="1998" spans="9:10" x14ac:dyDescent="0.4">
      <c r="I1998" s="88"/>
      <c r="J1998" s="84" t="s">
        <v>4119</v>
      </c>
    </row>
    <row r="1999" spans="9:10" x14ac:dyDescent="0.4">
      <c r="I1999" s="88"/>
      <c r="J1999" s="84" t="s">
        <v>3473</v>
      </c>
    </row>
    <row r="2000" spans="9:10" x14ac:dyDescent="0.4">
      <c r="I2000" s="88"/>
      <c r="J2000" s="84" t="s">
        <v>4101</v>
      </c>
    </row>
    <row r="2001" spans="9:10" x14ac:dyDescent="0.4">
      <c r="I2001" s="88"/>
      <c r="J2001" s="84" t="s">
        <v>4113</v>
      </c>
    </row>
    <row r="2002" spans="9:10" x14ac:dyDescent="0.4">
      <c r="I2002" s="88"/>
      <c r="J2002" s="84" t="s">
        <v>3476</v>
      </c>
    </row>
    <row r="2003" spans="9:10" x14ac:dyDescent="0.4">
      <c r="I2003" s="88"/>
      <c r="J2003" s="84" t="s">
        <v>3474</v>
      </c>
    </row>
    <row r="2004" spans="9:10" x14ac:dyDescent="0.4">
      <c r="I2004" s="88"/>
      <c r="J2004" s="84" t="s">
        <v>3475</v>
      </c>
    </row>
    <row r="2005" spans="9:10" x14ac:dyDescent="0.4">
      <c r="I2005" s="88"/>
      <c r="J2005" s="84" t="s">
        <v>4738</v>
      </c>
    </row>
    <row r="2006" spans="9:10" x14ac:dyDescent="0.4">
      <c r="I2006" s="88"/>
      <c r="J2006" s="84" t="s">
        <v>3566</v>
      </c>
    </row>
    <row r="2007" spans="9:10" x14ac:dyDescent="0.4">
      <c r="I2007" s="88"/>
      <c r="J2007" s="84" t="s">
        <v>5292</v>
      </c>
    </row>
    <row r="2008" spans="9:10" x14ac:dyDescent="0.4">
      <c r="I2008" s="88"/>
      <c r="J2008" s="84" t="s">
        <v>3568</v>
      </c>
    </row>
    <row r="2009" spans="9:10" x14ac:dyDescent="0.4">
      <c r="I2009" s="88"/>
      <c r="J2009" s="84" t="s">
        <v>5291</v>
      </c>
    </row>
    <row r="2010" spans="9:10" x14ac:dyDescent="0.4">
      <c r="I2010" s="88"/>
      <c r="J2010" s="84" t="s">
        <v>4112</v>
      </c>
    </row>
    <row r="2011" spans="9:10" x14ac:dyDescent="0.4">
      <c r="I2011" s="88"/>
      <c r="J2011" s="84" t="s">
        <v>4102</v>
      </c>
    </row>
    <row r="2012" spans="9:10" x14ac:dyDescent="0.4">
      <c r="I2012" s="88"/>
      <c r="J2012" s="84" t="s">
        <v>4099</v>
      </c>
    </row>
    <row r="2013" spans="9:10" x14ac:dyDescent="0.4">
      <c r="I2013" s="88"/>
      <c r="J2013" s="84" t="s">
        <v>4116</v>
      </c>
    </row>
    <row r="2014" spans="9:10" x14ac:dyDescent="0.4">
      <c r="I2014" s="88"/>
      <c r="J2014" s="84" t="s">
        <v>4104</v>
      </c>
    </row>
    <row r="2015" spans="9:10" x14ac:dyDescent="0.4">
      <c r="I2015" s="88"/>
      <c r="J2015" s="84" t="s">
        <v>3359</v>
      </c>
    </row>
    <row r="2016" spans="9:10" x14ac:dyDescent="0.4">
      <c r="I2016" s="88"/>
      <c r="J2016" s="84" t="s">
        <v>3565</v>
      </c>
    </row>
    <row r="2017" spans="9:10" x14ac:dyDescent="0.4">
      <c r="I2017" s="88"/>
      <c r="J2017" s="84" t="s">
        <v>3563</v>
      </c>
    </row>
    <row r="2018" spans="9:10" x14ac:dyDescent="0.4">
      <c r="I2018" s="88"/>
      <c r="J2018" s="84" t="s">
        <v>3569</v>
      </c>
    </row>
    <row r="2019" spans="9:10" x14ac:dyDescent="0.4">
      <c r="I2019" s="88"/>
      <c r="J2019" s="84" t="s">
        <v>5768</v>
      </c>
    </row>
    <row r="2020" spans="9:10" x14ac:dyDescent="0.4">
      <c r="I2020" s="88"/>
      <c r="J2020" s="84" t="s">
        <v>4105</v>
      </c>
    </row>
    <row r="2021" spans="9:10" x14ac:dyDescent="0.4">
      <c r="I2021" s="88"/>
      <c r="J2021" s="84" t="s">
        <v>4115</v>
      </c>
    </row>
    <row r="2022" spans="9:10" x14ac:dyDescent="0.4">
      <c r="I2022" s="88"/>
      <c r="J2022" s="84" t="s">
        <v>4103</v>
      </c>
    </row>
    <row r="2023" spans="9:10" x14ac:dyDescent="0.4">
      <c r="I2023" s="88"/>
      <c r="J2023" s="84" t="s">
        <v>3360</v>
      </c>
    </row>
    <row r="2024" spans="9:10" x14ac:dyDescent="0.4">
      <c r="I2024" s="88"/>
      <c r="J2024" s="84" t="s">
        <v>4111</v>
      </c>
    </row>
    <row r="2025" spans="9:10" x14ac:dyDescent="0.4">
      <c r="I2025" s="88"/>
      <c r="J2025" s="84" t="s">
        <v>2998</v>
      </c>
    </row>
    <row r="2026" spans="9:10" x14ac:dyDescent="0.4">
      <c r="I2026" s="88"/>
      <c r="J2026" s="84" t="s">
        <v>1185</v>
      </c>
    </row>
    <row r="2027" spans="9:10" x14ac:dyDescent="0.4">
      <c r="I2027" s="88"/>
      <c r="J2027" s="84" t="s">
        <v>1173</v>
      </c>
    </row>
    <row r="2028" spans="9:10" x14ac:dyDescent="0.4">
      <c r="I2028" s="88"/>
      <c r="J2028" s="84" t="s">
        <v>1171</v>
      </c>
    </row>
    <row r="2029" spans="9:10" x14ac:dyDescent="0.4">
      <c r="I2029" s="88"/>
      <c r="J2029" s="84" t="s">
        <v>1555</v>
      </c>
    </row>
    <row r="2030" spans="9:10" x14ac:dyDescent="0.4">
      <c r="I2030" s="88"/>
      <c r="J2030" s="84" t="s">
        <v>1180</v>
      </c>
    </row>
    <row r="2031" spans="9:10" x14ac:dyDescent="0.4">
      <c r="I2031" s="88"/>
      <c r="J2031" s="84" t="s">
        <v>1175</v>
      </c>
    </row>
    <row r="2032" spans="9:10" x14ac:dyDescent="0.4">
      <c r="I2032" s="88"/>
      <c r="J2032" s="84" t="s">
        <v>1556</v>
      </c>
    </row>
    <row r="2033" spans="9:10" x14ac:dyDescent="0.4">
      <c r="I2033" s="88"/>
      <c r="J2033" s="84" t="s">
        <v>3782</v>
      </c>
    </row>
    <row r="2034" spans="9:10" x14ac:dyDescent="0.4">
      <c r="I2034" s="88"/>
      <c r="J2034" s="84" t="s">
        <v>3856</v>
      </c>
    </row>
    <row r="2035" spans="9:10" x14ac:dyDescent="0.4">
      <c r="I2035" s="88"/>
      <c r="J2035" s="84" t="s">
        <v>3857</v>
      </c>
    </row>
    <row r="2036" spans="9:10" x14ac:dyDescent="0.4">
      <c r="I2036" s="88"/>
      <c r="J2036" s="84" t="s">
        <v>1187</v>
      </c>
    </row>
    <row r="2037" spans="9:10" x14ac:dyDescent="0.4">
      <c r="I2037" s="88"/>
      <c r="J2037" s="84" t="s">
        <v>1189</v>
      </c>
    </row>
    <row r="2038" spans="9:10" x14ac:dyDescent="0.4">
      <c r="I2038" s="88"/>
      <c r="J2038" s="84" t="s">
        <v>1196</v>
      </c>
    </row>
    <row r="2039" spans="9:10" x14ac:dyDescent="0.4">
      <c r="I2039" s="88"/>
      <c r="J2039" s="84" t="s">
        <v>1178</v>
      </c>
    </row>
    <row r="2040" spans="9:10" x14ac:dyDescent="0.4">
      <c r="I2040" s="88"/>
      <c r="J2040" s="84" t="s">
        <v>3097</v>
      </c>
    </row>
    <row r="2041" spans="9:10" x14ac:dyDescent="0.4">
      <c r="I2041" s="88"/>
      <c r="J2041" s="84" t="s">
        <v>3096</v>
      </c>
    </row>
    <row r="2042" spans="9:10" x14ac:dyDescent="0.4">
      <c r="I2042" s="88"/>
      <c r="J2042" s="84" t="s">
        <v>3675</v>
      </c>
    </row>
    <row r="2043" spans="9:10" x14ac:dyDescent="0.4">
      <c r="I2043" s="88"/>
      <c r="J2043" s="84" t="s">
        <v>3094</v>
      </c>
    </row>
    <row r="2044" spans="9:10" x14ac:dyDescent="0.4">
      <c r="I2044" s="88"/>
      <c r="J2044" s="84" t="s">
        <v>3858</v>
      </c>
    </row>
    <row r="2045" spans="9:10" x14ac:dyDescent="0.4">
      <c r="I2045" s="88"/>
      <c r="J2045" s="84" t="s">
        <v>5708</v>
      </c>
    </row>
    <row r="2046" spans="9:10" x14ac:dyDescent="0.4">
      <c r="I2046" s="88"/>
      <c r="J2046" s="84" t="s">
        <v>1174</v>
      </c>
    </row>
    <row r="2047" spans="9:10" x14ac:dyDescent="0.4">
      <c r="I2047" s="88"/>
      <c r="J2047" s="84" t="s">
        <v>2016</v>
      </c>
    </row>
    <row r="2048" spans="9:10" x14ac:dyDescent="0.4">
      <c r="I2048" s="88"/>
      <c r="J2048" s="84" t="s">
        <v>3093</v>
      </c>
    </row>
    <row r="2049" spans="9:10" x14ac:dyDescent="0.4">
      <c r="I2049" s="88"/>
      <c r="J2049" s="84" t="s">
        <v>3571</v>
      </c>
    </row>
    <row r="2050" spans="9:10" x14ac:dyDescent="0.4">
      <c r="I2050" s="88"/>
      <c r="J2050" s="84" t="s">
        <v>3775</v>
      </c>
    </row>
    <row r="2051" spans="9:10" x14ac:dyDescent="0.4">
      <c r="I2051" s="88"/>
      <c r="J2051" s="84" t="s">
        <v>3095</v>
      </c>
    </row>
    <row r="2052" spans="9:10" x14ac:dyDescent="0.4">
      <c r="I2052" s="88"/>
      <c r="J2052" s="84" t="s">
        <v>3916</v>
      </c>
    </row>
    <row r="2053" spans="9:10" x14ac:dyDescent="0.4">
      <c r="I2053" s="88"/>
      <c r="J2053" s="84" t="s">
        <v>5280</v>
      </c>
    </row>
    <row r="2054" spans="9:10" x14ac:dyDescent="0.4">
      <c r="I2054" s="88"/>
      <c r="J2054" s="84" t="s">
        <v>5709</v>
      </c>
    </row>
    <row r="2055" spans="9:10" x14ac:dyDescent="0.4">
      <c r="I2055" s="88"/>
      <c r="J2055" s="84" t="s">
        <v>5028</v>
      </c>
    </row>
    <row r="2056" spans="9:10" x14ac:dyDescent="0.4">
      <c r="I2056" s="88"/>
      <c r="J2056" s="84" t="s">
        <v>1850</v>
      </c>
    </row>
    <row r="2057" spans="9:10" x14ac:dyDescent="0.4">
      <c r="I2057" s="88"/>
      <c r="J2057" s="84" t="s">
        <v>1169</v>
      </c>
    </row>
    <row r="2058" spans="9:10" x14ac:dyDescent="0.4">
      <c r="I2058" s="88"/>
      <c r="J2058" s="84" t="s">
        <v>3779</v>
      </c>
    </row>
    <row r="2059" spans="9:10" x14ac:dyDescent="0.4">
      <c r="I2059" s="88"/>
      <c r="J2059" s="84" t="s">
        <v>1167</v>
      </c>
    </row>
    <row r="2060" spans="9:10" x14ac:dyDescent="0.4">
      <c r="I2060" s="88"/>
      <c r="J2060" s="84" t="s">
        <v>1166</v>
      </c>
    </row>
    <row r="2061" spans="9:10" x14ac:dyDescent="0.4">
      <c r="I2061" s="88"/>
      <c r="J2061" s="84" t="s">
        <v>3777</v>
      </c>
    </row>
    <row r="2062" spans="9:10" x14ac:dyDescent="0.4">
      <c r="I2062" s="88"/>
      <c r="J2062" s="84" t="s">
        <v>3855</v>
      </c>
    </row>
    <row r="2063" spans="9:10" x14ac:dyDescent="0.4">
      <c r="I2063" s="88"/>
      <c r="J2063" s="84" t="s">
        <v>4739</v>
      </c>
    </row>
    <row r="2064" spans="9:10" x14ac:dyDescent="0.4">
      <c r="I2064" s="88"/>
      <c r="J2064" s="84" t="s">
        <v>4740</v>
      </c>
    </row>
    <row r="2065" spans="9:10" x14ac:dyDescent="0.4">
      <c r="I2065" s="88"/>
      <c r="J2065" s="84" t="s">
        <v>3854</v>
      </c>
    </row>
    <row r="2066" spans="9:10" x14ac:dyDescent="0.4">
      <c r="I2066" s="88"/>
      <c r="J2066" s="84" t="s">
        <v>1190</v>
      </c>
    </row>
    <row r="2067" spans="9:10" x14ac:dyDescent="0.4">
      <c r="I2067" s="88"/>
      <c r="J2067" s="84" t="s">
        <v>1191</v>
      </c>
    </row>
    <row r="2068" spans="9:10" x14ac:dyDescent="0.4">
      <c r="I2068" s="88"/>
      <c r="J2068" s="84" t="s">
        <v>1192</v>
      </c>
    </row>
    <row r="2069" spans="9:10" x14ac:dyDescent="0.4">
      <c r="I2069" s="88"/>
      <c r="J2069" s="84" t="s">
        <v>1193</v>
      </c>
    </row>
    <row r="2070" spans="9:10" x14ac:dyDescent="0.4">
      <c r="I2070" s="88"/>
      <c r="J2070" s="84" t="s">
        <v>3778</v>
      </c>
    </row>
    <row r="2071" spans="9:10" x14ac:dyDescent="0.4">
      <c r="I2071" s="88"/>
      <c r="J2071" s="84" t="s">
        <v>3383</v>
      </c>
    </row>
    <row r="2072" spans="9:10" x14ac:dyDescent="0.4">
      <c r="I2072" s="88"/>
      <c r="J2072" s="84" t="s">
        <v>1198</v>
      </c>
    </row>
    <row r="2073" spans="9:10" x14ac:dyDescent="0.4">
      <c r="I2073" s="88"/>
      <c r="J2073" s="84" t="s">
        <v>3382</v>
      </c>
    </row>
    <row r="2074" spans="9:10" x14ac:dyDescent="0.4">
      <c r="I2074" s="88"/>
      <c r="J2074" s="84" t="s">
        <v>3859</v>
      </c>
    </row>
    <row r="2075" spans="9:10" x14ac:dyDescent="0.4">
      <c r="I2075" s="88"/>
      <c r="J2075" s="84" t="s">
        <v>1199</v>
      </c>
    </row>
    <row r="2076" spans="9:10" x14ac:dyDescent="0.4">
      <c r="I2076" s="88"/>
      <c r="J2076" s="84" t="s">
        <v>3781</v>
      </c>
    </row>
    <row r="2077" spans="9:10" x14ac:dyDescent="0.4">
      <c r="I2077" s="88"/>
      <c r="J2077" s="84" t="s">
        <v>1202</v>
      </c>
    </row>
    <row r="2078" spans="9:10" x14ac:dyDescent="0.4">
      <c r="I2078" s="88"/>
      <c r="J2078" s="84" t="s">
        <v>3780</v>
      </c>
    </row>
    <row r="2079" spans="9:10" x14ac:dyDescent="0.4">
      <c r="I2079" s="88"/>
      <c r="J2079" s="84" t="s">
        <v>1200</v>
      </c>
    </row>
    <row r="2080" spans="9:10" x14ac:dyDescent="0.4">
      <c r="I2080" s="88"/>
      <c r="J2080" s="84" t="s">
        <v>3776</v>
      </c>
    </row>
    <row r="2081" spans="9:10" x14ac:dyDescent="0.4">
      <c r="I2081" s="88"/>
      <c r="J2081" s="84" t="s">
        <v>5027</v>
      </c>
    </row>
    <row r="2082" spans="9:10" x14ac:dyDescent="0.4">
      <c r="I2082" s="88"/>
      <c r="J2082" s="84" t="s">
        <v>5024</v>
      </c>
    </row>
    <row r="2083" spans="9:10" x14ac:dyDescent="0.4">
      <c r="I2083" s="88"/>
      <c r="J2083" s="84" t="s">
        <v>3327</v>
      </c>
    </row>
    <row r="2084" spans="9:10" x14ac:dyDescent="0.4">
      <c r="I2084" s="88"/>
      <c r="J2084" s="84" t="s">
        <v>3328</v>
      </c>
    </row>
    <row r="2085" spans="9:10" x14ac:dyDescent="0.4">
      <c r="I2085" s="88"/>
      <c r="J2085" s="84" t="s">
        <v>1194</v>
      </c>
    </row>
    <row r="2086" spans="9:10" x14ac:dyDescent="0.4">
      <c r="I2086" s="88"/>
      <c r="J2086" s="84" t="s">
        <v>1186</v>
      </c>
    </row>
    <row r="2087" spans="9:10" x14ac:dyDescent="0.4">
      <c r="I2087" s="88"/>
      <c r="J2087" s="84" t="s">
        <v>1181</v>
      </c>
    </row>
    <row r="2088" spans="9:10" x14ac:dyDescent="0.4">
      <c r="I2088" s="88"/>
      <c r="J2088" s="84" t="s">
        <v>1179</v>
      </c>
    </row>
    <row r="2089" spans="9:10" x14ac:dyDescent="0.4">
      <c r="I2089" s="88"/>
      <c r="J2089" s="84" t="s">
        <v>1195</v>
      </c>
    </row>
    <row r="2090" spans="9:10" x14ac:dyDescent="0.4">
      <c r="I2090" s="88"/>
      <c r="J2090" s="84" t="s">
        <v>3959</v>
      </c>
    </row>
    <row r="2091" spans="9:10" x14ac:dyDescent="0.4">
      <c r="I2091" s="88"/>
      <c r="J2091" s="84" t="s">
        <v>3960</v>
      </c>
    </row>
    <row r="2092" spans="9:10" x14ac:dyDescent="0.4">
      <c r="I2092" s="88"/>
      <c r="J2092" s="84" t="s">
        <v>5025</v>
      </c>
    </row>
    <row r="2093" spans="9:10" x14ac:dyDescent="0.4">
      <c r="I2093" s="88"/>
      <c r="J2093" s="84" t="s">
        <v>5026</v>
      </c>
    </row>
    <row r="2094" spans="9:10" x14ac:dyDescent="0.4">
      <c r="I2094" s="88"/>
      <c r="J2094" s="84" t="s">
        <v>1184</v>
      </c>
    </row>
    <row r="2095" spans="9:10" x14ac:dyDescent="0.4">
      <c r="I2095" s="88"/>
      <c r="J2095" s="84" t="s">
        <v>1197</v>
      </c>
    </row>
    <row r="2096" spans="9:10" x14ac:dyDescent="0.4">
      <c r="I2096" s="88"/>
      <c r="J2096" s="84" t="s">
        <v>1188</v>
      </c>
    </row>
    <row r="2097" spans="9:10" x14ac:dyDescent="0.4">
      <c r="I2097" s="88"/>
      <c r="J2097" s="84" t="s">
        <v>1183</v>
      </c>
    </row>
    <row r="2098" spans="9:10" x14ac:dyDescent="0.4">
      <c r="I2098" s="88"/>
      <c r="J2098" s="84" t="s">
        <v>1176</v>
      </c>
    </row>
    <row r="2099" spans="9:10" x14ac:dyDescent="0.4">
      <c r="I2099" s="88"/>
      <c r="J2099" s="84" t="s">
        <v>1170</v>
      </c>
    </row>
    <row r="2100" spans="9:10" x14ac:dyDescent="0.4">
      <c r="I2100" s="88"/>
      <c r="J2100" s="84" t="s">
        <v>1182</v>
      </c>
    </row>
    <row r="2101" spans="9:10" x14ac:dyDescent="0.4">
      <c r="I2101" s="88"/>
      <c r="J2101" s="84" t="s">
        <v>5550</v>
      </c>
    </row>
    <row r="2102" spans="9:10" x14ac:dyDescent="0.4">
      <c r="I2102" s="88"/>
      <c r="J2102" s="84" t="s">
        <v>5549</v>
      </c>
    </row>
    <row r="2103" spans="9:10" x14ac:dyDescent="0.4">
      <c r="I2103" s="88"/>
      <c r="J2103" s="84" t="s">
        <v>5063</v>
      </c>
    </row>
    <row r="2104" spans="9:10" x14ac:dyDescent="0.4">
      <c r="I2104" s="88"/>
      <c r="J2104" s="84" t="s">
        <v>1177</v>
      </c>
    </row>
    <row r="2105" spans="9:10" x14ac:dyDescent="0.4">
      <c r="I2105" s="88"/>
      <c r="J2105" s="84" t="s">
        <v>1172</v>
      </c>
    </row>
    <row r="2106" spans="9:10" x14ac:dyDescent="0.4">
      <c r="I2106" s="88"/>
      <c r="J2106" s="84" t="s">
        <v>1168</v>
      </c>
    </row>
    <row r="2107" spans="9:10" x14ac:dyDescent="0.4">
      <c r="I2107" s="88"/>
      <c r="J2107" s="84" t="s">
        <v>1201</v>
      </c>
    </row>
    <row r="2108" spans="9:10" x14ac:dyDescent="0.4">
      <c r="I2108" s="88"/>
      <c r="J2108" s="84" t="s">
        <v>1557</v>
      </c>
    </row>
    <row r="2109" spans="9:10" x14ac:dyDescent="0.4">
      <c r="I2109" s="88"/>
      <c r="J2109" s="84" t="s">
        <v>2622</v>
      </c>
    </row>
    <row r="2110" spans="9:10" x14ac:dyDescent="0.4">
      <c r="I2110" s="88"/>
      <c r="J2110" s="84" t="s">
        <v>1565</v>
      </c>
    </row>
    <row r="2111" spans="9:10" x14ac:dyDescent="0.4">
      <c r="I2111" s="88"/>
      <c r="J2111" s="84" t="s">
        <v>1564</v>
      </c>
    </row>
    <row r="2112" spans="9:10" x14ac:dyDescent="0.4">
      <c r="I2112" s="88"/>
      <c r="J2112" s="84" t="s">
        <v>1558</v>
      </c>
    </row>
    <row r="2113" spans="9:10" x14ac:dyDescent="0.4">
      <c r="I2113" s="88"/>
      <c r="J2113" s="84" t="s">
        <v>2621</v>
      </c>
    </row>
    <row r="2114" spans="9:10" x14ac:dyDescent="0.4">
      <c r="I2114" s="88"/>
      <c r="J2114" s="84" t="s">
        <v>2831</v>
      </c>
    </row>
    <row r="2115" spans="9:10" x14ac:dyDescent="0.4">
      <c r="I2115" s="88"/>
      <c r="J2115" s="84" t="s">
        <v>1561</v>
      </c>
    </row>
    <row r="2116" spans="9:10" x14ac:dyDescent="0.4">
      <c r="I2116" s="88"/>
      <c r="J2116" s="84" t="s">
        <v>1560</v>
      </c>
    </row>
    <row r="2117" spans="9:10" x14ac:dyDescent="0.4">
      <c r="I2117" s="88"/>
      <c r="J2117" s="84" t="s">
        <v>1562</v>
      </c>
    </row>
    <row r="2118" spans="9:10" x14ac:dyDescent="0.4">
      <c r="I2118" s="88"/>
      <c r="J2118" s="84" t="s">
        <v>4078</v>
      </c>
    </row>
    <row r="2119" spans="9:10" x14ac:dyDescent="0.4">
      <c r="I2119" s="88"/>
      <c r="J2119" s="84" t="s">
        <v>1559</v>
      </c>
    </row>
    <row r="2120" spans="9:10" x14ac:dyDescent="0.4">
      <c r="I2120" s="88"/>
      <c r="J2120" s="84" t="s">
        <v>1563</v>
      </c>
    </row>
    <row r="2121" spans="9:10" x14ac:dyDescent="0.4">
      <c r="I2121" s="88"/>
      <c r="J2121" s="84" t="s">
        <v>2017</v>
      </c>
    </row>
    <row r="2122" spans="9:10" x14ac:dyDescent="0.4">
      <c r="I2122" s="88"/>
      <c r="J2122" s="84" t="s">
        <v>2805</v>
      </c>
    </row>
    <row r="2123" spans="9:10" x14ac:dyDescent="0.4">
      <c r="I2123" s="88"/>
      <c r="J2123" s="84" t="s">
        <v>2816</v>
      </c>
    </row>
    <row r="2124" spans="9:10" x14ac:dyDescent="0.4">
      <c r="I2124" s="88"/>
      <c r="J2124" s="84" t="s">
        <v>2818</v>
      </c>
    </row>
    <row r="2125" spans="9:10" x14ac:dyDescent="0.4">
      <c r="I2125" s="88"/>
      <c r="J2125" s="84" t="s">
        <v>2824</v>
      </c>
    </row>
    <row r="2126" spans="9:10" x14ac:dyDescent="0.4">
      <c r="I2126" s="88"/>
      <c r="J2126" s="84" t="s">
        <v>4122</v>
      </c>
    </row>
    <row r="2127" spans="9:10" x14ac:dyDescent="0.4">
      <c r="I2127" s="88"/>
      <c r="J2127" s="84" t="s">
        <v>4042</v>
      </c>
    </row>
    <row r="2128" spans="9:10" x14ac:dyDescent="0.4">
      <c r="I2128" s="88"/>
      <c r="J2128" s="84" t="s">
        <v>4934</v>
      </c>
    </row>
    <row r="2129" spans="9:10" x14ac:dyDescent="0.4">
      <c r="I2129" s="88"/>
      <c r="J2129" s="84" t="s">
        <v>2822</v>
      </c>
    </row>
    <row r="2130" spans="9:10" x14ac:dyDescent="0.4">
      <c r="I2130" s="88"/>
      <c r="J2130" s="84" t="s">
        <v>2810</v>
      </c>
    </row>
    <row r="2131" spans="9:10" x14ac:dyDescent="0.4">
      <c r="I2131" s="88"/>
      <c r="J2131" s="84" t="s">
        <v>2807</v>
      </c>
    </row>
    <row r="2132" spans="9:10" x14ac:dyDescent="0.4">
      <c r="I2132" s="88"/>
      <c r="J2132" s="84" t="s">
        <v>2821</v>
      </c>
    </row>
    <row r="2133" spans="9:10" x14ac:dyDescent="0.4">
      <c r="I2133" s="88"/>
      <c r="J2133" s="84" t="s">
        <v>2813</v>
      </c>
    </row>
    <row r="2134" spans="9:10" x14ac:dyDescent="0.4">
      <c r="I2134" s="88"/>
      <c r="J2134" s="84" t="s">
        <v>3676</v>
      </c>
    </row>
    <row r="2135" spans="9:10" x14ac:dyDescent="0.4">
      <c r="I2135" s="88"/>
      <c r="J2135" s="84" t="s">
        <v>2836</v>
      </c>
    </row>
    <row r="2136" spans="9:10" x14ac:dyDescent="0.4">
      <c r="I2136" s="88"/>
      <c r="J2136" s="84" t="s">
        <v>4079</v>
      </c>
    </row>
    <row r="2137" spans="9:10" x14ac:dyDescent="0.4">
      <c r="I2137" s="88"/>
      <c r="J2137" s="84" t="s">
        <v>5268</v>
      </c>
    </row>
    <row r="2138" spans="9:10" x14ac:dyDescent="0.4">
      <c r="I2138" s="88"/>
      <c r="J2138" s="84" t="s">
        <v>5016</v>
      </c>
    </row>
    <row r="2139" spans="9:10" x14ac:dyDescent="0.4">
      <c r="I2139" s="88"/>
      <c r="J2139" s="84" t="s">
        <v>2804</v>
      </c>
    </row>
    <row r="2140" spans="9:10" x14ac:dyDescent="0.4">
      <c r="I2140" s="88"/>
      <c r="J2140" s="84" t="s">
        <v>3655</v>
      </c>
    </row>
    <row r="2141" spans="9:10" x14ac:dyDescent="0.4">
      <c r="I2141" s="88"/>
      <c r="J2141" s="84" t="s">
        <v>2808</v>
      </c>
    </row>
    <row r="2142" spans="9:10" x14ac:dyDescent="0.4">
      <c r="I2142" s="88"/>
      <c r="J2142" s="84" t="s">
        <v>4044</v>
      </c>
    </row>
    <row r="2143" spans="9:10" x14ac:dyDescent="0.4">
      <c r="I2143" s="88"/>
      <c r="J2143" s="84" t="s">
        <v>2827</v>
      </c>
    </row>
    <row r="2144" spans="9:10" x14ac:dyDescent="0.4">
      <c r="I2144" s="88"/>
      <c r="J2144" s="84" t="s">
        <v>2828</v>
      </c>
    </row>
    <row r="2145" spans="9:10" x14ac:dyDescent="0.4">
      <c r="I2145" s="88"/>
      <c r="J2145" s="84" t="s">
        <v>2811</v>
      </c>
    </row>
    <row r="2146" spans="9:10" x14ac:dyDescent="0.4">
      <c r="I2146" s="88"/>
      <c r="J2146" s="84" t="s">
        <v>4021</v>
      </c>
    </row>
    <row r="2147" spans="9:10" x14ac:dyDescent="0.4">
      <c r="I2147" s="88"/>
      <c r="J2147" s="84" t="s">
        <v>4020</v>
      </c>
    </row>
    <row r="2148" spans="9:10" x14ac:dyDescent="0.4">
      <c r="I2148" s="88"/>
      <c r="J2148" s="84" t="s">
        <v>4117</v>
      </c>
    </row>
    <row r="2149" spans="9:10" x14ac:dyDescent="0.4">
      <c r="I2149" s="88"/>
      <c r="J2149" s="84" t="s">
        <v>4110</v>
      </c>
    </row>
    <row r="2150" spans="9:10" x14ac:dyDescent="0.4">
      <c r="I2150" s="88"/>
      <c r="J2150" s="84" t="s">
        <v>4100</v>
      </c>
    </row>
    <row r="2151" spans="9:10" x14ac:dyDescent="0.4">
      <c r="I2151" s="88"/>
      <c r="J2151" s="84" t="s">
        <v>2829</v>
      </c>
    </row>
    <row r="2152" spans="9:10" x14ac:dyDescent="0.4">
      <c r="I2152" s="88"/>
      <c r="J2152" s="84" t="s">
        <v>2832</v>
      </c>
    </row>
    <row r="2153" spans="9:10" x14ac:dyDescent="0.4">
      <c r="I2153" s="88"/>
      <c r="J2153" s="84" t="s">
        <v>4118</v>
      </c>
    </row>
    <row r="2154" spans="9:10" x14ac:dyDescent="0.4">
      <c r="I2154" s="88"/>
      <c r="J2154" s="84" t="s">
        <v>2839</v>
      </c>
    </row>
    <row r="2155" spans="9:10" x14ac:dyDescent="0.4">
      <c r="I2155" s="88"/>
      <c r="J2155" s="84" t="s">
        <v>2837</v>
      </c>
    </row>
    <row r="2156" spans="9:10" x14ac:dyDescent="0.4">
      <c r="I2156" s="88"/>
      <c r="J2156" s="84" t="s">
        <v>2814</v>
      </c>
    </row>
    <row r="2157" spans="9:10" x14ac:dyDescent="0.4">
      <c r="I2157" s="88"/>
      <c r="J2157" s="84" t="s">
        <v>4124</v>
      </c>
    </row>
    <row r="2158" spans="9:10" x14ac:dyDescent="0.4">
      <c r="I2158" s="88"/>
      <c r="J2158" s="84" t="s">
        <v>2819</v>
      </c>
    </row>
    <row r="2159" spans="9:10" x14ac:dyDescent="0.4">
      <c r="I2159" s="88"/>
      <c r="J2159" s="84" t="s">
        <v>2830</v>
      </c>
    </row>
    <row r="2160" spans="9:10" x14ac:dyDescent="0.4">
      <c r="I2160" s="88"/>
      <c r="J2160" s="84" t="s">
        <v>2823</v>
      </c>
    </row>
    <row r="2161" spans="9:10" x14ac:dyDescent="0.4">
      <c r="I2161" s="88"/>
      <c r="J2161" s="84" t="s">
        <v>4107</v>
      </c>
    </row>
    <row r="2162" spans="9:10" x14ac:dyDescent="0.4">
      <c r="I2162" s="88"/>
      <c r="J2162" s="84" t="s">
        <v>2826</v>
      </c>
    </row>
    <row r="2163" spans="9:10" x14ac:dyDescent="0.4">
      <c r="I2163" s="88"/>
      <c r="J2163" s="84" t="s">
        <v>4125</v>
      </c>
    </row>
    <row r="2164" spans="9:10" x14ac:dyDescent="0.4">
      <c r="I2164" s="88"/>
      <c r="J2164" s="84" t="s">
        <v>2817</v>
      </c>
    </row>
    <row r="2165" spans="9:10" x14ac:dyDescent="0.4">
      <c r="I2165" s="88"/>
      <c r="J2165" s="84" t="s">
        <v>2840</v>
      </c>
    </row>
    <row r="2166" spans="9:10" x14ac:dyDescent="0.4">
      <c r="I2166" s="88"/>
      <c r="J2166" s="84" t="s">
        <v>4808</v>
      </c>
    </row>
    <row r="2167" spans="9:10" x14ac:dyDescent="0.4">
      <c r="I2167" s="88"/>
      <c r="J2167" s="84" t="s">
        <v>2798</v>
      </c>
    </row>
    <row r="2168" spans="9:10" x14ac:dyDescent="0.4">
      <c r="I2168" s="88"/>
      <c r="J2168" s="84" t="s">
        <v>2809</v>
      </c>
    </row>
    <row r="2169" spans="9:10" x14ac:dyDescent="0.4">
      <c r="I2169" s="88"/>
      <c r="J2169" s="84" t="s">
        <v>2838</v>
      </c>
    </row>
    <row r="2170" spans="9:10" x14ac:dyDescent="0.4">
      <c r="I2170" s="88"/>
      <c r="J2170" s="84" t="s">
        <v>3018</v>
      </c>
    </row>
    <row r="2171" spans="9:10" x14ac:dyDescent="0.4">
      <c r="I2171" s="88"/>
      <c r="J2171" s="84" t="s">
        <v>3020</v>
      </c>
    </row>
    <row r="2172" spans="9:10" x14ac:dyDescent="0.4">
      <c r="I2172" s="88"/>
      <c r="J2172" s="84" t="s">
        <v>3019</v>
      </c>
    </row>
    <row r="2173" spans="9:10" x14ac:dyDescent="0.4">
      <c r="I2173" s="88"/>
      <c r="J2173" s="84" t="s">
        <v>2820</v>
      </c>
    </row>
    <row r="2174" spans="9:10" x14ac:dyDescent="0.4">
      <c r="I2174" s="88"/>
      <c r="J2174" s="84" t="s">
        <v>2812</v>
      </c>
    </row>
    <row r="2175" spans="9:10" x14ac:dyDescent="0.4">
      <c r="I2175" s="88"/>
      <c r="J2175" s="84" t="s">
        <v>2835</v>
      </c>
    </row>
    <row r="2176" spans="9:10" x14ac:dyDescent="0.4">
      <c r="I2176" s="88"/>
      <c r="J2176" s="84" t="s">
        <v>4807</v>
      </c>
    </row>
    <row r="2177" spans="9:10" x14ac:dyDescent="0.4">
      <c r="I2177" s="88"/>
      <c r="J2177" s="84" t="s">
        <v>2833</v>
      </c>
    </row>
    <row r="2178" spans="9:10" x14ac:dyDescent="0.4">
      <c r="I2178" s="88"/>
      <c r="J2178" s="84" t="s">
        <v>2815</v>
      </c>
    </row>
    <row r="2179" spans="9:10" x14ac:dyDescent="0.4">
      <c r="I2179" s="88"/>
      <c r="J2179" s="84" t="s">
        <v>3362</v>
      </c>
    </row>
    <row r="2180" spans="9:10" x14ac:dyDescent="0.4">
      <c r="I2180" s="88"/>
      <c r="J2180" s="84" t="s">
        <v>2802</v>
      </c>
    </row>
    <row r="2181" spans="9:10" x14ac:dyDescent="0.4">
      <c r="I2181" s="88"/>
      <c r="J2181" s="84" t="s">
        <v>3363</v>
      </c>
    </row>
    <row r="2182" spans="9:10" x14ac:dyDescent="0.4">
      <c r="I2182" s="88"/>
      <c r="J2182" s="84" t="s">
        <v>3361</v>
      </c>
    </row>
    <row r="2183" spans="9:10" x14ac:dyDescent="0.4">
      <c r="I2183" s="88"/>
      <c r="J2183" s="84" t="s">
        <v>3364</v>
      </c>
    </row>
    <row r="2184" spans="9:10" x14ac:dyDescent="0.4">
      <c r="I2184" s="88"/>
      <c r="J2184" s="84" t="s">
        <v>2806</v>
      </c>
    </row>
    <row r="2185" spans="9:10" x14ac:dyDescent="0.4">
      <c r="I2185" s="88"/>
      <c r="J2185" s="84" t="s">
        <v>4123</v>
      </c>
    </row>
    <row r="2186" spans="9:10" x14ac:dyDescent="0.4">
      <c r="I2186" s="88"/>
      <c r="J2186" s="84" t="s">
        <v>2825</v>
      </c>
    </row>
    <row r="2187" spans="9:10" x14ac:dyDescent="0.4">
      <c r="I2187" s="88"/>
      <c r="J2187" s="84" t="s">
        <v>2834</v>
      </c>
    </row>
    <row r="2188" spans="9:10" x14ac:dyDescent="0.4">
      <c r="I2188" s="88"/>
      <c r="J2188" s="84" t="s">
        <v>2801</v>
      </c>
    </row>
    <row r="2189" spans="9:10" x14ac:dyDescent="0.4">
      <c r="I2189" s="88"/>
      <c r="J2189" s="84" t="s">
        <v>2799</v>
      </c>
    </row>
    <row r="2190" spans="9:10" x14ac:dyDescent="0.4">
      <c r="I2190" s="88"/>
      <c r="J2190" s="84" t="s">
        <v>2803</v>
      </c>
    </row>
    <row r="2191" spans="9:10" x14ac:dyDescent="0.4">
      <c r="I2191" s="88"/>
      <c r="J2191" s="84" t="s">
        <v>2800</v>
      </c>
    </row>
    <row r="2192" spans="9:10" x14ac:dyDescent="0.4">
      <c r="I2192" s="88"/>
      <c r="J2192" s="84" t="s">
        <v>2841</v>
      </c>
    </row>
    <row r="2193" spans="9:10" x14ac:dyDescent="0.4">
      <c r="I2193" s="88"/>
      <c r="J2193" s="84" t="s">
        <v>3291</v>
      </c>
    </row>
    <row r="2194" spans="9:10" x14ac:dyDescent="0.4">
      <c r="I2194" s="88"/>
      <c r="J2194" s="84" t="s">
        <v>1569</v>
      </c>
    </row>
    <row r="2195" spans="9:10" x14ac:dyDescent="0.4">
      <c r="I2195" s="88"/>
      <c r="J2195" s="84" t="s">
        <v>1584</v>
      </c>
    </row>
    <row r="2196" spans="9:10" x14ac:dyDescent="0.4">
      <c r="I2196" s="88"/>
      <c r="J2196" s="84" t="s">
        <v>1601</v>
      </c>
    </row>
    <row r="2197" spans="9:10" x14ac:dyDescent="0.4">
      <c r="I2197" s="88"/>
      <c r="J2197" s="84" t="s">
        <v>1605</v>
      </c>
    </row>
    <row r="2198" spans="9:10" x14ac:dyDescent="0.4">
      <c r="I2198" s="88"/>
      <c r="J2198" s="84" t="s">
        <v>1567</v>
      </c>
    </row>
    <row r="2199" spans="9:10" x14ac:dyDescent="0.4">
      <c r="I2199" s="88"/>
      <c r="J2199" s="84" t="s">
        <v>1573</v>
      </c>
    </row>
    <row r="2200" spans="9:10" x14ac:dyDescent="0.4">
      <c r="I2200" s="88"/>
      <c r="J2200" s="84" t="s">
        <v>1595</v>
      </c>
    </row>
    <row r="2201" spans="9:10" x14ac:dyDescent="0.4">
      <c r="I2201" s="88"/>
      <c r="J2201" s="84" t="s">
        <v>1568</v>
      </c>
    </row>
    <row r="2202" spans="9:10" x14ac:dyDescent="0.4">
      <c r="I2202" s="88"/>
      <c r="J2202" s="84" t="s">
        <v>1571</v>
      </c>
    </row>
    <row r="2203" spans="9:10" x14ac:dyDescent="0.4">
      <c r="I2203" s="88"/>
      <c r="J2203" s="84" t="s">
        <v>1861</v>
      </c>
    </row>
    <row r="2204" spans="9:10" x14ac:dyDescent="0.4">
      <c r="I2204" s="88"/>
      <c r="J2204" s="84" t="s">
        <v>1862</v>
      </c>
    </row>
    <row r="2205" spans="9:10" x14ac:dyDescent="0.4">
      <c r="I2205" s="88"/>
      <c r="J2205" s="84" t="s">
        <v>1863</v>
      </c>
    </row>
    <row r="2206" spans="9:10" x14ac:dyDescent="0.4">
      <c r="I2206" s="88"/>
      <c r="J2206" s="84" t="s">
        <v>1576</v>
      </c>
    </row>
    <row r="2207" spans="9:10" x14ac:dyDescent="0.4">
      <c r="I2207" s="88"/>
      <c r="J2207" s="84" t="s">
        <v>2855</v>
      </c>
    </row>
    <row r="2208" spans="9:10" x14ac:dyDescent="0.4">
      <c r="I2208" s="88"/>
      <c r="J2208" s="84" t="s">
        <v>1597</v>
      </c>
    </row>
    <row r="2209" spans="9:10" x14ac:dyDescent="0.4">
      <c r="I2209" s="88"/>
      <c r="J2209" s="84" t="s">
        <v>1577</v>
      </c>
    </row>
    <row r="2210" spans="9:10" x14ac:dyDescent="0.4">
      <c r="I2210" s="88"/>
      <c r="J2210" s="84" t="s">
        <v>1574</v>
      </c>
    </row>
    <row r="2211" spans="9:10" x14ac:dyDescent="0.4">
      <c r="I2211" s="88"/>
      <c r="J2211" s="84" t="s">
        <v>4885</v>
      </c>
    </row>
    <row r="2212" spans="9:10" x14ac:dyDescent="0.4">
      <c r="I2212" s="88"/>
      <c r="J2212" s="84" t="s">
        <v>1585</v>
      </c>
    </row>
    <row r="2213" spans="9:10" x14ac:dyDescent="0.4">
      <c r="I2213" s="88"/>
      <c r="J2213" s="84" t="s">
        <v>1860</v>
      </c>
    </row>
    <row r="2214" spans="9:10" x14ac:dyDescent="0.4">
      <c r="I2214" s="88"/>
      <c r="J2214" s="84" t="s">
        <v>1857</v>
      </c>
    </row>
    <row r="2215" spans="9:10" x14ac:dyDescent="0.4">
      <c r="I2215" s="88"/>
      <c r="J2215" s="84" t="s">
        <v>1858</v>
      </c>
    </row>
    <row r="2216" spans="9:10" x14ac:dyDescent="0.4">
      <c r="I2216" s="88"/>
      <c r="J2216" s="84" t="s">
        <v>1859</v>
      </c>
    </row>
    <row r="2217" spans="9:10" x14ac:dyDescent="0.4">
      <c r="I2217" s="88"/>
      <c r="J2217" s="84" t="s">
        <v>1604</v>
      </c>
    </row>
    <row r="2218" spans="9:10" x14ac:dyDescent="0.4">
      <c r="I2218" s="88"/>
      <c r="J2218" s="84" t="s">
        <v>2850</v>
      </c>
    </row>
    <row r="2219" spans="9:10" x14ac:dyDescent="0.4">
      <c r="I2219" s="88"/>
      <c r="J2219" s="84" t="s">
        <v>4887</v>
      </c>
    </row>
    <row r="2220" spans="9:10" x14ac:dyDescent="0.4">
      <c r="I2220" s="88"/>
      <c r="J2220" s="84" t="s">
        <v>4886</v>
      </c>
    </row>
    <row r="2221" spans="9:10" x14ac:dyDescent="0.4">
      <c r="I2221" s="88"/>
      <c r="J2221" s="84" t="s">
        <v>1578</v>
      </c>
    </row>
    <row r="2222" spans="9:10" x14ac:dyDescent="0.4">
      <c r="I2222" s="88"/>
      <c r="J2222" s="84" t="s">
        <v>1580</v>
      </c>
    </row>
    <row r="2223" spans="9:10" x14ac:dyDescent="0.4">
      <c r="I2223" s="88"/>
      <c r="J2223" s="84" t="s">
        <v>1579</v>
      </c>
    </row>
    <row r="2224" spans="9:10" x14ac:dyDescent="0.4">
      <c r="I2224" s="88"/>
      <c r="J2224" s="84" t="s">
        <v>1583</v>
      </c>
    </row>
    <row r="2225" spans="9:10" x14ac:dyDescent="0.4">
      <c r="I2225" s="88"/>
      <c r="J2225" s="84" t="s">
        <v>2845</v>
      </c>
    </row>
    <row r="2226" spans="9:10" x14ac:dyDescent="0.4">
      <c r="I2226" s="88"/>
      <c r="J2226" s="84" t="s">
        <v>3384</v>
      </c>
    </row>
    <row r="2227" spans="9:10" x14ac:dyDescent="0.4">
      <c r="I2227" s="88"/>
      <c r="J2227" s="84" t="s">
        <v>3385</v>
      </c>
    </row>
    <row r="2228" spans="9:10" x14ac:dyDescent="0.4">
      <c r="I2228" s="88"/>
      <c r="J2228" s="84" t="s">
        <v>1598</v>
      </c>
    </row>
    <row r="2229" spans="9:10" x14ac:dyDescent="0.4">
      <c r="I2229" s="88"/>
      <c r="J2229" s="84" t="s">
        <v>3786</v>
      </c>
    </row>
    <row r="2230" spans="9:10" x14ac:dyDescent="0.4">
      <c r="I2230" s="88"/>
      <c r="J2230" s="84" t="s">
        <v>2848</v>
      </c>
    </row>
    <row r="2231" spans="9:10" x14ac:dyDescent="0.4">
      <c r="I2231" s="88"/>
      <c r="J2231" s="84" t="s">
        <v>1587</v>
      </c>
    </row>
    <row r="2232" spans="9:10" x14ac:dyDescent="0.4">
      <c r="I2232" s="88"/>
      <c r="J2232" s="84" t="s">
        <v>2846</v>
      </c>
    </row>
    <row r="2233" spans="9:10" x14ac:dyDescent="0.4">
      <c r="I2233" s="88"/>
      <c r="J2233" s="84" t="s">
        <v>1588</v>
      </c>
    </row>
    <row r="2234" spans="9:10" x14ac:dyDescent="0.4">
      <c r="I2234" s="88"/>
      <c r="J2234" s="84" t="s">
        <v>2851</v>
      </c>
    </row>
    <row r="2235" spans="9:10" x14ac:dyDescent="0.4">
      <c r="I2235" s="88"/>
      <c r="J2235" s="84" t="s">
        <v>1586</v>
      </c>
    </row>
    <row r="2236" spans="9:10" x14ac:dyDescent="0.4">
      <c r="I2236" s="88"/>
      <c r="J2236" s="84" t="s">
        <v>1572</v>
      </c>
    </row>
    <row r="2237" spans="9:10" x14ac:dyDescent="0.4">
      <c r="I2237" s="88"/>
      <c r="J2237" s="84" t="s">
        <v>1590</v>
      </c>
    </row>
    <row r="2238" spans="9:10" x14ac:dyDescent="0.4">
      <c r="I2238" s="88"/>
      <c r="J2238" s="84" t="s">
        <v>5029</v>
      </c>
    </row>
    <row r="2239" spans="9:10" x14ac:dyDescent="0.4">
      <c r="I2239" s="88"/>
      <c r="J2239" s="84" t="s">
        <v>1582</v>
      </c>
    </row>
    <row r="2240" spans="9:10" x14ac:dyDescent="0.4">
      <c r="I2240" s="88"/>
      <c r="J2240" s="84" t="s">
        <v>1600</v>
      </c>
    </row>
    <row r="2241" spans="9:10" x14ac:dyDescent="0.4">
      <c r="I2241" s="88"/>
      <c r="J2241" s="84" t="s">
        <v>1575</v>
      </c>
    </row>
    <row r="2242" spans="9:10" x14ac:dyDescent="0.4">
      <c r="I2242" s="88"/>
      <c r="J2242" s="84" t="s">
        <v>3761</v>
      </c>
    </row>
    <row r="2243" spans="9:10" x14ac:dyDescent="0.4">
      <c r="I2243" s="88"/>
      <c r="J2243" s="84" t="s">
        <v>1599</v>
      </c>
    </row>
    <row r="2244" spans="9:10" x14ac:dyDescent="0.4">
      <c r="I2244" s="88"/>
      <c r="J2244" s="84" t="s">
        <v>1602</v>
      </c>
    </row>
    <row r="2245" spans="9:10" x14ac:dyDescent="0.4">
      <c r="I2245" s="88"/>
      <c r="J2245" s="84" t="s">
        <v>3783</v>
      </c>
    </row>
    <row r="2246" spans="9:10" x14ac:dyDescent="0.4">
      <c r="I2246" s="88"/>
      <c r="J2246" s="84" t="s">
        <v>3784</v>
      </c>
    </row>
    <row r="2247" spans="9:10" x14ac:dyDescent="0.4">
      <c r="I2247" s="88"/>
      <c r="J2247" s="84" t="s">
        <v>3787</v>
      </c>
    </row>
    <row r="2248" spans="9:10" x14ac:dyDescent="0.4">
      <c r="I2248" s="88"/>
      <c r="J2248" s="84" t="s">
        <v>3759</v>
      </c>
    </row>
    <row r="2249" spans="9:10" x14ac:dyDescent="0.4">
      <c r="I2249" s="88"/>
      <c r="J2249" s="84" t="s">
        <v>3760</v>
      </c>
    </row>
    <row r="2250" spans="9:10" x14ac:dyDescent="0.4">
      <c r="I2250" s="88"/>
      <c r="J2250" s="84" t="s">
        <v>1591</v>
      </c>
    </row>
    <row r="2251" spans="9:10" x14ac:dyDescent="0.4">
      <c r="I2251" s="88"/>
      <c r="J2251" s="84" t="s">
        <v>1596</v>
      </c>
    </row>
    <row r="2252" spans="9:10" x14ac:dyDescent="0.4">
      <c r="I2252" s="88"/>
      <c r="J2252" s="84" t="s">
        <v>2856</v>
      </c>
    </row>
    <row r="2253" spans="9:10" x14ac:dyDescent="0.4">
      <c r="I2253" s="88"/>
      <c r="J2253" s="84" t="s">
        <v>1589</v>
      </c>
    </row>
    <row r="2254" spans="9:10" x14ac:dyDescent="0.4">
      <c r="I2254" s="88"/>
      <c r="J2254" s="84" t="s">
        <v>1594</v>
      </c>
    </row>
    <row r="2255" spans="9:10" x14ac:dyDescent="0.4">
      <c r="I2255" s="88"/>
      <c r="J2255" s="84" t="s">
        <v>2847</v>
      </c>
    </row>
    <row r="2256" spans="9:10" x14ac:dyDescent="0.4">
      <c r="I2256" s="88"/>
      <c r="J2256" s="84" t="s">
        <v>3785</v>
      </c>
    </row>
    <row r="2257" spans="9:10" x14ac:dyDescent="0.4">
      <c r="I2257" s="88"/>
      <c r="J2257" s="84" t="s">
        <v>1603</v>
      </c>
    </row>
    <row r="2258" spans="9:10" x14ac:dyDescent="0.4">
      <c r="I2258" s="88"/>
      <c r="J2258" s="84" t="s">
        <v>1581</v>
      </c>
    </row>
    <row r="2259" spans="9:10" x14ac:dyDescent="0.4">
      <c r="I2259" s="88"/>
      <c r="J2259" s="84" t="s">
        <v>1592</v>
      </c>
    </row>
    <row r="2260" spans="9:10" x14ac:dyDescent="0.4">
      <c r="I2260" s="88"/>
      <c r="J2260" s="84" t="s">
        <v>2852</v>
      </c>
    </row>
    <row r="2261" spans="9:10" x14ac:dyDescent="0.4">
      <c r="I2261" s="88"/>
      <c r="J2261" s="84" t="s">
        <v>1570</v>
      </c>
    </row>
    <row r="2262" spans="9:10" x14ac:dyDescent="0.4">
      <c r="I2262" s="88"/>
      <c r="J2262" s="84" t="s">
        <v>1566</v>
      </c>
    </row>
    <row r="2263" spans="9:10" x14ac:dyDescent="0.4">
      <c r="I2263" s="88"/>
      <c r="J2263" s="84" t="s">
        <v>2854</v>
      </c>
    </row>
    <row r="2264" spans="9:10" x14ac:dyDescent="0.4">
      <c r="I2264" s="88"/>
      <c r="J2264" s="84" t="s">
        <v>1593</v>
      </c>
    </row>
    <row r="2265" spans="9:10" x14ac:dyDescent="0.4">
      <c r="I2265" s="88"/>
      <c r="J2265" s="84" t="s">
        <v>2842</v>
      </c>
    </row>
    <row r="2266" spans="9:10" x14ac:dyDescent="0.4">
      <c r="I2266" s="88"/>
      <c r="J2266" s="84" t="s">
        <v>3365</v>
      </c>
    </row>
    <row r="2267" spans="9:10" x14ac:dyDescent="0.4">
      <c r="I2267" s="88"/>
      <c r="J2267" s="84" t="s">
        <v>2843</v>
      </c>
    </row>
    <row r="2268" spans="9:10" x14ac:dyDescent="0.4">
      <c r="I2268" s="88"/>
      <c r="J2268" s="84" t="s">
        <v>2849</v>
      </c>
    </row>
    <row r="2269" spans="9:10" x14ac:dyDescent="0.4">
      <c r="I2269" s="88"/>
      <c r="J2269" s="84" t="s">
        <v>2853</v>
      </c>
    </row>
    <row r="2270" spans="9:10" x14ac:dyDescent="0.4">
      <c r="I2270" s="88"/>
      <c r="J2270" s="84" t="s">
        <v>2844</v>
      </c>
    </row>
    <row r="2271" spans="9:10" x14ac:dyDescent="0.4">
      <c r="I2271" s="88"/>
      <c r="J2271" s="84" t="s">
        <v>2623</v>
      </c>
    </row>
    <row r="2272" spans="9:10" x14ac:dyDescent="0.4">
      <c r="I2272" s="88"/>
      <c r="J2272" s="84" t="s">
        <v>2628</v>
      </c>
    </row>
    <row r="2273" spans="9:10" x14ac:dyDescent="0.4">
      <c r="I2273" s="88"/>
      <c r="J2273" s="84" t="s">
        <v>2633</v>
      </c>
    </row>
    <row r="2274" spans="9:10" x14ac:dyDescent="0.4">
      <c r="I2274" s="88"/>
      <c r="J2274" s="84" t="s">
        <v>2631</v>
      </c>
    </row>
    <row r="2275" spans="9:10" x14ac:dyDescent="0.4">
      <c r="I2275" s="88"/>
      <c r="J2275" s="84" t="s">
        <v>2650</v>
      </c>
    </row>
    <row r="2276" spans="9:10" x14ac:dyDescent="0.4">
      <c r="I2276" s="88"/>
      <c r="J2276" s="84" t="s">
        <v>2648</v>
      </c>
    </row>
    <row r="2277" spans="9:10" x14ac:dyDescent="0.4">
      <c r="I2277" s="88"/>
      <c r="J2277" s="84" t="s">
        <v>3657</v>
      </c>
    </row>
    <row r="2278" spans="9:10" x14ac:dyDescent="0.4">
      <c r="I2278" s="88"/>
      <c r="J2278" s="84" t="s">
        <v>3656</v>
      </c>
    </row>
    <row r="2279" spans="9:10" x14ac:dyDescent="0.4">
      <c r="I2279" s="88"/>
      <c r="J2279" s="84" t="s">
        <v>5269</v>
      </c>
    </row>
    <row r="2280" spans="9:10" x14ac:dyDescent="0.4">
      <c r="I2280" s="88"/>
      <c r="J2280" s="84" t="s">
        <v>5271</v>
      </c>
    </row>
    <row r="2281" spans="9:10" x14ac:dyDescent="0.4">
      <c r="I2281" s="88"/>
      <c r="J2281" s="84" t="s">
        <v>2018</v>
      </c>
    </row>
    <row r="2282" spans="9:10" x14ac:dyDescent="0.4">
      <c r="I2282" s="88"/>
      <c r="J2282" s="84" t="s">
        <v>2638</v>
      </c>
    </row>
    <row r="2283" spans="9:10" x14ac:dyDescent="0.4">
      <c r="I2283" s="88"/>
      <c r="J2283" s="84" t="s">
        <v>2647</v>
      </c>
    </row>
    <row r="2284" spans="9:10" x14ac:dyDescent="0.4">
      <c r="I2284" s="88"/>
      <c r="J2284" s="84" t="s">
        <v>2624</v>
      </c>
    </row>
    <row r="2285" spans="9:10" x14ac:dyDescent="0.4">
      <c r="I2285" s="88"/>
      <c r="J2285" s="84" t="s">
        <v>2640</v>
      </c>
    </row>
    <row r="2286" spans="9:10" x14ac:dyDescent="0.4">
      <c r="I2286" s="88"/>
      <c r="J2286" s="84" t="s">
        <v>2892</v>
      </c>
    </row>
    <row r="2287" spans="9:10" x14ac:dyDescent="0.4">
      <c r="I2287" s="88"/>
      <c r="J2287" s="84" t="s">
        <v>3788</v>
      </c>
    </row>
    <row r="2288" spans="9:10" x14ac:dyDescent="0.4">
      <c r="I2288" s="88"/>
      <c r="J2288" s="84" t="s">
        <v>3917</v>
      </c>
    </row>
    <row r="2289" spans="9:10" x14ac:dyDescent="0.4">
      <c r="I2289" s="88"/>
      <c r="J2289" s="84" t="s">
        <v>2643</v>
      </c>
    </row>
    <row r="2290" spans="9:10" x14ac:dyDescent="0.4">
      <c r="I2290" s="88"/>
      <c r="J2290" s="84" t="s">
        <v>2630</v>
      </c>
    </row>
    <row r="2291" spans="9:10" x14ac:dyDescent="0.4">
      <c r="I2291" s="88"/>
      <c r="J2291" s="84" t="s">
        <v>2642</v>
      </c>
    </row>
    <row r="2292" spans="9:10" x14ac:dyDescent="0.4">
      <c r="I2292" s="88"/>
      <c r="J2292" s="84" t="s">
        <v>2627</v>
      </c>
    </row>
    <row r="2293" spans="9:10" x14ac:dyDescent="0.4">
      <c r="I2293" s="88"/>
      <c r="J2293" s="84" t="s">
        <v>2636</v>
      </c>
    </row>
    <row r="2294" spans="9:10" x14ac:dyDescent="0.4">
      <c r="I2294" s="88"/>
      <c r="J2294" s="84" t="s">
        <v>3789</v>
      </c>
    </row>
    <row r="2295" spans="9:10" x14ac:dyDescent="0.4">
      <c r="I2295" s="88"/>
      <c r="J2295" s="84" t="s">
        <v>3678</v>
      </c>
    </row>
    <row r="2296" spans="9:10" x14ac:dyDescent="0.4">
      <c r="I2296" s="88"/>
      <c r="J2296" s="84" t="s">
        <v>3677</v>
      </c>
    </row>
    <row r="2297" spans="9:10" x14ac:dyDescent="0.4">
      <c r="I2297" s="88"/>
      <c r="J2297" s="84" t="s">
        <v>5333</v>
      </c>
    </row>
    <row r="2298" spans="9:10" x14ac:dyDescent="0.4">
      <c r="I2298" s="88"/>
      <c r="J2298" s="84" t="s">
        <v>2859</v>
      </c>
    </row>
    <row r="2299" spans="9:10" x14ac:dyDescent="0.4">
      <c r="I2299" s="88"/>
      <c r="J2299" s="84" t="s">
        <v>2641</v>
      </c>
    </row>
    <row r="2300" spans="9:10" x14ac:dyDescent="0.4">
      <c r="I2300" s="88"/>
      <c r="J2300" s="84" t="s">
        <v>2634</v>
      </c>
    </row>
    <row r="2301" spans="9:10" x14ac:dyDescent="0.4">
      <c r="I2301" s="88"/>
      <c r="J2301" s="84" t="s">
        <v>2649</v>
      </c>
    </row>
    <row r="2302" spans="9:10" x14ac:dyDescent="0.4">
      <c r="I2302" s="88"/>
      <c r="J2302" s="84" t="s">
        <v>2626</v>
      </c>
    </row>
    <row r="2303" spans="9:10" x14ac:dyDescent="0.4">
      <c r="I2303" s="88"/>
      <c r="J2303" s="84" t="s">
        <v>3791</v>
      </c>
    </row>
    <row r="2304" spans="9:10" x14ac:dyDescent="0.4">
      <c r="I2304" s="88"/>
      <c r="J2304" s="84" t="s">
        <v>5332</v>
      </c>
    </row>
    <row r="2305" spans="9:10" x14ac:dyDescent="0.4">
      <c r="I2305" s="88"/>
      <c r="J2305" s="84" t="s">
        <v>1864</v>
      </c>
    </row>
    <row r="2306" spans="9:10" x14ac:dyDescent="0.4">
      <c r="I2306" s="88"/>
      <c r="J2306" s="84" t="s">
        <v>2625</v>
      </c>
    </row>
    <row r="2307" spans="9:10" x14ac:dyDescent="0.4">
      <c r="I2307" s="88"/>
      <c r="J2307" s="84" t="s">
        <v>2637</v>
      </c>
    </row>
    <row r="2308" spans="9:10" x14ac:dyDescent="0.4">
      <c r="I2308" s="88"/>
      <c r="J2308" s="84" t="s">
        <v>2652</v>
      </c>
    </row>
    <row r="2309" spans="9:10" x14ac:dyDescent="0.4">
      <c r="I2309" s="88"/>
      <c r="J2309" s="84" t="s">
        <v>2632</v>
      </c>
    </row>
    <row r="2310" spans="9:10" x14ac:dyDescent="0.4">
      <c r="I2310" s="88"/>
      <c r="J2310" s="84" t="s">
        <v>2644</v>
      </c>
    </row>
    <row r="2311" spans="9:10" x14ac:dyDescent="0.4">
      <c r="I2311" s="88"/>
      <c r="J2311" s="84" t="s">
        <v>2651</v>
      </c>
    </row>
    <row r="2312" spans="9:10" x14ac:dyDescent="0.4">
      <c r="I2312" s="88"/>
      <c r="J2312" s="84" t="s">
        <v>3790</v>
      </c>
    </row>
    <row r="2313" spans="9:10" x14ac:dyDescent="0.4">
      <c r="I2313" s="88"/>
      <c r="J2313" s="84" t="s">
        <v>5334</v>
      </c>
    </row>
    <row r="2314" spans="9:10" x14ac:dyDescent="0.4">
      <c r="I2314" s="88"/>
      <c r="J2314" s="84" t="s">
        <v>2635</v>
      </c>
    </row>
    <row r="2315" spans="9:10" x14ac:dyDescent="0.4">
      <c r="I2315" s="88"/>
      <c r="J2315" s="84" t="s">
        <v>2639</v>
      </c>
    </row>
    <row r="2316" spans="9:10" x14ac:dyDescent="0.4">
      <c r="I2316" s="88"/>
      <c r="J2316" s="84" t="s">
        <v>2645</v>
      </c>
    </row>
    <row r="2317" spans="9:10" x14ac:dyDescent="0.4">
      <c r="I2317" s="88"/>
      <c r="J2317" s="84" t="s">
        <v>2629</v>
      </c>
    </row>
    <row r="2318" spans="9:10" x14ac:dyDescent="0.4">
      <c r="I2318" s="88"/>
      <c r="J2318" s="84" t="s">
        <v>3943</v>
      </c>
    </row>
    <row r="2319" spans="9:10" x14ac:dyDescent="0.4">
      <c r="I2319" s="88"/>
      <c r="J2319" s="84" t="s">
        <v>2860</v>
      </c>
    </row>
    <row r="2320" spans="9:10" x14ac:dyDescent="0.4">
      <c r="I2320" s="88"/>
      <c r="J2320" s="84" t="s">
        <v>2876</v>
      </c>
    </row>
    <row r="2321" spans="9:10" x14ac:dyDescent="0.4">
      <c r="I2321" s="88"/>
      <c r="J2321" s="84" t="s">
        <v>2646</v>
      </c>
    </row>
    <row r="2322" spans="9:10" x14ac:dyDescent="0.4">
      <c r="I2322" s="88"/>
      <c r="J2322" s="84" t="s">
        <v>2891</v>
      </c>
    </row>
    <row r="2323" spans="9:10" x14ac:dyDescent="0.4">
      <c r="I2323" s="88"/>
      <c r="J2323" s="84" t="s">
        <v>3942</v>
      </c>
    </row>
    <row r="2324" spans="9:10" x14ac:dyDescent="0.4">
      <c r="I2324" s="88"/>
      <c r="J2324" s="84" t="s">
        <v>3386</v>
      </c>
    </row>
    <row r="2325" spans="9:10" x14ac:dyDescent="0.4">
      <c r="I2325" s="88"/>
      <c r="J2325" s="84" t="s">
        <v>2893</v>
      </c>
    </row>
    <row r="2326" spans="9:10" x14ac:dyDescent="0.4">
      <c r="I2326" s="88"/>
      <c r="J2326" s="84" t="s">
        <v>2869</v>
      </c>
    </row>
    <row r="2327" spans="9:10" x14ac:dyDescent="0.4">
      <c r="I2327" s="88"/>
      <c r="J2327" s="84" t="s">
        <v>2874</v>
      </c>
    </row>
    <row r="2328" spans="9:10" x14ac:dyDescent="0.4">
      <c r="I2328" s="88"/>
      <c r="J2328" s="84" t="s">
        <v>3387</v>
      </c>
    </row>
    <row r="2329" spans="9:10" x14ac:dyDescent="0.4">
      <c r="I2329" s="88"/>
      <c r="J2329" s="84" t="s">
        <v>2873</v>
      </c>
    </row>
    <row r="2330" spans="9:10" x14ac:dyDescent="0.4">
      <c r="I2330" s="88"/>
      <c r="J2330" s="84" t="s">
        <v>2866</v>
      </c>
    </row>
    <row r="2331" spans="9:10" x14ac:dyDescent="0.4">
      <c r="I2331" s="88"/>
      <c r="J2331" s="84" t="s">
        <v>2861</v>
      </c>
    </row>
    <row r="2332" spans="9:10" x14ac:dyDescent="0.4">
      <c r="I2332" s="88"/>
      <c r="J2332" s="84" t="s">
        <v>2890</v>
      </c>
    </row>
    <row r="2333" spans="9:10" x14ac:dyDescent="0.4">
      <c r="I2333" s="88"/>
      <c r="J2333" s="84" t="s">
        <v>2885</v>
      </c>
    </row>
    <row r="2334" spans="9:10" x14ac:dyDescent="0.4">
      <c r="I2334" s="88"/>
      <c r="J2334" s="84" t="s">
        <v>2886</v>
      </c>
    </row>
    <row r="2335" spans="9:10" x14ac:dyDescent="0.4">
      <c r="I2335" s="88"/>
      <c r="J2335" s="84" t="s">
        <v>3477</v>
      </c>
    </row>
    <row r="2336" spans="9:10" x14ac:dyDescent="0.4">
      <c r="I2336" s="88"/>
      <c r="J2336" s="84" t="s">
        <v>1613</v>
      </c>
    </row>
    <row r="2337" spans="9:10" x14ac:dyDescent="0.4">
      <c r="I2337" s="88"/>
      <c r="J2337" s="84" t="s">
        <v>1606</v>
      </c>
    </row>
    <row r="2338" spans="9:10" x14ac:dyDescent="0.4">
      <c r="I2338" s="88"/>
      <c r="J2338" s="84" t="s">
        <v>2653</v>
      </c>
    </row>
    <row r="2339" spans="9:10" x14ac:dyDescent="0.4">
      <c r="I2339" s="88"/>
      <c r="J2339" s="84" t="s">
        <v>1611</v>
      </c>
    </row>
    <row r="2340" spans="9:10" x14ac:dyDescent="0.4">
      <c r="I2340" s="88"/>
      <c r="J2340" s="84" t="s">
        <v>1614</v>
      </c>
    </row>
    <row r="2341" spans="9:10" x14ac:dyDescent="0.4">
      <c r="I2341" s="88"/>
      <c r="J2341" s="84" t="s">
        <v>1610</v>
      </c>
    </row>
    <row r="2342" spans="9:10" x14ac:dyDescent="0.4">
      <c r="I2342" s="88"/>
      <c r="J2342" s="84" t="s">
        <v>4080</v>
      </c>
    </row>
    <row r="2343" spans="9:10" x14ac:dyDescent="0.4">
      <c r="I2343" s="88"/>
      <c r="J2343" s="84" t="s">
        <v>4091</v>
      </c>
    </row>
    <row r="2344" spans="9:10" x14ac:dyDescent="0.4">
      <c r="I2344" s="88"/>
      <c r="J2344" s="84" t="s">
        <v>4084</v>
      </c>
    </row>
    <row r="2345" spans="9:10" x14ac:dyDescent="0.4">
      <c r="I2345" s="88"/>
      <c r="J2345" s="84" t="s">
        <v>1612</v>
      </c>
    </row>
    <row r="2346" spans="9:10" x14ac:dyDescent="0.4">
      <c r="I2346" s="88"/>
      <c r="J2346" s="84" t="s">
        <v>1607</v>
      </c>
    </row>
    <row r="2347" spans="9:10" x14ac:dyDescent="0.4">
      <c r="I2347" s="88"/>
      <c r="J2347" s="84" t="s">
        <v>1608</v>
      </c>
    </row>
    <row r="2348" spans="9:10" x14ac:dyDescent="0.4">
      <c r="I2348" s="88"/>
      <c r="J2348" s="84" t="s">
        <v>1609</v>
      </c>
    </row>
    <row r="2349" spans="9:10" x14ac:dyDescent="0.4">
      <c r="I2349" s="88"/>
      <c r="J2349" s="84" t="s">
        <v>2656</v>
      </c>
    </row>
    <row r="2350" spans="9:10" x14ac:dyDescent="0.4">
      <c r="I2350" s="88"/>
      <c r="J2350" s="84" t="s">
        <v>2857</v>
      </c>
    </row>
    <row r="2351" spans="9:10" x14ac:dyDescent="0.4">
      <c r="I2351" s="88"/>
      <c r="J2351" s="84" t="s">
        <v>2655</v>
      </c>
    </row>
    <row r="2352" spans="9:10" x14ac:dyDescent="0.4">
      <c r="I2352" s="88"/>
      <c r="J2352" s="84" t="s">
        <v>2654</v>
      </c>
    </row>
    <row r="2353" spans="9:10" x14ac:dyDescent="0.4">
      <c r="I2353" s="88"/>
      <c r="J2353" s="84" t="s">
        <v>2862</v>
      </c>
    </row>
    <row r="2354" spans="9:10" x14ac:dyDescent="0.4">
      <c r="I2354" s="88"/>
      <c r="J2354" s="84" t="s">
        <v>2864</v>
      </c>
    </row>
    <row r="2355" spans="9:10" x14ac:dyDescent="0.4">
      <c r="I2355" s="88"/>
      <c r="J2355" s="84" t="s">
        <v>2878</v>
      </c>
    </row>
    <row r="2356" spans="9:10" x14ac:dyDescent="0.4">
      <c r="I2356" s="88"/>
      <c r="J2356" s="84" t="s">
        <v>4081</v>
      </c>
    </row>
    <row r="2357" spans="9:10" x14ac:dyDescent="0.4">
      <c r="I2357" s="88"/>
      <c r="J2357" s="84" t="s">
        <v>4083</v>
      </c>
    </row>
    <row r="2358" spans="9:10" x14ac:dyDescent="0.4">
      <c r="I2358" s="88"/>
      <c r="J2358" s="84" t="s">
        <v>2888</v>
      </c>
    </row>
    <row r="2359" spans="9:10" x14ac:dyDescent="0.4">
      <c r="I2359" s="88"/>
      <c r="J2359" s="84" t="s">
        <v>2898</v>
      </c>
    </row>
    <row r="2360" spans="9:10" x14ac:dyDescent="0.4">
      <c r="I2360" s="88"/>
      <c r="J2360" s="84" t="s">
        <v>2897</v>
      </c>
    </row>
    <row r="2361" spans="9:10" x14ac:dyDescent="0.4">
      <c r="I2361" s="88"/>
      <c r="J2361" s="84" t="s">
        <v>4090</v>
      </c>
    </row>
    <row r="2362" spans="9:10" x14ac:dyDescent="0.4">
      <c r="I2362" s="88"/>
      <c r="J2362" s="84" t="s">
        <v>2895</v>
      </c>
    </row>
    <row r="2363" spans="9:10" x14ac:dyDescent="0.4">
      <c r="I2363" s="88"/>
      <c r="J2363" s="84" t="s">
        <v>4088</v>
      </c>
    </row>
    <row r="2364" spans="9:10" x14ac:dyDescent="0.4">
      <c r="I2364" s="88"/>
      <c r="J2364" s="84" t="s">
        <v>2896</v>
      </c>
    </row>
    <row r="2365" spans="9:10" x14ac:dyDescent="0.4">
      <c r="I2365" s="88"/>
      <c r="J2365" s="84" t="s">
        <v>2894</v>
      </c>
    </row>
    <row r="2366" spans="9:10" x14ac:dyDescent="0.4">
      <c r="I2366" s="88"/>
      <c r="J2366" s="84" t="s">
        <v>4086</v>
      </c>
    </row>
    <row r="2367" spans="9:10" x14ac:dyDescent="0.4">
      <c r="I2367" s="88"/>
      <c r="J2367" s="84" t="s">
        <v>4082</v>
      </c>
    </row>
    <row r="2368" spans="9:10" x14ac:dyDescent="0.4">
      <c r="I2368" s="88"/>
      <c r="J2368" s="84" t="s">
        <v>4089</v>
      </c>
    </row>
    <row r="2369" spans="9:10" x14ac:dyDescent="0.4">
      <c r="I2369" s="88"/>
      <c r="J2369" s="84" t="s">
        <v>4087</v>
      </c>
    </row>
    <row r="2370" spans="9:10" x14ac:dyDescent="0.4">
      <c r="I2370" s="88"/>
      <c r="J2370" s="84" t="s">
        <v>2871</v>
      </c>
    </row>
    <row r="2371" spans="9:10" x14ac:dyDescent="0.4">
      <c r="I2371" s="88"/>
      <c r="J2371" s="84" t="s">
        <v>2887</v>
      </c>
    </row>
    <row r="2372" spans="9:10" x14ac:dyDescent="0.4">
      <c r="I2372" s="88"/>
      <c r="J2372" s="84" t="s">
        <v>2889</v>
      </c>
    </row>
    <row r="2373" spans="9:10" x14ac:dyDescent="0.4">
      <c r="I2373" s="88"/>
      <c r="J2373" s="84" t="s">
        <v>2880</v>
      </c>
    </row>
    <row r="2374" spans="9:10" x14ac:dyDescent="0.4">
      <c r="I2374" s="88"/>
      <c r="J2374" s="84" t="s">
        <v>2867</v>
      </c>
    </row>
    <row r="2375" spans="9:10" x14ac:dyDescent="0.4">
      <c r="I2375" s="88"/>
      <c r="J2375" s="84" t="s">
        <v>4085</v>
      </c>
    </row>
    <row r="2376" spans="9:10" x14ac:dyDescent="0.4">
      <c r="I2376" s="88"/>
      <c r="J2376" s="84" t="s">
        <v>3679</v>
      </c>
    </row>
    <row r="2377" spans="9:10" x14ac:dyDescent="0.4">
      <c r="I2377" s="88"/>
      <c r="J2377" s="84" t="s">
        <v>2875</v>
      </c>
    </row>
    <row r="2378" spans="9:10" x14ac:dyDescent="0.4">
      <c r="I2378" s="88"/>
      <c r="J2378" s="84" t="s">
        <v>3684</v>
      </c>
    </row>
    <row r="2379" spans="9:10" x14ac:dyDescent="0.4">
      <c r="I2379" s="88"/>
      <c r="J2379" s="84" t="s">
        <v>3686</v>
      </c>
    </row>
    <row r="2380" spans="9:10" x14ac:dyDescent="0.4">
      <c r="I2380" s="88"/>
      <c r="J2380" s="84" t="s">
        <v>2877</v>
      </c>
    </row>
    <row r="2381" spans="9:10" x14ac:dyDescent="0.4">
      <c r="I2381" s="88"/>
      <c r="J2381" s="84" t="s">
        <v>3683</v>
      </c>
    </row>
    <row r="2382" spans="9:10" x14ac:dyDescent="0.4">
      <c r="I2382" s="88"/>
      <c r="J2382" s="84" t="s">
        <v>2865</v>
      </c>
    </row>
    <row r="2383" spans="9:10" x14ac:dyDescent="0.4">
      <c r="I2383" s="88"/>
      <c r="J2383" s="84" t="s">
        <v>2883</v>
      </c>
    </row>
    <row r="2384" spans="9:10" x14ac:dyDescent="0.4">
      <c r="I2384" s="88"/>
      <c r="J2384" s="84" t="s">
        <v>3681</v>
      </c>
    </row>
    <row r="2385" spans="9:10" x14ac:dyDescent="0.4">
      <c r="I2385" s="88"/>
      <c r="J2385" s="84" t="s">
        <v>2881</v>
      </c>
    </row>
    <row r="2386" spans="9:10" x14ac:dyDescent="0.4">
      <c r="I2386" s="88"/>
      <c r="J2386" s="84" t="s">
        <v>3685</v>
      </c>
    </row>
    <row r="2387" spans="9:10" x14ac:dyDescent="0.4">
      <c r="I2387" s="88"/>
      <c r="J2387" s="84" t="s">
        <v>2884</v>
      </c>
    </row>
    <row r="2388" spans="9:10" x14ac:dyDescent="0.4">
      <c r="I2388" s="88"/>
      <c r="J2388" s="84" t="s">
        <v>2870</v>
      </c>
    </row>
    <row r="2389" spans="9:10" x14ac:dyDescent="0.4">
      <c r="I2389" s="88"/>
      <c r="J2389" s="84" t="s">
        <v>2858</v>
      </c>
    </row>
    <row r="2390" spans="9:10" x14ac:dyDescent="0.4">
      <c r="I2390" s="88"/>
      <c r="J2390" s="84" t="s">
        <v>3680</v>
      </c>
    </row>
    <row r="2391" spans="9:10" x14ac:dyDescent="0.4">
      <c r="I2391" s="88"/>
      <c r="J2391" s="84" t="s">
        <v>3682</v>
      </c>
    </row>
    <row r="2392" spans="9:10" x14ac:dyDescent="0.4">
      <c r="I2392" s="88"/>
      <c r="J2392" s="84" t="s">
        <v>2872</v>
      </c>
    </row>
    <row r="2393" spans="9:10" x14ac:dyDescent="0.4">
      <c r="I2393" s="88"/>
      <c r="J2393" s="84" t="s">
        <v>2882</v>
      </c>
    </row>
    <row r="2394" spans="9:10" x14ac:dyDescent="0.4">
      <c r="I2394" s="88"/>
      <c r="J2394" s="84" t="s">
        <v>2879</v>
      </c>
    </row>
    <row r="2395" spans="9:10" x14ac:dyDescent="0.4">
      <c r="I2395" s="88"/>
      <c r="J2395" s="84" t="s">
        <v>2868</v>
      </c>
    </row>
    <row r="2396" spans="9:10" x14ac:dyDescent="0.4">
      <c r="I2396" s="88"/>
      <c r="J2396" s="84" t="s">
        <v>2863</v>
      </c>
    </row>
    <row r="2397" spans="9:10" x14ac:dyDescent="0.4">
      <c r="I2397" s="88"/>
      <c r="J2397" s="84" t="s">
        <v>4126</v>
      </c>
    </row>
    <row r="2398" spans="9:10" x14ac:dyDescent="0.4">
      <c r="I2398" s="88"/>
      <c r="J2398" s="84" t="s">
        <v>4935</v>
      </c>
    </row>
    <row r="2399" spans="9:10" x14ac:dyDescent="0.4">
      <c r="I2399" s="88"/>
      <c r="J2399" s="84" t="s">
        <v>4940</v>
      </c>
    </row>
    <row r="2400" spans="9:10" x14ac:dyDescent="0.4">
      <c r="I2400" s="88"/>
      <c r="J2400" s="84" t="s">
        <v>4939</v>
      </c>
    </row>
    <row r="2401" spans="9:10" x14ac:dyDescent="0.4">
      <c r="I2401" s="88"/>
      <c r="J2401" s="84" t="s">
        <v>4938</v>
      </c>
    </row>
    <row r="2402" spans="9:10" x14ac:dyDescent="0.4">
      <c r="I2402" s="88"/>
      <c r="J2402" s="84" t="s">
        <v>4937</v>
      </c>
    </row>
    <row r="2403" spans="9:10" x14ac:dyDescent="0.4">
      <c r="I2403" s="88"/>
      <c r="J2403" s="84" t="s">
        <v>4941</v>
      </c>
    </row>
    <row r="2404" spans="9:10" x14ac:dyDescent="0.4">
      <c r="I2404" s="88"/>
      <c r="J2404" s="84" t="s">
        <v>4936</v>
      </c>
    </row>
    <row r="2405" spans="9:10" x14ac:dyDescent="0.4">
      <c r="I2405" s="88"/>
      <c r="J2405" s="84" t="s">
        <v>4488</v>
      </c>
    </row>
    <row r="2406" spans="9:10" x14ac:dyDescent="0.4">
      <c r="I2406" s="88"/>
      <c r="J2406" s="84" t="s">
        <v>3944</v>
      </c>
    </row>
    <row r="2407" spans="9:10" x14ac:dyDescent="0.4">
      <c r="I2407" s="88"/>
      <c r="J2407" s="84" t="s">
        <v>3946</v>
      </c>
    </row>
    <row r="2408" spans="9:10" x14ac:dyDescent="0.4">
      <c r="I2408" s="88"/>
      <c r="J2408" s="84" t="s">
        <v>4920</v>
      </c>
    </row>
    <row r="2409" spans="9:10" x14ac:dyDescent="0.4">
      <c r="I2409" s="88"/>
      <c r="J2409" s="84" t="s">
        <v>3945</v>
      </c>
    </row>
    <row r="2410" spans="9:10" x14ac:dyDescent="0.4">
      <c r="I2410" s="88"/>
      <c r="J2410" s="84" t="s">
        <v>4026</v>
      </c>
    </row>
    <row r="2411" spans="9:10" x14ac:dyDescent="0.4">
      <c r="I2411" s="88"/>
      <c r="J2411" s="84" t="s">
        <v>4027</v>
      </c>
    </row>
    <row r="2412" spans="9:10" x14ac:dyDescent="0.4">
      <c r="I2412" s="88"/>
      <c r="J2412" s="84" t="s">
        <v>4023</v>
      </c>
    </row>
    <row r="2413" spans="9:10" x14ac:dyDescent="0.4">
      <c r="I2413" s="88"/>
      <c r="J2413" s="84" t="s">
        <v>4025</v>
      </c>
    </row>
    <row r="2414" spans="9:10" x14ac:dyDescent="0.4">
      <c r="I2414" s="88"/>
      <c r="J2414" s="84" t="s">
        <v>4029</v>
      </c>
    </row>
    <row r="2415" spans="9:10" x14ac:dyDescent="0.4">
      <c r="I2415" s="88"/>
      <c r="J2415" s="84" t="s">
        <v>4022</v>
      </c>
    </row>
    <row r="2416" spans="9:10" x14ac:dyDescent="0.4">
      <c r="I2416" s="88"/>
      <c r="J2416" s="84" t="s">
        <v>3479</v>
      </c>
    </row>
    <row r="2417" spans="9:10" x14ac:dyDescent="0.4">
      <c r="I2417" s="88"/>
      <c r="J2417" s="84" t="s">
        <v>3481</v>
      </c>
    </row>
    <row r="2418" spans="9:10" x14ac:dyDescent="0.4">
      <c r="I2418" s="88"/>
      <c r="J2418" s="84" t="s">
        <v>3480</v>
      </c>
    </row>
    <row r="2419" spans="9:10" x14ac:dyDescent="0.4">
      <c r="I2419" s="88"/>
      <c r="J2419" s="84" t="s">
        <v>4030</v>
      </c>
    </row>
    <row r="2420" spans="9:10" x14ac:dyDescent="0.4">
      <c r="I2420" s="88"/>
      <c r="J2420" s="84" t="s">
        <v>4028</v>
      </c>
    </row>
    <row r="2421" spans="9:10" x14ac:dyDescent="0.4">
      <c r="I2421" s="88"/>
      <c r="J2421" s="84" t="s">
        <v>4024</v>
      </c>
    </row>
    <row r="2422" spans="9:10" x14ac:dyDescent="0.4">
      <c r="I2422" s="88"/>
      <c r="J2422" s="84" t="s">
        <v>4527</v>
      </c>
    </row>
    <row r="2423" spans="9:10" x14ac:dyDescent="0.4">
      <c r="I2423" s="88"/>
      <c r="J2423" s="84" t="s">
        <v>4537</v>
      </c>
    </row>
    <row r="2424" spans="9:10" x14ac:dyDescent="0.4">
      <c r="I2424" s="88"/>
      <c r="J2424" s="84" t="s">
        <v>4530</v>
      </c>
    </row>
    <row r="2425" spans="9:10" x14ac:dyDescent="0.4">
      <c r="I2425" s="88"/>
      <c r="J2425" s="84" t="s">
        <v>4550</v>
      </c>
    </row>
    <row r="2426" spans="9:10" x14ac:dyDescent="0.4">
      <c r="I2426" s="88"/>
      <c r="J2426" s="84" t="s">
        <v>4536</v>
      </c>
    </row>
    <row r="2427" spans="9:10" x14ac:dyDescent="0.4">
      <c r="I2427" s="88"/>
      <c r="J2427" s="84" t="s">
        <v>4528</v>
      </c>
    </row>
    <row r="2428" spans="9:10" x14ac:dyDescent="0.4">
      <c r="I2428" s="88"/>
      <c r="J2428" s="84" t="s">
        <v>4532</v>
      </c>
    </row>
    <row r="2429" spans="9:10" x14ac:dyDescent="0.4">
      <c r="I2429" s="88"/>
      <c r="J2429" s="84" t="s">
        <v>4551</v>
      </c>
    </row>
    <row r="2430" spans="9:10" x14ac:dyDescent="0.4">
      <c r="I2430" s="88"/>
      <c r="J2430" s="84" t="s">
        <v>4548</v>
      </c>
    </row>
    <row r="2431" spans="9:10" x14ac:dyDescent="0.4">
      <c r="I2431" s="88"/>
      <c r="J2431" s="84" t="s">
        <v>4534</v>
      </c>
    </row>
    <row r="2432" spans="9:10" x14ac:dyDescent="0.4">
      <c r="I2432" s="88"/>
      <c r="J2432" s="84" t="s">
        <v>4549</v>
      </c>
    </row>
    <row r="2433" spans="9:10" x14ac:dyDescent="0.4">
      <c r="I2433" s="88"/>
      <c r="J2433" s="84" t="s">
        <v>4531</v>
      </c>
    </row>
    <row r="2434" spans="9:10" x14ac:dyDescent="0.4">
      <c r="I2434" s="88"/>
      <c r="J2434" s="84" t="s">
        <v>4546</v>
      </c>
    </row>
    <row r="2435" spans="9:10" x14ac:dyDescent="0.4">
      <c r="I2435" s="88"/>
      <c r="J2435" s="84" t="s">
        <v>4540</v>
      </c>
    </row>
    <row r="2436" spans="9:10" x14ac:dyDescent="0.4">
      <c r="I2436" s="88"/>
      <c r="J2436" s="84" t="s">
        <v>4547</v>
      </c>
    </row>
    <row r="2437" spans="9:10" x14ac:dyDescent="0.4">
      <c r="I2437" s="88"/>
      <c r="J2437" s="84" t="s">
        <v>4535</v>
      </c>
    </row>
    <row r="2438" spans="9:10" x14ac:dyDescent="0.4">
      <c r="I2438" s="88"/>
      <c r="J2438" s="84" t="s">
        <v>4533</v>
      </c>
    </row>
    <row r="2439" spans="9:10" x14ac:dyDescent="0.4">
      <c r="I2439" s="88"/>
      <c r="J2439" s="84" t="s">
        <v>4539</v>
      </c>
    </row>
    <row r="2440" spans="9:10" x14ac:dyDescent="0.4">
      <c r="I2440" s="88"/>
      <c r="J2440" s="84" t="s">
        <v>4541</v>
      </c>
    </row>
    <row r="2441" spans="9:10" x14ac:dyDescent="0.4">
      <c r="I2441" s="88"/>
      <c r="J2441" s="84" t="s">
        <v>4538</v>
      </c>
    </row>
    <row r="2442" spans="9:10" x14ac:dyDescent="0.4">
      <c r="I2442" s="88"/>
      <c r="J2442" s="84" t="s">
        <v>4544</v>
      </c>
    </row>
    <row r="2443" spans="9:10" x14ac:dyDescent="0.4">
      <c r="I2443" s="88"/>
      <c r="J2443" s="84" t="s">
        <v>4543</v>
      </c>
    </row>
    <row r="2444" spans="9:10" x14ac:dyDescent="0.4">
      <c r="I2444" s="88"/>
      <c r="J2444" s="84" t="s">
        <v>4529</v>
      </c>
    </row>
    <row r="2445" spans="9:10" x14ac:dyDescent="0.4">
      <c r="I2445" s="88"/>
      <c r="J2445" s="84" t="s">
        <v>4542</v>
      </c>
    </row>
    <row r="2446" spans="9:10" x14ac:dyDescent="0.4">
      <c r="I2446" s="88"/>
      <c r="J2446" s="84" t="s">
        <v>4545</v>
      </c>
    </row>
    <row r="2447" spans="9:10" x14ac:dyDescent="0.4">
      <c r="I2447" s="88"/>
      <c r="J2447" s="84" t="s">
        <v>2899</v>
      </c>
    </row>
    <row r="2448" spans="9:10" x14ac:dyDescent="0.4">
      <c r="I2448" s="88"/>
      <c r="J2448" s="84" t="s">
        <v>1615</v>
      </c>
    </row>
    <row r="2449" spans="9:10" x14ac:dyDescent="0.4">
      <c r="I2449" s="88"/>
      <c r="J2449" s="84" t="s">
        <v>1624</v>
      </c>
    </row>
    <row r="2450" spans="9:10" x14ac:dyDescent="0.4">
      <c r="I2450" s="88"/>
      <c r="J2450" s="84" t="s">
        <v>1640</v>
      </c>
    </row>
    <row r="2451" spans="9:10" x14ac:dyDescent="0.4">
      <c r="I2451" s="88"/>
      <c r="J2451" s="84" t="s">
        <v>1626</v>
      </c>
    </row>
    <row r="2452" spans="9:10" x14ac:dyDescent="0.4">
      <c r="I2452" s="88"/>
      <c r="J2452" s="84" t="s">
        <v>2411</v>
      </c>
    </row>
    <row r="2453" spans="9:10" x14ac:dyDescent="0.4">
      <c r="I2453" s="88"/>
      <c r="J2453" s="84" t="s">
        <v>1641</v>
      </c>
    </row>
    <row r="2454" spans="9:10" x14ac:dyDescent="0.4">
      <c r="I2454" s="88"/>
      <c r="J2454" s="84" t="s">
        <v>2657</v>
      </c>
    </row>
    <row r="2455" spans="9:10" x14ac:dyDescent="0.4">
      <c r="I2455" s="88"/>
      <c r="J2455" s="84" t="s">
        <v>2904</v>
      </c>
    </row>
    <row r="2456" spans="9:10" x14ac:dyDescent="0.4">
      <c r="I2456" s="88"/>
      <c r="J2456" s="84" t="s">
        <v>2911</v>
      </c>
    </row>
    <row r="2457" spans="9:10" x14ac:dyDescent="0.4">
      <c r="I2457" s="88"/>
      <c r="J2457" s="84" t="s">
        <v>4930</v>
      </c>
    </row>
    <row r="2458" spans="9:10" x14ac:dyDescent="0.4">
      <c r="I2458" s="88"/>
      <c r="J2458" s="84" t="s">
        <v>1631</v>
      </c>
    </row>
    <row r="2459" spans="9:10" x14ac:dyDescent="0.4">
      <c r="I2459" s="88"/>
      <c r="J2459" s="84" t="s">
        <v>1622</v>
      </c>
    </row>
    <row r="2460" spans="9:10" x14ac:dyDescent="0.4">
      <c r="I2460" s="88"/>
      <c r="J2460" s="84" t="s">
        <v>2658</v>
      </c>
    </row>
    <row r="2461" spans="9:10" x14ac:dyDescent="0.4">
      <c r="I2461" s="88"/>
      <c r="J2461" s="84" t="s">
        <v>1625</v>
      </c>
    </row>
    <row r="2462" spans="9:10" x14ac:dyDescent="0.4">
      <c r="I2462" s="88"/>
      <c r="J2462" s="84" t="s">
        <v>1619</v>
      </c>
    </row>
    <row r="2463" spans="9:10" x14ac:dyDescent="0.4">
      <c r="I2463" s="88"/>
      <c r="J2463" s="84" t="s">
        <v>3022</v>
      </c>
    </row>
    <row r="2464" spans="9:10" x14ac:dyDescent="0.4">
      <c r="I2464" s="88"/>
      <c r="J2464" s="84" t="s">
        <v>3021</v>
      </c>
    </row>
    <row r="2465" spans="9:10" x14ac:dyDescent="0.4">
      <c r="I2465" s="88"/>
      <c r="J2465" s="84" t="s">
        <v>1616</v>
      </c>
    </row>
    <row r="2466" spans="9:10" x14ac:dyDescent="0.4">
      <c r="I2466" s="88"/>
      <c r="J2466" s="84" t="s">
        <v>4969</v>
      </c>
    </row>
    <row r="2467" spans="9:10" x14ac:dyDescent="0.4">
      <c r="I2467" s="88"/>
      <c r="J2467" s="84" t="s">
        <v>4968</v>
      </c>
    </row>
    <row r="2468" spans="9:10" x14ac:dyDescent="0.4">
      <c r="I2468" s="88"/>
      <c r="J2468" s="84" t="s">
        <v>1636</v>
      </c>
    </row>
    <row r="2469" spans="9:10" x14ac:dyDescent="0.4">
      <c r="I2469" s="88"/>
      <c r="J2469" s="84" t="s">
        <v>1637</v>
      </c>
    </row>
    <row r="2470" spans="9:10" x14ac:dyDescent="0.4">
      <c r="I2470" s="88"/>
      <c r="J2470" s="84" t="s">
        <v>2664</v>
      </c>
    </row>
    <row r="2471" spans="9:10" x14ac:dyDescent="0.4">
      <c r="I2471" s="88"/>
      <c r="J2471" s="84" t="s">
        <v>1621</v>
      </c>
    </row>
    <row r="2472" spans="9:10" x14ac:dyDescent="0.4">
      <c r="I2472" s="88"/>
      <c r="J2472" s="84" t="s">
        <v>1634</v>
      </c>
    </row>
    <row r="2473" spans="9:10" x14ac:dyDescent="0.4">
      <c r="I2473" s="88"/>
      <c r="J2473" s="84" t="s">
        <v>1620</v>
      </c>
    </row>
    <row r="2474" spans="9:10" x14ac:dyDescent="0.4">
      <c r="I2474" s="88"/>
      <c r="J2474" s="84" t="s">
        <v>1644</v>
      </c>
    </row>
    <row r="2475" spans="9:10" x14ac:dyDescent="0.4">
      <c r="I2475" s="88"/>
      <c r="J2475" s="84" t="s">
        <v>1629</v>
      </c>
    </row>
    <row r="2476" spans="9:10" x14ac:dyDescent="0.4">
      <c r="I2476" s="88"/>
      <c r="J2476" s="84" t="s">
        <v>1643</v>
      </c>
    </row>
    <row r="2477" spans="9:10" x14ac:dyDescent="0.4">
      <c r="I2477" s="88"/>
      <c r="J2477" s="84" t="s">
        <v>2019</v>
      </c>
    </row>
    <row r="2478" spans="9:10" x14ac:dyDescent="0.4">
      <c r="I2478" s="88"/>
      <c r="J2478" s="84" t="s">
        <v>1633</v>
      </c>
    </row>
    <row r="2479" spans="9:10" x14ac:dyDescent="0.4">
      <c r="I2479" s="88"/>
      <c r="J2479" s="84" t="s">
        <v>1632</v>
      </c>
    </row>
    <row r="2480" spans="9:10" x14ac:dyDescent="0.4">
      <c r="I2480" s="88"/>
      <c r="J2480" s="84" t="s">
        <v>1630</v>
      </c>
    </row>
    <row r="2481" spans="9:10" x14ac:dyDescent="0.4">
      <c r="I2481" s="88"/>
      <c r="J2481" s="84" t="s">
        <v>1647</v>
      </c>
    </row>
    <row r="2482" spans="9:10" x14ac:dyDescent="0.4">
      <c r="I2482" s="88"/>
      <c r="J2482" s="84" t="s">
        <v>3478</v>
      </c>
    </row>
    <row r="2483" spans="9:10" x14ac:dyDescent="0.4">
      <c r="I2483" s="88"/>
      <c r="J2483" s="84" t="s">
        <v>4474</v>
      </c>
    </row>
    <row r="2484" spans="9:10" x14ac:dyDescent="0.4">
      <c r="I2484" s="88"/>
      <c r="J2484" s="84" t="s">
        <v>2666</v>
      </c>
    </row>
    <row r="2485" spans="9:10" x14ac:dyDescent="0.4">
      <c r="I2485" s="88"/>
      <c r="J2485" s="84" t="s">
        <v>2662</v>
      </c>
    </row>
    <row r="2486" spans="9:10" x14ac:dyDescent="0.4">
      <c r="I2486" s="88"/>
      <c r="J2486" s="84" t="s">
        <v>1623</v>
      </c>
    </row>
    <row r="2487" spans="9:10" x14ac:dyDescent="0.4">
      <c r="I2487" s="88"/>
      <c r="J2487" s="84" t="s">
        <v>1617</v>
      </c>
    </row>
    <row r="2488" spans="9:10" x14ac:dyDescent="0.4">
      <c r="I2488" s="88"/>
      <c r="J2488" s="84" t="s">
        <v>1618</v>
      </c>
    </row>
    <row r="2489" spans="9:10" x14ac:dyDescent="0.4">
      <c r="I2489" s="88"/>
      <c r="J2489" s="84" t="s">
        <v>1638</v>
      </c>
    </row>
    <row r="2490" spans="9:10" x14ac:dyDescent="0.4">
      <c r="I2490" s="88"/>
      <c r="J2490" s="84" t="s">
        <v>1646</v>
      </c>
    </row>
    <row r="2491" spans="9:10" x14ac:dyDescent="0.4">
      <c r="I2491" s="88"/>
      <c r="J2491" s="84" t="s">
        <v>1639</v>
      </c>
    </row>
    <row r="2492" spans="9:10" x14ac:dyDescent="0.4">
      <c r="I2492" s="88"/>
      <c r="J2492" s="84" t="s">
        <v>2906</v>
      </c>
    </row>
    <row r="2493" spans="9:10" x14ac:dyDescent="0.4">
      <c r="I2493" s="88"/>
      <c r="J2493" s="84" t="s">
        <v>1635</v>
      </c>
    </row>
    <row r="2494" spans="9:10" x14ac:dyDescent="0.4">
      <c r="I2494" s="88"/>
      <c r="J2494" s="84" t="s">
        <v>3366</v>
      </c>
    </row>
    <row r="2495" spans="9:10" x14ac:dyDescent="0.4">
      <c r="I2495" s="88"/>
      <c r="J2495" s="84" t="s">
        <v>1627</v>
      </c>
    </row>
    <row r="2496" spans="9:10" x14ac:dyDescent="0.4">
      <c r="I2496" s="88"/>
      <c r="J2496" s="84" t="s">
        <v>1628</v>
      </c>
    </row>
    <row r="2497" spans="9:10" x14ac:dyDescent="0.4">
      <c r="I2497" s="88"/>
      <c r="J2497" s="84" t="s">
        <v>2023</v>
      </c>
    </row>
    <row r="2498" spans="9:10" x14ac:dyDescent="0.4">
      <c r="I2498" s="88"/>
      <c r="J2498" s="84" t="s">
        <v>1645</v>
      </c>
    </row>
    <row r="2499" spans="9:10" x14ac:dyDescent="0.4">
      <c r="I2499" s="88"/>
      <c r="J2499" s="84" t="s">
        <v>1642</v>
      </c>
    </row>
    <row r="2500" spans="9:10" x14ac:dyDescent="0.4">
      <c r="I2500" s="88"/>
      <c r="J2500" s="84" t="s">
        <v>2665</v>
      </c>
    </row>
    <row r="2501" spans="9:10" x14ac:dyDescent="0.4">
      <c r="I2501" s="88"/>
      <c r="J2501" s="84" t="s">
        <v>2903</v>
      </c>
    </row>
    <row r="2502" spans="9:10" x14ac:dyDescent="0.4">
      <c r="I2502" s="88"/>
      <c r="J2502" s="84" t="s">
        <v>2663</v>
      </c>
    </row>
    <row r="2503" spans="9:10" x14ac:dyDescent="0.4">
      <c r="I2503" s="88"/>
      <c r="J2503" s="84" t="s">
        <v>2902</v>
      </c>
    </row>
    <row r="2504" spans="9:10" x14ac:dyDescent="0.4">
      <c r="I2504" s="88"/>
      <c r="J2504" s="84" t="s">
        <v>2022</v>
      </c>
    </row>
    <row r="2505" spans="9:10" x14ac:dyDescent="0.4">
      <c r="I2505" s="88"/>
      <c r="J2505" s="84" t="s">
        <v>2028</v>
      </c>
    </row>
    <row r="2506" spans="9:10" x14ac:dyDescent="0.4">
      <c r="I2506" s="88"/>
      <c r="J2506" s="84" t="s">
        <v>2030</v>
      </c>
    </row>
    <row r="2507" spans="9:10" x14ac:dyDescent="0.4">
      <c r="I2507" s="88"/>
      <c r="J2507" s="84" t="s">
        <v>2660</v>
      </c>
    </row>
    <row r="2508" spans="9:10" x14ac:dyDescent="0.4">
      <c r="I2508" s="88"/>
      <c r="J2508" s="84" t="s">
        <v>2659</v>
      </c>
    </row>
    <row r="2509" spans="9:10" x14ac:dyDescent="0.4">
      <c r="I2509" s="88"/>
      <c r="J2509" s="84" t="s">
        <v>3974</v>
      </c>
    </row>
    <row r="2510" spans="9:10" x14ac:dyDescent="0.4">
      <c r="I2510" s="88"/>
      <c r="J2510" s="84" t="s">
        <v>2661</v>
      </c>
    </row>
    <row r="2511" spans="9:10" x14ac:dyDescent="0.4">
      <c r="I2511" s="88"/>
      <c r="J2511" s="84" t="s">
        <v>2909</v>
      </c>
    </row>
    <row r="2512" spans="9:10" x14ac:dyDescent="0.4">
      <c r="I2512" s="88"/>
      <c r="J2512" s="84" t="s">
        <v>4909</v>
      </c>
    </row>
    <row r="2513" spans="9:10" x14ac:dyDescent="0.4">
      <c r="I2513" s="88"/>
      <c r="J2513" s="84" t="s">
        <v>2027</v>
      </c>
    </row>
    <row r="2514" spans="9:10" x14ac:dyDescent="0.4">
      <c r="I2514" s="88"/>
      <c r="J2514" s="84" t="s">
        <v>2021</v>
      </c>
    </row>
    <row r="2515" spans="9:10" x14ac:dyDescent="0.4">
      <c r="I2515" s="88"/>
      <c r="J2515" s="84" t="s">
        <v>2907</v>
      </c>
    </row>
    <row r="2516" spans="9:10" x14ac:dyDescent="0.4">
      <c r="I2516" s="88"/>
      <c r="J2516" s="84" t="s">
        <v>2901</v>
      </c>
    </row>
    <row r="2517" spans="9:10" x14ac:dyDescent="0.4">
      <c r="I2517" s="88"/>
      <c r="J2517" s="84" t="s">
        <v>2912</v>
      </c>
    </row>
    <row r="2518" spans="9:10" x14ac:dyDescent="0.4">
      <c r="I2518" s="88"/>
      <c r="J2518" s="84" t="s">
        <v>2908</v>
      </c>
    </row>
    <row r="2519" spans="9:10" x14ac:dyDescent="0.4">
      <c r="I2519" s="88"/>
      <c r="J2519" s="84" t="s">
        <v>2905</v>
      </c>
    </row>
    <row r="2520" spans="9:10" x14ac:dyDescent="0.4">
      <c r="I2520" s="88"/>
      <c r="J2520" s="84" t="s">
        <v>2900</v>
      </c>
    </row>
    <row r="2521" spans="9:10" x14ac:dyDescent="0.4">
      <c r="I2521" s="88"/>
      <c r="J2521" s="84" t="s">
        <v>2910</v>
      </c>
    </row>
    <row r="2522" spans="9:10" x14ac:dyDescent="0.4">
      <c r="I2522" s="88"/>
      <c r="J2522" s="84" t="s">
        <v>3203</v>
      </c>
    </row>
    <row r="2523" spans="9:10" x14ac:dyDescent="0.4">
      <c r="I2523" s="88"/>
      <c r="J2523" s="84" t="s">
        <v>2025</v>
      </c>
    </row>
    <row r="2524" spans="9:10" x14ac:dyDescent="0.4">
      <c r="I2524" s="88"/>
      <c r="J2524" s="84" t="s">
        <v>2024</v>
      </c>
    </row>
    <row r="2525" spans="9:10" x14ac:dyDescent="0.4">
      <c r="I2525" s="88"/>
      <c r="J2525" s="84" t="s">
        <v>2029</v>
      </c>
    </row>
    <row r="2526" spans="9:10" x14ac:dyDescent="0.4">
      <c r="I2526" s="88"/>
      <c r="J2526" s="84" t="s">
        <v>2026</v>
      </c>
    </row>
    <row r="2527" spans="9:10" x14ac:dyDescent="0.4">
      <c r="I2527" s="88"/>
      <c r="J2527" s="84" t="s">
        <v>2020</v>
      </c>
    </row>
    <row r="2528" spans="9:10" x14ac:dyDescent="0.4">
      <c r="I2528" s="88"/>
      <c r="J2528" s="84" t="s">
        <v>3204</v>
      </c>
    </row>
    <row r="2529" spans="9:10" x14ac:dyDescent="0.4">
      <c r="I2529" s="88"/>
      <c r="J2529" s="84" t="s">
        <v>3205</v>
      </c>
    </row>
    <row r="2530" spans="9:10" x14ac:dyDescent="0.4">
      <c r="I2530" s="88"/>
      <c r="J2530" s="84" t="s">
        <v>3206</v>
      </c>
    </row>
    <row r="2531" spans="9:10" x14ac:dyDescent="0.4">
      <c r="I2531" s="88"/>
      <c r="J2531" s="84" t="s">
        <v>1648</v>
      </c>
    </row>
    <row r="2532" spans="9:10" x14ac:dyDescent="0.4">
      <c r="I2532" s="88"/>
      <c r="J2532" s="84" t="s">
        <v>1650</v>
      </c>
    </row>
    <row r="2533" spans="9:10" x14ac:dyDescent="0.4">
      <c r="I2533" s="88"/>
      <c r="J2533" s="84" t="s">
        <v>2032</v>
      </c>
    </row>
    <row r="2534" spans="9:10" x14ac:dyDescent="0.4">
      <c r="I2534" s="88"/>
      <c r="J2534" s="84" t="s">
        <v>2031</v>
      </c>
    </row>
    <row r="2535" spans="9:10" x14ac:dyDescent="0.4">
      <c r="I2535" s="88"/>
      <c r="J2535" s="84" t="s">
        <v>1651</v>
      </c>
    </row>
    <row r="2536" spans="9:10" x14ac:dyDescent="0.4">
      <c r="I2536" s="88"/>
      <c r="J2536" s="84" t="s">
        <v>1649</v>
      </c>
    </row>
    <row r="2537" spans="9:10" x14ac:dyDescent="0.4">
      <c r="I2537" s="88"/>
      <c r="J2537" s="84" t="s">
        <v>2412</v>
      </c>
    </row>
    <row r="2538" spans="9:10" x14ac:dyDescent="0.4">
      <c r="I2538" s="88"/>
      <c r="J2538" s="84" t="s">
        <v>2413</v>
      </c>
    </row>
    <row r="2539" spans="9:10" x14ac:dyDescent="0.4">
      <c r="I2539" s="88"/>
      <c r="J2539" s="84" t="s">
        <v>3150</v>
      </c>
    </row>
    <row r="2540" spans="9:10" x14ac:dyDescent="0.4">
      <c r="I2540" s="88"/>
      <c r="J2540" s="84" t="s">
        <v>3151</v>
      </c>
    </row>
    <row r="2541" spans="9:10" x14ac:dyDescent="0.4">
      <c r="I2541" s="88"/>
      <c r="J2541" s="84" t="s">
        <v>3149</v>
      </c>
    </row>
    <row r="2542" spans="9:10" x14ac:dyDescent="0.4">
      <c r="I2542" s="88"/>
      <c r="J2542" s="84" t="s">
        <v>2915</v>
      </c>
    </row>
    <row r="2543" spans="9:10" x14ac:dyDescent="0.4">
      <c r="I2543" s="88"/>
      <c r="J2543" s="84" t="s">
        <v>3142</v>
      </c>
    </row>
    <row r="2544" spans="9:10" x14ac:dyDescent="0.4">
      <c r="I2544" s="88"/>
      <c r="J2544" s="84" t="s">
        <v>2914</v>
      </c>
    </row>
    <row r="2545" spans="9:10" x14ac:dyDescent="0.4">
      <c r="I2545" s="88"/>
      <c r="J2545" s="84" t="s">
        <v>3143</v>
      </c>
    </row>
    <row r="2546" spans="9:10" x14ac:dyDescent="0.4">
      <c r="I2546" s="88"/>
      <c r="J2546" s="84" t="s">
        <v>2913</v>
      </c>
    </row>
    <row r="2547" spans="9:10" x14ac:dyDescent="0.4">
      <c r="I2547" s="88"/>
      <c r="J2547" s="84" t="s">
        <v>3144</v>
      </c>
    </row>
    <row r="2548" spans="9:10" x14ac:dyDescent="0.4">
      <c r="I2548" s="88"/>
      <c r="J2548" s="84" t="s">
        <v>3145</v>
      </c>
    </row>
    <row r="2549" spans="9:10" x14ac:dyDescent="0.4">
      <c r="I2549" s="88"/>
      <c r="J2549" s="84" t="s">
        <v>3154</v>
      </c>
    </row>
    <row r="2550" spans="9:10" x14ac:dyDescent="0.4">
      <c r="I2550" s="88"/>
      <c r="J2550" s="84" t="s">
        <v>3141</v>
      </c>
    </row>
    <row r="2551" spans="9:10" x14ac:dyDescent="0.4">
      <c r="I2551" s="88"/>
      <c r="J2551" s="84" t="s">
        <v>3128</v>
      </c>
    </row>
    <row r="2552" spans="9:10" x14ac:dyDescent="0.4">
      <c r="I2552" s="88"/>
      <c r="J2552" s="84" t="s">
        <v>3157</v>
      </c>
    </row>
    <row r="2553" spans="9:10" x14ac:dyDescent="0.4">
      <c r="I2553" s="88"/>
      <c r="J2553" s="84" t="s">
        <v>3158</v>
      </c>
    </row>
    <row r="2554" spans="9:10" x14ac:dyDescent="0.4">
      <c r="I2554" s="88"/>
      <c r="J2554" s="84" t="s">
        <v>3159</v>
      </c>
    </row>
    <row r="2555" spans="9:10" x14ac:dyDescent="0.4">
      <c r="I2555" s="88"/>
      <c r="J2555" s="84" t="s">
        <v>3482</v>
      </c>
    </row>
    <row r="2556" spans="9:10" x14ac:dyDescent="0.4">
      <c r="I2556" s="88"/>
      <c r="J2556" s="84" t="s">
        <v>4193</v>
      </c>
    </row>
    <row r="2557" spans="9:10" x14ac:dyDescent="0.4">
      <c r="I2557" s="88"/>
      <c r="J2557" s="84" t="s">
        <v>4196</v>
      </c>
    </row>
    <row r="2558" spans="9:10" x14ac:dyDescent="0.4">
      <c r="I2558" s="88"/>
      <c r="J2558" s="84" t="s">
        <v>3368</v>
      </c>
    </row>
    <row r="2559" spans="9:10" x14ac:dyDescent="0.4">
      <c r="I2559" s="88"/>
      <c r="J2559" s="84" t="s">
        <v>3367</v>
      </c>
    </row>
    <row r="2560" spans="9:10" x14ac:dyDescent="0.4">
      <c r="I2560" s="88"/>
      <c r="J2560" s="84" t="s">
        <v>5040</v>
      </c>
    </row>
    <row r="2561" spans="9:10" x14ac:dyDescent="0.4">
      <c r="I2561" s="88"/>
      <c r="J2561" s="84" t="s">
        <v>3155</v>
      </c>
    </row>
    <row r="2562" spans="9:10" x14ac:dyDescent="0.4">
      <c r="I2562" s="88"/>
      <c r="J2562" s="84" t="s">
        <v>3156</v>
      </c>
    </row>
    <row r="2563" spans="9:10" x14ac:dyDescent="0.4">
      <c r="I2563" s="88"/>
      <c r="J2563" s="84" t="s">
        <v>3099</v>
      </c>
    </row>
    <row r="2564" spans="9:10" x14ac:dyDescent="0.4">
      <c r="I2564" s="88"/>
      <c r="J2564" s="84" t="s">
        <v>3098</v>
      </c>
    </row>
    <row r="2565" spans="9:10" x14ac:dyDescent="0.4">
      <c r="I2565" s="88"/>
      <c r="J2565" s="84" t="s">
        <v>3696</v>
      </c>
    </row>
    <row r="2566" spans="9:10" x14ac:dyDescent="0.4">
      <c r="I2566" s="88"/>
      <c r="J2566" s="84" t="s">
        <v>3694</v>
      </c>
    </row>
    <row r="2567" spans="9:10" x14ac:dyDescent="0.4">
      <c r="I2567" s="88"/>
      <c r="J2567" s="84" t="s">
        <v>3918</v>
      </c>
    </row>
    <row r="2568" spans="9:10" x14ac:dyDescent="0.4">
      <c r="I2568" s="88"/>
      <c r="J2568" s="84" t="s">
        <v>3919</v>
      </c>
    </row>
    <row r="2569" spans="9:10" x14ac:dyDescent="0.4">
      <c r="I2569" s="88"/>
      <c r="J2569" s="84" t="s">
        <v>5300</v>
      </c>
    </row>
    <row r="2570" spans="9:10" x14ac:dyDescent="0.4">
      <c r="I2570" s="88"/>
      <c r="J2570" s="84" t="s">
        <v>5299</v>
      </c>
    </row>
    <row r="2571" spans="9:10" x14ac:dyDescent="0.4">
      <c r="I2571" s="88"/>
      <c r="J2571" s="84" t="s">
        <v>3131</v>
      </c>
    </row>
    <row r="2572" spans="9:10" x14ac:dyDescent="0.4">
      <c r="I2572" s="88"/>
      <c r="J2572" s="84" t="s">
        <v>3129</v>
      </c>
    </row>
    <row r="2573" spans="9:10" x14ac:dyDescent="0.4">
      <c r="I2573" s="88"/>
      <c r="J2573" s="84" t="s">
        <v>3130</v>
      </c>
    </row>
    <row r="2574" spans="9:10" x14ac:dyDescent="0.4">
      <c r="I2574" s="88"/>
      <c r="J2574" s="84" t="s">
        <v>3132</v>
      </c>
    </row>
    <row r="2575" spans="9:10" x14ac:dyDescent="0.4">
      <c r="I2575" s="88"/>
      <c r="J2575" s="84" t="s">
        <v>3127</v>
      </c>
    </row>
    <row r="2576" spans="9:10" x14ac:dyDescent="0.4">
      <c r="I2576" s="88"/>
      <c r="J2576" s="84" t="s">
        <v>3693</v>
      </c>
    </row>
    <row r="2577" spans="9:10" x14ac:dyDescent="0.4">
      <c r="I2577" s="88"/>
      <c r="J2577" s="84" t="s">
        <v>3691</v>
      </c>
    </row>
    <row r="2578" spans="9:10" x14ac:dyDescent="0.4">
      <c r="I2578" s="88"/>
      <c r="J2578" s="84" t="s">
        <v>3146</v>
      </c>
    </row>
    <row r="2579" spans="9:10" x14ac:dyDescent="0.4">
      <c r="I2579" s="88"/>
      <c r="J2579" s="84" t="s">
        <v>3687</v>
      </c>
    </row>
    <row r="2580" spans="9:10" x14ac:dyDescent="0.4">
      <c r="I2580" s="88"/>
      <c r="J2580" s="84" t="s">
        <v>4153</v>
      </c>
    </row>
    <row r="2581" spans="9:10" x14ac:dyDescent="0.4">
      <c r="I2581" s="88"/>
      <c r="J2581" s="84" t="s">
        <v>3140</v>
      </c>
    </row>
    <row r="2582" spans="9:10" x14ac:dyDescent="0.4">
      <c r="I2582" s="88"/>
      <c r="J2582" s="84" t="s">
        <v>3697</v>
      </c>
    </row>
    <row r="2583" spans="9:10" x14ac:dyDescent="0.4">
      <c r="I2583" s="88"/>
      <c r="J2583" s="84" t="s">
        <v>3133</v>
      </c>
    </row>
    <row r="2584" spans="9:10" x14ac:dyDescent="0.4">
      <c r="I2584" s="88"/>
      <c r="J2584" s="84" t="s">
        <v>3134</v>
      </c>
    </row>
    <row r="2585" spans="9:10" x14ac:dyDescent="0.4">
      <c r="I2585" s="88"/>
      <c r="J2585" s="84" t="s">
        <v>3135</v>
      </c>
    </row>
    <row r="2586" spans="9:10" x14ac:dyDescent="0.4">
      <c r="I2586" s="88"/>
      <c r="J2586" s="84" t="s">
        <v>3136</v>
      </c>
    </row>
    <row r="2587" spans="9:10" x14ac:dyDescent="0.4">
      <c r="I2587" s="88"/>
      <c r="J2587" s="84" t="s">
        <v>3137</v>
      </c>
    </row>
    <row r="2588" spans="9:10" x14ac:dyDescent="0.4">
      <c r="I2588" s="88"/>
      <c r="J2588" s="84" t="s">
        <v>3138</v>
      </c>
    </row>
    <row r="2589" spans="9:10" x14ac:dyDescent="0.4">
      <c r="I2589" s="88"/>
      <c r="J2589" s="84" t="s">
        <v>3139</v>
      </c>
    </row>
    <row r="2590" spans="9:10" x14ac:dyDescent="0.4">
      <c r="I2590" s="88"/>
      <c r="J2590" s="84" t="s">
        <v>3147</v>
      </c>
    </row>
    <row r="2591" spans="9:10" x14ac:dyDescent="0.4">
      <c r="I2591" s="88"/>
      <c r="J2591" s="84" t="s">
        <v>3148</v>
      </c>
    </row>
    <row r="2592" spans="9:10" x14ac:dyDescent="0.4">
      <c r="I2592" s="88"/>
      <c r="J2592" s="84" t="s">
        <v>3698</v>
      </c>
    </row>
    <row r="2593" spans="9:10" x14ac:dyDescent="0.4">
      <c r="I2593" s="88"/>
      <c r="J2593" s="84" t="s">
        <v>3689</v>
      </c>
    </row>
    <row r="2594" spans="9:10" x14ac:dyDescent="0.4">
      <c r="I2594" s="88"/>
      <c r="J2594" s="84" t="s">
        <v>3690</v>
      </c>
    </row>
    <row r="2595" spans="9:10" x14ac:dyDescent="0.4">
      <c r="I2595" s="88"/>
      <c r="J2595" s="84" t="s">
        <v>3692</v>
      </c>
    </row>
    <row r="2596" spans="9:10" x14ac:dyDescent="0.4">
      <c r="I2596" s="88"/>
      <c r="J2596" s="84" t="s">
        <v>3695</v>
      </c>
    </row>
    <row r="2597" spans="9:10" x14ac:dyDescent="0.4">
      <c r="I2597" s="88"/>
      <c r="J2597" s="84" t="s">
        <v>3688</v>
      </c>
    </row>
    <row r="2598" spans="9:10" x14ac:dyDescent="0.4">
      <c r="I2598" s="88"/>
      <c r="J2598" s="84" t="s">
        <v>1165</v>
      </c>
    </row>
    <row r="2599" spans="9:10" x14ac:dyDescent="0.4">
      <c r="I2599" s="88"/>
      <c r="J2599" s="84" t="s">
        <v>2668</v>
      </c>
    </row>
    <row r="2600" spans="9:10" x14ac:dyDescent="0.4">
      <c r="I2600" s="88"/>
      <c r="J2600" s="84" t="s">
        <v>2667</v>
      </c>
    </row>
    <row r="2601" spans="9:10" x14ac:dyDescent="0.4">
      <c r="I2601" s="88"/>
      <c r="J2601" s="84" t="s">
        <v>5551</v>
      </c>
    </row>
    <row r="2602" spans="9:10" x14ac:dyDescent="0.4">
      <c r="I2602" s="88"/>
      <c r="J2602" s="84" t="s">
        <v>2674</v>
      </c>
    </row>
    <row r="2603" spans="9:10" x14ac:dyDescent="0.4">
      <c r="I2603" s="88"/>
      <c r="J2603" s="84" t="s">
        <v>2672</v>
      </c>
    </row>
    <row r="2604" spans="9:10" x14ac:dyDescent="0.4">
      <c r="I2604" s="88"/>
      <c r="J2604" s="84" t="s">
        <v>3152</v>
      </c>
    </row>
    <row r="2605" spans="9:10" x14ac:dyDescent="0.4">
      <c r="I2605" s="88"/>
      <c r="J2605" s="84" t="s">
        <v>2673</v>
      </c>
    </row>
    <row r="2606" spans="9:10" x14ac:dyDescent="0.4">
      <c r="I2606" s="88"/>
      <c r="J2606" s="84" t="s">
        <v>3153</v>
      </c>
    </row>
    <row r="2607" spans="9:10" x14ac:dyDescent="0.4">
      <c r="I2607" s="88"/>
      <c r="J2607" s="84" t="s">
        <v>2669</v>
      </c>
    </row>
    <row r="2608" spans="9:10" x14ac:dyDescent="0.4">
      <c r="I2608" s="88"/>
      <c r="J2608" s="84" t="s">
        <v>5629</v>
      </c>
    </row>
    <row r="2609" spans="9:10" x14ac:dyDescent="0.4">
      <c r="I2609" s="88"/>
      <c r="J2609" s="84" t="s">
        <v>2670</v>
      </c>
    </row>
    <row r="2610" spans="9:10" x14ac:dyDescent="0.4">
      <c r="I2610" s="88"/>
      <c r="J2610" s="84" t="s">
        <v>2671</v>
      </c>
    </row>
    <row r="2611" spans="9:10" x14ac:dyDescent="0.4">
      <c r="I2611" s="88"/>
      <c r="J2611" s="84" t="s">
        <v>5630</v>
      </c>
    </row>
    <row r="2612" spans="9:10" x14ac:dyDescent="0.4">
      <c r="I2612" s="88"/>
      <c r="J2612" s="84" t="s">
        <v>1652</v>
      </c>
    </row>
    <row r="2613" spans="9:10" x14ac:dyDescent="0.4">
      <c r="I2613" s="88"/>
      <c r="J2613" s="84" t="s">
        <v>1662</v>
      </c>
    </row>
    <row r="2614" spans="9:10" x14ac:dyDescent="0.4">
      <c r="I2614" s="88"/>
      <c r="J2614" s="84" t="s">
        <v>1658</v>
      </c>
    </row>
    <row r="2615" spans="9:10" x14ac:dyDescent="0.4">
      <c r="I2615" s="88"/>
      <c r="J2615" s="84" t="s">
        <v>2034</v>
      </c>
    </row>
    <row r="2616" spans="9:10" x14ac:dyDescent="0.4">
      <c r="I2616" s="88"/>
      <c r="J2616" s="84" t="s">
        <v>2042</v>
      </c>
    </row>
    <row r="2617" spans="9:10" x14ac:dyDescent="0.4">
      <c r="I2617" s="88"/>
      <c r="J2617" s="84" t="s">
        <v>2038</v>
      </c>
    </row>
    <row r="2618" spans="9:10" x14ac:dyDescent="0.4">
      <c r="I2618" s="88"/>
      <c r="J2618" s="84" t="s">
        <v>2040</v>
      </c>
    </row>
    <row r="2619" spans="9:10" x14ac:dyDescent="0.4">
      <c r="I2619" s="88"/>
      <c r="J2619" s="84" t="s">
        <v>2035</v>
      </c>
    </row>
    <row r="2620" spans="9:10" x14ac:dyDescent="0.4">
      <c r="I2620" s="88"/>
      <c r="J2620" s="84" t="s">
        <v>2041</v>
      </c>
    </row>
    <row r="2621" spans="9:10" x14ac:dyDescent="0.4">
      <c r="I2621" s="88"/>
      <c r="J2621" s="84" t="s">
        <v>2033</v>
      </c>
    </row>
    <row r="2622" spans="9:10" x14ac:dyDescent="0.4">
      <c r="I2622" s="88"/>
      <c r="J2622" s="84" t="s">
        <v>2039</v>
      </c>
    </row>
    <row r="2623" spans="9:10" x14ac:dyDescent="0.4">
      <c r="I2623" s="88"/>
      <c r="J2623" s="84" t="s">
        <v>1657</v>
      </c>
    </row>
    <row r="2624" spans="9:10" x14ac:dyDescent="0.4">
      <c r="I2624" s="88"/>
      <c r="J2624" s="84" t="s">
        <v>1663</v>
      </c>
    </row>
    <row r="2625" spans="9:10" x14ac:dyDescent="0.4">
      <c r="I2625" s="88"/>
      <c r="J2625" s="84" t="s">
        <v>3292</v>
      </c>
    </row>
    <row r="2626" spans="9:10" x14ac:dyDescent="0.4">
      <c r="I2626" s="88"/>
      <c r="J2626" s="84" t="s">
        <v>1653</v>
      </c>
    </row>
    <row r="2627" spans="9:10" x14ac:dyDescent="0.4">
      <c r="I2627" s="88"/>
      <c r="J2627" s="84" t="s">
        <v>1667</v>
      </c>
    </row>
    <row r="2628" spans="9:10" x14ac:dyDescent="0.4">
      <c r="I2628" s="88"/>
      <c r="J2628" s="84" t="s">
        <v>1664</v>
      </c>
    </row>
    <row r="2629" spans="9:10" x14ac:dyDescent="0.4">
      <c r="I2629" s="88"/>
      <c r="J2629" s="84" t="s">
        <v>2043</v>
      </c>
    </row>
    <row r="2630" spans="9:10" x14ac:dyDescent="0.4">
      <c r="I2630" s="88"/>
      <c r="J2630" s="84" t="s">
        <v>2036</v>
      </c>
    </row>
    <row r="2631" spans="9:10" x14ac:dyDescent="0.4">
      <c r="I2631" s="88"/>
      <c r="J2631" s="84" t="s">
        <v>1666</v>
      </c>
    </row>
    <row r="2632" spans="9:10" x14ac:dyDescent="0.4">
      <c r="I2632" s="88"/>
      <c r="J2632" s="84" t="s">
        <v>1659</v>
      </c>
    </row>
    <row r="2633" spans="9:10" x14ac:dyDescent="0.4">
      <c r="I2633" s="88"/>
      <c r="J2633" s="84" t="s">
        <v>1669</v>
      </c>
    </row>
    <row r="2634" spans="9:10" x14ac:dyDescent="0.4">
      <c r="I2634" s="88"/>
      <c r="J2634" s="84" t="s">
        <v>1655</v>
      </c>
    </row>
    <row r="2635" spans="9:10" x14ac:dyDescent="0.4">
      <c r="I2635" s="88"/>
      <c r="J2635" s="84" t="s">
        <v>1668</v>
      </c>
    </row>
    <row r="2636" spans="9:10" x14ac:dyDescent="0.4">
      <c r="I2636" s="88"/>
      <c r="J2636" s="84" t="s">
        <v>2037</v>
      </c>
    </row>
    <row r="2637" spans="9:10" x14ac:dyDescent="0.4">
      <c r="I2637" s="88"/>
      <c r="J2637" s="84" t="s">
        <v>5694</v>
      </c>
    </row>
    <row r="2638" spans="9:10" x14ac:dyDescent="0.4">
      <c r="I2638" s="88"/>
      <c r="J2638" s="84" t="s">
        <v>5512</v>
      </c>
    </row>
    <row r="2639" spans="9:10" x14ac:dyDescent="0.4">
      <c r="I2639" s="88"/>
      <c r="J2639" s="84" t="s">
        <v>5693</v>
      </c>
    </row>
    <row r="2640" spans="9:10" x14ac:dyDescent="0.4">
      <c r="I2640" s="88"/>
      <c r="J2640" s="84" t="s">
        <v>1661</v>
      </c>
    </row>
    <row r="2641" spans="9:10" x14ac:dyDescent="0.4">
      <c r="I2641" s="88"/>
      <c r="J2641" s="84" t="s">
        <v>1660</v>
      </c>
    </row>
    <row r="2642" spans="9:10" x14ac:dyDescent="0.4">
      <c r="I2642" s="88"/>
      <c r="J2642" s="84" t="s">
        <v>1665</v>
      </c>
    </row>
    <row r="2643" spans="9:10" x14ac:dyDescent="0.4">
      <c r="I2643" s="88"/>
      <c r="J2643" s="84" t="s">
        <v>3388</v>
      </c>
    </row>
    <row r="2644" spans="9:10" x14ac:dyDescent="0.4">
      <c r="I2644" s="88"/>
      <c r="J2644" s="84" t="s">
        <v>3961</v>
      </c>
    </row>
    <row r="2645" spans="9:10" x14ac:dyDescent="0.4">
      <c r="I2645" s="88"/>
      <c r="J2645" s="84" t="s">
        <v>3964</v>
      </c>
    </row>
    <row r="2646" spans="9:10" x14ac:dyDescent="0.4">
      <c r="I2646" s="88"/>
      <c r="J2646" s="84" t="s">
        <v>3968</v>
      </c>
    </row>
    <row r="2647" spans="9:10" x14ac:dyDescent="0.4">
      <c r="I2647" s="88"/>
      <c r="J2647" s="84" t="s">
        <v>3969</v>
      </c>
    </row>
    <row r="2648" spans="9:10" x14ac:dyDescent="0.4">
      <c r="I2648" s="88"/>
      <c r="J2648" s="84" t="s">
        <v>5511</v>
      </c>
    </row>
    <row r="2649" spans="9:10" x14ac:dyDescent="0.4">
      <c r="I2649" s="88"/>
      <c r="J2649" s="84" t="s">
        <v>1656</v>
      </c>
    </row>
    <row r="2650" spans="9:10" x14ac:dyDescent="0.4">
      <c r="I2650" s="88"/>
      <c r="J2650" s="84" t="s">
        <v>2918</v>
      </c>
    </row>
    <row r="2651" spans="9:10" x14ac:dyDescent="0.4">
      <c r="I2651" s="88"/>
      <c r="J2651" s="84" t="s">
        <v>1654</v>
      </c>
    </row>
    <row r="2652" spans="9:10" x14ac:dyDescent="0.4">
      <c r="I2652" s="88"/>
      <c r="J2652" s="84" t="s">
        <v>3965</v>
      </c>
    </row>
    <row r="2653" spans="9:10" x14ac:dyDescent="0.4">
      <c r="I2653" s="88"/>
      <c r="J2653" s="84" t="s">
        <v>3962</v>
      </c>
    </row>
    <row r="2654" spans="9:10" x14ac:dyDescent="0.4">
      <c r="I2654" s="88"/>
      <c r="J2654" s="84" t="s">
        <v>3963</v>
      </c>
    </row>
    <row r="2655" spans="9:10" x14ac:dyDescent="0.4">
      <c r="I2655" s="88"/>
      <c r="J2655" s="84" t="s">
        <v>3966</v>
      </c>
    </row>
    <row r="2656" spans="9:10" x14ac:dyDescent="0.4">
      <c r="I2656" s="88"/>
      <c r="J2656" s="84" t="s">
        <v>3967</v>
      </c>
    </row>
    <row r="2657" spans="9:10" x14ac:dyDescent="0.4">
      <c r="I2657" s="88"/>
      <c r="J2657" s="84" t="s">
        <v>3369</v>
      </c>
    </row>
    <row r="2658" spans="9:10" x14ac:dyDescent="0.4">
      <c r="I2658" s="88"/>
      <c r="J2658" s="84" t="s">
        <v>3100</v>
      </c>
    </row>
    <row r="2659" spans="9:10" x14ac:dyDescent="0.4">
      <c r="I2659" s="88"/>
      <c r="J2659" s="84" t="s">
        <v>5020</v>
      </c>
    </row>
    <row r="2660" spans="9:10" x14ac:dyDescent="0.4">
      <c r="I2660" s="88"/>
      <c r="J2660" s="84" t="s">
        <v>4910</v>
      </c>
    </row>
    <row r="2661" spans="9:10" x14ac:dyDescent="0.4">
      <c r="I2661" s="88"/>
      <c r="J2661" s="84" t="s">
        <v>3101</v>
      </c>
    </row>
    <row r="2662" spans="9:10" x14ac:dyDescent="0.4">
      <c r="I2662" s="88"/>
      <c r="J2662" s="84" t="s">
        <v>5017</v>
      </c>
    </row>
    <row r="2663" spans="9:10" x14ac:dyDescent="0.4">
      <c r="I2663" s="88"/>
      <c r="J2663" s="84" t="s">
        <v>5019</v>
      </c>
    </row>
    <row r="2664" spans="9:10" x14ac:dyDescent="0.4">
      <c r="I2664" s="88"/>
      <c r="J2664" s="84" t="s">
        <v>5018</v>
      </c>
    </row>
    <row r="2665" spans="9:10" x14ac:dyDescent="0.4">
      <c r="I2665" s="88"/>
      <c r="J2665" s="84" t="s">
        <v>5012</v>
      </c>
    </row>
    <row r="2666" spans="9:10" x14ac:dyDescent="0.4">
      <c r="I2666" s="88"/>
      <c r="J2666" s="84" t="s">
        <v>2920</v>
      </c>
    </row>
    <row r="2667" spans="9:10" x14ac:dyDescent="0.4">
      <c r="I2667" s="88"/>
      <c r="J2667" s="84" t="s">
        <v>2921</v>
      </c>
    </row>
    <row r="2668" spans="9:10" x14ac:dyDescent="0.4">
      <c r="I2668" s="88"/>
      <c r="J2668" s="84" t="s">
        <v>3169</v>
      </c>
    </row>
    <row r="2669" spans="9:10" x14ac:dyDescent="0.4">
      <c r="I2669" s="88"/>
      <c r="J2669" s="84" t="s">
        <v>2916</v>
      </c>
    </row>
    <row r="2670" spans="9:10" x14ac:dyDescent="0.4">
      <c r="I2670" s="88"/>
      <c r="J2670" s="84" t="s">
        <v>3161</v>
      </c>
    </row>
    <row r="2671" spans="9:10" x14ac:dyDescent="0.4">
      <c r="I2671" s="88"/>
      <c r="J2671" s="84" t="s">
        <v>3162</v>
      </c>
    </row>
    <row r="2672" spans="9:10" x14ac:dyDescent="0.4">
      <c r="I2672" s="88"/>
      <c r="J2672" s="84" t="s">
        <v>3163</v>
      </c>
    </row>
    <row r="2673" spans="9:10" x14ac:dyDescent="0.4">
      <c r="I2673" s="88"/>
      <c r="J2673" s="84" t="s">
        <v>3167</v>
      </c>
    </row>
    <row r="2674" spans="9:10" x14ac:dyDescent="0.4">
      <c r="I2674" s="88"/>
      <c r="J2674" s="84" t="s">
        <v>5513</v>
      </c>
    </row>
    <row r="2675" spans="9:10" x14ac:dyDescent="0.4">
      <c r="I2675" s="88"/>
      <c r="J2675" s="84" t="s">
        <v>3166</v>
      </c>
    </row>
    <row r="2676" spans="9:10" x14ac:dyDescent="0.4">
      <c r="I2676" s="88"/>
      <c r="J2676" s="84" t="s">
        <v>2919</v>
      </c>
    </row>
    <row r="2677" spans="9:10" x14ac:dyDescent="0.4">
      <c r="I2677" s="88"/>
      <c r="J2677" s="84" t="s">
        <v>3164</v>
      </c>
    </row>
    <row r="2678" spans="9:10" x14ac:dyDescent="0.4">
      <c r="I2678" s="88"/>
      <c r="J2678" s="84" t="s">
        <v>3165</v>
      </c>
    </row>
    <row r="2679" spans="9:10" x14ac:dyDescent="0.4">
      <c r="I2679" s="88"/>
      <c r="J2679" s="84" t="s">
        <v>3168</v>
      </c>
    </row>
    <row r="2680" spans="9:10" x14ac:dyDescent="0.4">
      <c r="I2680" s="88"/>
      <c r="J2680" s="84" t="s">
        <v>5287</v>
      </c>
    </row>
    <row r="2681" spans="9:10" x14ac:dyDescent="0.4">
      <c r="I2681" s="88"/>
      <c r="J2681" s="84" t="s">
        <v>3160</v>
      </c>
    </row>
    <row r="2682" spans="9:10" x14ac:dyDescent="0.4">
      <c r="I2682" s="88"/>
      <c r="J2682" s="84" t="s">
        <v>5288</v>
      </c>
    </row>
    <row r="2683" spans="9:10" x14ac:dyDescent="0.4">
      <c r="I2683" s="88"/>
      <c r="J2683" s="84" t="s">
        <v>5379</v>
      </c>
    </row>
    <row r="2684" spans="9:10" x14ac:dyDescent="0.4">
      <c r="I2684" s="88"/>
      <c r="J2684" s="84" t="s">
        <v>2922</v>
      </c>
    </row>
    <row r="2685" spans="9:10" x14ac:dyDescent="0.4">
      <c r="I2685" s="88"/>
      <c r="J2685" s="84" t="s">
        <v>2917</v>
      </c>
    </row>
    <row r="2686" spans="9:10" x14ac:dyDescent="0.4">
      <c r="I2686" s="88"/>
      <c r="J2686" s="84" t="s">
        <v>5283</v>
      </c>
    </row>
    <row r="2687" spans="9:10" x14ac:dyDescent="0.4">
      <c r="I2687" s="88"/>
      <c r="J2687" s="84" t="s">
        <v>5285</v>
      </c>
    </row>
    <row r="2688" spans="9:10" x14ac:dyDescent="0.4">
      <c r="I2688" s="88"/>
      <c r="J2688" s="84" t="s">
        <v>5284</v>
      </c>
    </row>
    <row r="2689" spans="9:10" x14ac:dyDescent="0.4">
      <c r="I2689" s="88"/>
      <c r="J2689" s="84" t="s">
        <v>5286</v>
      </c>
    </row>
    <row r="2690" spans="9:10" x14ac:dyDescent="0.4">
      <c r="I2690" s="88"/>
      <c r="J2690" s="84" t="s">
        <v>4489</v>
      </c>
    </row>
    <row r="2691" spans="9:10" x14ac:dyDescent="0.4">
      <c r="I2691" s="88"/>
      <c r="J2691" s="84" t="s">
        <v>2419</v>
      </c>
    </row>
    <row r="2692" spans="9:10" x14ac:dyDescent="0.4">
      <c r="I2692" s="88"/>
      <c r="J2692" s="84" t="s">
        <v>2416</v>
      </c>
    </row>
    <row r="2693" spans="9:10" x14ac:dyDescent="0.4">
      <c r="I2693" s="88"/>
      <c r="J2693" s="84" t="s">
        <v>2414</v>
      </c>
    </row>
    <row r="2694" spans="9:10" x14ac:dyDescent="0.4">
      <c r="I2694" s="88"/>
      <c r="J2694" s="84" t="s">
        <v>2415</v>
      </c>
    </row>
    <row r="2695" spans="9:10" x14ac:dyDescent="0.4">
      <c r="I2695" s="88"/>
      <c r="J2695" s="84" t="s">
        <v>2418</v>
      </c>
    </row>
    <row r="2696" spans="9:10" x14ac:dyDescent="0.4">
      <c r="I2696" s="88"/>
      <c r="J2696" s="84" t="s">
        <v>2417</v>
      </c>
    </row>
    <row r="2697" spans="9:10" x14ac:dyDescent="0.4">
      <c r="I2697" s="88"/>
      <c r="J2697" s="84" t="s">
        <v>4072</v>
      </c>
    </row>
    <row r="2698" spans="9:10" x14ac:dyDescent="0.4">
      <c r="I2698" s="88"/>
      <c r="J2698" s="84" t="s">
        <v>4490</v>
      </c>
    </row>
    <row r="2699" spans="9:10" x14ac:dyDescent="0.4">
      <c r="I2699" s="88"/>
      <c r="J2699" s="84" t="s">
        <v>4071</v>
      </c>
    </row>
    <row r="2700" spans="9:10" x14ac:dyDescent="0.4">
      <c r="I2700" s="88"/>
      <c r="J2700" s="84" t="s">
        <v>4607</v>
      </c>
    </row>
    <row r="2701" spans="9:10" x14ac:dyDescent="0.4">
      <c r="I2701" s="88"/>
      <c r="J2701" s="84" t="s">
        <v>3873</v>
      </c>
    </row>
    <row r="2702" spans="9:10" x14ac:dyDescent="0.4">
      <c r="I2702" s="88"/>
      <c r="J2702" s="84" t="s">
        <v>3862</v>
      </c>
    </row>
    <row r="2703" spans="9:10" x14ac:dyDescent="0.4">
      <c r="I2703" s="88"/>
      <c r="J2703" s="84" t="s">
        <v>3878</v>
      </c>
    </row>
    <row r="2704" spans="9:10" x14ac:dyDescent="0.4">
      <c r="I2704" s="88"/>
      <c r="J2704" s="84" t="s">
        <v>3871</v>
      </c>
    </row>
    <row r="2705" spans="9:10" x14ac:dyDescent="0.4">
      <c r="I2705" s="88"/>
      <c r="J2705" s="84" t="s">
        <v>3876</v>
      </c>
    </row>
    <row r="2706" spans="9:10" x14ac:dyDescent="0.4">
      <c r="I2706" s="88"/>
      <c r="J2706" s="84" t="s">
        <v>3879</v>
      </c>
    </row>
    <row r="2707" spans="9:10" x14ac:dyDescent="0.4">
      <c r="I2707" s="88"/>
      <c r="J2707" s="84" t="s">
        <v>3864</v>
      </c>
    </row>
    <row r="2708" spans="9:10" x14ac:dyDescent="0.4">
      <c r="I2708" s="88"/>
      <c r="J2708" s="84" t="s">
        <v>4856</v>
      </c>
    </row>
    <row r="2709" spans="9:10" x14ac:dyDescent="0.4">
      <c r="I2709" s="88"/>
      <c r="J2709" s="84" t="s">
        <v>4073</v>
      </c>
    </row>
    <row r="2710" spans="9:10" x14ac:dyDescent="0.4">
      <c r="I2710" s="88"/>
      <c r="J2710" s="84" t="s">
        <v>3877</v>
      </c>
    </row>
    <row r="2711" spans="9:10" x14ac:dyDescent="0.4">
      <c r="I2711" s="88"/>
      <c r="J2711" s="84" t="s">
        <v>3872</v>
      </c>
    </row>
    <row r="2712" spans="9:10" x14ac:dyDescent="0.4">
      <c r="I2712" s="88"/>
      <c r="J2712" s="84" t="s">
        <v>3860</v>
      </c>
    </row>
    <row r="2713" spans="9:10" x14ac:dyDescent="0.4">
      <c r="I2713" s="88"/>
      <c r="J2713" s="84" t="s">
        <v>3874</v>
      </c>
    </row>
    <row r="2714" spans="9:10" x14ac:dyDescent="0.4">
      <c r="I2714" s="88"/>
      <c r="J2714" s="84" t="s">
        <v>3866</v>
      </c>
    </row>
    <row r="2715" spans="9:10" x14ac:dyDescent="0.4">
      <c r="I2715" s="88"/>
      <c r="J2715" s="84" t="s">
        <v>3868</v>
      </c>
    </row>
    <row r="2716" spans="9:10" x14ac:dyDescent="0.4">
      <c r="I2716" s="88"/>
      <c r="J2716" s="84" t="s">
        <v>4070</v>
      </c>
    </row>
    <row r="2717" spans="9:10" x14ac:dyDescent="0.4">
      <c r="I2717" s="88"/>
      <c r="J2717" s="84" t="s">
        <v>4045</v>
      </c>
    </row>
    <row r="2718" spans="9:10" x14ac:dyDescent="0.4">
      <c r="I2718" s="88"/>
      <c r="J2718" s="84" t="s">
        <v>5380</v>
      </c>
    </row>
    <row r="2719" spans="9:10" x14ac:dyDescent="0.4">
      <c r="I2719" s="88"/>
      <c r="J2719" s="84" t="s">
        <v>5042</v>
      </c>
    </row>
    <row r="2720" spans="9:10" x14ac:dyDescent="0.4">
      <c r="I2720" s="88"/>
      <c r="J2720" s="84" t="s">
        <v>3863</v>
      </c>
    </row>
    <row r="2721" spans="9:10" x14ac:dyDescent="0.4">
      <c r="I2721" s="88"/>
      <c r="J2721" s="84" t="s">
        <v>3867</v>
      </c>
    </row>
    <row r="2722" spans="9:10" x14ac:dyDescent="0.4">
      <c r="I2722" s="88"/>
      <c r="J2722" s="84" t="s">
        <v>3869</v>
      </c>
    </row>
    <row r="2723" spans="9:10" x14ac:dyDescent="0.4">
      <c r="I2723" s="88"/>
      <c r="J2723" s="84" t="s">
        <v>3865</v>
      </c>
    </row>
    <row r="2724" spans="9:10" x14ac:dyDescent="0.4">
      <c r="I2724" s="88"/>
      <c r="J2724" s="84" t="s">
        <v>3870</v>
      </c>
    </row>
    <row r="2725" spans="9:10" x14ac:dyDescent="0.4">
      <c r="I2725" s="88"/>
      <c r="J2725" s="84" t="s">
        <v>3861</v>
      </c>
    </row>
    <row r="2726" spans="9:10" x14ac:dyDescent="0.4">
      <c r="I2726" s="88"/>
      <c r="J2726" s="84" t="s">
        <v>3875</v>
      </c>
    </row>
    <row r="2727" spans="9:10" x14ac:dyDescent="0.4">
      <c r="I2727" s="88"/>
      <c r="J2727" s="84" t="s">
        <v>4608</v>
      </c>
    </row>
    <row r="2728" spans="9:10" x14ac:dyDescent="0.4">
      <c r="I2728" s="88"/>
      <c r="J2728" s="84" t="s">
        <v>5043</v>
      </c>
    </row>
    <row r="2729" spans="9:10" x14ac:dyDescent="0.4">
      <c r="I2729" s="88"/>
      <c r="J2729" s="84" t="s">
        <v>5041</v>
      </c>
    </row>
    <row r="2730" spans="9:10" x14ac:dyDescent="0.4">
      <c r="I2730" s="88"/>
      <c r="J2730" s="84" t="s">
        <v>3170</v>
      </c>
    </row>
    <row r="2731" spans="9:10" x14ac:dyDescent="0.4">
      <c r="I2731" s="88"/>
      <c r="J2731" s="84" t="s">
        <v>2047</v>
      </c>
    </row>
    <row r="2732" spans="9:10" x14ac:dyDescent="0.4">
      <c r="I2732" s="88"/>
      <c r="J2732" s="84" t="s">
        <v>2044</v>
      </c>
    </row>
    <row r="2733" spans="9:10" x14ac:dyDescent="0.4">
      <c r="I2733" s="88"/>
      <c r="J2733" s="84" t="s">
        <v>2045</v>
      </c>
    </row>
    <row r="2734" spans="9:10" x14ac:dyDescent="0.4">
      <c r="I2734" s="88"/>
      <c r="J2734" s="84" t="s">
        <v>2048</v>
      </c>
    </row>
    <row r="2735" spans="9:10" x14ac:dyDescent="0.4">
      <c r="I2735" s="88"/>
      <c r="J2735" s="84" t="s">
        <v>2046</v>
      </c>
    </row>
    <row r="2736" spans="9:10" x14ac:dyDescent="0.4">
      <c r="I2736" s="88"/>
      <c r="J2736" s="84" t="s">
        <v>2049</v>
      </c>
    </row>
    <row r="2737" spans="9:10" x14ac:dyDescent="0.4">
      <c r="I2737" s="88"/>
      <c r="J2737" s="84" t="s">
        <v>4092</v>
      </c>
    </row>
    <row r="2738" spans="9:10" x14ac:dyDescent="0.4">
      <c r="I2738" s="88"/>
      <c r="J2738" s="84" t="s">
        <v>4093</v>
      </c>
    </row>
    <row r="2739" spans="9:10" x14ac:dyDescent="0.4">
      <c r="I2739" s="88"/>
      <c r="J2739" s="84" t="s">
        <v>1670</v>
      </c>
    </row>
    <row r="2740" spans="9:10" x14ac:dyDescent="0.4">
      <c r="I2740" s="88"/>
      <c r="J2740" s="84" t="s">
        <v>1672</v>
      </c>
    </row>
    <row r="2741" spans="9:10" x14ac:dyDescent="0.4">
      <c r="I2741" s="88"/>
      <c r="J2741" s="84" t="s">
        <v>1671</v>
      </c>
    </row>
    <row r="2742" spans="9:10" x14ac:dyDescent="0.4">
      <c r="I2742" s="88"/>
      <c r="J2742" s="84" t="s">
        <v>1673</v>
      </c>
    </row>
    <row r="2743" spans="9:10" x14ac:dyDescent="0.4">
      <c r="I2743" s="88"/>
      <c r="J2743" s="84" t="s">
        <v>5031</v>
      </c>
    </row>
    <row r="2744" spans="9:10" x14ac:dyDescent="0.4">
      <c r="I2744" s="88"/>
      <c r="J2744" s="84" t="s">
        <v>3294</v>
      </c>
    </row>
    <row r="2745" spans="9:10" x14ac:dyDescent="0.4">
      <c r="I2745" s="88"/>
      <c r="J2745" s="84" t="s">
        <v>3293</v>
      </c>
    </row>
    <row r="2746" spans="9:10" x14ac:dyDescent="0.4">
      <c r="I2746" s="88"/>
      <c r="J2746" s="84" t="s">
        <v>3027</v>
      </c>
    </row>
    <row r="2747" spans="9:10" x14ac:dyDescent="0.4">
      <c r="I2747" s="88"/>
      <c r="J2747" s="84" t="s">
        <v>3023</v>
      </c>
    </row>
    <row r="2748" spans="9:10" x14ac:dyDescent="0.4">
      <c r="I2748" s="88"/>
      <c r="J2748" s="84" t="s">
        <v>3026</v>
      </c>
    </row>
    <row r="2749" spans="9:10" x14ac:dyDescent="0.4">
      <c r="I2749" s="88"/>
      <c r="J2749" s="84" t="s">
        <v>3025</v>
      </c>
    </row>
    <row r="2750" spans="9:10" x14ac:dyDescent="0.4">
      <c r="I2750" s="88"/>
      <c r="J2750" s="84" t="s">
        <v>3024</v>
      </c>
    </row>
    <row r="2751" spans="9:10" x14ac:dyDescent="0.4">
      <c r="I2751" s="88"/>
      <c r="J2751" s="84" t="s">
        <v>4741</v>
      </c>
    </row>
    <row r="2752" spans="9:10" x14ac:dyDescent="0.4">
      <c r="I2752" s="88"/>
      <c r="J2752" s="84" t="s">
        <v>4742</v>
      </c>
    </row>
    <row r="2753" spans="9:10" x14ac:dyDescent="0.4">
      <c r="I2753" s="88"/>
      <c r="J2753" s="84" t="s">
        <v>5030</v>
      </c>
    </row>
    <row r="2754" spans="9:10" x14ac:dyDescent="0.4">
      <c r="I2754" s="88"/>
      <c r="J2754" s="84" t="s">
        <v>5168</v>
      </c>
    </row>
    <row r="2755" spans="9:10" x14ac:dyDescent="0.4">
      <c r="I2755" s="88"/>
      <c r="J2755" s="84" t="s">
        <v>5169</v>
      </c>
    </row>
    <row r="2756" spans="9:10" x14ac:dyDescent="0.4">
      <c r="I2756" s="88"/>
      <c r="J2756" s="84" t="s">
        <v>3172</v>
      </c>
    </row>
    <row r="2757" spans="9:10" x14ac:dyDescent="0.4">
      <c r="I2757" s="88"/>
      <c r="J2757" s="84" t="s">
        <v>3173</v>
      </c>
    </row>
    <row r="2758" spans="9:10" x14ac:dyDescent="0.4">
      <c r="I2758" s="88"/>
      <c r="J2758" s="84" t="s">
        <v>3174</v>
      </c>
    </row>
    <row r="2759" spans="9:10" x14ac:dyDescent="0.4">
      <c r="I2759" s="88"/>
      <c r="J2759" s="84" t="s">
        <v>3175</v>
      </c>
    </row>
    <row r="2760" spans="9:10" x14ac:dyDescent="0.4">
      <c r="I2760" s="88"/>
      <c r="J2760" s="84" t="s">
        <v>3171</v>
      </c>
    </row>
    <row r="2761" spans="9:10" x14ac:dyDescent="0.4">
      <c r="I2761" s="88"/>
      <c r="J2761" s="84" t="s">
        <v>785</v>
      </c>
    </row>
    <row r="2762" spans="9:10" x14ac:dyDescent="0.4">
      <c r="I2762" s="88"/>
      <c r="J2762" s="84" t="s">
        <v>2923</v>
      </c>
    </row>
    <row r="2763" spans="9:10" x14ac:dyDescent="0.4">
      <c r="I2763" s="88"/>
      <c r="J2763" s="84" t="s">
        <v>1676</v>
      </c>
    </row>
    <row r="2764" spans="9:10" x14ac:dyDescent="0.4">
      <c r="I2764" s="88"/>
      <c r="J2764" s="84" t="s">
        <v>1674</v>
      </c>
    </row>
    <row r="2765" spans="9:10" x14ac:dyDescent="0.4">
      <c r="I2765" s="88"/>
      <c r="J2765" s="84" t="s">
        <v>2926</v>
      </c>
    </row>
    <row r="2766" spans="9:10" x14ac:dyDescent="0.4">
      <c r="I2766" s="88"/>
      <c r="J2766" s="84" t="s">
        <v>1675</v>
      </c>
    </row>
    <row r="2767" spans="9:10" x14ac:dyDescent="0.4">
      <c r="I2767" s="88"/>
      <c r="J2767" s="84" t="s">
        <v>2924</v>
      </c>
    </row>
    <row r="2768" spans="9:10" x14ac:dyDescent="0.4">
      <c r="I2768" s="88"/>
      <c r="J2768" s="84" t="s">
        <v>2925</v>
      </c>
    </row>
    <row r="2769" spans="9:10" x14ac:dyDescent="0.4">
      <c r="I2769" s="88"/>
      <c r="J2769" s="84" t="s">
        <v>3880</v>
      </c>
    </row>
    <row r="2770" spans="9:10" x14ac:dyDescent="0.4">
      <c r="I2770" s="88"/>
      <c r="J2770" s="84" t="s">
        <v>5062</v>
      </c>
    </row>
    <row r="2771" spans="9:10" x14ac:dyDescent="0.4">
      <c r="I2771" s="88"/>
      <c r="J2771" s="84" t="s">
        <v>4639</v>
      </c>
    </row>
    <row r="2772" spans="9:10" x14ac:dyDescent="0.4">
      <c r="I2772" s="88"/>
      <c r="J2772" s="84" t="s">
        <v>3802</v>
      </c>
    </row>
    <row r="2773" spans="9:10" x14ac:dyDescent="0.4">
      <c r="I2773" s="88"/>
      <c r="J2773" s="84" t="s">
        <v>1153</v>
      </c>
    </row>
    <row r="2774" spans="9:10" x14ac:dyDescent="0.4">
      <c r="I2774" s="88"/>
      <c r="J2774" s="84" t="s">
        <v>2675</v>
      </c>
    </row>
    <row r="2775" spans="9:10" x14ac:dyDescent="0.4">
      <c r="I2775" s="88"/>
      <c r="J2775" s="84" t="s">
        <v>3032</v>
      </c>
    </row>
    <row r="2776" spans="9:10" x14ac:dyDescent="0.4">
      <c r="I2776" s="88"/>
      <c r="J2776" s="84" t="s">
        <v>3797</v>
      </c>
    </row>
    <row r="2777" spans="9:10" x14ac:dyDescent="0.4">
      <c r="I2777" s="88"/>
      <c r="J2777" s="84" t="s">
        <v>3030</v>
      </c>
    </row>
    <row r="2778" spans="9:10" x14ac:dyDescent="0.4">
      <c r="I2778" s="88"/>
      <c r="J2778" s="84" t="s">
        <v>3029</v>
      </c>
    </row>
    <row r="2779" spans="9:10" x14ac:dyDescent="0.4">
      <c r="I2779" s="88"/>
      <c r="J2779" s="84" t="s">
        <v>3031</v>
      </c>
    </row>
    <row r="2780" spans="9:10" x14ac:dyDescent="0.4">
      <c r="I2780" s="88"/>
      <c r="J2780" s="84" t="s">
        <v>3028</v>
      </c>
    </row>
    <row r="2781" spans="9:10" x14ac:dyDescent="0.4">
      <c r="I2781" s="88"/>
      <c r="J2781" s="84" t="s">
        <v>5632</v>
      </c>
    </row>
    <row r="2782" spans="9:10" x14ac:dyDescent="0.4">
      <c r="I2782" s="88"/>
      <c r="J2782" s="84" t="s">
        <v>2421</v>
      </c>
    </row>
    <row r="2783" spans="9:10" x14ac:dyDescent="0.4">
      <c r="I2783" s="88"/>
      <c r="J2783" s="84" t="s">
        <v>2420</v>
      </c>
    </row>
    <row r="2784" spans="9:10" x14ac:dyDescent="0.4">
      <c r="I2784" s="88"/>
      <c r="J2784" s="84" t="s">
        <v>3483</v>
      </c>
    </row>
    <row r="2785" spans="9:10" x14ac:dyDescent="0.4">
      <c r="I2785" s="88"/>
      <c r="J2785" s="84" t="s">
        <v>2676</v>
      </c>
    </row>
    <row r="2786" spans="9:10" x14ac:dyDescent="0.4">
      <c r="I2786" s="88"/>
      <c r="J2786" s="84" t="s">
        <v>2677</v>
      </c>
    </row>
    <row r="2787" spans="9:10" x14ac:dyDescent="0.4">
      <c r="I2787" s="88"/>
      <c r="J2787" s="84" t="s">
        <v>4094</v>
      </c>
    </row>
    <row r="2788" spans="9:10" x14ac:dyDescent="0.4">
      <c r="I2788" s="88"/>
      <c r="J2788" s="84" t="s">
        <v>3805</v>
      </c>
    </row>
    <row r="2789" spans="9:10" x14ac:dyDescent="0.4">
      <c r="I2789" s="88"/>
      <c r="J2789" s="84" t="s">
        <v>4095</v>
      </c>
    </row>
    <row r="2790" spans="9:10" x14ac:dyDescent="0.4">
      <c r="I2790" s="88"/>
      <c r="J2790" s="84" t="s">
        <v>5631</v>
      </c>
    </row>
    <row r="2791" spans="9:10" x14ac:dyDescent="0.4">
      <c r="I2791" s="88"/>
      <c r="J2791" s="84" t="s">
        <v>3794</v>
      </c>
    </row>
    <row r="2792" spans="9:10" x14ac:dyDescent="0.4">
      <c r="I2792" s="88"/>
      <c r="J2792" s="84" t="s">
        <v>2052</v>
      </c>
    </row>
    <row r="2793" spans="9:10" x14ac:dyDescent="0.4">
      <c r="I2793" s="88"/>
      <c r="J2793" s="84" t="s">
        <v>3799</v>
      </c>
    </row>
    <row r="2794" spans="9:10" x14ac:dyDescent="0.4">
      <c r="I2794" s="88"/>
      <c r="J2794" s="84" t="s">
        <v>3921</v>
      </c>
    </row>
    <row r="2795" spans="9:10" x14ac:dyDescent="0.4">
      <c r="I2795" s="88"/>
      <c r="J2795" s="84" t="s">
        <v>2051</v>
      </c>
    </row>
    <row r="2796" spans="9:10" x14ac:dyDescent="0.4">
      <c r="I2796" s="88"/>
      <c r="J2796" s="84" t="s">
        <v>2050</v>
      </c>
    </row>
    <row r="2797" spans="9:10" x14ac:dyDescent="0.4">
      <c r="I2797" s="88"/>
      <c r="J2797" s="84" t="s">
        <v>3912</v>
      </c>
    </row>
    <row r="2798" spans="9:10" x14ac:dyDescent="0.4">
      <c r="I2798" s="88"/>
      <c r="J2798" s="84" t="s">
        <v>3804</v>
      </c>
    </row>
    <row r="2799" spans="9:10" x14ac:dyDescent="0.4">
      <c r="I2799" s="88"/>
      <c r="J2799" s="84" t="s">
        <v>3803</v>
      </c>
    </row>
    <row r="2800" spans="9:10" x14ac:dyDescent="0.4">
      <c r="I2800" s="88"/>
      <c r="J2800" s="84" t="s">
        <v>3920</v>
      </c>
    </row>
    <row r="2801" spans="9:10" x14ac:dyDescent="0.4">
      <c r="I2801" s="88"/>
      <c r="J2801" s="84" t="s">
        <v>2678</v>
      </c>
    </row>
    <row r="2802" spans="9:10" x14ac:dyDescent="0.4">
      <c r="I2802" s="88"/>
      <c r="J2802" s="84" t="s">
        <v>2679</v>
      </c>
    </row>
    <row r="2803" spans="9:10" x14ac:dyDescent="0.4">
      <c r="I2803" s="88"/>
      <c r="J2803" s="84" t="s">
        <v>3810</v>
      </c>
    </row>
    <row r="2804" spans="9:10" x14ac:dyDescent="0.4">
      <c r="I2804" s="88"/>
      <c r="J2804" s="84" t="s">
        <v>3926</v>
      </c>
    </row>
    <row r="2805" spans="9:10" x14ac:dyDescent="0.4">
      <c r="I2805" s="88"/>
      <c r="J2805" s="84" t="s">
        <v>3923</v>
      </c>
    </row>
    <row r="2806" spans="9:10" x14ac:dyDescent="0.4">
      <c r="I2806" s="88"/>
      <c r="J2806" s="84" t="s">
        <v>4857</v>
      </c>
    </row>
    <row r="2807" spans="9:10" x14ac:dyDescent="0.4">
      <c r="I2807" s="88"/>
      <c r="J2807" s="84" t="s">
        <v>5302</v>
      </c>
    </row>
    <row r="2808" spans="9:10" x14ac:dyDescent="0.4">
      <c r="I2808" s="88"/>
      <c r="J2808" s="84" t="s">
        <v>3800</v>
      </c>
    </row>
    <row r="2809" spans="9:10" x14ac:dyDescent="0.4">
      <c r="I2809" s="88"/>
      <c r="J2809" s="84" t="s">
        <v>3796</v>
      </c>
    </row>
    <row r="2810" spans="9:10" x14ac:dyDescent="0.4">
      <c r="I2810" s="88"/>
      <c r="J2810" s="84" t="s">
        <v>3922</v>
      </c>
    </row>
    <row r="2811" spans="9:10" x14ac:dyDescent="0.4">
      <c r="I2811" s="88"/>
      <c r="J2811" s="84" t="s">
        <v>3798</v>
      </c>
    </row>
    <row r="2812" spans="9:10" x14ac:dyDescent="0.4">
      <c r="I2812" s="88"/>
      <c r="J2812" s="84" t="s">
        <v>4637</v>
      </c>
    </row>
    <row r="2813" spans="9:10" x14ac:dyDescent="0.4">
      <c r="I2813" s="88"/>
      <c r="J2813" s="84" t="s">
        <v>3792</v>
      </c>
    </row>
    <row r="2814" spans="9:10" x14ac:dyDescent="0.4">
      <c r="I2814" s="88"/>
      <c r="J2814" s="84" t="s">
        <v>3924</v>
      </c>
    </row>
    <row r="2815" spans="9:10" x14ac:dyDescent="0.4">
      <c r="I2815" s="88"/>
      <c r="J2815" s="84" t="s">
        <v>4611</v>
      </c>
    </row>
    <row r="2816" spans="9:10" x14ac:dyDescent="0.4">
      <c r="I2816" s="88"/>
      <c r="J2816" s="84" t="s">
        <v>4610</v>
      </c>
    </row>
    <row r="2817" spans="9:10" x14ac:dyDescent="0.4">
      <c r="I2817" s="88"/>
      <c r="J2817" s="84" t="s">
        <v>3806</v>
      </c>
    </row>
    <row r="2818" spans="9:10" x14ac:dyDescent="0.4">
      <c r="I2818" s="88"/>
      <c r="J2818" s="84" t="s">
        <v>3793</v>
      </c>
    </row>
    <row r="2819" spans="9:10" x14ac:dyDescent="0.4">
      <c r="I2819" s="88"/>
      <c r="J2819" s="84" t="s">
        <v>3809</v>
      </c>
    </row>
    <row r="2820" spans="9:10" x14ac:dyDescent="0.4">
      <c r="I2820" s="88"/>
      <c r="J2820" s="84" t="s">
        <v>3808</v>
      </c>
    </row>
    <row r="2821" spans="9:10" x14ac:dyDescent="0.4">
      <c r="I2821" s="88"/>
      <c r="J2821" s="84" t="s">
        <v>3807</v>
      </c>
    </row>
    <row r="2822" spans="9:10" x14ac:dyDescent="0.4">
      <c r="I2822" s="88"/>
      <c r="J2822" s="84" t="s">
        <v>3925</v>
      </c>
    </row>
    <row r="2823" spans="9:10" x14ac:dyDescent="0.4">
      <c r="I2823" s="88"/>
      <c r="J2823" s="84" t="s">
        <v>3795</v>
      </c>
    </row>
    <row r="2824" spans="9:10" x14ac:dyDescent="0.4">
      <c r="I2824" s="88"/>
      <c r="J2824" s="84" t="s">
        <v>3801</v>
      </c>
    </row>
    <row r="2825" spans="9:10" x14ac:dyDescent="0.4">
      <c r="I2825" s="88"/>
      <c r="J2825" s="84" t="s">
        <v>3392</v>
      </c>
    </row>
    <row r="2826" spans="9:10" x14ac:dyDescent="0.4">
      <c r="I2826" s="88"/>
      <c r="J2826" s="84" t="s">
        <v>3970</v>
      </c>
    </row>
    <row r="2827" spans="9:10" x14ac:dyDescent="0.4">
      <c r="I2827" s="88"/>
      <c r="J2827" s="84" t="s">
        <v>3394</v>
      </c>
    </row>
    <row r="2828" spans="9:10" x14ac:dyDescent="0.4">
      <c r="I2828" s="88"/>
      <c r="J2828" s="84" t="s">
        <v>3389</v>
      </c>
    </row>
    <row r="2829" spans="9:10" x14ac:dyDescent="0.4">
      <c r="I2829" s="88"/>
      <c r="J2829" s="84" t="s">
        <v>3391</v>
      </c>
    </row>
    <row r="2830" spans="9:10" x14ac:dyDescent="0.4">
      <c r="I2830" s="88"/>
      <c r="J2830" s="84" t="s">
        <v>3393</v>
      </c>
    </row>
    <row r="2831" spans="9:10" x14ac:dyDescent="0.4">
      <c r="I2831" s="88"/>
      <c r="J2831" s="84" t="s">
        <v>4609</v>
      </c>
    </row>
    <row r="2832" spans="9:10" x14ac:dyDescent="0.4">
      <c r="I2832" s="88"/>
      <c r="J2832" s="84" t="s">
        <v>4743</v>
      </c>
    </row>
    <row r="2833" spans="9:10" x14ac:dyDescent="0.4">
      <c r="I2833" s="88"/>
      <c r="J2833" s="84" t="s">
        <v>3390</v>
      </c>
    </row>
    <row r="2834" spans="9:10" x14ac:dyDescent="0.4">
      <c r="I2834" s="88"/>
      <c r="J2834" s="84" t="s">
        <v>365</v>
      </c>
    </row>
    <row r="2835" spans="9:10" x14ac:dyDescent="0.4">
      <c r="I2835" s="88"/>
      <c r="J2835" s="84" t="s">
        <v>2062</v>
      </c>
    </row>
    <row r="2836" spans="9:10" x14ac:dyDescent="0.4">
      <c r="I2836" s="88"/>
      <c r="J2836" s="84" t="s">
        <v>2066</v>
      </c>
    </row>
    <row r="2837" spans="9:10" x14ac:dyDescent="0.4">
      <c r="I2837" s="88"/>
      <c r="J2837" s="84" t="s">
        <v>3176</v>
      </c>
    </row>
    <row r="2838" spans="9:10" x14ac:dyDescent="0.4">
      <c r="I2838" s="88"/>
      <c r="J2838" s="84" t="s">
        <v>2064</v>
      </c>
    </row>
    <row r="2839" spans="9:10" x14ac:dyDescent="0.4">
      <c r="I2839" s="88"/>
      <c r="J2839" s="84" t="s">
        <v>3177</v>
      </c>
    </row>
    <row r="2840" spans="9:10" x14ac:dyDescent="0.4">
      <c r="I2840" s="88"/>
      <c r="J2840" s="84" t="s">
        <v>2063</v>
      </c>
    </row>
    <row r="2841" spans="9:10" x14ac:dyDescent="0.4">
      <c r="I2841" s="88"/>
      <c r="J2841" s="84" t="s">
        <v>2059</v>
      </c>
    </row>
    <row r="2842" spans="9:10" x14ac:dyDescent="0.4">
      <c r="I2842" s="88"/>
      <c r="J2842" s="84" t="s">
        <v>2056</v>
      </c>
    </row>
    <row r="2843" spans="9:10" x14ac:dyDescent="0.4">
      <c r="I2843" s="88"/>
      <c r="J2843" s="84" t="s">
        <v>4074</v>
      </c>
    </row>
    <row r="2844" spans="9:10" x14ac:dyDescent="0.4">
      <c r="I2844" s="88"/>
      <c r="J2844" s="84" t="s">
        <v>4494</v>
      </c>
    </row>
    <row r="2845" spans="9:10" x14ac:dyDescent="0.4">
      <c r="I2845" s="88"/>
      <c r="J2845" s="84" t="s">
        <v>2680</v>
      </c>
    </row>
    <row r="2846" spans="9:10" x14ac:dyDescent="0.4">
      <c r="I2846" s="88"/>
      <c r="J2846" s="84" t="s">
        <v>2060</v>
      </c>
    </row>
    <row r="2847" spans="9:10" x14ac:dyDescent="0.4">
      <c r="I2847" s="88"/>
      <c r="J2847" s="84" t="s">
        <v>2058</v>
      </c>
    </row>
    <row r="2848" spans="9:10" x14ac:dyDescent="0.4">
      <c r="I2848" s="88"/>
      <c r="J2848" s="84" t="s">
        <v>2067</v>
      </c>
    </row>
    <row r="2849" spans="9:10" x14ac:dyDescent="0.4">
      <c r="I2849" s="88"/>
      <c r="J2849" s="84" t="s">
        <v>2068</v>
      </c>
    </row>
    <row r="2850" spans="9:10" x14ac:dyDescent="0.4">
      <c r="I2850" s="88"/>
      <c r="J2850" s="84" t="s">
        <v>2061</v>
      </c>
    </row>
    <row r="2851" spans="9:10" x14ac:dyDescent="0.4">
      <c r="I2851" s="88"/>
      <c r="J2851" s="84" t="s">
        <v>2054</v>
      </c>
    </row>
    <row r="2852" spans="9:10" x14ac:dyDescent="0.4">
      <c r="I2852" s="88"/>
      <c r="J2852" s="84" t="s">
        <v>2053</v>
      </c>
    </row>
    <row r="2853" spans="9:10" x14ac:dyDescent="0.4">
      <c r="I2853" s="88"/>
      <c r="J2853" s="84" t="s">
        <v>4075</v>
      </c>
    </row>
    <row r="2854" spans="9:10" x14ac:dyDescent="0.4">
      <c r="I2854" s="88"/>
      <c r="J2854" s="84" t="s">
        <v>4500</v>
      </c>
    </row>
    <row r="2855" spans="9:10" x14ac:dyDescent="0.4">
      <c r="I2855" s="88"/>
      <c r="J2855" s="84" t="s">
        <v>2065</v>
      </c>
    </row>
    <row r="2856" spans="9:10" x14ac:dyDescent="0.4">
      <c r="I2856" s="88"/>
      <c r="J2856" s="84" t="s">
        <v>2055</v>
      </c>
    </row>
    <row r="2857" spans="9:10" x14ac:dyDescent="0.4">
      <c r="I2857" s="88"/>
      <c r="J2857" s="84" t="s">
        <v>2691</v>
      </c>
    </row>
    <row r="2858" spans="9:10" x14ac:dyDescent="0.4">
      <c r="I2858" s="88"/>
      <c r="J2858" s="84" t="s">
        <v>2057</v>
      </c>
    </row>
    <row r="2859" spans="9:10" x14ac:dyDescent="0.4">
      <c r="I2859" s="88"/>
      <c r="J2859" s="84" t="s">
        <v>3927</v>
      </c>
    </row>
    <row r="2860" spans="9:10" x14ac:dyDescent="0.4">
      <c r="I2860" s="88"/>
      <c r="J2860" s="84" t="s">
        <v>4096</v>
      </c>
    </row>
    <row r="2861" spans="9:10" x14ac:dyDescent="0.4">
      <c r="I2861" s="88"/>
      <c r="J2861" s="84" t="s">
        <v>4076</v>
      </c>
    </row>
    <row r="2862" spans="9:10" x14ac:dyDescent="0.4">
      <c r="I2862" s="88"/>
      <c r="J2862" s="84" t="s">
        <v>5695</v>
      </c>
    </row>
    <row r="2863" spans="9:10" x14ac:dyDescent="0.4">
      <c r="I2863" s="88"/>
      <c r="J2863" s="84" t="s">
        <v>2696</v>
      </c>
    </row>
    <row r="2864" spans="9:10" x14ac:dyDescent="0.4">
      <c r="I2864" s="88"/>
      <c r="J2864" s="84" t="s">
        <v>3296</v>
      </c>
    </row>
    <row r="2865" spans="9:10" x14ac:dyDescent="0.4">
      <c r="I2865" s="88"/>
      <c r="J2865" s="84" t="s">
        <v>2687</v>
      </c>
    </row>
    <row r="2866" spans="9:10" x14ac:dyDescent="0.4">
      <c r="I2866" s="88"/>
      <c r="J2866" s="84" t="s">
        <v>3295</v>
      </c>
    </row>
    <row r="2867" spans="9:10" x14ac:dyDescent="0.4">
      <c r="I2867" s="88"/>
      <c r="J2867" s="84" t="s">
        <v>2685</v>
      </c>
    </row>
    <row r="2868" spans="9:10" x14ac:dyDescent="0.4">
      <c r="I2868" s="88"/>
      <c r="J2868" s="84" t="s">
        <v>2688</v>
      </c>
    </row>
    <row r="2869" spans="9:10" x14ac:dyDescent="0.4">
      <c r="I2869" s="88"/>
      <c r="J2869" s="84" t="s">
        <v>4503</v>
      </c>
    </row>
    <row r="2870" spans="9:10" x14ac:dyDescent="0.4">
      <c r="I2870" s="88"/>
      <c r="J2870" s="84" t="s">
        <v>4501</v>
      </c>
    </row>
    <row r="2871" spans="9:10" x14ac:dyDescent="0.4">
      <c r="I2871" s="88"/>
      <c r="J2871" s="84" t="s">
        <v>4502</v>
      </c>
    </row>
    <row r="2872" spans="9:10" x14ac:dyDescent="0.4">
      <c r="I2872" s="88"/>
      <c r="J2872" s="84" t="s">
        <v>4493</v>
      </c>
    </row>
    <row r="2873" spans="9:10" x14ac:dyDescent="0.4">
      <c r="I2873" s="88"/>
      <c r="J2873" s="84" t="s">
        <v>2694</v>
      </c>
    </row>
    <row r="2874" spans="9:10" x14ac:dyDescent="0.4">
      <c r="I2874" s="88"/>
      <c r="J2874" s="84" t="s">
        <v>2684</v>
      </c>
    </row>
    <row r="2875" spans="9:10" x14ac:dyDescent="0.4">
      <c r="I2875" s="88"/>
      <c r="J2875" s="84" t="s">
        <v>2692</v>
      </c>
    </row>
    <row r="2876" spans="9:10" x14ac:dyDescent="0.4">
      <c r="I2876" s="88"/>
      <c r="J2876" s="84" t="s">
        <v>2697</v>
      </c>
    </row>
    <row r="2877" spans="9:10" x14ac:dyDescent="0.4">
      <c r="I2877" s="88"/>
      <c r="J2877" s="84" t="s">
        <v>5289</v>
      </c>
    </row>
    <row r="2878" spans="9:10" x14ac:dyDescent="0.4">
      <c r="I2878" s="88"/>
      <c r="J2878" s="84" t="s">
        <v>4491</v>
      </c>
    </row>
    <row r="2879" spans="9:10" x14ac:dyDescent="0.4">
      <c r="I2879" s="88"/>
      <c r="J2879" s="84" t="s">
        <v>4496</v>
      </c>
    </row>
    <row r="2880" spans="9:10" x14ac:dyDescent="0.4">
      <c r="I2880" s="88"/>
      <c r="J2880" s="84" t="s">
        <v>4497</v>
      </c>
    </row>
    <row r="2881" spans="9:10" x14ac:dyDescent="0.4">
      <c r="I2881" s="88"/>
      <c r="J2881" s="84" t="s">
        <v>2681</v>
      </c>
    </row>
    <row r="2882" spans="9:10" x14ac:dyDescent="0.4">
      <c r="I2882" s="88"/>
      <c r="J2882" s="84" t="s">
        <v>4498</v>
      </c>
    </row>
    <row r="2883" spans="9:10" x14ac:dyDescent="0.4">
      <c r="I2883" s="88"/>
      <c r="J2883" s="84" t="s">
        <v>4492</v>
      </c>
    </row>
    <row r="2884" spans="9:10" x14ac:dyDescent="0.4">
      <c r="I2884" s="88"/>
      <c r="J2884" s="84" t="s">
        <v>4744</v>
      </c>
    </row>
    <row r="2885" spans="9:10" x14ac:dyDescent="0.4">
      <c r="I2885" s="88"/>
      <c r="J2885" s="84" t="s">
        <v>4505</v>
      </c>
    </row>
    <row r="2886" spans="9:10" x14ac:dyDescent="0.4">
      <c r="I2886" s="88"/>
      <c r="J2886" s="84" t="s">
        <v>4495</v>
      </c>
    </row>
    <row r="2887" spans="9:10" x14ac:dyDescent="0.4">
      <c r="I2887" s="88"/>
      <c r="J2887" s="84" t="s">
        <v>4499</v>
      </c>
    </row>
    <row r="2888" spans="9:10" x14ac:dyDescent="0.4">
      <c r="I2888" s="88"/>
      <c r="J2888" s="84" t="s">
        <v>2695</v>
      </c>
    </row>
    <row r="2889" spans="9:10" x14ac:dyDescent="0.4">
      <c r="I2889" s="88"/>
      <c r="J2889" s="84" t="s">
        <v>2683</v>
      </c>
    </row>
    <row r="2890" spans="9:10" x14ac:dyDescent="0.4">
      <c r="I2890" s="88"/>
      <c r="J2890" s="84" t="s">
        <v>3397</v>
      </c>
    </row>
    <row r="2891" spans="9:10" x14ac:dyDescent="0.4">
      <c r="I2891" s="88"/>
      <c r="J2891" s="84" t="s">
        <v>3398</v>
      </c>
    </row>
    <row r="2892" spans="9:10" x14ac:dyDescent="0.4">
      <c r="I2892" s="88"/>
      <c r="J2892" s="84" t="s">
        <v>5140</v>
      </c>
    </row>
    <row r="2893" spans="9:10" x14ac:dyDescent="0.4">
      <c r="I2893" s="88"/>
      <c r="J2893" s="84" t="s">
        <v>3395</v>
      </c>
    </row>
    <row r="2894" spans="9:10" x14ac:dyDescent="0.4">
      <c r="I2894" s="88"/>
      <c r="J2894" s="84" t="s">
        <v>4504</v>
      </c>
    </row>
    <row r="2895" spans="9:10" x14ac:dyDescent="0.4">
      <c r="I2895" s="88"/>
      <c r="J2895" s="84" t="s">
        <v>2686</v>
      </c>
    </row>
    <row r="2896" spans="9:10" x14ac:dyDescent="0.4">
      <c r="I2896" s="88"/>
      <c r="J2896" s="84" t="s">
        <v>2693</v>
      </c>
    </row>
    <row r="2897" spans="9:10" x14ac:dyDescent="0.4">
      <c r="I2897" s="88"/>
      <c r="J2897" s="84" t="s">
        <v>2689</v>
      </c>
    </row>
    <row r="2898" spans="9:10" x14ac:dyDescent="0.4">
      <c r="I2898" s="88"/>
      <c r="J2898" s="84" t="s">
        <v>3396</v>
      </c>
    </row>
    <row r="2899" spans="9:10" x14ac:dyDescent="0.4">
      <c r="I2899" s="88"/>
      <c r="J2899" s="84" t="s">
        <v>3399</v>
      </c>
    </row>
    <row r="2900" spans="9:10" x14ac:dyDescent="0.4">
      <c r="I2900" s="88"/>
      <c r="J2900" s="84" t="s">
        <v>4860</v>
      </c>
    </row>
    <row r="2901" spans="9:10" x14ac:dyDescent="0.4">
      <c r="I2901" s="88"/>
      <c r="J2901" s="84" t="s">
        <v>2682</v>
      </c>
    </row>
    <row r="2902" spans="9:10" x14ac:dyDescent="0.4">
      <c r="I2902" s="88"/>
      <c r="J2902" s="84" t="s">
        <v>2690</v>
      </c>
    </row>
    <row r="2903" spans="9:10" x14ac:dyDescent="0.4">
      <c r="I2903" s="88"/>
      <c r="J2903" s="84" t="s">
        <v>3297</v>
      </c>
    </row>
    <row r="2904" spans="9:10" x14ac:dyDescent="0.4">
      <c r="I2904" s="88"/>
      <c r="J2904" s="84" t="s">
        <v>3402</v>
      </c>
    </row>
    <row r="2905" spans="9:10" x14ac:dyDescent="0.4">
      <c r="I2905" s="88"/>
      <c r="J2905" s="84" t="s">
        <v>3299</v>
      </c>
    </row>
    <row r="2906" spans="9:10" x14ac:dyDescent="0.4">
      <c r="I2906" s="88"/>
      <c r="J2906" s="84" t="s">
        <v>3403</v>
      </c>
    </row>
    <row r="2907" spans="9:10" x14ac:dyDescent="0.4">
      <c r="I2907" s="88"/>
      <c r="J2907" s="84" t="s">
        <v>3404</v>
      </c>
    </row>
    <row r="2908" spans="9:10" x14ac:dyDescent="0.4">
      <c r="I2908" s="88"/>
      <c r="J2908" s="84" t="s">
        <v>3405</v>
      </c>
    </row>
    <row r="2909" spans="9:10" x14ac:dyDescent="0.4">
      <c r="I2909" s="88"/>
      <c r="J2909" s="84" t="s">
        <v>3406</v>
      </c>
    </row>
    <row r="2910" spans="9:10" x14ac:dyDescent="0.4">
      <c r="I2910" s="88"/>
      <c r="J2910" s="84" t="s">
        <v>3928</v>
      </c>
    </row>
    <row r="2911" spans="9:10" x14ac:dyDescent="0.4">
      <c r="I2911" s="88"/>
      <c r="J2911" s="84" t="s">
        <v>5021</v>
      </c>
    </row>
    <row r="2912" spans="9:10" x14ac:dyDescent="0.4">
      <c r="I2912" s="88"/>
      <c r="J2912" s="84" t="s">
        <v>5780</v>
      </c>
    </row>
    <row r="2913" spans="9:10" x14ac:dyDescent="0.4">
      <c r="I2913" s="88"/>
      <c r="J2913" s="84" t="s">
        <v>5033</v>
      </c>
    </row>
    <row r="2914" spans="9:10" x14ac:dyDescent="0.4">
      <c r="I2914" s="88"/>
      <c r="J2914" s="84" t="s">
        <v>4031</v>
      </c>
    </row>
    <row r="2915" spans="9:10" x14ac:dyDescent="0.4">
      <c r="I2915" s="88"/>
      <c r="J2915" s="84" t="s">
        <v>3415</v>
      </c>
    </row>
    <row r="2916" spans="9:10" x14ac:dyDescent="0.4">
      <c r="I2916" s="88"/>
      <c r="J2916" s="84" t="s">
        <v>3298</v>
      </c>
    </row>
    <row r="2917" spans="9:10" x14ac:dyDescent="0.4">
      <c r="I2917" s="88"/>
      <c r="J2917" s="84" t="s">
        <v>3416</v>
      </c>
    </row>
    <row r="2918" spans="9:10" x14ac:dyDescent="0.4">
      <c r="I2918" s="88"/>
      <c r="J2918" s="84" t="s">
        <v>3417</v>
      </c>
    </row>
    <row r="2919" spans="9:10" x14ac:dyDescent="0.4">
      <c r="I2919" s="88"/>
      <c r="J2919" s="84" t="s">
        <v>3418</v>
      </c>
    </row>
    <row r="2920" spans="9:10" x14ac:dyDescent="0.4">
      <c r="I2920" s="88"/>
      <c r="J2920" s="84" t="s">
        <v>3419</v>
      </c>
    </row>
    <row r="2921" spans="9:10" x14ac:dyDescent="0.4">
      <c r="I2921" s="88"/>
      <c r="J2921" s="84" t="s">
        <v>3408</v>
      </c>
    </row>
    <row r="2922" spans="9:10" x14ac:dyDescent="0.4">
      <c r="I2922" s="88"/>
      <c r="J2922" s="84" t="s">
        <v>5777</v>
      </c>
    </row>
    <row r="2923" spans="9:10" x14ac:dyDescent="0.4">
      <c r="I2923" s="88"/>
      <c r="J2923" s="84" t="s">
        <v>5034</v>
      </c>
    </row>
    <row r="2924" spans="9:10" x14ac:dyDescent="0.4">
      <c r="I2924" s="88"/>
      <c r="J2924" s="84" t="s">
        <v>3400</v>
      </c>
    </row>
    <row r="2925" spans="9:10" x14ac:dyDescent="0.4">
      <c r="I2925" s="88"/>
      <c r="J2925" s="84" t="s">
        <v>3410</v>
      </c>
    </row>
    <row r="2926" spans="9:10" x14ac:dyDescent="0.4">
      <c r="I2926" s="88"/>
      <c r="J2926" s="84" t="s">
        <v>3412</v>
      </c>
    </row>
    <row r="2927" spans="9:10" x14ac:dyDescent="0.4">
      <c r="I2927" s="88"/>
      <c r="J2927" s="84" t="s">
        <v>3401</v>
      </c>
    </row>
    <row r="2928" spans="9:10" x14ac:dyDescent="0.4">
      <c r="I2928" s="88"/>
      <c r="J2928" s="84" t="s">
        <v>3414</v>
      </c>
    </row>
    <row r="2929" spans="9:10" x14ac:dyDescent="0.4">
      <c r="I2929" s="88"/>
      <c r="J2929" s="84" t="s">
        <v>4208</v>
      </c>
    </row>
    <row r="2930" spans="9:10" x14ac:dyDescent="0.4">
      <c r="I2930" s="88"/>
      <c r="J2930" s="84" t="s">
        <v>3407</v>
      </c>
    </row>
    <row r="2931" spans="9:10" x14ac:dyDescent="0.4">
      <c r="I2931" s="88"/>
      <c r="J2931" s="84" t="s">
        <v>4223</v>
      </c>
    </row>
    <row r="2932" spans="9:10" x14ac:dyDescent="0.4">
      <c r="I2932" s="88"/>
      <c r="J2932" s="84" t="s">
        <v>5776</v>
      </c>
    </row>
    <row r="2933" spans="9:10" x14ac:dyDescent="0.4">
      <c r="I2933" s="88"/>
      <c r="J2933" s="84" t="s">
        <v>5032</v>
      </c>
    </row>
    <row r="2934" spans="9:10" x14ac:dyDescent="0.4">
      <c r="I2934" s="88"/>
      <c r="J2934" s="84" t="s">
        <v>4219</v>
      </c>
    </row>
    <row r="2935" spans="9:10" x14ac:dyDescent="0.4">
      <c r="I2935" s="88"/>
      <c r="J2935" s="84" t="s">
        <v>3409</v>
      </c>
    </row>
    <row r="2936" spans="9:10" x14ac:dyDescent="0.4">
      <c r="I2936" s="88"/>
      <c r="J2936" s="84" t="s">
        <v>4211</v>
      </c>
    </row>
    <row r="2937" spans="9:10" x14ac:dyDescent="0.4">
      <c r="I2937" s="88"/>
      <c r="J2937" s="84" t="s">
        <v>3411</v>
      </c>
    </row>
    <row r="2938" spans="9:10" x14ac:dyDescent="0.4">
      <c r="I2938" s="88"/>
      <c r="J2938" s="84" t="s">
        <v>3413</v>
      </c>
    </row>
    <row r="2939" spans="9:10" x14ac:dyDescent="0.4">
      <c r="I2939" s="88"/>
      <c r="J2939" s="84" t="s">
        <v>3420</v>
      </c>
    </row>
    <row r="2940" spans="9:10" x14ac:dyDescent="0.4">
      <c r="I2940" s="88"/>
      <c r="J2940" s="84" t="s">
        <v>4214</v>
      </c>
    </row>
    <row r="2941" spans="9:10" x14ac:dyDescent="0.4">
      <c r="I2941" s="88"/>
      <c r="J2941" s="84" t="s">
        <v>5772</v>
      </c>
    </row>
    <row r="2942" spans="9:10" x14ac:dyDescent="0.4">
      <c r="I2942" s="88"/>
      <c r="J2942" s="84" t="s">
        <v>4970</v>
      </c>
    </row>
    <row r="2943" spans="9:10" x14ac:dyDescent="0.4">
      <c r="I2943" s="88"/>
      <c r="J2943" s="84" t="s">
        <v>4217</v>
      </c>
    </row>
    <row r="2944" spans="9:10" x14ac:dyDescent="0.4">
      <c r="I2944" s="88"/>
      <c r="J2944" s="84" t="s">
        <v>4971</v>
      </c>
    </row>
    <row r="2945" spans="9:10" x14ac:dyDescent="0.4">
      <c r="I2945" s="88"/>
      <c r="J2945" s="84" t="s">
        <v>4215</v>
      </c>
    </row>
    <row r="2946" spans="9:10" x14ac:dyDescent="0.4">
      <c r="I2946" s="88"/>
      <c r="J2946" s="84" t="s">
        <v>4972</v>
      </c>
    </row>
    <row r="2947" spans="9:10" x14ac:dyDescent="0.4">
      <c r="I2947" s="88"/>
      <c r="J2947" s="84" t="s">
        <v>4216</v>
      </c>
    </row>
    <row r="2948" spans="9:10" x14ac:dyDescent="0.4">
      <c r="I2948" s="88"/>
      <c r="J2948" s="84" t="s">
        <v>5769</v>
      </c>
    </row>
    <row r="2949" spans="9:10" x14ac:dyDescent="0.4">
      <c r="I2949" s="88"/>
      <c r="J2949" s="84" t="s">
        <v>5771</v>
      </c>
    </row>
    <row r="2950" spans="9:10" x14ac:dyDescent="0.4">
      <c r="I2950" s="88"/>
      <c r="J2950" s="84" t="s">
        <v>5770</v>
      </c>
    </row>
    <row r="2951" spans="9:10" x14ac:dyDescent="0.4">
      <c r="I2951" s="88"/>
      <c r="J2951" s="84" t="s">
        <v>4220</v>
      </c>
    </row>
    <row r="2952" spans="9:10" x14ac:dyDescent="0.4">
      <c r="I2952" s="88"/>
      <c r="J2952" s="84" t="s">
        <v>4046</v>
      </c>
    </row>
    <row r="2953" spans="9:10" x14ac:dyDescent="0.4">
      <c r="I2953" s="88"/>
      <c r="J2953" s="84" t="s">
        <v>4221</v>
      </c>
    </row>
    <row r="2954" spans="9:10" x14ac:dyDescent="0.4">
      <c r="I2954" s="88"/>
      <c r="J2954" s="84" t="s">
        <v>4047</v>
      </c>
    </row>
    <row r="2955" spans="9:10" x14ac:dyDescent="0.4">
      <c r="I2955" s="88"/>
      <c r="J2955" s="84" t="s">
        <v>5774</v>
      </c>
    </row>
    <row r="2956" spans="9:10" x14ac:dyDescent="0.4">
      <c r="I2956" s="88"/>
      <c r="J2956" s="84" t="s">
        <v>4049</v>
      </c>
    </row>
    <row r="2957" spans="9:10" x14ac:dyDescent="0.4">
      <c r="I2957" s="88"/>
      <c r="J2957" s="84" t="s">
        <v>5773</v>
      </c>
    </row>
    <row r="2958" spans="9:10" x14ac:dyDescent="0.4">
      <c r="I2958" s="88"/>
      <c r="J2958" s="84" t="s">
        <v>4048</v>
      </c>
    </row>
    <row r="2959" spans="9:10" x14ac:dyDescent="0.4">
      <c r="I2959" s="88"/>
      <c r="J2959" s="84" t="s">
        <v>4205</v>
      </c>
    </row>
    <row r="2960" spans="9:10" x14ac:dyDescent="0.4">
      <c r="I2960" s="88"/>
      <c r="J2960" s="84" t="s">
        <v>4862</v>
      </c>
    </row>
    <row r="2961" spans="9:10" x14ac:dyDescent="0.4">
      <c r="I2961" s="88"/>
      <c r="J2961" s="84" t="s">
        <v>4207</v>
      </c>
    </row>
    <row r="2962" spans="9:10" x14ac:dyDescent="0.4">
      <c r="I2962" s="88"/>
      <c r="J2962" s="84" t="s">
        <v>4861</v>
      </c>
    </row>
    <row r="2963" spans="9:10" x14ac:dyDescent="0.4">
      <c r="I2963" s="88"/>
      <c r="J2963" s="84" t="s">
        <v>4863</v>
      </c>
    </row>
    <row r="2964" spans="9:10" x14ac:dyDescent="0.4">
      <c r="I2964" s="88"/>
      <c r="J2964" s="84" t="s">
        <v>5775</v>
      </c>
    </row>
    <row r="2965" spans="9:10" x14ac:dyDescent="0.4">
      <c r="I2965" s="88"/>
      <c r="J2965" s="84" t="s">
        <v>3181</v>
      </c>
    </row>
    <row r="2966" spans="9:10" x14ac:dyDescent="0.4">
      <c r="I2966" s="88"/>
      <c r="J2966" s="84" t="s">
        <v>3179</v>
      </c>
    </row>
    <row r="2967" spans="9:10" x14ac:dyDescent="0.4">
      <c r="I2967" s="88"/>
      <c r="J2967" s="84" t="s">
        <v>4224</v>
      </c>
    </row>
    <row r="2968" spans="9:10" x14ac:dyDescent="0.4">
      <c r="I2968" s="88"/>
      <c r="J2968" s="84" t="s">
        <v>3178</v>
      </c>
    </row>
    <row r="2969" spans="9:10" x14ac:dyDescent="0.4">
      <c r="I2969" s="88"/>
      <c r="J2969" s="84" t="s">
        <v>5778</v>
      </c>
    </row>
    <row r="2970" spans="9:10" x14ac:dyDescent="0.4">
      <c r="I2970" s="88"/>
      <c r="J2970" s="84" t="s">
        <v>3180</v>
      </c>
    </row>
    <row r="2971" spans="9:10" x14ac:dyDescent="0.4">
      <c r="I2971" s="88"/>
      <c r="J2971" s="84" t="s">
        <v>3182</v>
      </c>
    </row>
    <row r="2972" spans="9:10" x14ac:dyDescent="0.4">
      <c r="I2972" s="88"/>
      <c r="J2972" s="84" t="s">
        <v>5779</v>
      </c>
    </row>
    <row r="2973" spans="9:10" x14ac:dyDescent="0.4">
      <c r="I2973" s="88"/>
      <c r="J2973" s="84" t="s">
        <v>4209</v>
      </c>
    </row>
    <row r="2974" spans="9:10" x14ac:dyDescent="0.4">
      <c r="I2974" s="88"/>
      <c r="J2974" s="84" t="s">
        <v>4218</v>
      </c>
    </row>
    <row r="2975" spans="9:10" x14ac:dyDescent="0.4">
      <c r="I2975" s="88"/>
      <c r="J2975" s="84" t="s">
        <v>4212</v>
      </c>
    </row>
    <row r="2976" spans="9:10" x14ac:dyDescent="0.4">
      <c r="I2976" s="88"/>
      <c r="J2976" s="84" t="s">
        <v>4222</v>
      </c>
    </row>
    <row r="2977" spans="9:10" x14ac:dyDescent="0.4">
      <c r="I2977" s="88"/>
      <c r="J2977" s="84" t="s">
        <v>4213</v>
      </c>
    </row>
    <row r="2978" spans="9:10" x14ac:dyDescent="0.4">
      <c r="I2978" s="88"/>
      <c r="J2978" s="84" t="s">
        <v>4206</v>
      </c>
    </row>
    <row r="2979" spans="9:10" x14ac:dyDescent="0.4">
      <c r="I2979" s="88"/>
      <c r="J2979" s="84" t="s">
        <v>4210</v>
      </c>
    </row>
    <row r="2980" spans="9:10" x14ac:dyDescent="0.4">
      <c r="I2980" s="88"/>
      <c r="J2980" s="84" t="s">
        <v>4225</v>
      </c>
    </row>
    <row r="2981" spans="9:10" x14ac:dyDescent="0.4">
      <c r="I2981" s="88"/>
      <c r="J2981" s="84" t="s">
        <v>5141</v>
      </c>
    </row>
    <row r="2982" spans="9:10" x14ac:dyDescent="0.4">
      <c r="I2982" s="88"/>
      <c r="J2982" s="84" t="s">
        <v>3881</v>
      </c>
    </row>
    <row r="2983" spans="9:10" x14ac:dyDescent="0.4">
      <c r="I2983" s="88"/>
      <c r="J2983" s="84" t="s">
        <v>2706</v>
      </c>
    </row>
    <row r="2984" spans="9:10" x14ac:dyDescent="0.4">
      <c r="I2984" s="88"/>
      <c r="J2984" s="84" t="s">
        <v>3886</v>
      </c>
    </row>
    <row r="2985" spans="9:10" x14ac:dyDescent="0.4">
      <c r="I2985" s="88"/>
      <c r="J2985" s="84" t="s">
        <v>2703</v>
      </c>
    </row>
    <row r="2986" spans="9:10" x14ac:dyDescent="0.4">
      <c r="I2986" s="88"/>
      <c r="J2986" s="84" t="s">
        <v>3887</v>
      </c>
    </row>
    <row r="2987" spans="9:10" x14ac:dyDescent="0.4">
      <c r="I2987" s="88"/>
      <c r="J2987" s="84" t="s">
        <v>2700</v>
      </c>
    </row>
    <row r="2988" spans="9:10" x14ac:dyDescent="0.4">
      <c r="I2988" s="88"/>
      <c r="J2988" s="84" t="s">
        <v>2705</v>
      </c>
    </row>
    <row r="2989" spans="9:10" x14ac:dyDescent="0.4">
      <c r="I2989" s="88"/>
      <c r="J2989" s="84" t="s">
        <v>3889</v>
      </c>
    </row>
    <row r="2990" spans="9:10" x14ac:dyDescent="0.4">
      <c r="I2990" s="88"/>
      <c r="J2990" s="84" t="s">
        <v>5078</v>
      </c>
    </row>
    <row r="2991" spans="9:10" x14ac:dyDescent="0.4">
      <c r="I2991" s="88"/>
      <c r="J2991" s="84" t="s">
        <v>4638</v>
      </c>
    </row>
    <row r="2992" spans="9:10" x14ac:dyDescent="0.4">
      <c r="I2992" s="88"/>
      <c r="J2992" s="84" t="s">
        <v>2701</v>
      </c>
    </row>
    <row r="2993" spans="9:10" x14ac:dyDescent="0.4">
      <c r="I2993" s="88"/>
      <c r="J2993" s="84" t="s">
        <v>3895</v>
      </c>
    </row>
    <row r="2994" spans="9:10" x14ac:dyDescent="0.4">
      <c r="I2994" s="88"/>
      <c r="J2994" s="84" t="s">
        <v>3891</v>
      </c>
    </row>
    <row r="2995" spans="9:10" x14ac:dyDescent="0.4">
      <c r="I2995" s="88"/>
      <c r="J2995" s="84" t="s">
        <v>2707</v>
      </c>
    </row>
    <row r="2996" spans="9:10" x14ac:dyDescent="0.4">
      <c r="I2996" s="88"/>
      <c r="J2996" s="84" t="s">
        <v>3894</v>
      </c>
    </row>
    <row r="2997" spans="9:10" x14ac:dyDescent="0.4">
      <c r="I2997" s="88"/>
      <c r="J2997" s="84" t="s">
        <v>3890</v>
      </c>
    </row>
    <row r="2998" spans="9:10" x14ac:dyDescent="0.4">
      <c r="I2998" s="88"/>
      <c r="J2998" s="84" t="s">
        <v>3883</v>
      </c>
    </row>
    <row r="2999" spans="9:10" x14ac:dyDescent="0.4">
      <c r="I2999" s="88"/>
      <c r="J2999" s="84" t="s">
        <v>4204</v>
      </c>
    </row>
    <row r="3000" spans="9:10" x14ac:dyDescent="0.4">
      <c r="I3000" s="88"/>
      <c r="J3000" s="84" t="s">
        <v>3888</v>
      </c>
    </row>
    <row r="3001" spans="9:10" x14ac:dyDescent="0.4">
      <c r="I3001" s="88"/>
      <c r="J3001" s="84" t="s">
        <v>3885</v>
      </c>
    </row>
    <row r="3002" spans="9:10" x14ac:dyDescent="0.4">
      <c r="I3002" s="88"/>
      <c r="J3002" s="84" t="s">
        <v>3893</v>
      </c>
    </row>
    <row r="3003" spans="9:10" x14ac:dyDescent="0.4">
      <c r="I3003" s="88"/>
      <c r="J3003" s="84" t="s">
        <v>3884</v>
      </c>
    </row>
    <row r="3004" spans="9:10" x14ac:dyDescent="0.4">
      <c r="I3004" s="88"/>
      <c r="J3004" s="84" t="s">
        <v>3896</v>
      </c>
    </row>
    <row r="3005" spans="9:10" x14ac:dyDescent="0.4">
      <c r="I3005" s="88"/>
      <c r="J3005" s="84" t="s">
        <v>3898</v>
      </c>
    </row>
    <row r="3006" spans="9:10" x14ac:dyDescent="0.4">
      <c r="I3006" s="88"/>
      <c r="J3006" s="84" t="s">
        <v>3882</v>
      </c>
    </row>
    <row r="3007" spans="9:10" x14ac:dyDescent="0.4">
      <c r="I3007" s="88"/>
      <c r="J3007" s="84" t="s">
        <v>4173</v>
      </c>
    </row>
    <row r="3008" spans="9:10" x14ac:dyDescent="0.4">
      <c r="I3008" s="88"/>
      <c r="J3008" s="84" t="s">
        <v>4129</v>
      </c>
    </row>
    <row r="3009" spans="9:10" x14ac:dyDescent="0.4">
      <c r="I3009" s="88"/>
      <c r="J3009" s="84" t="s">
        <v>2702</v>
      </c>
    </row>
    <row r="3010" spans="9:10" x14ac:dyDescent="0.4">
      <c r="I3010" s="88"/>
      <c r="J3010" s="84" t="s">
        <v>2708</v>
      </c>
    </row>
    <row r="3011" spans="9:10" x14ac:dyDescent="0.4">
      <c r="I3011" s="88"/>
      <c r="J3011" s="84" t="s">
        <v>2699</v>
      </c>
    </row>
    <row r="3012" spans="9:10" x14ac:dyDescent="0.4">
      <c r="I3012" s="88"/>
      <c r="J3012" s="84" t="s">
        <v>2704</v>
      </c>
    </row>
    <row r="3013" spans="9:10" x14ac:dyDescent="0.4">
      <c r="I3013" s="88"/>
      <c r="J3013" s="84" t="s">
        <v>3892</v>
      </c>
    </row>
    <row r="3014" spans="9:10" x14ac:dyDescent="0.4">
      <c r="I3014" s="88"/>
      <c r="J3014" s="84" t="s">
        <v>3897</v>
      </c>
    </row>
    <row r="3015" spans="9:10" x14ac:dyDescent="0.4">
      <c r="I3015" s="88"/>
      <c r="J3015" s="84" t="s">
        <v>4176</v>
      </c>
    </row>
    <row r="3016" spans="9:10" x14ac:dyDescent="0.4">
      <c r="I3016" s="88"/>
      <c r="J3016" s="84" t="s">
        <v>4184</v>
      </c>
    </row>
    <row r="3017" spans="9:10" x14ac:dyDescent="0.4">
      <c r="I3017" s="88"/>
      <c r="J3017" s="84" t="s">
        <v>4172</v>
      </c>
    </row>
    <row r="3018" spans="9:10" x14ac:dyDescent="0.4">
      <c r="I3018" s="88"/>
      <c r="J3018" s="84" t="s">
        <v>4034</v>
      </c>
    </row>
    <row r="3019" spans="9:10" x14ac:dyDescent="0.4">
      <c r="I3019" s="88"/>
      <c r="J3019" s="84" t="s">
        <v>4033</v>
      </c>
    </row>
    <row r="3020" spans="9:10" x14ac:dyDescent="0.4">
      <c r="I3020" s="88"/>
      <c r="J3020" s="84" t="s">
        <v>4140</v>
      </c>
    </row>
    <row r="3021" spans="9:10" x14ac:dyDescent="0.4">
      <c r="I3021" s="88"/>
      <c r="J3021" s="84" t="s">
        <v>4032</v>
      </c>
    </row>
    <row r="3022" spans="9:10" x14ac:dyDescent="0.4">
      <c r="I3022" s="88"/>
      <c r="J3022" s="84" t="s">
        <v>4035</v>
      </c>
    </row>
    <row r="3023" spans="9:10" x14ac:dyDescent="0.4">
      <c r="I3023" s="88"/>
      <c r="J3023" s="84" t="s">
        <v>4160</v>
      </c>
    </row>
    <row r="3024" spans="9:10" x14ac:dyDescent="0.4">
      <c r="I3024" s="88"/>
      <c r="J3024" s="84" t="s">
        <v>4158</v>
      </c>
    </row>
    <row r="3025" spans="9:10" x14ac:dyDescent="0.4">
      <c r="I3025" s="88"/>
      <c r="J3025" s="84" t="s">
        <v>4159</v>
      </c>
    </row>
    <row r="3026" spans="9:10" x14ac:dyDescent="0.4">
      <c r="I3026" s="88"/>
      <c r="J3026" s="84" t="s">
        <v>4128</v>
      </c>
    </row>
    <row r="3027" spans="9:10" x14ac:dyDescent="0.4">
      <c r="I3027" s="88"/>
      <c r="J3027" s="84" t="s">
        <v>4164</v>
      </c>
    </row>
    <row r="3028" spans="9:10" x14ac:dyDescent="0.4">
      <c r="I3028" s="88"/>
      <c r="J3028" s="84" t="s">
        <v>4039</v>
      </c>
    </row>
    <row r="3029" spans="9:10" x14ac:dyDescent="0.4">
      <c r="I3029" s="88"/>
      <c r="J3029" s="84" t="s">
        <v>4038</v>
      </c>
    </row>
    <row r="3030" spans="9:10" x14ac:dyDescent="0.4">
      <c r="I3030" s="88"/>
      <c r="J3030" s="84" t="s">
        <v>4037</v>
      </c>
    </row>
    <row r="3031" spans="9:10" x14ac:dyDescent="0.4">
      <c r="I3031" s="88"/>
      <c r="J3031" s="84" t="s">
        <v>4036</v>
      </c>
    </row>
    <row r="3032" spans="9:10" x14ac:dyDescent="0.4">
      <c r="I3032" s="88"/>
      <c r="J3032" s="84" t="s">
        <v>4040</v>
      </c>
    </row>
    <row r="3033" spans="9:10" x14ac:dyDescent="0.4">
      <c r="I3033" s="88"/>
      <c r="J3033" s="84" t="s">
        <v>4041</v>
      </c>
    </row>
    <row r="3034" spans="9:10" x14ac:dyDescent="0.4">
      <c r="I3034" s="88"/>
      <c r="J3034" s="84" t="s">
        <v>4155</v>
      </c>
    </row>
    <row r="3035" spans="9:10" x14ac:dyDescent="0.4">
      <c r="I3035" s="88"/>
      <c r="J3035" s="84" t="s">
        <v>3300</v>
      </c>
    </row>
    <row r="3036" spans="9:10" x14ac:dyDescent="0.4">
      <c r="I3036" s="88"/>
      <c r="J3036" s="84" t="s">
        <v>3421</v>
      </c>
    </row>
    <row r="3037" spans="9:10" x14ac:dyDescent="0.4">
      <c r="I3037" s="88"/>
      <c r="J3037" s="84" t="s">
        <v>4187</v>
      </c>
    </row>
    <row r="3038" spans="9:10" x14ac:dyDescent="0.4">
      <c r="I3038" s="88"/>
      <c r="J3038" s="84" t="s">
        <v>2698</v>
      </c>
    </row>
    <row r="3039" spans="9:10" x14ac:dyDescent="0.4">
      <c r="I3039" s="88"/>
      <c r="J3039" s="84" t="s">
        <v>4199</v>
      </c>
    </row>
    <row r="3040" spans="9:10" x14ac:dyDescent="0.4">
      <c r="I3040" s="88"/>
      <c r="J3040" s="84" t="s">
        <v>4141</v>
      </c>
    </row>
    <row r="3041" spans="9:10" x14ac:dyDescent="0.4">
      <c r="I3041" s="88"/>
      <c r="J3041" s="84" t="s">
        <v>4138</v>
      </c>
    </row>
    <row r="3042" spans="9:10" x14ac:dyDescent="0.4">
      <c r="I3042" s="88"/>
      <c r="J3042" s="84" t="s">
        <v>4150</v>
      </c>
    </row>
    <row r="3043" spans="9:10" x14ac:dyDescent="0.4">
      <c r="I3043" s="88"/>
      <c r="J3043" s="84" t="s">
        <v>4198</v>
      </c>
    </row>
    <row r="3044" spans="9:10" x14ac:dyDescent="0.4">
      <c r="I3044" s="88"/>
      <c r="J3044" s="84" t="s">
        <v>4183</v>
      </c>
    </row>
    <row r="3045" spans="9:10" x14ac:dyDescent="0.4">
      <c r="I3045" s="88"/>
      <c r="J3045" s="84" t="s">
        <v>4192</v>
      </c>
    </row>
    <row r="3046" spans="9:10" x14ac:dyDescent="0.4">
      <c r="I3046" s="88"/>
      <c r="J3046" s="84" t="s">
        <v>4202</v>
      </c>
    </row>
    <row r="3047" spans="9:10" x14ac:dyDescent="0.4">
      <c r="I3047" s="88"/>
      <c r="J3047" s="84" t="s">
        <v>4190</v>
      </c>
    </row>
    <row r="3048" spans="9:10" x14ac:dyDescent="0.4">
      <c r="I3048" s="88"/>
      <c r="J3048" s="84" t="s">
        <v>4168</v>
      </c>
    </row>
    <row r="3049" spans="9:10" x14ac:dyDescent="0.4">
      <c r="I3049" s="88"/>
      <c r="J3049" s="84" t="s">
        <v>4147</v>
      </c>
    </row>
    <row r="3050" spans="9:10" x14ac:dyDescent="0.4">
      <c r="I3050" s="88"/>
      <c r="J3050" s="84" t="s">
        <v>5279</v>
      </c>
    </row>
    <row r="3051" spans="9:10" x14ac:dyDescent="0.4">
      <c r="I3051" s="88"/>
      <c r="J3051" s="84" t="s">
        <v>4052</v>
      </c>
    </row>
    <row r="3052" spans="9:10" x14ac:dyDescent="0.4">
      <c r="I3052" s="88"/>
      <c r="J3052" s="84" t="s">
        <v>4203</v>
      </c>
    </row>
    <row r="3053" spans="9:10" x14ac:dyDescent="0.4">
      <c r="I3053" s="88"/>
      <c r="J3053" s="84" t="s">
        <v>4050</v>
      </c>
    </row>
    <row r="3054" spans="9:10" x14ac:dyDescent="0.4">
      <c r="I3054" s="88"/>
      <c r="J3054" s="84" t="s">
        <v>4053</v>
      </c>
    </row>
    <row r="3055" spans="9:10" x14ac:dyDescent="0.4">
      <c r="I3055" s="88"/>
      <c r="J3055" s="84" t="s">
        <v>4055</v>
      </c>
    </row>
    <row r="3056" spans="9:10" x14ac:dyDescent="0.4">
      <c r="I3056" s="88"/>
      <c r="J3056" s="84" t="s">
        <v>4174</v>
      </c>
    </row>
    <row r="3057" spans="9:10" x14ac:dyDescent="0.4">
      <c r="I3057" s="88"/>
      <c r="J3057" s="84" t="s">
        <v>4051</v>
      </c>
    </row>
    <row r="3058" spans="9:10" x14ac:dyDescent="0.4">
      <c r="I3058" s="88"/>
      <c r="J3058" s="84" t="s">
        <v>4054</v>
      </c>
    </row>
    <row r="3059" spans="9:10" x14ac:dyDescent="0.4">
      <c r="I3059" s="88"/>
      <c r="J3059" s="84" t="s">
        <v>4157</v>
      </c>
    </row>
    <row r="3060" spans="9:10" x14ac:dyDescent="0.4">
      <c r="I3060" s="88"/>
      <c r="J3060" s="84" t="s">
        <v>4136</v>
      </c>
    </row>
    <row r="3061" spans="9:10" x14ac:dyDescent="0.4">
      <c r="I3061" s="88"/>
      <c r="J3061" s="84" t="s">
        <v>4185</v>
      </c>
    </row>
    <row r="3062" spans="9:10" x14ac:dyDescent="0.4">
      <c r="I3062" s="88"/>
      <c r="J3062" s="84" t="s">
        <v>4195</v>
      </c>
    </row>
    <row r="3063" spans="9:10" x14ac:dyDescent="0.4">
      <c r="I3063" s="88"/>
      <c r="J3063" s="84" t="s">
        <v>4132</v>
      </c>
    </row>
    <row r="3064" spans="9:10" x14ac:dyDescent="0.4">
      <c r="I3064" s="88"/>
      <c r="J3064" s="84" t="s">
        <v>4133</v>
      </c>
    </row>
    <row r="3065" spans="9:10" x14ac:dyDescent="0.4">
      <c r="I3065" s="88"/>
      <c r="J3065" s="84" t="s">
        <v>4166</v>
      </c>
    </row>
    <row r="3066" spans="9:10" x14ac:dyDescent="0.4">
      <c r="I3066" s="88"/>
      <c r="J3066" s="84" t="s">
        <v>4170</v>
      </c>
    </row>
    <row r="3067" spans="9:10" x14ac:dyDescent="0.4">
      <c r="I3067" s="88"/>
      <c r="J3067" s="84" t="s">
        <v>4139</v>
      </c>
    </row>
    <row r="3068" spans="9:10" x14ac:dyDescent="0.4">
      <c r="I3068" s="88"/>
      <c r="J3068" s="84" t="s">
        <v>4194</v>
      </c>
    </row>
    <row r="3069" spans="9:10" x14ac:dyDescent="0.4">
      <c r="I3069" s="88"/>
      <c r="J3069" s="84" t="s">
        <v>4189</v>
      </c>
    </row>
    <row r="3070" spans="9:10" x14ac:dyDescent="0.4">
      <c r="I3070" s="88"/>
      <c r="J3070" s="84" t="s">
        <v>4182</v>
      </c>
    </row>
    <row r="3071" spans="9:10" x14ac:dyDescent="0.4">
      <c r="I3071" s="88"/>
      <c r="J3071" s="84" t="s">
        <v>5081</v>
      </c>
    </row>
    <row r="3072" spans="9:10" x14ac:dyDescent="0.4">
      <c r="I3072" s="88"/>
      <c r="J3072" s="84" t="s">
        <v>4156</v>
      </c>
    </row>
    <row r="3073" spans="9:10" x14ac:dyDescent="0.4">
      <c r="I3073" s="88"/>
      <c r="J3073" s="84" t="s">
        <v>4179</v>
      </c>
    </row>
    <row r="3074" spans="9:10" x14ac:dyDescent="0.4">
      <c r="I3074" s="88"/>
      <c r="J3074" s="84" t="s">
        <v>4180</v>
      </c>
    </row>
    <row r="3075" spans="9:10" x14ac:dyDescent="0.4">
      <c r="I3075" s="88"/>
      <c r="J3075" s="84" t="s">
        <v>4146</v>
      </c>
    </row>
    <row r="3076" spans="9:10" x14ac:dyDescent="0.4">
      <c r="I3076" s="88"/>
      <c r="J3076" s="84" t="s">
        <v>5080</v>
      </c>
    </row>
    <row r="3077" spans="9:10" x14ac:dyDescent="0.4">
      <c r="I3077" s="88"/>
      <c r="J3077" s="84" t="s">
        <v>4175</v>
      </c>
    </row>
    <row r="3078" spans="9:10" x14ac:dyDescent="0.4">
      <c r="I3078" s="88"/>
      <c r="J3078" s="84" t="s">
        <v>5079</v>
      </c>
    </row>
    <row r="3079" spans="9:10" x14ac:dyDescent="0.4">
      <c r="I3079" s="88"/>
      <c r="J3079" s="84" t="s">
        <v>4145</v>
      </c>
    </row>
    <row r="3080" spans="9:10" x14ac:dyDescent="0.4">
      <c r="I3080" s="88"/>
      <c r="J3080" s="84" t="s">
        <v>4148</v>
      </c>
    </row>
    <row r="3081" spans="9:10" x14ac:dyDescent="0.4">
      <c r="I3081" s="88"/>
      <c r="J3081" s="84" t="s">
        <v>4131</v>
      </c>
    </row>
    <row r="3082" spans="9:10" x14ac:dyDescent="0.4">
      <c r="I3082" s="88"/>
      <c r="J3082" s="84" t="s">
        <v>4197</v>
      </c>
    </row>
    <row r="3083" spans="9:10" x14ac:dyDescent="0.4">
      <c r="I3083" s="88"/>
      <c r="J3083" s="84" t="s">
        <v>5142</v>
      </c>
    </row>
    <row r="3084" spans="9:10" x14ac:dyDescent="0.4">
      <c r="I3084" s="88"/>
      <c r="J3084" s="84" t="s">
        <v>4149</v>
      </c>
    </row>
    <row r="3085" spans="9:10" x14ac:dyDescent="0.4">
      <c r="I3085" s="88"/>
      <c r="J3085" s="84" t="s">
        <v>4144</v>
      </c>
    </row>
    <row r="3086" spans="9:10" x14ac:dyDescent="0.4">
      <c r="I3086" s="88"/>
      <c r="J3086" s="84" t="s">
        <v>4191</v>
      </c>
    </row>
    <row r="3087" spans="9:10" x14ac:dyDescent="0.4">
      <c r="I3087" s="88"/>
      <c r="J3087" s="84" t="s">
        <v>4143</v>
      </c>
    </row>
    <row r="3088" spans="9:10" x14ac:dyDescent="0.4">
      <c r="I3088" s="88"/>
      <c r="J3088" s="84" t="s">
        <v>4167</v>
      </c>
    </row>
    <row r="3089" spans="9:10" x14ac:dyDescent="0.4">
      <c r="I3089" s="88"/>
      <c r="J3089" s="84" t="s">
        <v>4135</v>
      </c>
    </row>
    <row r="3090" spans="9:10" x14ac:dyDescent="0.4">
      <c r="I3090" s="88"/>
      <c r="J3090" s="84" t="s">
        <v>4142</v>
      </c>
    </row>
    <row r="3091" spans="9:10" x14ac:dyDescent="0.4">
      <c r="I3091" s="88"/>
      <c r="J3091" s="84" t="s">
        <v>4177</v>
      </c>
    </row>
    <row r="3092" spans="9:10" x14ac:dyDescent="0.4">
      <c r="I3092" s="88"/>
      <c r="J3092" s="84" t="s">
        <v>4201</v>
      </c>
    </row>
    <row r="3093" spans="9:10" x14ac:dyDescent="0.4">
      <c r="I3093" s="88"/>
      <c r="J3093" s="84" t="s">
        <v>4178</v>
      </c>
    </row>
    <row r="3094" spans="9:10" x14ac:dyDescent="0.4">
      <c r="I3094" s="88"/>
      <c r="J3094" s="84" t="s">
        <v>4165</v>
      </c>
    </row>
    <row r="3095" spans="9:10" x14ac:dyDescent="0.4">
      <c r="I3095" s="88"/>
      <c r="J3095" s="84" t="s">
        <v>4137</v>
      </c>
    </row>
    <row r="3096" spans="9:10" x14ac:dyDescent="0.4">
      <c r="I3096" s="88"/>
      <c r="J3096" s="84" t="s">
        <v>5552</v>
      </c>
    </row>
    <row r="3097" spans="9:10" x14ac:dyDescent="0.4">
      <c r="I3097" s="88"/>
      <c r="J3097" s="84" t="s">
        <v>3301</v>
      </c>
    </row>
    <row r="3098" spans="9:10" x14ac:dyDescent="0.4">
      <c r="I3098" s="88"/>
      <c r="J3098" s="84" t="s">
        <v>4163</v>
      </c>
    </row>
    <row r="3099" spans="9:10" x14ac:dyDescent="0.4">
      <c r="I3099" s="88"/>
      <c r="J3099" s="84" t="s">
        <v>4162</v>
      </c>
    </row>
    <row r="3100" spans="9:10" x14ac:dyDescent="0.4">
      <c r="I3100" s="88"/>
      <c r="J3100" s="84" t="s">
        <v>4161</v>
      </c>
    </row>
    <row r="3101" spans="9:10" x14ac:dyDescent="0.4">
      <c r="I3101" s="88"/>
      <c r="J3101" s="84" t="s">
        <v>4152</v>
      </c>
    </row>
    <row r="3102" spans="9:10" x14ac:dyDescent="0.4">
      <c r="I3102" s="88"/>
      <c r="J3102" s="84" t="s">
        <v>4169</v>
      </c>
    </row>
    <row r="3103" spans="9:10" x14ac:dyDescent="0.4">
      <c r="I3103" s="88"/>
      <c r="J3103" s="84" t="s">
        <v>3422</v>
      </c>
    </row>
    <row r="3104" spans="9:10" x14ac:dyDescent="0.4">
      <c r="I3104" s="88"/>
      <c r="J3104" s="84" t="s">
        <v>4200</v>
      </c>
    </row>
    <row r="3105" spans="9:10" x14ac:dyDescent="0.4">
      <c r="I3105" s="88"/>
      <c r="J3105" s="84" t="s">
        <v>3423</v>
      </c>
    </row>
    <row r="3106" spans="9:10" x14ac:dyDescent="0.4">
      <c r="I3106" s="88"/>
      <c r="J3106" s="84" t="s">
        <v>3424</v>
      </c>
    </row>
    <row r="3107" spans="9:10" x14ac:dyDescent="0.4">
      <c r="I3107" s="88"/>
      <c r="J3107" s="84" t="s">
        <v>4154</v>
      </c>
    </row>
    <row r="3108" spans="9:10" x14ac:dyDescent="0.4">
      <c r="I3108" s="88"/>
      <c r="J3108" s="84" t="s">
        <v>3425</v>
      </c>
    </row>
    <row r="3109" spans="9:10" x14ac:dyDescent="0.4">
      <c r="I3109" s="88"/>
      <c r="J3109" s="84" t="s">
        <v>4181</v>
      </c>
    </row>
    <row r="3110" spans="9:10" x14ac:dyDescent="0.4">
      <c r="I3110" s="88"/>
      <c r="J3110" s="84" t="s">
        <v>4188</v>
      </c>
    </row>
    <row r="3111" spans="9:10" x14ac:dyDescent="0.4">
      <c r="I3111" s="88"/>
      <c r="J3111" s="84" t="s">
        <v>4186</v>
      </c>
    </row>
    <row r="3112" spans="9:10" x14ac:dyDescent="0.4">
      <c r="I3112" s="88"/>
      <c r="J3112" s="84" t="s">
        <v>4134</v>
      </c>
    </row>
    <row r="3113" spans="9:10" x14ac:dyDescent="0.4">
      <c r="I3113" s="88"/>
      <c r="J3113" s="84" t="s">
        <v>4171</v>
      </c>
    </row>
    <row r="3114" spans="9:10" x14ac:dyDescent="0.4">
      <c r="I3114" s="88"/>
      <c r="J3114" s="84" t="s">
        <v>4151</v>
      </c>
    </row>
    <row r="3115" spans="9:10" x14ac:dyDescent="0.4">
      <c r="I3115" s="88"/>
      <c r="J3115" s="84" t="s">
        <v>4127</v>
      </c>
    </row>
    <row r="3116" spans="9:10" x14ac:dyDescent="0.4">
      <c r="I3116" s="88"/>
      <c r="J3116" s="84" t="s">
        <v>4130</v>
      </c>
    </row>
    <row r="3117" spans="9:10" x14ac:dyDescent="0.4">
      <c r="I3117" s="88"/>
      <c r="J3117" s="84" t="s">
        <v>4822</v>
      </c>
    </row>
    <row r="3118" spans="9:10" x14ac:dyDescent="0.4">
      <c r="I3118" s="88"/>
      <c r="J3118" s="84" t="s">
        <v>4826</v>
      </c>
    </row>
    <row r="3119" spans="9:10" x14ac:dyDescent="0.4">
      <c r="I3119" s="88"/>
      <c r="J3119" s="84" t="s">
        <v>4815</v>
      </c>
    </row>
    <row r="3120" spans="9:10" x14ac:dyDescent="0.4">
      <c r="I3120" s="88"/>
      <c r="J3120" s="84" t="s">
        <v>4821</v>
      </c>
    </row>
    <row r="3121" spans="9:10" x14ac:dyDescent="0.4">
      <c r="I3121" s="88"/>
      <c r="J3121" s="84" t="s">
        <v>4824</v>
      </c>
    </row>
    <row r="3122" spans="9:10" x14ac:dyDescent="0.4">
      <c r="I3122" s="88"/>
      <c r="J3122" s="84" t="s">
        <v>4817</v>
      </c>
    </row>
    <row r="3123" spans="9:10" x14ac:dyDescent="0.4">
      <c r="I3123" s="88"/>
      <c r="J3123" s="84" t="s">
        <v>4820</v>
      </c>
    </row>
    <row r="3124" spans="9:10" x14ac:dyDescent="0.4">
      <c r="I3124" s="88"/>
      <c r="J3124" s="84" t="s">
        <v>4828</v>
      </c>
    </row>
    <row r="3125" spans="9:10" x14ac:dyDescent="0.4">
      <c r="I3125" s="88"/>
      <c r="J3125" s="84" t="s">
        <v>4818</v>
      </c>
    </row>
    <row r="3126" spans="9:10" x14ac:dyDescent="0.4">
      <c r="I3126" s="88"/>
      <c r="J3126" s="84" t="s">
        <v>4830</v>
      </c>
    </row>
    <row r="3127" spans="9:10" x14ac:dyDescent="0.4">
      <c r="I3127" s="88"/>
      <c r="J3127" s="84" t="s">
        <v>4829</v>
      </c>
    </row>
    <row r="3128" spans="9:10" x14ac:dyDescent="0.4">
      <c r="I3128" s="88"/>
      <c r="J3128" s="84" t="s">
        <v>4827</v>
      </c>
    </row>
    <row r="3129" spans="9:10" x14ac:dyDescent="0.4">
      <c r="I3129" s="88"/>
      <c r="J3129" s="84" t="s">
        <v>4819</v>
      </c>
    </row>
    <row r="3130" spans="9:10" x14ac:dyDescent="0.4">
      <c r="I3130" s="88"/>
      <c r="J3130" s="84" t="s">
        <v>4823</v>
      </c>
    </row>
    <row r="3131" spans="9:10" x14ac:dyDescent="0.4">
      <c r="I3131" s="88"/>
      <c r="J3131" s="84" t="s">
        <v>4816</v>
      </c>
    </row>
    <row r="3132" spans="9:10" x14ac:dyDescent="0.4">
      <c r="I3132" s="88"/>
      <c r="J3132" s="84" t="s">
        <v>4825</v>
      </c>
    </row>
    <row r="3133" spans="9:10" x14ac:dyDescent="0.4">
      <c r="I3133" s="88"/>
      <c r="J3133" s="84" t="s">
        <v>2927</v>
      </c>
    </row>
    <row r="3134" spans="9:10" x14ac:dyDescent="0.4">
      <c r="I3134" s="88"/>
      <c r="J3134" s="84" t="s">
        <v>2941</v>
      </c>
    </row>
    <row r="3135" spans="9:10" x14ac:dyDescent="0.4">
      <c r="I3135" s="88"/>
      <c r="J3135" s="84" t="s">
        <v>2422</v>
      </c>
    </row>
    <row r="3136" spans="9:10" x14ac:dyDescent="0.4">
      <c r="I3136" s="88"/>
      <c r="J3136" s="84" t="s">
        <v>2933</v>
      </c>
    </row>
    <row r="3137" spans="9:10" x14ac:dyDescent="0.4">
      <c r="I3137" s="88"/>
      <c r="J3137" s="84" t="s">
        <v>2935</v>
      </c>
    </row>
    <row r="3138" spans="9:10" x14ac:dyDescent="0.4">
      <c r="I3138" s="88"/>
      <c r="J3138" s="84" t="s">
        <v>3308</v>
      </c>
    </row>
    <row r="3139" spans="9:10" x14ac:dyDescent="0.4">
      <c r="I3139" s="88"/>
      <c r="J3139" s="84" t="s">
        <v>3309</v>
      </c>
    </row>
    <row r="3140" spans="9:10" x14ac:dyDescent="0.4">
      <c r="I3140" s="88"/>
      <c r="J3140" s="84" t="s">
        <v>3310</v>
      </c>
    </row>
    <row r="3141" spans="9:10" x14ac:dyDescent="0.4">
      <c r="I3141" s="88"/>
      <c r="J3141" s="84" t="s">
        <v>3307</v>
      </c>
    </row>
    <row r="3142" spans="9:10" x14ac:dyDescent="0.4">
      <c r="I3142" s="88"/>
      <c r="J3142" s="84" t="s">
        <v>4831</v>
      </c>
    </row>
    <row r="3143" spans="9:10" x14ac:dyDescent="0.4">
      <c r="I3143" s="88"/>
      <c r="J3143" s="84" t="s">
        <v>2931</v>
      </c>
    </row>
    <row r="3144" spans="9:10" x14ac:dyDescent="0.4">
      <c r="I3144" s="88"/>
      <c r="J3144" s="84" t="s">
        <v>2930</v>
      </c>
    </row>
    <row r="3145" spans="9:10" x14ac:dyDescent="0.4">
      <c r="I3145" s="88"/>
      <c r="J3145" s="84" t="s">
        <v>2928</v>
      </c>
    </row>
    <row r="3146" spans="9:10" x14ac:dyDescent="0.4">
      <c r="I3146" s="88"/>
      <c r="J3146" s="84" t="s">
        <v>3302</v>
      </c>
    </row>
    <row r="3147" spans="9:10" x14ac:dyDescent="0.4">
      <c r="I3147" s="88"/>
      <c r="J3147" s="84" t="s">
        <v>2929</v>
      </c>
    </row>
    <row r="3148" spans="9:10" x14ac:dyDescent="0.4">
      <c r="I3148" s="88"/>
      <c r="J3148" s="84" t="s">
        <v>3303</v>
      </c>
    </row>
    <row r="3149" spans="9:10" x14ac:dyDescent="0.4">
      <c r="I3149" s="88"/>
      <c r="J3149" s="84" t="s">
        <v>2939</v>
      </c>
    </row>
    <row r="3150" spans="9:10" x14ac:dyDescent="0.4">
      <c r="I3150" s="88"/>
      <c r="J3150" s="84" t="s">
        <v>3573</v>
      </c>
    </row>
    <row r="3151" spans="9:10" x14ac:dyDescent="0.4">
      <c r="I3151" s="88"/>
      <c r="J3151" s="84" t="s">
        <v>5633</v>
      </c>
    </row>
    <row r="3152" spans="9:10" x14ac:dyDescent="0.4">
      <c r="I3152" s="88"/>
      <c r="J3152" s="84" t="s">
        <v>3306</v>
      </c>
    </row>
    <row r="3153" spans="9:10" x14ac:dyDescent="0.4">
      <c r="I3153" s="88"/>
      <c r="J3153" s="84" t="s">
        <v>2074</v>
      </c>
    </row>
    <row r="3154" spans="9:10" x14ac:dyDescent="0.4">
      <c r="I3154" s="88"/>
      <c r="J3154" s="84" t="s">
        <v>2076</v>
      </c>
    </row>
    <row r="3155" spans="9:10" x14ac:dyDescent="0.4">
      <c r="I3155" s="88"/>
      <c r="J3155" s="84" t="s">
        <v>2077</v>
      </c>
    </row>
    <row r="3156" spans="9:10" x14ac:dyDescent="0.4">
      <c r="I3156" s="88"/>
      <c r="J3156" s="84" t="s">
        <v>2075</v>
      </c>
    </row>
    <row r="3157" spans="9:10" x14ac:dyDescent="0.4">
      <c r="I3157" s="88"/>
      <c r="J3157" s="84" t="s">
        <v>2071</v>
      </c>
    </row>
    <row r="3158" spans="9:10" x14ac:dyDescent="0.4">
      <c r="I3158" s="88"/>
      <c r="J3158" s="84" t="s">
        <v>3484</v>
      </c>
    </row>
    <row r="3159" spans="9:10" x14ac:dyDescent="0.4">
      <c r="I3159" s="88"/>
      <c r="J3159" s="84" t="s">
        <v>3572</v>
      </c>
    </row>
    <row r="3160" spans="9:10" x14ac:dyDescent="0.4">
      <c r="I3160" s="88"/>
      <c r="J3160" s="84" t="s">
        <v>4834</v>
      </c>
    </row>
    <row r="3161" spans="9:10" x14ac:dyDescent="0.4">
      <c r="I3161" s="88"/>
      <c r="J3161" s="84" t="s">
        <v>3699</v>
      </c>
    </row>
    <row r="3162" spans="9:10" x14ac:dyDescent="0.4">
      <c r="I3162" s="88"/>
      <c r="J3162" s="84" t="s">
        <v>3305</v>
      </c>
    </row>
    <row r="3163" spans="9:10" x14ac:dyDescent="0.4">
      <c r="I3163" s="88"/>
      <c r="J3163" s="84" t="s">
        <v>2069</v>
      </c>
    </row>
    <row r="3164" spans="9:10" x14ac:dyDescent="0.4">
      <c r="I3164" s="88"/>
      <c r="J3164" s="84" t="s">
        <v>2072</v>
      </c>
    </row>
    <row r="3165" spans="9:10" x14ac:dyDescent="0.4">
      <c r="I3165" s="88"/>
      <c r="J3165" s="84" t="s">
        <v>2079</v>
      </c>
    </row>
    <row r="3166" spans="9:10" x14ac:dyDescent="0.4">
      <c r="I3166" s="88"/>
      <c r="J3166" s="84" t="s">
        <v>2073</v>
      </c>
    </row>
    <row r="3167" spans="9:10" x14ac:dyDescent="0.4">
      <c r="I3167" s="88"/>
      <c r="J3167" s="84" t="s">
        <v>2070</v>
      </c>
    </row>
    <row r="3168" spans="9:10" x14ac:dyDescent="0.4">
      <c r="I3168" s="88"/>
      <c r="J3168" s="84" t="s">
        <v>2078</v>
      </c>
    </row>
    <row r="3169" spans="9:10" x14ac:dyDescent="0.4">
      <c r="I3169" s="88"/>
      <c r="J3169" s="84" t="s">
        <v>2934</v>
      </c>
    </row>
    <row r="3170" spans="9:10" x14ac:dyDescent="0.4">
      <c r="I3170" s="88"/>
      <c r="J3170" s="84" t="s">
        <v>2936</v>
      </c>
    </row>
    <row r="3171" spans="9:10" x14ac:dyDescent="0.4">
      <c r="I3171" s="88"/>
      <c r="J3171" s="84" t="s">
        <v>4809</v>
      </c>
    </row>
    <row r="3172" spans="9:10" x14ac:dyDescent="0.4">
      <c r="I3172" s="88"/>
      <c r="J3172" s="84" t="s">
        <v>3304</v>
      </c>
    </row>
    <row r="3173" spans="9:10" x14ac:dyDescent="0.4">
      <c r="I3173" s="88"/>
      <c r="J3173" s="84" t="s">
        <v>2945</v>
      </c>
    </row>
    <row r="3174" spans="9:10" x14ac:dyDescent="0.4">
      <c r="I3174" s="88"/>
      <c r="J3174" s="84" t="s">
        <v>2932</v>
      </c>
    </row>
    <row r="3175" spans="9:10" x14ac:dyDescent="0.4">
      <c r="I3175" s="88"/>
      <c r="J3175" s="84" t="s">
        <v>2948</v>
      </c>
    </row>
    <row r="3176" spans="9:10" x14ac:dyDescent="0.4">
      <c r="I3176" s="88"/>
      <c r="J3176" s="84" t="s">
        <v>2940</v>
      </c>
    </row>
    <row r="3177" spans="9:10" x14ac:dyDescent="0.4">
      <c r="I3177" s="88"/>
      <c r="J3177" s="84" t="s">
        <v>2937</v>
      </c>
    </row>
    <row r="3178" spans="9:10" x14ac:dyDescent="0.4">
      <c r="I3178" s="88"/>
      <c r="J3178" s="84" t="s">
        <v>3902</v>
      </c>
    </row>
    <row r="3179" spans="9:10" x14ac:dyDescent="0.4">
      <c r="I3179" s="88"/>
      <c r="J3179" s="84" t="s">
        <v>3574</v>
      </c>
    </row>
    <row r="3180" spans="9:10" x14ac:dyDescent="0.4">
      <c r="I3180" s="88"/>
      <c r="J3180" s="84" t="s">
        <v>5376</v>
      </c>
    </row>
    <row r="3181" spans="9:10" x14ac:dyDescent="0.4">
      <c r="I3181" s="88"/>
      <c r="J3181" s="84" t="s">
        <v>5375</v>
      </c>
    </row>
    <row r="3182" spans="9:10" x14ac:dyDescent="0.4">
      <c r="I3182" s="88"/>
      <c r="J3182" s="84" t="s">
        <v>2947</v>
      </c>
    </row>
    <row r="3183" spans="9:10" x14ac:dyDescent="0.4">
      <c r="I3183" s="88"/>
      <c r="J3183" s="84" t="s">
        <v>3033</v>
      </c>
    </row>
    <row r="3184" spans="9:10" x14ac:dyDescent="0.4">
      <c r="I3184" s="88"/>
      <c r="J3184" s="84" t="s">
        <v>2944</v>
      </c>
    </row>
    <row r="3185" spans="9:10" x14ac:dyDescent="0.4">
      <c r="I3185" s="88"/>
      <c r="J3185" s="84" t="s">
        <v>2946</v>
      </c>
    </row>
    <row r="3186" spans="9:10" x14ac:dyDescent="0.4">
      <c r="I3186" s="88"/>
      <c r="J3186" s="84" t="s">
        <v>2938</v>
      </c>
    </row>
    <row r="3187" spans="9:10" x14ac:dyDescent="0.4">
      <c r="I3187" s="88"/>
      <c r="J3187" s="84" t="s">
        <v>2942</v>
      </c>
    </row>
    <row r="3188" spans="9:10" x14ac:dyDescent="0.4">
      <c r="I3188" s="88"/>
      <c r="J3188" s="84" t="s">
        <v>2943</v>
      </c>
    </row>
    <row r="3189" spans="9:10" x14ac:dyDescent="0.4">
      <c r="I3189" s="88"/>
      <c r="J3189" s="84" t="s">
        <v>3903</v>
      </c>
    </row>
    <row r="3190" spans="9:10" x14ac:dyDescent="0.4">
      <c r="I3190" s="88"/>
      <c r="J3190" s="84" t="s">
        <v>3901</v>
      </c>
    </row>
    <row r="3191" spans="9:10" x14ac:dyDescent="0.4">
      <c r="I3191" s="88"/>
      <c r="J3191" s="84" t="s">
        <v>3900</v>
      </c>
    </row>
    <row r="3192" spans="9:10" x14ac:dyDescent="0.4">
      <c r="I3192" s="88"/>
      <c r="J3192" s="84" t="s">
        <v>3904</v>
      </c>
    </row>
    <row r="3193" spans="9:10" x14ac:dyDescent="0.4">
      <c r="I3193" s="88"/>
      <c r="J3193" s="84" t="s">
        <v>3899</v>
      </c>
    </row>
    <row r="3194" spans="9:10" x14ac:dyDescent="0.4">
      <c r="I3194" s="88"/>
      <c r="J3194" s="84" t="s">
        <v>4836</v>
      </c>
    </row>
    <row r="3195" spans="9:10" x14ac:dyDescent="0.4">
      <c r="I3195" s="88"/>
      <c r="J3195" s="84" t="s">
        <v>4840</v>
      </c>
    </row>
    <row r="3196" spans="9:10" x14ac:dyDescent="0.4">
      <c r="I3196" s="88"/>
      <c r="J3196" s="84" t="s">
        <v>5634</v>
      </c>
    </row>
    <row r="3197" spans="9:10" x14ac:dyDescent="0.4">
      <c r="I3197" s="88"/>
      <c r="J3197" s="84" t="s">
        <v>4839</v>
      </c>
    </row>
    <row r="3198" spans="9:10" x14ac:dyDescent="0.4">
      <c r="I3198" s="88"/>
      <c r="J3198" s="84" t="s">
        <v>4837</v>
      </c>
    </row>
    <row r="3199" spans="9:10" x14ac:dyDescent="0.4">
      <c r="I3199" s="88"/>
      <c r="J3199" s="84" t="s">
        <v>5050</v>
      </c>
    </row>
    <row r="3200" spans="9:10" x14ac:dyDescent="0.4">
      <c r="I3200" s="88"/>
      <c r="J3200" s="84" t="s">
        <v>5047</v>
      </c>
    </row>
    <row r="3201" spans="9:10" x14ac:dyDescent="0.4">
      <c r="I3201" s="88"/>
      <c r="J3201" s="84" t="s">
        <v>4841</v>
      </c>
    </row>
    <row r="3202" spans="9:10" x14ac:dyDescent="0.4">
      <c r="I3202" s="88"/>
      <c r="J3202" s="84" t="s">
        <v>4832</v>
      </c>
    </row>
    <row r="3203" spans="9:10" x14ac:dyDescent="0.4">
      <c r="I3203" s="88"/>
      <c r="J3203" s="84" t="s">
        <v>4838</v>
      </c>
    </row>
    <row r="3204" spans="9:10" x14ac:dyDescent="0.4">
      <c r="I3204" s="88"/>
      <c r="J3204" s="84" t="s">
        <v>5045</v>
      </c>
    </row>
    <row r="3205" spans="9:10" x14ac:dyDescent="0.4">
      <c r="I3205" s="88"/>
      <c r="J3205" s="84" t="s">
        <v>4833</v>
      </c>
    </row>
    <row r="3206" spans="9:10" x14ac:dyDescent="0.4">
      <c r="I3206" s="88"/>
      <c r="J3206" s="84" t="s">
        <v>4835</v>
      </c>
    </row>
    <row r="3207" spans="9:10" x14ac:dyDescent="0.4">
      <c r="I3207" s="88"/>
      <c r="J3207" s="84" t="s">
        <v>5048</v>
      </c>
    </row>
    <row r="3208" spans="9:10" x14ac:dyDescent="0.4">
      <c r="I3208" s="88"/>
      <c r="J3208" s="84" t="s">
        <v>5049</v>
      </c>
    </row>
    <row r="3209" spans="9:10" x14ac:dyDescent="0.4">
      <c r="I3209" s="88"/>
      <c r="J3209" s="84" t="s">
        <v>5046</v>
      </c>
    </row>
    <row r="3210" spans="9:10" x14ac:dyDescent="0.4">
      <c r="I3210" s="88"/>
      <c r="J3210" s="84" t="s">
        <v>5044</v>
      </c>
    </row>
    <row r="3211" spans="9:10" x14ac:dyDescent="0.4">
      <c r="I3211" s="88"/>
      <c r="J3211" s="84" t="s">
        <v>4226</v>
      </c>
    </row>
    <row r="3212" spans="9:10" x14ac:dyDescent="0.4">
      <c r="I3212" s="88"/>
      <c r="J3212" s="84" t="s">
        <v>1687</v>
      </c>
    </row>
    <row r="3213" spans="9:10" x14ac:dyDescent="0.4">
      <c r="I3213" s="88"/>
      <c r="J3213" s="84" t="s">
        <v>1684</v>
      </c>
    </row>
    <row r="3214" spans="9:10" x14ac:dyDescent="0.4">
      <c r="I3214" s="88"/>
      <c r="J3214" s="84" t="s">
        <v>2428</v>
      </c>
    </row>
    <row r="3215" spans="9:10" x14ac:dyDescent="0.4">
      <c r="I3215" s="88"/>
      <c r="J3215" s="84" t="s">
        <v>2429</v>
      </c>
    </row>
    <row r="3216" spans="9:10" x14ac:dyDescent="0.4">
      <c r="I3216" s="88"/>
      <c r="J3216" s="84" t="s">
        <v>2423</v>
      </c>
    </row>
    <row r="3217" spans="9:10" x14ac:dyDescent="0.4">
      <c r="I3217" s="88"/>
      <c r="J3217" s="84" t="s">
        <v>2424</v>
      </c>
    </row>
    <row r="3218" spans="9:10" x14ac:dyDescent="0.4">
      <c r="I3218" s="88"/>
      <c r="J3218" s="84" t="s">
        <v>2425</v>
      </c>
    </row>
    <row r="3219" spans="9:10" x14ac:dyDescent="0.4">
      <c r="I3219" s="88"/>
      <c r="J3219" s="84" t="s">
        <v>2427</v>
      </c>
    </row>
    <row r="3220" spans="9:10" x14ac:dyDescent="0.4">
      <c r="I3220" s="88"/>
      <c r="J3220" s="84" t="s">
        <v>2426</v>
      </c>
    </row>
    <row r="3221" spans="9:10" x14ac:dyDescent="0.4">
      <c r="I3221" s="88"/>
      <c r="J3221" s="84" t="s">
        <v>1679</v>
      </c>
    </row>
    <row r="3222" spans="9:10" x14ac:dyDescent="0.4">
      <c r="I3222" s="88"/>
      <c r="J3222" s="84" t="s">
        <v>3703</v>
      </c>
    </row>
    <row r="3223" spans="9:10" x14ac:dyDescent="0.4">
      <c r="I3223" s="88"/>
      <c r="J3223" s="84" t="s">
        <v>3825</v>
      </c>
    </row>
    <row r="3224" spans="9:10" x14ac:dyDescent="0.4">
      <c r="I3224" s="88"/>
      <c r="J3224" s="84" t="s">
        <v>3700</v>
      </c>
    </row>
    <row r="3225" spans="9:10" x14ac:dyDescent="0.4">
      <c r="I3225" s="88"/>
      <c r="J3225" s="84" t="s">
        <v>3702</v>
      </c>
    </row>
    <row r="3226" spans="9:10" x14ac:dyDescent="0.4">
      <c r="I3226" s="88"/>
      <c r="J3226" s="84" t="s">
        <v>3814</v>
      </c>
    </row>
    <row r="3227" spans="9:10" x14ac:dyDescent="0.4">
      <c r="I3227" s="88"/>
      <c r="J3227" s="84" t="s">
        <v>3822</v>
      </c>
    </row>
    <row r="3228" spans="9:10" x14ac:dyDescent="0.4">
      <c r="I3228" s="88"/>
      <c r="J3228" s="84" t="s">
        <v>3701</v>
      </c>
    </row>
    <row r="3229" spans="9:10" x14ac:dyDescent="0.4">
      <c r="I3229" s="88"/>
      <c r="J3229" s="84" t="s">
        <v>4227</v>
      </c>
    </row>
    <row r="3230" spans="9:10" x14ac:dyDescent="0.4">
      <c r="I3230" s="88"/>
      <c r="J3230" s="84" t="s">
        <v>3815</v>
      </c>
    </row>
    <row r="3231" spans="9:10" x14ac:dyDescent="0.4">
      <c r="I3231" s="88"/>
      <c r="J3231" s="84" t="s">
        <v>3821</v>
      </c>
    </row>
    <row r="3232" spans="9:10" x14ac:dyDescent="0.4">
      <c r="I3232" s="88"/>
      <c r="J3232" s="84" t="s">
        <v>2949</v>
      </c>
    </row>
    <row r="3233" spans="9:10" x14ac:dyDescent="0.4">
      <c r="I3233" s="88"/>
      <c r="J3233" s="84" t="s">
        <v>2950</v>
      </c>
    </row>
    <row r="3234" spans="9:10" x14ac:dyDescent="0.4">
      <c r="I3234" s="88"/>
      <c r="J3234" s="84" t="s">
        <v>4385</v>
      </c>
    </row>
    <row r="3235" spans="9:10" x14ac:dyDescent="0.4">
      <c r="I3235" s="88"/>
      <c r="J3235" s="84" t="s">
        <v>3929</v>
      </c>
    </row>
    <row r="3236" spans="9:10" x14ac:dyDescent="0.4">
      <c r="I3236" s="88"/>
      <c r="J3236" s="84" t="s">
        <v>4880</v>
      </c>
    </row>
    <row r="3237" spans="9:10" x14ac:dyDescent="0.4">
      <c r="I3237" s="88"/>
      <c r="J3237" s="84" t="s">
        <v>4228</v>
      </c>
    </row>
    <row r="3238" spans="9:10" x14ac:dyDescent="0.4">
      <c r="I3238" s="88"/>
      <c r="J3238" s="84" t="s">
        <v>4911</v>
      </c>
    </row>
    <row r="3239" spans="9:10" x14ac:dyDescent="0.4">
      <c r="I3239" s="88"/>
      <c r="J3239" s="84" t="s">
        <v>1678</v>
      </c>
    </row>
    <row r="3240" spans="9:10" x14ac:dyDescent="0.4">
      <c r="I3240" s="88"/>
      <c r="J3240" s="84" t="s">
        <v>3818</v>
      </c>
    </row>
    <row r="3241" spans="9:10" x14ac:dyDescent="0.4">
      <c r="I3241" s="88"/>
      <c r="J3241" s="84" t="s">
        <v>3819</v>
      </c>
    </row>
    <row r="3242" spans="9:10" x14ac:dyDescent="0.4">
      <c r="I3242" s="88"/>
      <c r="J3242" s="84" t="s">
        <v>3828</v>
      </c>
    </row>
    <row r="3243" spans="9:10" x14ac:dyDescent="0.4">
      <c r="I3243" s="88"/>
      <c r="J3243" s="84" t="s">
        <v>3812</v>
      </c>
    </row>
    <row r="3244" spans="9:10" x14ac:dyDescent="0.4">
      <c r="I3244" s="88"/>
      <c r="J3244" s="84" t="s">
        <v>3820</v>
      </c>
    </row>
    <row r="3245" spans="9:10" x14ac:dyDescent="0.4">
      <c r="I3245" s="88"/>
      <c r="J3245" s="84" t="s">
        <v>4230</v>
      </c>
    </row>
    <row r="3246" spans="9:10" x14ac:dyDescent="0.4">
      <c r="I3246" s="88"/>
      <c r="J3246" s="84" t="s">
        <v>4229</v>
      </c>
    </row>
    <row r="3247" spans="9:10" x14ac:dyDescent="0.4">
      <c r="I3247" s="88"/>
      <c r="J3247" s="84" t="s">
        <v>5051</v>
      </c>
    </row>
    <row r="3248" spans="9:10" x14ac:dyDescent="0.4">
      <c r="I3248" s="88"/>
      <c r="J3248" s="84" t="s">
        <v>3817</v>
      </c>
    </row>
    <row r="3249" spans="9:10" x14ac:dyDescent="0.4">
      <c r="I3249" s="88"/>
      <c r="J3249" s="84" t="s">
        <v>3824</v>
      </c>
    </row>
    <row r="3250" spans="9:10" x14ac:dyDescent="0.4">
      <c r="I3250" s="88"/>
      <c r="J3250" s="84" t="s">
        <v>3811</v>
      </c>
    </row>
    <row r="3251" spans="9:10" x14ac:dyDescent="0.4">
      <c r="I3251" s="88"/>
      <c r="J3251" s="84" t="s">
        <v>3823</v>
      </c>
    </row>
    <row r="3252" spans="9:10" x14ac:dyDescent="0.4">
      <c r="I3252" s="88"/>
      <c r="J3252" s="84" t="s">
        <v>3827</v>
      </c>
    </row>
    <row r="3253" spans="9:10" x14ac:dyDescent="0.4">
      <c r="I3253" s="88"/>
      <c r="J3253" s="84" t="s">
        <v>3816</v>
      </c>
    </row>
    <row r="3254" spans="9:10" x14ac:dyDescent="0.4">
      <c r="I3254" s="88"/>
      <c r="J3254" s="84" t="s">
        <v>3829</v>
      </c>
    </row>
    <row r="3255" spans="9:10" x14ac:dyDescent="0.4">
      <c r="I3255" s="88"/>
      <c r="J3255" s="84" t="s">
        <v>3813</v>
      </c>
    </row>
    <row r="3256" spans="9:10" x14ac:dyDescent="0.4">
      <c r="I3256" s="88"/>
      <c r="J3256" s="84" t="s">
        <v>3826</v>
      </c>
    </row>
    <row r="3257" spans="9:10" x14ac:dyDescent="0.4">
      <c r="I3257" s="88"/>
      <c r="J3257" s="84" t="s">
        <v>1677</v>
      </c>
    </row>
    <row r="3258" spans="9:10" x14ac:dyDescent="0.4">
      <c r="I3258" s="88"/>
      <c r="J3258" s="84" t="s">
        <v>4878</v>
      </c>
    </row>
    <row r="3259" spans="9:10" x14ac:dyDescent="0.4">
      <c r="I3259" s="88"/>
      <c r="J3259" s="84" t="s">
        <v>4388</v>
      </c>
    </row>
    <row r="3260" spans="9:10" x14ac:dyDescent="0.4">
      <c r="I3260" s="88"/>
      <c r="J3260" s="84" t="s">
        <v>4386</v>
      </c>
    </row>
    <row r="3261" spans="9:10" x14ac:dyDescent="0.4">
      <c r="I3261" s="88"/>
      <c r="J3261" s="84" t="s">
        <v>4881</v>
      </c>
    </row>
    <row r="3262" spans="9:10" x14ac:dyDescent="0.4">
      <c r="I3262" s="88"/>
      <c r="J3262" s="84" t="s">
        <v>4882</v>
      </c>
    </row>
    <row r="3263" spans="9:10" x14ac:dyDescent="0.4">
      <c r="I3263" s="88"/>
      <c r="J3263" s="84" t="s">
        <v>4883</v>
      </c>
    </row>
    <row r="3264" spans="9:10" x14ac:dyDescent="0.4">
      <c r="I3264" s="88"/>
      <c r="J3264" s="84" t="s">
        <v>1682</v>
      </c>
    </row>
    <row r="3265" spans="9:10" x14ac:dyDescent="0.4">
      <c r="I3265" s="88"/>
      <c r="J3265" s="84" t="s">
        <v>1689</v>
      </c>
    </row>
    <row r="3266" spans="9:10" x14ac:dyDescent="0.4">
      <c r="I3266" s="88"/>
      <c r="J3266" s="84" t="s">
        <v>1688</v>
      </c>
    </row>
    <row r="3267" spans="9:10" x14ac:dyDescent="0.4">
      <c r="I3267" s="88"/>
      <c r="J3267" s="84" t="s">
        <v>4389</v>
      </c>
    </row>
    <row r="3268" spans="9:10" x14ac:dyDescent="0.4">
      <c r="I3268" s="88"/>
      <c r="J3268" s="84" t="s">
        <v>4384</v>
      </c>
    </row>
    <row r="3269" spans="9:10" x14ac:dyDescent="0.4">
      <c r="I3269" s="88"/>
      <c r="J3269" s="84" t="s">
        <v>4946</v>
      </c>
    </row>
    <row r="3270" spans="9:10" x14ac:dyDescent="0.4">
      <c r="I3270" s="88"/>
      <c r="J3270" s="84" t="s">
        <v>4945</v>
      </c>
    </row>
    <row r="3271" spans="9:10" x14ac:dyDescent="0.4">
      <c r="I3271" s="88"/>
      <c r="J3271" s="84" t="s">
        <v>1686</v>
      </c>
    </row>
    <row r="3272" spans="9:10" x14ac:dyDescent="0.4">
      <c r="I3272" s="88"/>
      <c r="J3272" s="84" t="s">
        <v>1683</v>
      </c>
    </row>
    <row r="3273" spans="9:10" x14ac:dyDescent="0.4">
      <c r="I3273" s="88"/>
      <c r="J3273" s="84" t="s">
        <v>1680</v>
      </c>
    </row>
    <row r="3274" spans="9:10" x14ac:dyDescent="0.4">
      <c r="I3274" s="88"/>
      <c r="J3274" s="84" t="s">
        <v>4745</v>
      </c>
    </row>
    <row r="3275" spans="9:10" x14ac:dyDescent="0.4">
      <c r="I3275" s="88"/>
      <c r="J3275" s="84" t="s">
        <v>4387</v>
      </c>
    </row>
    <row r="3276" spans="9:10" x14ac:dyDescent="0.4">
      <c r="I3276" s="88"/>
      <c r="J3276" s="84" t="s">
        <v>4879</v>
      </c>
    </row>
    <row r="3277" spans="9:10" x14ac:dyDescent="0.4">
      <c r="I3277" s="88"/>
      <c r="J3277" s="84" t="s">
        <v>5290</v>
      </c>
    </row>
    <row r="3278" spans="9:10" x14ac:dyDescent="0.4">
      <c r="I3278" s="88"/>
      <c r="J3278" s="84" t="s">
        <v>1685</v>
      </c>
    </row>
    <row r="3279" spans="9:10" x14ac:dyDescent="0.4">
      <c r="I3279" s="88"/>
      <c r="J3279" s="84" t="s">
        <v>1681</v>
      </c>
    </row>
    <row r="3280" spans="9:10" x14ac:dyDescent="0.4">
      <c r="I3280" s="88"/>
      <c r="J3280" s="84" t="s">
        <v>5060</v>
      </c>
    </row>
    <row r="3281" spans="9:10" x14ac:dyDescent="0.4">
      <c r="I3281" s="88"/>
      <c r="J3281" s="84" t="s">
        <v>5059</v>
      </c>
    </row>
    <row r="3282" spans="9:10" x14ac:dyDescent="0.4">
      <c r="I3282" s="88"/>
      <c r="J3282" s="84" t="s">
        <v>5058</v>
      </c>
    </row>
    <row r="3283" spans="9:10" x14ac:dyDescent="0.4">
      <c r="I3283" s="88"/>
      <c r="J3283" s="84" t="s">
        <v>2080</v>
      </c>
    </row>
    <row r="3284" spans="9:10" x14ac:dyDescent="0.4">
      <c r="I3284" s="88"/>
      <c r="J3284" s="84" t="s">
        <v>2951</v>
      </c>
    </row>
    <row r="3285" spans="9:10" x14ac:dyDescent="0.4">
      <c r="I3285" s="88"/>
      <c r="J3285" s="84" t="s">
        <v>1690</v>
      </c>
    </row>
    <row r="3286" spans="9:10" x14ac:dyDescent="0.4">
      <c r="I3286" s="88"/>
      <c r="J3286" s="84" t="s">
        <v>1691</v>
      </c>
    </row>
    <row r="3287" spans="9:10" x14ac:dyDescent="0.4">
      <c r="I3287" s="88"/>
      <c r="J3287" s="84" t="s">
        <v>2082</v>
      </c>
    </row>
    <row r="3288" spans="9:10" x14ac:dyDescent="0.4">
      <c r="I3288" s="88"/>
      <c r="J3288" s="84" t="s">
        <v>2081</v>
      </c>
    </row>
    <row r="3289" spans="9:10" x14ac:dyDescent="0.4">
      <c r="I3289" s="88"/>
      <c r="J3289" s="84" t="s">
        <v>2474</v>
      </c>
    </row>
    <row r="3290" spans="9:10" x14ac:dyDescent="0.4">
      <c r="I3290" s="88"/>
      <c r="J3290" s="84" t="s">
        <v>2432</v>
      </c>
    </row>
    <row r="3291" spans="9:10" x14ac:dyDescent="0.4">
      <c r="I3291" s="88"/>
      <c r="J3291" s="84" t="s">
        <v>2449</v>
      </c>
    </row>
    <row r="3292" spans="9:10" x14ac:dyDescent="0.4">
      <c r="I3292" s="88"/>
      <c r="J3292" s="84" t="s">
        <v>5082</v>
      </c>
    </row>
    <row r="3293" spans="9:10" x14ac:dyDescent="0.4">
      <c r="I3293" s="88"/>
      <c r="J3293" s="84" t="s">
        <v>2527</v>
      </c>
    </row>
    <row r="3294" spans="9:10" x14ac:dyDescent="0.4">
      <c r="I3294" s="88"/>
      <c r="J3294" s="84" t="s">
        <v>2514</v>
      </c>
    </row>
    <row r="3295" spans="9:10" x14ac:dyDescent="0.4">
      <c r="I3295" s="88"/>
      <c r="J3295" s="84" t="s">
        <v>2437</v>
      </c>
    </row>
    <row r="3296" spans="9:10" x14ac:dyDescent="0.4">
      <c r="I3296" s="88"/>
      <c r="J3296" s="84" t="s">
        <v>2503</v>
      </c>
    </row>
    <row r="3297" spans="9:10" x14ac:dyDescent="0.4">
      <c r="I3297" s="88"/>
      <c r="J3297" s="84" t="s">
        <v>2430</v>
      </c>
    </row>
    <row r="3298" spans="9:10" x14ac:dyDescent="0.4">
      <c r="I3298" s="88"/>
      <c r="J3298" s="84" t="s">
        <v>2512</v>
      </c>
    </row>
    <row r="3299" spans="9:10" x14ac:dyDescent="0.4">
      <c r="I3299" s="88"/>
      <c r="J3299" s="84" t="s">
        <v>2472</v>
      </c>
    </row>
    <row r="3300" spans="9:10" x14ac:dyDescent="0.4">
      <c r="I3300" s="88"/>
      <c r="J3300" s="84" t="s">
        <v>4390</v>
      </c>
    </row>
    <row r="3301" spans="9:10" x14ac:dyDescent="0.4">
      <c r="I3301" s="88"/>
      <c r="J3301" s="84" t="s">
        <v>2446</v>
      </c>
    </row>
    <row r="3302" spans="9:10" x14ac:dyDescent="0.4">
      <c r="I3302" s="88"/>
      <c r="J3302" s="84" t="s">
        <v>2438</v>
      </c>
    </row>
    <row r="3303" spans="9:10" x14ac:dyDescent="0.4">
      <c r="I3303" s="88"/>
      <c r="J3303" s="84" t="s">
        <v>2473</v>
      </c>
    </row>
    <row r="3304" spans="9:10" x14ac:dyDescent="0.4">
      <c r="I3304" s="88"/>
      <c r="J3304" s="84" t="s">
        <v>2535</v>
      </c>
    </row>
    <row r="3305" spans="9:10" x14ac:dyDescent="0.4">
      <c r="I3305" s="88"/>
      <c r="J3305" s="84" t="s">
        <v>2476</v>
      </c>
    </row>
    <row r="3306" spans="9:10" x14ac:dyDescent="0.4">
      <c r="I3306" s="88"/>
      <c r="J3306" s="84" t="s">
        <v>2458</v>
      </c>
    </row>
    <row r="3307" spans="9:10" x14ac:dyDescent="0.4">
      <c r="I3307" s="88"/>
      <c r="J3307" s="84" t="s">
        <v>2534</v>
      </c>
    </row>
    <row r="3308" spans="9:10" x14ac:dyDescent="0.4">
      <c r="I3308" s="88"/>
      <c r="J3308" s="84" t="s">
        <v>2483</v>
      </c>
    </row>
    <row r="3309" spans="9:10" x14ac:dyDescent="0.4">
      <c r="I3309" s="88"/>
      <c r="J3309" s="84" t="s">
        <v>2464</v>
      </c>
    </row>
    <row r="3310" spans="9:10" x14ac:dyDescent="0.4">
      <c r="I3310" s="88"/>
      <c r="J3310" s="84" t="s">
        <v>2526</v>
      </c>
    </row>
    <row r="3311" spans="9:10" x14ac:dyDescent="0.4">
      <c r="I3311" s="88"/>
      <c r="J3311" s="84" t="s">
        <v>2528</v>
      </c>
    </row>
    <row r="3312" spans="9:10" x14ac:dyDescent="0.4">
      <c r="I3312" s="88"/>
      <c r="J3312" s="84" t="s">
        <v>2477</v>
      </c>
    </row>
    <row r="3313" spans="9:10" x14ac:dyDescent="0.4">
      <c r="I3313" s="88"/>
      <c r="J3313" s="84" t="s">
        <v>2542</v>
      </c>
    </row>
    <row r="3314" spans="9:10" x14ac:dyDescent="0.4">
      <c r="I3314" s="88"/>
      <c r="J3314" s="84" t="s">
        <v>3034</v>
      </c>
    </row>
    <row r="3315" spans="9:10" x14ac:dyDescent="0.4">
      <c r="I3315" s="88"/>
      <c r="J3315" s="84" t="s">
        <v>3035</v>
      </c>
    </row>
    <row r="3316" spans="9:10" x14ac:dyDescent="0.4">
      <c r="I3316" s="88"/>
      <c r="J3316" s="84" t="s">
        <v>3426</v>
      </c>
    </row>
    <row r="3317" spans="9:10" x14ac:dyDescent="0.4">
      <c r="I3317" s="88"/>
      <c r="J3317" s="84" t="s">
        <v>3704</v>
      </c>
    </row>
    <row r="3318" spans="9:10" x14ac:dyDescent="0.4">
      <c r="I3318" s="88"/>
      <c r="J3318" s="84" t="s">
        <v>2550</v>
      </c>
    </row>
    <row r="3319" spans="9:10" x14ac:dyDescent="0.4">
      <c r="I3319" s="88"/>
      <c r="J3319" s="84" t="s">
        <v>2491</v>
      </c>
    </row>
    <row r="3320" spans="9:10" x14ac:dyDescent="0.4">
      <c r="I3320" s="88"/>
      <c r="J3320" s="84" t="s">
        <v>2519</v>
      </c>
    </row>
    <row r="3321" spans="9:10" x14ac:dyDescent="0.4">
      <c r="I3321" s="88"/>
      <c r="J3321" s="84" t="s">
        <v>2478</v>
      </c>
    </row>
    <row r="3322" spans="9:10" x14ac:dyDescent="0.4">
      <c r="I3322" s="88"/>
      <c r="J3322" s="84" t="s">
        <v>2492</v>
      </c>
    </row>
    <row r="3323" spans="9:10" x14ac:dyDescent="0.4">
      <c r="I3323" s="88"/>
      <c r="J3323" s="84" t="s">
        <v>2499</v>
      </c>
    </row>
    <row r="3324" spans="9:10" x14ac:dyDescent="0.4">
      <c r="I3324" s="88"/>
      <c r="J3324" s="84" t="s">
        <v>2451</v>
      </c>
    </row>
    <row r="3325" spans="9:10" x14ac:dyDescent="0.4">
      <c r="I3325" s="88"/>
      <c r="J3325" s="84" t="s">
        <v>2486</v>
      </c>
    </row>
    <row r="3326" spans="9:10" x14ac:dyDescent="0.4">
      <c r="I3326" s="88"/>
      <c r="J3326" s="84" t="s">
        <v>5022</v>
      </c>
    </row>
    <row r="3327" spans="9:10" x14ac:dyDescent="0.4">
      <c r="I3327" s="88"/>
      <c r="J3327" s="84" t="s">
        <v>2505</v>
      </c>
    </row>
    <row r="3328" spans="9:10" x14ac:dyDescent="0.4">
      <c r="I3328" s="88"/>
      <c r="J3328" s="84" t="s">
        <v>2439</v>
      </c>
    </row>
    <row r="3329" spans="9:10" x14ac:dyDescent="0.4">
      <c r="I3329" s="88"/>
      <c r="J3329" s="84" t="s">
        <v>2468</v>
      </c>
    </row>
    <row r="3330" spans="9:10" x14ac:dyDescent="0.4">
      <c r="I3330" s="88"/>
      <c r="J3330" s="84" t="s">
        <v>2517</v>
      </c>
    </row>
    <row r="3331" spans="9:10" x14ac:dyDescent="0.4">
      <c r="I3331" s="88"/>
      <c r="J3331" s="84" t="s">
        <v>2545</v>
      </c>
    </row>
    <row r="3332" spans="9:10" x14ac:dyDescent="0.4">
      <c r="I3332" s="88"/>
      <c r="J3332" s="84" t="s">
        <v>3575</v>
      </c>
    </row>
    <row r="3333" spans="9:10" x14ac:dyDescent="0.4">
      <c r="I3333" s="88"/>
      <c r="J3333" s="84" t="s">
        <v>3427</v>
      </c>
    </row>
    <row r="3334" spans="9:10" x14ac:dyDescent="0.4">
      <c r="I3334" s="88"/>
      <c r="J3334" s="84" t="s">
        <v>5696</v>
      </c>
    </row>
    <row r="3335" spans="9:10" x14ac:dyDescent="0.4">
      <c r="I3335" s="88"/>
      <c r="J3335" s="84" t="s">
        <v>2502</v>
      </c>
    </row>
    <row r="3336" spans="9:10" x14ac:dyDescent="0.4">
      <c r="I3336" s="88"/>
      <c r="J3336" s="84" t="s">
        <v>2475</v>
      </c>
    </row>
    <row r="3337" spans="9:10" x14ac:dyDescent="0.4">
      <c r="I3337" s="88"/>
      <c r="J3337" s="84" t="s">
        <v>2506</v>
      </c>
    </row>
    <row r="3338" spans="9:10" x14ac:dyDescent="0.4">
      <c r="I3338" s="88"/>
      <c r="J3338" s="84" t="s">
        <v>2511</v>
      </c>
    </row>
    <row r="3339" spans="9:10" x14ac:dyDescent="0.4">
      <c r="I3339" s="88"/>
      <c r="J3339" s="84" t="s">
        <v>2431</v>
      </c>
    </row>
    <row r="3340" spans="9:10" x14ac:dyDescent="0.4">
      <c r="I3340" s="88"/>
      <c r="J3340" s="84" t="s">
        <v>3930</v>
      </c>
    </row>
    <row r="3341" spans="9:10" x14ac:dyDescent="0.4">
      <c r="I3341" s="88"/>
      <c r="J3341" s="84" t="s">
        <v>3931</v>
      </c>
    </row>
    <row r="3342" spans="9:10" x14ac:dyDescent="0.4">
      <c r="I3342" s="88"/>
      <c r="J3342" s="84" t="s">
        <v>3933</v>
      </c>
    </row>
    <row r="3343" spans="9:10" x14ac:dyDescent="0.4">
      <c r="I3343" s="88"/>
      <c r="J3343" s="84" t="s">
        <v>3932</v>
      </c>
    </row>
    <row r="3344" spans="9:10" x14ac:dyDescent="0.4">
      <c r="I3344" s="88"/>
      <c r="J3344" s="84" t="s">
        <v>2523</v>
      </c>
    </row>
    <row r="3345" spans="9:10" x14ac:dyDescent="0.4">
      <c r="I3345" s="88"/>
      <c r="J3345" s="84" t="s">
        <v>2536</v>
      </c>
    </row>
    <row r="3346" spans="9:10" x14ac:dyDescent="0.4">
      <c r="I3346" s="88"/>
      <c r="J3346" s="84" t="s">
        <v>2547</v>
      </c>
    </row>
    <row r="3347" spans="9:10" x14ac:dyDescent="0.4">
      <c r="I3347" s="88"/>
      <c r="J3347" s="84" t="s">
        <v>2524</v>
      </c>
    </row>
    <row r="3348" spans="9:10" x14ac:dyDescent="0.4">
      <c r="I3348" s="88"/>
      <c r="J3348" s="84" t="s">
        <v>2469</v>
      </c>
    </row>
    <row r="3349" spans="9:10" x14ac:dyDescent="0.4">
      <c r="I3349" s="88"/>
      <c r="J3349" s="84" t="s">
        <v>2544</v>
      </c>
    </row>
    <row r="3350" spans="9:10" x14ac:dyDescent="0.4">
      <c r="I3350" s="88"/>
      <c r="J3350" s="84" t="s">
        <v>2441</v>
      </c>
    </row>
    <row r="3351" spans="9:10" x14ac:dyDescent="0.4">
      <c r="I3351" s="88"/>
      <c r="J3351" s="84" t="s">
        <v>2484</v>
      </c>
    </row>
    <row r="3352" spans="9:10" x14ac:dyDescent="0.4">
      <c r="I3352" s="88"/>
      <c r="J3352" s="84" t="s">
        <v>2435</v>
      </c>
    </row>
    <row r="3353" spans="9:10" x14ac:dyDescent="0.4">
      <c r="I3353" s="88"/>
      <c r="J3353" s="84" t="s">
        <v>2488</v>
      </c>
    </row>
    <row r="3354" spans="9:10" x14ac:dyDescent="0.4">
      <c r="I3354" s="88"/>
      <c r="J3354" s="84" t="s">
        <v>2454</v>
      </c>
    </row>
    <row r="3355" spans="9:10" x14ac:dyDescent="0.4">
      <c r="I3355" s="88"/>
      <c r="J3355" s="84" t="s">
        <v>2436</v>
      </c>
    </row>
    <row r="3356" spans="9:10" x14ac:dyDescent="0.4">
      <c r="I3356" s="88"/>
      <c r="J3356" s="84" t="s">
        <v>2497</v>
      </c>
    </row>
    <row r="3357" spans="9:10" x14ac:dyDescent="0.4">
      <c r="I3357" s="88"/>
      <c r="J3357" s="84" t="s">
        <v>2457</v>
      </c>
    </row>
    <row r="3358" spans="9:10" x14ac:dyDescent="0.4">
      <c r="I3358" s="88"/>
      <c r="J3358" s="84" t="s">
        <v>2480</v>
      </c>
    </row>
    <row r="3359" spans="9:10" x14ac:dyDescent="0.4">
      <c r="I3359" s="88"/>
      <c r="J3359" s="84" t="s">
        <v>2460</v>
      </c>
    </row>
    <row r="3360" spans="9:10" x14ac:dyDescent="0.4">
      <c r="I3360" s="88"/>
      <c r="J3360" s="84" t="s">
        <v>2500</v>
      </c>
    </row>
    <row r="3361" spans="9:10" x14ac:dyDescent="0.4">
      <c r="I3361" s="88"/>
      <c r="J3361" s="84" t="s">
        <v>3311</v>
      </c>
    </row>
    <row r="3362" spans="9:10" x14ac:dyDescent="0.4">
      <c r="I3362" s="88"/>
      <c r="J3362" s="84" t="s">
        <v>2521</v>
      </c>
    </row>
    <row r="3363" spans="9:10" x14ac:dyDescent="0.4">
      <c r="I3363" s="88"/>
      <c r="J3363" s="84" t="s">
        <v>2530</v>
      </c>
    </row>
    <row r="3364" spans="9:10" x14ac:dyDescent="0.4">
      <c r="I3364" s="88"/>
      <c r="J3364" s="84" t="s">
        <v>2531</v>
      </c>
    </row>
    <row r="3365" spans="9:10" x14ac:dyDescent="0.4">
      <c r="I3365" s="88"/>
      <c r="J3365" s="84" t="s">
        <v>2496</v>
      </c>
    </row>
    <row r="3366" spans="9:10" x14ac:dyDescent="0.4">
      <c r="I3366" s="88"/>
      <c r="J3366" s="84" t="s">
        <v>2471</v>
      </c>
    </row>
    <row r="3367" spans="9:10" x14ac:dyDescent="0.4">
      <c r="I3367" s="88"/>
      <c r="J3367" s="84" t="s">
        <v>2448</v>
      </c>
    </row>
    <row r="3368" spans="9:10" x14ac:dyDescent="0.4">
      <c r="I3368" s="88"/>
      <c r="J3368" s="84" t="s">
        <v>2467</v>
      </c>
    </row>
    <row r="3369" spans="9:10" x14ac:dyDescent="0.4">
      <c r="I3369" s="88"/>
      <c r="J3369" s="84" t="s">
        <v>2495</v>
      </c>
    </row>
    <row r="3370" spans="9:10" x14ac:dyDescent="0.4">
      <c r="I3370" s="88"/>
      <c r="J3370" s="84" t="s">
        <v>5238</v>
      </c>
    </row>
    <row r="3371" spans="9:10" x14ac:dyDescent="0.4">
      <c r="I3371" s="88"/>
      <c r="J3371" s="84" t="s">
        <v>5553</v>
      </c>
    </row>
    <row r="3372" spans="9:10" x14ac:dyDescent="0.4">
      <c r="I3372" s="88"/>
      <c r="J3372" s="84" t="s">
        <v>2462</v>
      </c>
    </row>
    <row r="3373" spans="9:10" x14ac:dyDescent="0.4">
      <c r="I3373" s="88"/>
      <c r="J3373" s="84" t="s">
        <v>1693</v>
      </c>
    </row>
    <row r="3374" spans="9:10" x14ac:dyDescent="0.4">
      <c r="I3374" s="88"/>
      <c r="J3374" s="84" t="s">
        <v>1694</v>
      </c>
    </row>
    <row r="3375" spans="9:10" x14ac:dyDescent="0.4">
      <c r="I3375" s="88"/>
      <c r="J3375" s="84" t="s">
        <v>2518</v>
      </c>
    </row>
    <row r="3376" spans="9:10" x14ac:dyDescent="0.4">
      <c r="I3376" s="88"/>
      <c r="J3376" s="84" t="s">
        <v>2540</v>
      </c>
    </row>
    <row r="3377" spans="9:10" x14ac:dyDescent="0.4">
      <c r="I3377" s="88"/>
      <c r="J3377" s="84" t="s">
        <v>2539</v>
      </c>
    </row>
    <row r="3378" spans="9:10" x14ac:dyDescent="0.4">
      <c r="I3378" s="88"/>
      <c r="J3378" s="84" t="s">
        <v>2498</v>
      </c>
    </row>
    <row r="3379" spans="9:10" x14ac:dyDescent="0.4">
      <c r="I3379" s="88"/>
      <c r="J3379" s="84" t="s">
        <v>2487</v>
      </c>
    </row>
    <row r="3380" spans="9:10" x14ac:dyDescent="0.4">
      <c r="I3380" s="88"/>
      <c r="J3380" s="84" t="s">
        <v>2450</v>
      </c>
    </row>
    <row r="3381" spans="9:10" x14ac:dyDescent="0.4">
      <c r="I3381" s="88"/>
      <c r="J3381" s="84" t="s">
        <v>1692</v>
      </c>
    </row>
    <row r="3382" spans="9:10" x14ac:dyDescent="0.4">
      <c r="I3382" s="88"/>
      <c r="J3382" s="84" t="s">
        <v>1695</v>
      </c>
    </row>
    <row r="3383" spans="9:10" x14ac:dyDescent="0.4">
      <c r="I3383" s="88"/>
      <c r="J3383" s="84" t="s">
        <v>1696</v>
      </c>
    </row>
    <row r="3384" spans="9:10" x14ac:dyDescent="0.4">
      <c r="I3384" s="88"/>
      <c r="J3384" s="84" t="s">
        <v>2470</v>
      </c>
    </row>
    <row r="3385" spans="9:10" x14ac:dyDescent="0.4">
      <c r="I3385" s="88"/>
      <c r="J3385" s="84" t="s">
        <v>2444</v>
      </c>
    </row>
    <row r="3386" spans="9:10" x14ac:dyDescent="0.4">
      <c r="I3386" s="88"/>
      <c r="J3386" s="84" t="s">
        <v>2083</v>
      </c>
    </row>
    <row r="3387" spans="9:10" x14ac:dyDescent="0.4">
      <c r="I3387" s="88"/>
      <c r="J3387" s="84" t="s">
        <v>2485</v>
      </c>
    </row>
    <row r="3388" spans="9:10" x14ac:dyDescent="0.4">
      <c r="I3388" s="88"/>
      <c r="J3388" s="84" t="s">
        <v>3830</v>
      </c>
    </row>
    <row r="3389" spans="9:10" x14ac:dyDescent="0.4">
      <c r="I3389" s="88"/>
      <c r="J3389" s="84" t="s">
        <v>3831</v>
      </c>
    </row>
    <row r="3390" spans="9:10" x14ac:dyDescent="0.4">
      <c r="I3390" s="88"/>
      <c r="J3390" s="84" t="s">
        <v>2493</v>
      </c>
    </row>
    <row r="3391" spans="9:10" x14ac:dyDescent="0.4">
      <c r="I3391" s="88"/>
      <c r="J3391" s="84" t="s">
        <v>1697</v>
      </c>
    </row>
    <row r="3392" spans="9:10" x14ac:dyDescent="0.4">
      <c r="I3392" s="88"/>
      <c r="J3392" s="84" t="s">
        <v>2434</v>
      </c>
    </row>
    <row r="3393" spans="9:10" x14ac:dyDescent="0.4">
      <c r="I3393" s="88"/>
      <c r="J3393" s="84" t="s">
        <v>2433</v>
      </c>
    </row>
    <row r="3394" spans="9:10" x14ac:dyDescent="0.4">
      <c r="I3394" s="88"/>
      <c r="J3394" s="84" t="s">
        <v>2455</v>
      </c>
    </row>
    <row r="3395" spans="9:10" x14ac:dyDescent="0.4">
      <c r="I3395" s="88"/>
      <c r="J3395" s="84" t="s">
        <v>2447</v>
      </c>
    </row>
    <row r="3396" spans="9:10" x14ac:dyDescent="0.4">
      <c r="I3396" s="88"/>
      <c r="J3396" s="84" t="s">
        <v>2465</v>
      </c>
    </row>
    <row r="3397" spans="9:10" x14ac:dyDescent="0.4">
      <c r="I3397" s="88"/>
      <c r="J3397" s="84" t="s">
        <v>2541</v>
      </c>
    </row>
    <row r="3398" spans="9:10" x14ac:dyDescent="0.4">
      <c r="I3398" s="88"/>
      <c r="J3398" s="84" t="s">
        <v>2494</v>
      </c>
    </row>
    <row r="3399" spans="9:10" x14ac:dyDescent="0.4">
      <c r="I3399" s="88"/>
      <c r="J3399" s="84" t="s">
        <v>2508</v>
      </c>
    </row>
    <row r="3400" spans="9:10" x14ac:dyDescent="0.4">
      <c r="I3400" s="88"/>
      <c r="J3400" s="84" t="s">
        <v>2445</v>
      </c>
    </row>
    <row r="3401" spans="9:10" x14ac:dyDescent="0.4">
      <c r="I3401" s="88"/>
      <c r="J3401" s="84" t="s">
        <v>2537</v>
      </c>
    </row>
    <row r="3402" spans="9:10" x14ac:dyDescent="0.4">
      <c r="I3402" s="88"/>
      <c r="J3402" s="84" t="s">
        <v>2479</v>
      </c>
    </row>
    <row r="3403" spans="9:10" x14ac:dyDescent="0.4">
      <c r="I3403" s="88"/>
      <c r="J3403" s="84" t="s">
        <v>2507</v>
      </c>
    </row>
    <row r="3404" spans="9:10" x14ac:dyDescent="0.4">
      <c r="I3404" s="88"/>
      <c r="J3404" s="84" t="s">
        <v>2466</v>
      </c>
    </row>
    <row r="3405" spans="9:10" x14ac:dyDescent="0.4">
      <c r="I3405" s="88"/>
      <c r="J3405" s="84" t="s">
        <v>4506</v>
      </c>
    </row>
    <row r="3406" spans="9:10" x14ac:dyDescent="0.4">
      <c r="I3406" s="88"/>
      <c r="J3406" s="84" t="s">
        <v>2522</v>
      </c>
    </row>
    <row r="3407" spans="9:10" x14ac:dyDescent="0.4">
      <c r="I3407" s="88"/>
      <c r="J3407" s="84" t="s">
        <v>2459</v>
      </c>
    </row>
    <row r="3408" spans="9:10" x14ac:dyDescent="0.4">
      <c r="I3408" s="88"/>
      <c r="J3408" s="84" t="s">
        <v>2546</v>
      </c>
    </row>
    <row r="3409" spans="9:10" x14ac:dyDescent="0.4">
      <c r="I3409" s="88"/>
      <c r="J3409" s="84" t="s">
        <v>2456</v>
      </c>
    </row>
    <row r="3410" spans="9:10" x14ac:dyDescent="0.4">
      <c r="I3410" s="88"/>
      <c r="J3410" s="84" t="s">
        <v>2548</v>
      </c>
    </row>
    <row r="3411" spans="9:10" x14ac:dyDescent="0.4">
      <c r="I3411" s="88"/>
      <c r="J3411" s="84" t="s">
        <v>2513</v>
      </c>
    </row>
    <row r="3412" spans="9:10" x14ac:dyDescent="0.4">
      <c r="I3412" s="88"/>
      <c r="J3412" s="84" t="s">
        <v>3486</v>
      </c>
    </row>
    <row r="3413" spans="9:10" x14ac:dyDescent="0.4">
      <c r="I3413" s="88"/>
      <c r="J3413" s="84" t="s">
        <v>2525</v>
      </c>
    </row>
    <row r="3414" spans="9:10" x14ac:dyDescent="0.4">
      <c r="I3414" s="88"/>
      <c r="J3414" s="84" t="s">
        <v>2520</v>
      </c>
    </row>
    <row r="3415" spans="9:10" x14ac:dyDescent="0.4">
      <c r="I3415" s="88"/>
      <c r="J3415" s="84" t="s">
        <v>2549</v>
      </c>
    </row>
    <row r="3416" spans="9:10" x14ac:dyDescent="0.4">
      <c r="I3416" s="88"/>
      <c r="J3416" s="84" t="s">
        <v>2533</v>
      </c>
    </row>
    <row r="3417" spans="9:10" x14ac:dyDescent="0.4">
      <c r="I3417" s="88"/>
      <c r="J3417" s="84" t="s">
        <v>2440</v>
      </c>
    </row>
    <row r="3418" spans="9:10" x14ac:dyDescent="0.4">
      <c r="I3418" s="88"/>
      <c r="J3418" s="84" t="s">
        <v>3485</v>
      </c>
    </row>
    <row r="3419" spans="9:10" x14ac:dyDescent="0.4">
      <c r="I3419" s="88"/>
      <c r="J3419" s="84" t="s">
        <v>2481</v>
      </c>
    </row>
    <row r="3420" spans="9:10" x14ac:dyDescent="0.4">
      <c r="I3420" s="88"/>
      <c r="J3420" s="84" t="s">
        <v>2501</v>
      </c>
    </row>
    <row r="3421" spans="9:10" x14ac:dyDescent="0.4">
      <c r="I3421" s="88"/>
      <c r="J3421" s="84" t="s">
        <v>2538</v>
      </c>
    </row>
    <row r="3422" spans="9:10" x14ac:dyDescent="0.4">
      <c r="I3422" s="88"/>
      <c r="J3422" s="84" t="s">
        <v>2461</v>
      </c>
    </row>
    <row r="3423" spans="9:10" x14ac:dyDescent="0.4">
      <c r="I3423" s="88"/>
      <c r="J3423" s="84" t="s">
        <v>2504</v>
      </c>
    </row>
    <row r="3424" spans="9:10" x14ac:dyDescent="0.4">
      <c r="I3424" s="88"/>
      <c r="J3424" s="84" t="s">
        <v>2443</v>
      </c>
    </row>
    <row r="3425" spans="9:10" x14ac:dyDescent="0.4">
      <c r="I3425" s="88"/>
      <c r="J3425" s="84" t="s">
        <v>2442</v>
      </c>
    </row>
    <row r="3426" spans="9:10" x14ac:dyDescent="0.4">
      <c r="I3426" s="88"/>
      <c r="J3426" s="84" t="s">
        <v>2515</v>
      </c>
    </row>
    <row r="3427" spans="9:10" x14ac:dyDescent="0.4">
      <c r="I3427" s="88"/>
      <c r="J3427" s="84" t="s">
        <v>2489</v>
      </c>
    </row>
    <row r="3428" spans="9:10" x14ac:dyDescent="0.4">
      <c r="I3428" s="88"/>
      <c r="J3428" s="84" t="s">
        <v>2529</v>
      </c>
    </row>
    <row r="3429" spans="9:10" x14ac:dyDescent="0.4">
      <c r="I3429" s="88"/>
      <c r="J3429" s="84" t="s">
        <v>2490</v>
      </c>
    </row>
    <row r="3430" spans="9:10" x14ac:dyDescent="0.4">
      <c r="I3430" s="88"/>
      <c r="J3430" s="84" t="s">
        <v>2453</v>
      </c>
    </row>
    <row r="3431" spans="9:10" x14ac:dyDescent="0.4">
      <c r="I3431" s="88"/>
      <c r="J3431" s="84" t="s">
        <v>2452</v>
      </c>
    </row>
    <row r="3432" spans="9:10" x14ac:dyDescent="0.4">
      <c r="I3432" s="88"/>
      <c r="J3432" s="84" t="s">
        <v>2463</v>
      </c>
    </row>
    <row r="3433" spans="9:10" x14ac:dyDescent="0.4">
      <c r="I3433" s="88"/>
      <c r="J3433" s="84" t="s">
        <v>2482</v>
      </c>
    </row>
    <row r="3434" spans="9:10" x14ac:dyDescent="0.4">
      <c r="I3434" s="88"/>
      <c r="J3434" s="84" t="s">
        <v>2516</v>
      </c>
    </row>
    <row r="3435" spans="9:10" x14ac:dyDescent="0.4">
      <c r="I3435" s="88"/>
      <c r="J3435" s="84" t="s">
        <v>2510</v>
      </c>
    </row>
    <row r="3436" spans="9:10" x14ac:dyDescent="0.4">
      <c r="I3436" s="88"/>
      <c r="J3436" s="84" t="s">
        <v>2509</v>
      </c>
    </row>
    <row r="3437" spans="9:10" x14ac:dyDescent="0.4">
      <c r="I3437" s="88"/>
      <c r="J3437" s="84" t="s">
        <v>2532</v>
      </c>
    </row>
    <row r="3438" spans="9:10" x14ac:dyDescent="0.4">
      <c r="I3438" s="88"/>
      <c r="J3438" s="84" t="s">
        <v>2543</v>
      </c>
    </row>
    <row r="3439" spans="9:10" x14ac:dyDescent="0.4">
      <c r="I3439" s="88"/>
      <c r="J3439" s="84" t="s">
        <v>2551</v>
      </c>
    </row>
    <row r="3440" spans="9:10" x14ac:dyDescent="0.4">
      <c r="I3440" s="88"/>
      <c r="J3440" s="84" t="s">
        <v>2554</v>
      </c>
    </row>
    <row r="3441" spans="9:10" x14ac:dyDescent="0.4">
      <c r="I3441" s="88"/>
      <c r="J3441" s="84" t="s">
        <v>2553</v>
      </c>
    </row>
    <row r="3442" spans="9:10" x14ac:dyDescent="0.4">
      <c r="I3442" s="88"/>
      <c r="J3442" s="84" t="s">
        <v>2552</v>
      </c>
    </row>
    <row r="3443" spans="9:10" x14ac:dyDescent="0.4">
      <c r="I3443" s="88"/>
      <c r="J3443" s="84" t="s">
        <v>3708</v>
      </c>
    </row>
    <row r="3444" spans="9:10" x14ac:dyDescent="0.4">
      <c r="I3444" s="88"/>
      <c r="J3444" s="84" t="s">
        <v>3706</v>
      </c>
    </row>
    <row r="3445" spans="9:10" x14ac:dyDescent="0.4">
      <c r="I3445" s="88"/>
      <c r="J3445" s="84" t="s">
        <v>3705</v>
      </c>
    </row>
    <row r="3446" spans="9:10" x14ac:dyDescent="0.4">
      <c r="I3446" s="88"/>
      <c r="J3446" s="84" t="s">
        <v>3709</v>
      </c>
    </row>
    <row r="3447" spans="9:10" x14ac:dyDescent="0.4">
      <c r="I3447" s="88"/>
      <c r="J3447" s="84" t="s">
        <v>3707</v>
      </c>
    </row>
    <row r="3448" spans="9:10" x14ac:dyDescent="0.4">
      <c r="I3448" s="88"/>
      <c r="J3448" s="84" t="s">
        <v>4231</v>
      </c>
    </row>
    <row r="3449" spans="9:10" x14ac:dyDescent="0.4">
      <c r="I3449" s="88"/>
      <c r="J3449" s="84" t="s">
        <v>5013</v>
      </c>
    </row>
    <row r="3450" spans="9:10" x14ac:dyDescent="0.4">
      <c r="I3450" s="88"/>
      <c r="J3450" s="84" t="s">
        <v>1703</v>
      </c>
    </row>
    <row r="3451" spans="9:10" x14ac:dyDescent="0.4">
      <c r="I3451" s="88"/>
      <c r="J3451" s="84" t="s">
        <v>1702</v>
      </c>
    </row>
    <row r="3452" spans="9:10" x14ac:dyDescent="0.4">
      <c r="I3452" s="88"/>
      <c r="J3452" s="84" t="s">
        <v>1700</v>
      </c>
    </row>
    <row r="3453" spans="9:10" x14ac:dyDescent="0.4">
      <c r="I3453" s="88"/>
      <c r="J3453" s="84" t="s">
        <v>1701</v>
      </c>
    </row>
    <row r="3454" spans="9:10" x14ac:dyDescent="0.4">
      <c r="I3454" s="88"/>
      <c r="J3454" s="84" t="s">
        <v>1698</v>
      </c>
    </row>
    <row r="3455" spans="9:10" x14ac:dyDescent="0.4">
      <c r="I3455" s="88"/>
      <c r="J3455" s="84" t="s">
        <v>1699</v>
      </c>
    </row>
    <row r="3456" spans="9:10" x14ac:dyDescent="0.4">
      <c r="I3456" s="88"/>
      <c r="J3456" s="84" t="s">
        <v>3036</v>
      </c>
    </row>
    <row r="3457" spans="9:10" x14ac:dyDescent="0.4">
      <c r="I3457" s="88"/>
      <c r="J3457" s="84" t="s">
        <v>4232</v>
      </c>
    </row>
    <row r="3458" spans="9:10" x14ac:dyDescent="0.4">
      <c r="I3458" s="88"/>
      <c r="J3458" s="84" t="s">
        <v>5743</v>
      </c>
    </row>
    <row r="3459" spans="9:10" x14ac:dyDescent="0.4">
      <c r="I3459" s="88"/>
      <c r="J3459" s="84" t="s">
        <v>3577</v>
      </c>
    </row>
    <row r="3460" spans="9:10" x14ac:dyDescent="0.4">
      <c r="I3460" s="88"/>
      <c r="J3460" s="84" t="s">
        <v>3845</v>
      </c>
    </row>
    <row r="3461" spans="9:10" x14ac:dyDescent="0.4">
      <c r="I3461" s="88"/>
      <c r="J3461" s="84" t="s">
        <v>3832</v>
      </c>
    </row>
    <row r="3462" spans="9:10" x14ac:dyDescent="0.4">
      <c r="I3462" s="88"/>
      <c r="J3462" s="84" t="s">
        <v>3840</v>
      </c>
    </row>
    <row r="3463" spans="9:10" x14ac:dyDescent="0.4">
      <c r="I3463" s="88"/>
      <c r="J3463" s="84" t="s">
        <v>3578</v>
      </c>
    </row>
    <row r="3464" spans="9:10" x14ac:dyDescent="0.4">
      <c r="I3464" s="88"/>
      <c r="J3464" s="84" t="s">
        <v>3576</v>
      </c>
    </row>
    <row r="3465" spans="9:10" x14ac:dyDescent="0.4">
      <c r="I3465" s="88"/>
      <c r="J3465" s="84" t="s">
        <v>4858</v>
      </c>
    </row>
    <row r="3466" spans="9:10" x14ac:dyDescent="0.4">
      <c r="I3466" s="88"/>
      <c r="J3466" s="84" t="s">
        <v>5083</v>
      </c>
    </row>
    <row r="3467" spans="9:10" x14ac:dyDescent="0.4">
      <c r="I3467" s="88"/>
      <c r="J3467" s="84" t="s">
        <v>5084</v>
      </c>
    </row>
    <row r="3468" spans="9:10" x14ac:dyDescent="0.4">
      <c r="I3468" s="88"/>
      <c r="J3468" s="84" t="s">
        <v>3839</v>
      </c>
    </row>
    <row r="3469" spans="9:10" x14ac:dyDescent="0.4">
      <c r="I3469" s="88"/>
      <c r="J3469" s="84" t="s">
        <v>3835</v>
      </c>
    </row>
    <row r="3470" spans="9:10" x14ac:dyDescent="0.4">
      <c r="I3470" s="88"/>
      <c r="J3470" s="84" t="s">
        <v>3841</v>
      </c>
    </row>
    <row r="3471" spans="9:10" x14ac:dyDescent="0.4">
      <c r="I3471" s="88"/>
      <c r="J3471" s="84" t="s">
        <v>3837</v>
      </c>
    </row>
    <row r="3472" spans="9:10" x14ac:dyDescent="0.4">
      <c r="I3472" s="88"/>
      <c r="J3472" s="84" t="s">
        <v>3847</v>
      </c>
    </row>
    <row r="3473" spans="9:10" x14ac:dyDescent="0.4">
      <c r="I3473" s="88"/>
      <c r="J3473" s="84" t="s">
        <v>3842</v>
      </c>
    </row>
    <row r="3474" spans="9:10" x14ac:dyDescent="0.4">
      <c r="I3474" s="88"/>
      <c r="J3474" s="84" t="s">
        <v>3834</v>
      </c>
    </row>
    <row r="3475" spans="9:10" x14ac:dyDescent="0.4">
      <c r="I3475" s="88"/>
      <c r="J3475" s="84" t="s">
        <v>3833</v>
      </c>
    </row>
    <row r="3476" spans="9:10" x14ac:dyDescent="0.4">
      <c r="I3476" s="88"/>
      <c r="J3476" s="84" t="s">
        <v>3934</v>
      </c>
    </row>
    <row r="3477" spans="9:10" x14ac:dyDescent="0.4">
      <c r="I3477" s="88"/>
      <c r="J3477" s="84" t="s">
        <v>5711</v>
      </c>
    </row>
    <row r="3478" spans="9:10" x14ac:dyDescent="0.4">
      <c r="I3478" s="88"/>
      <c r="J3478" s="84" t="s">
        <v>3844</v>
      </c>
    </row>
    <row r="3479" spans="9:10" x14ac:dyDescent="0.4">
      <c r="I3479" s="88"/>
      <c r="J3479" s="84" t="s">
        <v>3848</v>
      </c>
    </row>
    <row r="3480" spans="9:10" x14ac:dyDescent="0.4">
      <c r="I3480" s="88"/>
      <c r="J3480" s="84" t="s">
        <v>3838</v>
      </c>
    </row>
    <row r="3481" spans="9:10" x14ac:dyDescent="0.4">
      <c r="I3481" s="88"/>
      <c r="J3481" s="84" t="s">
        <v>3843</v>
      </c>
    </row>
    <row r="3482" spans="9:10" x14ac:dyDescent="0.4">
      <c r="I3482" s="88"/>
      <c r="J3482" s="84" t="s">
        <v>3836</v>
      </c>
    </row>
    <row r="3483" spans="9:10" x14ac:dyDescent="0.4">
      <c r="I3483" s="88"/>
      <c r="J3483" s="84" t="s">
        <v>3846</v>
      </c>
    </row>
    <row r="3484" spans="9:10" x14ac:dyDescent="0.4">
      <c r="I3484" s="88"/>
      <c r="J3484" s="84" t="s">
        <v>5717</v>
      </c>
    </row>
    <row r="3485" spans="9:10" x14ac:dyDescent="0.4">
      <c r="I3485" s="88"/>
      <c r="J3485" s="84" t="s">
        <v>5732</v>
      </c>
    </row>
    <row r="3486" spans="9:10" x14ac:dyDescent="0.4">
      <c r="I3486" s="88"/>
      <c r="J3486" s="84" t="s">
        <v>5710</v>
      </c>
    </row>
    <row r="3487" spans="9:10" x14ac:dyDescent="0.4">
      <c r="I3487" s="88"/>
      <c r="J3487" s="84" t="s">
        <v>3935</v>
      </c>
    </row>
    <row r="3488" spans="9:10" x14ac:dyDescent="0.4">
      <c r="I3488" s="88"/>
      <c r="J3488" s="84" t="s">
        <v>5741</v>
      </c>
    </row>
    <row r="3489" spans="9:10" x14ac:dyDescent="0.4">
      <c r="I3489" s="88"/>
      <c r="J3489" s="84" t="s">
        <v>5738</v>
      </c>
    </row>
    <row r="3490" spans="9:10" x14ac:dyDescent="0.4">
      <c r="I3490" s="88"/>
      <c r="J3490" s="84" t="s">
        <v>5736</v>
      </c>
    </row>
    <row r="3491" spans="9:10" x14ac:dyDescent="0.4">
      <c r="I3491" s="88"/>
      <c r="J3491" s="84" t="s">
        <v>5734</v>
      </c>
    </row>
    <row r="3492" spans="9:10" x14ac:dyDescent="0.4">
      <c r="I3492" s="88"/>
      <c r="J3492" s="84" t="s">
        <v>5737</v>
      </c>
    </row>
    <row r="3493" spans="9:10" x14ac:dyDescent="0.4">
      <c r="I3493" s="88"/>
      <c r="J3493" s="84" t="s">
        <v>5716</v>
      </c>
    </row>
    <row r="3494" spans="9:10" x14ac:dyDescent="0.4">
      <c r="I3494" s="88"/>
      <c r="J3494" s="84" t="s">
        <v>5726</v>
      </c>
    </row>
    <row r="3495" spans="9:10" x14ac:dyDescent="0.4">
      <c r="I3495" s="88"/>
      <c r="J3495" s="84" t="s">
        <v>4640</v>
      </c>
    </row>
    <row r="3496" spans="9:10" x14ac:dyDescent="0.4">
      <c r="I3496" s="88"/>
      <c r="J3496" s="84" t="s">
        <v>4508</v>
      </c>
    </row>
    <row r="3497" spans="9:10" x14ac:dyDescent="0.4">
      <c r="I3497" s="88"/>
      <c r="J3497" s="84" t="s">
        <v>4507</v>
      </c>
    </row>
    <row r="3498" spans="9:10" x14ac:dyDescent="0.4">
      <c r="I3498" s="88"/>
      <c r="J3498" s="84" t="s">
        <v>4509</v>
      </c>
    </row>
    <row r="3499" spans="9:10" x14ac:dyDescent="0.4">
      <c r="I3499" s="88"/>
      <c r="J3499" s="84" t="s">
        <v>4510</v>
      </c>
    </row>
    <row r="3500" spans="9:10" x14ac:dyDescent="0.4">
      <c r="I3500" s="88"/>
      <c r="J3500" s="84" t="s">
        <v>5718</v>
      </c>
    </row>
    <row r="3501" spans="9:10" x14ac:dyDescent="0.4">
      <c r="I3501" s="88"/>
      <c r="J3501" s="84" t="s">
        <v>5733</v>
      </c>
    </row>
    <row r="3502" spans="9:10" x14ac:dyDescent="0.4">
      <c r="I3502" s="88"/>
      <c r="J3502" s="84" t="s">
        <v>5714</v>
      </c>
    </row>
    <row r="3503" spans="9:10" x14ac:dyDescent="0.4">
      <c r="I3503" s="88"/>
      <c r="J3503" s="84" t="s">
        <v>5730</v>
      </c>
    </row>
    <row r="3504" spans="9:10" x14ac:dyDescent="0.4">
      <c r="I3504" s="88"/>
      <c r="J3504" s="84" t="s">
        <v>5740</v>
      </c>
    </row>
    <row r="3505" spans="9:10" x14ac:dyDescent="0.4">
      <c r="I3505" s="88"/>
      <c r="J3505" s="84" t="s">
        <v>5729</v>
      </c>
    </row>
    <row r="3506" spans="9:10" x14ac:dyDescent="0.4">
      <c r="I3506" s="88"/>
      <c r="J3506" s="84" t="s">
        <v>5728</v>
      </c>
    </row>
    <row r="3507" spans="9:10" x14ac:dyDescent="0.4">
      <c r="I3507" s="88"/>
      <c r="J3507" s="84" t="s">
        <v>5725</v>
      </c>
    </row>
    <row r="3508" spans="9:10" x14ac:dyDescent="0.4">
      <c r="I3508" s="88"/>
      <c r="J3508" s="84" t="s">
        <v>5719</v>
      </c>
    </row>
    <row r="3509" spans="9:10" x14ac:dyDescent="0.4">
      <c r="I3509" s="88"/>
      <c r="J3509" s="84" t="s">
        <v>5739</v>
      </c>
    </row>
    <row r="3510" spans="9:10" x14ac:dyDescent="0.4">
      <c r="I3510" s="88"/>
      <c r="J3510" s="84" t="s">
        <v>5722</v>
      </c>
    </row>
    <row r="3511" spans="9:10" x14ac:dyDescent="0.4">
      <c r="I3511" s="88"/>
      <c r="J3511" s="84" t="s">
        <v>5720</v>
      </c>
    </row>
    <row r="3512" spans="9:10" x14ac:dyDescent="0.4">
      <c r="I3512" s="88"/>
      <c r="J3512" s="84" t="s">
        <v>5721</v>
      </c>
    </row>
    <row r="3513" spans="9:10" x14ac:dyDescent="0.4">
      <c r="I3513" s="88"/>
      <c r="J3513" s="84" t="s">
        <v>5735</v>
      </c>
    </row>
    <row r="3514" spans="9:10" x14ac:dyDescent="0.4">
      <c r="I3514" s="88"/>
      <c r="J3514" s="84" t="s">
        <v>5712</v>
      </c>
    </row>
    <row r="3515" spans="9:10" x14ac:dyDescent="0.4">
      <c r="I3515" s="88"/>
      <c r="J3515" s="84" t="s">
        <v>3488</v>
      </c>
    </row>
    <row r="3516" spans="9:10" x14ac:dyDescent="0.4">
      <c r="I3516" s="88"/>
      <c r="J3516" s="84" t="s">
        <v>3487</v>
      </c>
    </row>
    <row r="3517" spans="9:10" x14ac:dyDescent="0.4">
      <c r="I3517" s="88"/>
      <c r="J3517" s="84" t="s">
        <v>5713</v>
      </c>
    </row>
    <row r="3518" spans="9:10" x14ac:dyDescent="0.4">
      <c r="I3518" s="88"/>
      <c r="J3518" s="84" t="s">
        <v>5724</v>
      </c>
    </row>
    <row r="3519" spans="9:10" x14ac:dyDescent="0.4">
      <c r="I3519" s="88"/>
      <c r="J3519" s="84" t="s">
        <v>5723</v>
      </c>
    </row>
    <row r="3520" spans="9:10" x14ac:dyDescent="0.4">
      <c r="I3520" s="88"/>
      <c r="J3520" s="84" t="s">
        <v>5727</v>
      </c>
    </row>
    <row r="3521" spans="9:10" x14ac:dyDescent="0.4">
      <c r="I3521" s="88"/>
      <c r="J3521" s="84" t="s">
        <v>5742</v>
      </c>
    </row>
    <row r="3522" spans="9:10" x14ac:dyDescent="0.4">
      <c r="I3522" s="88"/>
      <c r="J3522" s="84" t="s">
        <v>5715</v>
      </c>
    </row>
    <row r="3523" spans="9:10" x14ac:dyDescent="0.4">
      <c r="I3523" s="88"/>
      <c r="J3523" s="84" t="s">
        <v>5731</v>
      </c>
    </row>
    <row r="3524" spans="9:10" x14ac:dyDescent="0.4">
      <c r="I3524" s="88"/>
      <c r="J3524" s="84" t="s">
        <v>4864</v>
      </c>
    </row>
    <row r="3525" spans="9:10" x14ac:dyDescent="0.4">
      <c r="I3525" s="88"/>
      <c r="J3525" s="84" t="s">
        <v>1712</v>
      </c>
    </row>
    <row r="3526" spans="9:10" x14ac:dyDescent="0.4">
      <c r="I3526" s="88"/>
      <c r="J3526" s="84" t="s">
        <v>1709</v>
      </c>
    </row>
    <row r="3527" spans="9:10" x14ac:dyDescent="0.4">
      <c r="I3527" s="88"/>
      <c r="J3527" s="84" t="s">
        <v>1707</v>
      </c>
    </row>
    <row r="3528" spans="9:10" x14ac:dyDescent="0.4">
      <c r="I3528" s="88"/>
      <c r="J3528" s="84" t="s">
        <v>3977</v>
      </c>
    </row>
    <row r="3529" spans="9:10" x14ac:dyDescent="0.4">
      <c r="I3529" s="88"/>
      <c r="J3529" s="84" t="s">
        <v>4234</v>
      </c>
    </row>
    <row r="3530" spans="9:10" x14ac:dyDescent="0.4">
      <c r="I3530" s="88"/>
      <c r="J3530" s="84" t="s">
        <v>4233</v>
      </c>
    </row>
    <row r="3531" spans="9:10" x14ac:dyDescent="0.4">
      <c r="I3531" s="88"/>
      <c r="J3531" s="84" t="s">
        <v>4235</v>
      </c>
    </row>
    <row r="3532" spans="9:10" x14ac:dyDescent="0.4">
      <c r="I3532" s="88"/>
      <c r="J3532" s="84" t="s">
        <v>4236</v>
      </c>
    </row>
    <row r="3533" spans="9:10" x14ac:dyDescent="0.4">
      <c r="I3533" s="88"/>
      <c r="J3533" s="84" t="s">
        <v>5144</v>
      </c>
    </row>
    <row r="3534" spans="9:10" x14ac:dyDescent="0.4">
      <c r="I3534" s="88"/>
      <c r="J3534" s="84" t="s">
        <v>1711</v>
      </c>
    </row>
    <row r="3535" spans="9:10" x14ac:dyDescent="0.4">
      <c r="I3535" s="88"/>
      <c r="J3535" s="84" t="s">
        <v>1710</v>
      </c>
    </row>
    <row r="3536" spans="9:10" x14ac:dyDescent="0.4">
      <c r="I3536" s="88"/>
      <c r="J3536" s="84" t="s">
        <v>3907</v>
      </c>
    </row>
    <row r="3537" spans="9:10" x14ac:dyDescent="0.4">
      <c r="I3537" s="88"/>
      <c r="J3537" s="84" t="s">
        <v>3905</v>
      </c>
    </row>
    <row r="3538" spans="9:10" x14ac:dyDescent="0.4">
      <c r="I3538" s="88"/>
      <c r="J3538" s="84" t="s">
        <v>3710</v>
      </c>
    </row>
    <row r="3539" spans="9:10" x14ac:dyDescent="0.4">
      <c r="I3539" s="88"/>
      <c r="J3539" s="84" t="s">
        <v>3712</v>
      </c>
    </row>
    <row r="3540" spans="9:10" x14ac:dyDescent="0.4">
      <c r="I3540" s="88"/>
      <c r="J3540" s="84" t="s">
        <v>3906</v>
      </c>
    </row>
    <row r="3541" spans="9:10" x14ac:dyDescent="0.4">
      <c r="I3541" s="88"/>
      <c r="J3541" s="84" t="s">
        <v>3908</v>
      </c>
    </row>
    <row r="3542" spans="9:10" x14ac:dyDescent="0.4">
      <c r="I3542" s="88"/>
      <c r="J3542" s="84" t="s">
        <v>1704</v>
      </c>
    </row>
    <row r="3543" spans="9:10" x14ac:dyDescent="0.4">
      <c r="I3543" s="88"/>
      <c r="J3543" s="84" t="s">
        <v>1708</v>
      </c>
    </row>
    <row r="3544" spans="9:10" x14ac:dyDescent="0.4">
      <c r="I3544" s="88"/>
      <c r="J3544" s="84" t="s">
        <v>1705</v>
      </c>
    </row>
    <row r="3545" spans="9:10" x14ac:dyDescent="0.4">
      <c r="I3545" s="88"/>
      <c r="J3545" s="84" t="s">
        <v>1706</v>
      </c>
    </row>
    <row r="3546" spans="9:10" x14ac:dyDescent="0.4">
      <c r="I3546" s="88"/>
      <c r="J3546" s="84" t="s">
        <v>3711</v>
      </c>
    </row>
    <row r="3547" spans="9:10" x14ac:dyDescent="0.4">
      <c r="I3547" s="88"/>
      <c r="J3547" s="84" t="s">
        <v>4866</v>
      </c>
    </row>
    <row r="3548" spans="9:10" x14ac:dyDescent="0.4">
      <c r="I3548" s="88"/>
      <c r="J3548" s="84" t="s">
        <v>4865</v>
      </c>
    </row>
    <row r="3549" spans="9:10" x14ac:dyDescent="0.4">
      <c r="I3549" s="88"/>
      <c r="J3549" s="84" t="s">
        <v>4867</v>
      </c>
    </row>
    <row r="3550" spans="9:10" x14ac:dyDescent="0.4">
      <c r="I3550" s="88"/>
      <c r="J3550" s="84" t="s">
        <v>4868</v>
      </c>
    </row>
    <row r="3551" spans="9:10" x14ac:dyDescent="0.4">
      <c r="I3551" s="88"/>
      <c r="J3551" s="84" t="s">
        <v>5143</v>
      </c>
    </row>
    <row r="3552" spans="9:10" x14ac:dyDescent="0.4">
      <c r="I3552" s="88"/>
      <c r="J3552" s="84" t="s">
        <v>4884</v>
      </c>
    </row>
    <row r="3553" spans="9:10" x14ac:dyDescent="0.4">
      <c r="I3553" s="88"/>
      <c r="J3553" s="84" t="s">
        <v>5554</v>
      </c>
    </row>
    <row r="3554" spans="9:10" x14ac:dyDescent="0.4">
      <c r="I3554" s="88"/>
      <c r="J3554" s="84" t="s">
        <v>4986</v>
      </c>
    </row>
    <row r="3555" spans="9:10" x14ac:dyDescent="0.4">
      <c r="I3555" s="88"/>
      <c r="J3555" s="84" t="s">
        <v>4985</v>
      </c>
    </row>
    <row r="3556" spans="9:10" x14ac:dyDescent="0.4">
      <c r="I3556" s="88"/>
      <c r="J3556" s="84" t="s">
        <v>4987</v>
      </c>
    </row>
    <row r="3557" spans="9:10" x14ac:dyDescent="0.4">
      <c r="I3557" s="88"/>
      <c r="J3557" s="84" t="s">
        <v>4988</v>
      </c>
    </row>
    <row r="3558" spans="9:10" x14ac:dyDescent="0.4">
      <c r="I3558" s="88"/>
      <c r="J3558" s="84" t="s">
        <v>4931</v>
      </c>
    </row>
    <row r="3559" spans="9:10" x14ac:dyDescent="0.4">
      <c r="I3559" s="88"/>
      <c r="J3559" s="84" t="s">
        <v>4932</v>
      </c>
    </row>
    <row r="3560" spans="9:10" x14ac:dyDescent="0.4">
      <c r="I3560" s="88"/>
      <c r="J3560" s="84" t="s">
        <v>4512</v>
      </c>
    </row>
    <row r="3561" spans="9:10" x14ac:dyDescent="0.4">
      <c r="I3561" s="88"/>
      <c r="J3561" s="84" t="s">
        <v>4511</v>
      </c>
    </row>
    <row r="3562" spans="9:10" x14ac:dyDescent="0.4">
      <c r="I3562" s="88"/>
      <c r="J3562" s="84" t="s">
        <v>4513</v>
      </c>
    </row>
    <row r="3563" spans="9:10" x14ac:dyDescent="0.4">
      <c r="I3563" s="88"/>
      <c r="J3563" s="84" t="s">
        <v>2952</v>
      </c>
    </row>
    <row r="3564" spans="9:10" x14ac:dyDescent="0.4">
      <c r="I3564" s="88"/>
      <c r="J3564" s="84" t="s">
        <v>4973</v>
      </c>
    </row>
    <row r="3565" spans="9:10" x14ac:dyDescent="0.4">
      <c r="I3565" s="88"/>
      <c r="J3565" s="84" t="s">
        <v>4870</v>
      </c>
    </row>
    <row r="3566" spans="9:10" x14ac:dyDescent="0.4">
      <c r="I3566" s="88"/>
      <c r="J3566" s="84" t="s">
        <v>5064</v>
      </c>
    </row>
    <row r="3567" spans="9:10" x14ac:dyDescent="0.4">
      <c r="I3567" s="88"/>
      <c r="J3567" s="84" t="s">
        <v>4873</v>
      </c>
    </row>
    <row r="3568" spans="9:10" x14ac:dyDescent="0.4">
      <c r="I3568" s="88"/>
      <c r="J3568" s="84" t="s">
        <v>5066</v>
      </c>
    </row>
    <row r="3569" spans="9:10" x14ac:dyDescent="0.4">
      <c r="I3569" s="88"/>
      <c r="J3569" s="84" t="s">
        <v>4874</v>
      </c>
    </row>
    <row r="3570" spans="9:10" x14ac:dyDescent="0.4">
      <c r="I3570" s="88"/>
      <c r="J3570" s="84" t="s">
        <v>4871</v>
      </c>
    </row>
    <row r="3571" spans="9:10" x14ac:dyDescent="0.4">
      <c r="I3571" s="88"/>
      <c r="J3571" s="84" t="s">
        <v>5065</v>
      </c>
    </row>
    <row r="3572" spans="9:10" x14ac:dyDescent="0.4">
      <c r="I3572" s="88"/>
      <c r="J3572" s="84" t="s">
        <v>4875</v>
      </c>
    </row>
    <row r="3573" spans="9:10" x14ac:dyDescent="0.4">
      <c r="I3573" s="88"/>
      <c r="J3573" s="84" t="s">
        <v>5067</v>
      </c>
    </row>
    <row r="3574" spans="9:10" x14ac:dyDescent="0.4">
      <c r="I3574" s="88"/>
      <c r="J3574" s="84" t="s">
        <v>4872</v>
      </c>
    </row>
    <row r="3575" spans="9:10" x14ac:dyDescent="0.4">
      <c r="I3575" s="88"/>
      <c r="J3575" s="84" t="s">
        <v>4869</v>
      </c>
    </row>
    <row r="3576" spans="9:10" x14ac:dyDescent="0.4">
      <c r="I3576" s="88"/>
      <c r="J3576" s="84" t="s">
        <v>5145</v>
      </c>
    </row>
    <row r="3577" spans="9:10" x14ac:dyDescent="0.4">
      <c r="I3577" s="88"/>
      <c r="J3577" s="84" t="s">
        <v>5170</v>
      </c>
    </row>
    <row r="3578" spans="9:10" x14ac:dyDescent="0.4">
      <c r="I3578" s="88"/>
      <c r="J3578" s="84" t="s">
        <v>5150</v>
      </c>
    </row>
    <row r="3579" spans="9:10" x14ac:dyDescent="0.4">
      <c r="I3579" s="88"/>
      <c r="J3579" s="84" t="s">
        <v>5148</v>
      </c>
    </row>
    <row r="3580" spans="9:10" x14ac:dyDescent="0.4">
      <c r="I3580" s="88"/>
      <c r="J3580" s="84" t="s">
        <v>5182</v>
      </c>
    </row>
    <row r="3581" spans="9:10" x14ac:dyDescent="0.4">
      <c r="I3581" s="88"/>
      <c r="J3581" s="84" t="s">
        <v>5146</v>
      </c>
    </row>
    <row r="3582" spans="9:10" x14ac:dyDescent="0.4">
      <c r="I3582" s="88"/>
      <c r="J3582" s="84" t="s">
        <v>5151</v>
      </c>
    </row>
    <row r="3583" spans="9:10" x14ac:dyDescent="0.4">
      <c r="I3583" s="88"/>
      <c r="J3583" s="84" t="s">
        <v>1713</v>
      </c>
    </row>
    <row r="3584" spans="9:10" x14ac:dyDescent="0.4">
      <c r="I3584" s="88"/>
      <c r="J3584" s="84" t="s">
        <v>5152</v>
      </c>
    </row>
    <row r="3585" spans="9:10" x14ac:dyDescent="0.4">
      <c r="I3585" s="88"/>
      <c r="J3585" s="84" t="s">
        <v>1715</v>
      </c>
    </row>
    <row r="3586" spans="9:10" x14ac:dyDescent="0.4">
      <c r="I3586" s="88"/>
      <c r="J3586" s="84" t="s">
        <v>5149</v>
      </c>
    </row>
    <row r="3587" spans="9:10" x14ac:dyDescent="0.4">
      <c r="I3587" s="88"/>
      <c r="J3587" s="84" t="s">
        <v>5635</v>
      </c>
    </row>
    <row r="3588" spans="9:10" x14ac:dyDescent="0.4">
      <c r="I3588" s="88"/>
      <c r="J3588" s="84" t="s">
        <v>5147</v>
      </c>
    </row>
    <row r="3589" spans="9:10" x14ac:dyDescent="0.4">
      <c r="I3589" s="88"/>
      <c r="J3589" s="84" t="s">
        <v>1714</v>
      </c>
    </row>
    <row r="3590" spans="9:10" x14ac:dyDescent="0.4">
      <c r="I3590" s="88"/>
      <c r="J3590" s="84" t="s">
        <v>5088</v>
      </c>
    </row>
    <row r="3591" spans="9:10" x14ac:dyDescent="0.4">
      <c r="I3591" s="88"/>
      <c r="J3591" s="84" t="s">
        <v>5086</v>
      </c>
    </row>
    <row r="3592" spans="9:10" x14ac:dyDescent="0.4">
      <c r="I3592" s="88"/>
      <c r="J3592" s="84" t="s">
        <v>5087</v>
      </c>
    </row>
    <row r="3593" spans="9:10" x14ac:dyDescent="0.4">
      <c r="I3593" s="88"/>
      <c r="J3593" s="84" t="s">
        <v>5085</v>
      </c>
    </row>
    <row r="3594" spans="9:10" x14ac:dyDescent="0.4">
      <c r="I3594" s="88"/>
      <c r="J3594" s="84" t="s">
        <v>1716</v>
      </c>
    </row>
    <row r="3595" spans="9:10" x14ac:dyDescent="0.4">
      <c r="I3595" s="88"/>
      <c r="J3595" s="84" t="s">
        <v>5090</v>
      </c>
    </row>
    <row r="3596" spans="9:10" x14ac:dyDescent="0.4">
      <c r="I3596" s="88"/>
      <c r="J3596" s="84" t="s">
        <v>3039</v>
      </c>
    </row>
    <row r="3597" spans="9:10" x14ac:dyDescent="0.4">
      <c r="I3597" s="88"/>
      <c r="J3597" s="84" t="s">
        <v>5105</v>
      </c>
    </row>
    <row r="3598" spans="9:10" x14ac:dyDescent="0.4">
      <c r="I3598" s="88"/>
      <c r="J3598" s="84" t="s">
        <v>3038</v>
      </c>
    </row>
    <row r="3599" spans="9:10" x14ac:dyDescent="0.4">
      <c r="I3599" s="88"/>
      <c r="J3599" s="84" t="s">
        <v>3037</v>
      </c>
    </row>
    <row r="3600" spans="9:10" x14ac:dyDescent="0.4">
      <c r="I3600" s="88"/>
      <c r="J3600" s="84" t="s">
        <v>5109</v>
      </c>
    </row>
    <row r="3601" spans="9:10" x14ac:dyDescent="0.4">
      <c r="I3601" s="88"/>
      <c r="J3601" s="84" t="s">
        <v>5101</v>
      </c>
    </row>
    <row r="3602" spans="9:10" x14ac:dyDescent="0.4">
      <c r="I3602" s="88"/>
      <c r="J3602" s="84" t="s">
        <v>5092</v>
      </c>
    </row>
    <row r="3603" spans="9:10" x14ac:dyDescent="0.4">
      <c r="I3603" s="88"/>
      <c r="J3603" s="84" t="s">
        <v>5089</v>
      </c>
    </row>
    <row r="3604" spans="9:10" x14ac:dyDescent="0.4">
      <c r="I3604" s="88"/>
      <c r="J3604" s="84" t="s">
        <v>5098</v>
      </c>
    </row>
    <row r="3605" spans="9:10" x14ac:dyDescent="0.4">
      <c r="I3605" s="88"/>
      <c r="J3605" s="84" t="s">
        <v>5110</v>
      </c>
    </row>
    <row r="3606" spans="9:10" x14ac:dyDescent="0.4">
      <c r="I3606" s="88"/>
      <c r="J3606" s="84" t="s">
        <v>5094</v>
      </c>
    </row>
    <row r="3607" spans="9:10" x14ac:dyDescent="0.4">
      <c r="I3607" s="88"/>
      <c r="J3607" s="84" t="s">
        <v>5099</v>
      </c>
    </row>
    <row r="3608" spans="9:10" x14ac:dyDescent="0.4">
      <c r="I3608" s="88"/>
      <c r="J3608" s="84" t="s">
        <v>5108</v>
      </c>
    </row>
    <row r="3609" spans="9:10" x14ac:dyDescent="0.4">
      <c r="I3609" s="88"/>
      <c r="J3609" s="84" t="s">
        <v>5095</v>
      </c>
    </row>
    <row r="3610" spans="9:10" x14ac:dyDescent="0.4">
      <c r="I3610" s="88"/>
      <c r="J3610" s="84" t="s">
        <v>5107</v>
      </c>
    </row>
    <row r="3611" spans="9:10" x14ac:dyDescent="0.4">
      <c r="I3611" s="88"/>
      <c r="J3611" s="84" t="s">
        <v>5106</v>
      </c>
    </row>
    <row r="3612" spans="9:10" x14ac:dyDescent="0.4">
      <c r="I3612" s="88"/>
      <c r="J3612" s="84" t="s">
        <v>5100</v>
      </c>
    </row>
    <row r="3613" spans="9:10" x14ac:dyDescent="0.4">
      <c r="I3613" s="88"/>
      <c r="J3613" s="84" t="s">
        <v>5104</v>
      </c>
    </row>
    <row r="3614" spans="9:10" x14ac:dyDescent="0.4">
      <c r="I3614" s="88"/>
      <c r="J3614" s="84" t="s">
        <v>5093</v>
      </c>
    </row>
    <row r="3615" spans="9:10" x14ac:dyDescent="0.4">
      <c r="I3615" s="88"/>
      <c r="J3615" s="84" t="s">
        <v>5103</v>
      </c>
    </row>
    <row r="3616" spans="9:10" x14ac:dyDescent="0.4">
      <c r="I3616" s="88"/>
      <c r="J3616" s="84" t="s">
        <v>5096</v>
      </c>
    </row>
    <row r="3617" spans="9:10" x14ac:dyDescent="0.4">
      <c r="I3617" s="88"/>
      <c r="J3617" s="84" t="s">
        <v>5097</v>
      </c>
    </row>
    <row r="3618" spans="9:10" x14ac:dyDescent="0.4">
      <c r="I3618" s="88"/>
      <c r="J3618" s="84" t="s">
        <v>5091</v>
      </c>
    </row>
    <row r="3619" spans="9:10" x14ac:dyDescent="0.4">
      <c r="I3619" s="88"/>
      <c r="J3619" s="84" t="s">
        <v>5102</v>
      </c>
    </row>
    <row r="3620" spans="9:10" x14ac:dyDescent="0.4">
      <c r="I3620" s="88"/>
      <c r="J3620" s="84" t="s">
        <v>5183</v>
      </c>
    </row>
    <row r="3621" spans="9:10" x14ac:dyDescent="0.4">
      <c r="I3621" s="88"/>
      <c r="J3621" s="84" t="s">
        <v>3041</v>
      </c>
    </row>
    <row r="3622" spans="9:10" x14ac:dyDescent="0.4">
      <c r="I3622" s="88"/>
      <c r="J3622" s="84" t="s">
        <v>4976</v>
      </c>
    </row>
    <row r="3623" spans="9:10" x14ac:dyDescent="0.4">
      <c r="I3623" s="88"/>
      <c r="J3623" s="84" t="s">
        <v>4978</v>
      </c>
    </row>
    <row r="3624" spans="9:10" x14ac:dyDescent="0.4">
      <c r="I3624" s="88"/>
      <c r="J3624" s="84" t="s">
        <v>4975</v>
      </c>
    </row>
    <row r="3625" spans="9:10" x14ac:dyDescent="0.4">
      <c r="I3625" s="88"/>
      <c r="J3625" s="84" t="s">
        <v>4974</v>
      </c>
    </row>
    <row r="3626" spans="9:10" x14ac:dyDescent="0.4">
      <c r="I3626" s="88"/>
      <c r="J3626" s="84" t="s">
        <v>5114</v>
      </c>
    </row>
    <row r="3627" spans="9:10" x14ac:dyDescent="0.4">
      <c r="I3627" s="88"/>
      <c r="J3627" s="84" t="s">
        <v>4977</v>
      </c>
    </row>
    <row r="3628" spans="9:10" x14ac:dyDescent="0.4">
      <c r="I3628" s="88"/>
      <c r="J3628" s="84" t="s">
        <v>5744</v>
      </c>
    </row>
    <row r="3629" spans="9:10" x14ac:dyDescent="0.4">
      <c r="I3629" s="88"/>
      <c r="J3629" s="84" t="s">
        <v>5071</v>
      </c>
    </row>
    <row r="3630" spans="9:10" x14ac:dyDescent="0.4">
      <c r="I3630" s="88"/>
      <c r="J3630" s="84" t="s">
        <v>5070</v>
      </c>
    </row>
    <row r="3631" spans="9:10" x14ac:dyDescent="0.4">
      <c r="I3631" s="88"/>
      <c r="J3631" s="84" t="s">
        <v>5068</v>
      </c>
    </row>
    <row r="3632" spans="9:10" x14ac:dyDescent="0.4">
      <c r="I3632" s="88"/>
      <c r="J3632" s="84" t="s">
        <v>5073</v>
      </c>
    </row>
    <row r="3633" spans="9:10" x14ac:dyDescent="0.4">
      <c r="I3633" s="88"/>
      <c r="J3633" s="84" t="s">
        <v>5069</v>
      </c>
    </row>
    <row r="3634" spans="9:10" x14ac:dyDescent="0.4">
      <c r="I3634" s="88"/>
      <c r="J3634" s="84" t="s">
        <v>5072</v>
      </c>
    </row>
    <row r="3635" spans="9:10" x14ac:dyDescent="0.4">
      <c r="I3635" s="88"/>
      <c r="J3635" s="84" t="s">
        <v>5112</v>
      </c>
    </row>
    <row r="3636" spans="9:10" x14ac:dyDescent="0.4">
      <c r="I3636" s="88"/>
      <c r="J3636" s="84" t="s">
        <v>5111</v>
      </c>
    </row>
    <row r="3637" spans="9:10" x14ac:dyDescent="0.4">
      <c r="I3637" s="88"/>
      <c r="J3637" s="84" t="s">
        <v>5113</v>
      </c>
    </row>
    <row r="3638" spans="9:10" x14ac:dyDescent="0.4">
      <c r="I3638" s="88"/>
      <c r="J3638" s="84" t="s">
        <v>3040</v>
      </c>
    </row>
    <row r="3639" spans="9:10" x14ac:dyDescent="0.4">
      <c r="I3639" s="88"/>
      <c r="J3639" s="84" t="s">
        <v>5116</v>
      </c>
    </row>
    <row r="3640" spans="9:10" x14ac:dyDescent="0.4">
      <c r="I3640" s="88"/>
      <c r="J3640" s="84" t="s">
        <v>5115</v>
      </c>
    </row>
    <row r="3641" spans="9:10" x14ac:dyDescent="0.4">
      <c r="I3641" s="88"/>
      <c r="J3641" s="84" t="s">
        <v>5117</v>
      </c>
    </row>
    <row r="3642" spans="9:10" x14ac:dyDescent="0.4">
      <c r="I3642" s="88"/>
      <c r="J3642" s="84" t="s">
        <v>5076</v>
      </c>
    </row>
    <row r="3643" spans="9:10" x14ac:dyDescent="0.4">
      <c r="I3643" s="88"/>
      <c r="J3643" s="84" t="s">
        <v>5077</v>
      </c>
    </row>
    <row r="3644" spans="9:10" x14ac:dyDescent="0.4">
      <c r="I3644" s="88"/>
      <c r="J3644" s="84" t="s">
        <v>5074</v>
      </c>
    </row>
    <row r="3645" spans="9:10" x14ac:dyDescent="0.4">
      <c r="I3645" s="88"/>
      <c r="J3645" s="84" t="s">
        <v>5075</v>
      </c>
    </row>
    <row r="3646" spans="9:10" x14ac:dyDescent="0.4">
      <c r="I3646" s="88"/>
      <c r="J3646" s="84" t="s">
        <v>5184</v>
      </c>
    </row>
    <row r="3647" spans="9:10" x14ac:dyDescent="0.4">
      <c r="I3647" s="88"/>
      <c r="J3647" s="84" t="s">
        <v>3713</v>
      </c>
    </row>
    <row r="3648" spans="9:10" x14ac:dyDescent="0.4">
      <c r="I3648" s="88"/>
      <c r="J3648" s="84" t="s">
        <v>3489</v>
      </c>
    </row>
    <row r="3649" spans="9:10" x14ac:dyDescent="0.4">
      <c r="I3649" s="88"/>
      <c r="J3649" s="84" t="s">
        <v>2084</v>
      </c>
    </row>
    <row r="3650" spans="9:10" x14ac:dyDescent="0.4">
      <c r="I3650" s="88"/>
      <c r="J3650" s="84" t="s">
        <v>3716</v>
      </c>
    </row>
    <row r="3651" spans="9:10" x14ac:dyDescent="0.4">
      <c r="I3651" s="88"/>
      <c r="J3651" s="84" t="s">
        <v>4241</v>
      </c>
    </row>
    <row r="3652" spans="9:10" x14ac:dyDescent="0.4">
      <c r="I3652" s="88"/>
      <c r="J3652" s="84" t="s">
        <v>4243</v>
      </c>
    </row>
    <row r="3653" spans="9:10" x14ac:dyDescent="0.4">
      <c r="I3653" s="88"/>
      <c r="J3653" s="84" t="s">
        <v>3717</v>
      </c>
    </row>
    <row r="3654" spans="9:10" x14ac:dyDescent="0.4">
      <c r="I3654" s="88"/>
      <c r="J3654" s="84" t="s">
        <v>3718</v>
      </c>
    </row>
    <row r="3655" spans="9:10" x14ac:dyDescent="0.4">
      <c r="I3655" s="88"/>
      <c r="J3655" s="84" t="s">
        <v>4913</v>
      </c>
    </row>
    <row r="3656" spans="9:10" x14ac:dyDescent="0.4">
      <c r="I3656" s="88"/>
      <c r="J3656" s="84" t="s">
        <v>3715</v>
      </c>
    </row>
    <row r="3657" spans="9:10" x14ac:dyDescent="0.4">
      <c r="I3657" s="88"/>
      <c r="J3657" s="84" t="s">
        <v>3714</v>
      </c>
    </row>
    <row r="3658" spans="9:10" x14ac:dyDescent="0.4">
      <c r="I3658" s="88"/>
      <c r="J3658" s="84" t="s">
        <v>3490</v>
      </c>
    </row>
    <row r="3659" spans="9:10" x14ac:dyDescent="0.4">
      <c r="I3659" s="88"/>
      <c r="J3659" s="84" t="s">
        <v>4242</v>
      </c>
    </row>
    <row r="3660" spans="9:10" x14ac:dyDescent="0.4">
      <c r="I3660" s="88"/>
      <c r="J3660" s="84" t="s">
        <v>4238</v>
      </c>
    </row>
    <row r="3661" spans="9:10" x14ac:dyDescent="0.4">
      <c r="I3661" s="88"/>
      <c r="J3661" s="84" t="s">
        <v>4410</v>
      </c>
    </row>
    <row r="3662" spans="9:10" x14ac:dyDescent="0.4">
      <c r="I3662" s="88"/>
      <c r="J3662" s="84" t="s">
        <v>4408</v>
      </c>
    </row>
    <row r="3663" spans="9:10" x14ac:dyDescent="0.4">
      <c r="I3663" s="88"/>
      <c r="J3663" s="84" t="s">
        <v>4409</v>
      </c>
    </row>
    <row r="3664" spans="9:10" x14ac:dyDescent="0.4">
      <c r="I3664" s="88"/>
      <c r="J3664" s="84" t="s">
        <v>5562</v>
      </c>
    </row>
    <row r="3665" spans="9:10" x14ac:dyDescent="0.4">
      <c r="I3665" s="88"/>
      <c r="J3665" s="84" t="s">
        <v>4407</v>
      </c>
    </row>
    <row r="3666" spans="9:10" x14ac:dyDescent="0.4">
      <c r="I3666" s="88"/>
      <c r="J3666" s="84" t="s">
        <v>4240</v>
      </c>
    </row>
    <row r="3667" spans="9:10" x14ac:dyDescent="0.4">
      <c r="I3667" s="88"/>
      <c r="J3667" s="84" t="s">
        <v>4406</v>
      </c>
    </row>
    <row r="3668" spans="9:10" x14ac:dyDescent="0.4">
      <c r="I3668" s="88"/>
      <c r="J3668" s="84" t="s">
        <v>4237</v>
      </c>
    </row>
    <row r="3669" spans="9:10" x14ac:dyDescent="0.4">
      <c r="I3669" s="88"/>
      <c r="J3669" s="84" t="s">
        <v>4239</v>
      </c>
    </row>
    <row r="3670" spans="9:10" x14ac:dyDescent="0.4">
      <c r="I3670" s="88"/>
      <c r="J3670" s="84" t="s">
        <v>4244</v>
      </c>
    </row>
    <row r="3671" spans="9:10" x14ac:dyDescent="0.4">
      <c r="I3671" s="88"/>
      <c r="J3671" s="84" t="s">
        <v>4405</v>
      </c>
    </row>
    <row r="3672" spans="9:10" x14ac:dyDescent="0.4">
      <c r="I3672" s="88"/>
      <c r="J3672" s="84" t="s">
        <v>4889</v>
      </c>
    </row>
    <row r="3673" spans="9:10" x14ac:dyDescent="0.4">
      <c r="I3673" s="88"/>
      <c r="J3673" s="84" t="s">
        <v>5749</v>
      </c>
    </row>
    <row r="3674" spans="9:10" x14ac:dyDescent="0.4">
      <c r="I3674" s="88"/>
      <c r="J3674" s="84" t="s">
        <v>4398</v>
      </c>
    </row>
    <row r="3675" spans="9:10" x14ac:dyDescent="0.4">
      <c r="I3675" s="88"/>
      <c r="J3675" s="84" t="s">
        <v>2086</v>
      </c>
    </row>
    <row r="3676" spans="9:10" x14ac:dyDescent="0.4">
      <c r="I3676" s="88"/>
      <c r="J3676" s="84" t="s">
        <v>4396</v>
      </c>
    </row>
    <row r="3677" spans="9:10" x14ac:dyDescent="0.4">
      <c r="I3677" s="88"/>
      <c r="J3677" s="84" t="s">
        <v>2085</v>
      </c>
    </row>
    <row r="3678" spans="9:10" x14ac:dyDescent="0.4">
      <c r="I3678" s="88"/>
      <c r="J3678" s="84" t="s">
        <v>4402</v>
      </c>
    </row>
    <row r="3679" spans="9:10" x14ac:dyDescent="0.4">
      <c r="I3679" s="88"/>
      <c r="J3679" s="84" t="s">
        <v>4392</v>
      </c>
    </row>
    <row r="3680" spans="9:10" x14ac:dyDescent="0.4">
      <c r="I3680" s="88"/>
      <c r="J3680" s="84" t="s">
        <v>4641</v>
      </c>
    </row>
    <row r="3681" spans="9:10" x14ac:dyDescent="0.4">
      <c r="I3681" s="88"/>
      <c r="J3681" s="84" t="s">
        <v>4914</v>
      </c>
    </row>
    <row r="3682" spans="9:10" x14ac:dyDescent="0.4">
      <c r="I3682" s="88"/>
      <c r="J3682" s="84" t="s">
        <v>5748</v>
      </c>
    </row>
    <row r="3683" spans="9:10" x14ac:dyDescent="0.4">
      <c r="I3683" s="88"/>
      <c r="J3683" s="84" t="s">
        <v>1717</v>
      </c>
    </row>
    <row r="3684" spans="9:10" x14ac:dyDescent="0.4">
      <c r="I3684" s="88"/>
      <c r="J3684" s="84" t="s">
        <v>4642</v>
      </c>
    </row>
    <row r="3685" spans="9:10" x14ac:dyDescent="0.4">
      <c r="I3685" s="88"/>
      <c r="J3685" s="84" t="s">
        <v>4404</v>
      </c>
    </row>
    <row r="3686" spans="9:10" x14ac:dyDescent="0.4">
      <c r="I3686" s="88"/>
      <c r="J3686" s="84" t="s">
        <v>4391</v>
      </c>
    </row>
    <row r="3687" spans="9:10" x14ac:dyDescent="0.4">
      <c r="I3687" s="88"/>
      <c r="J3687" s="84" t="s">
        <v>4394</v>
      </c>
    </row>
    <row r="3688" spans="9:10" x14ac:dyDescent="0.4">
      <c r="I3688" s="88"/>
      <c r="J3688" s="84" t="s">
        <v>4401</v>
      </c>
    </row>
    <row r="3689" spans="9:10" x14ac:dyDescent="0.4">
      <c r="I3689" s="88"/>
      <c r="J3689" s="84" t="s">
        <v>4395</v>
      </c>
    </row>
    <row r="3690" spans="9:10" x14ac:dyDescent="0.4">
      <c r="I3690" s="88"/>
      <c r="J3690" s="84" t="s">
        <v>4643</v>
      </c>
    </row>
    <row r="3691" spans="9:10" x14ac:dyDescent="0.4">
      <c r="I3691" s="88"/>
      <c r="J3691" s="84" t="s">
        <v>4393</v>
      </c>
    </row>
    <row r="3692" spans="9:10" x14ac:dyDescent="0.4">
      <c r="I3692" s="88"/>
      <c r="J3692" s="84" t="s">
        <v>4397</v>
      </c>
    </row>
    <row r="3693" spans="9:10" x14ac:dyDescent="0.4">
      <c r="I3693" s="88"/>
      <c r="J3693" s="84" t="s">
        <v>4399</v>
      </c>
    </row>
    <row r="3694" spans="9:10" x14ac:dyDescent="0.4">
      <c r="I3694" s="88"/>
      <c r="J3694" s="84" t="s">
        <v>4400</v>
      </c>
    </row>
    <row r="3695" spans="9:10" x14ac:dyDescent="0.4">
      <c r="I3695" s="88"/>
      <c r="J3695" s="84" t="s">
        <v>4842</v>
      </c>
    </row>
    <row r="3696" spans="9:10" x14ac:dyDescent="0.4">
      <c r="I3696" s="88"/>
      <c r="J3696" s="84" t="s">
        <v>4915</v>
      </c>
    </row>
    <row r="3697" spans="9:10" x14ac:dyDescent="0.4">
      <c r="I3697" s="88"/>
      <c r="J3697" s="84" t="s">
        <v>4403</v>
      </c>
    </row>
    <row r="3698" spans="9:10" x14ac:dyDescent="0.4">
      <c r="I3698" s="88"/>
      <c r="J3698" s="84" t="s">
        <v>4912</v>
      </c>
    </row>
    <row r="3699" spans="9:10" x14ac:dyDescent="0.4">
      <c r="I3699" s="88"/>
      <c r="J3699" s="84" t="s">
        <v>4981</v>
      </c>
    </row>
    <row r="3700" spans="9:10" x14ac:dyDescent="0.4">
      <c r="I3700" s="88"/>
      <c r="J3700" s="84" t="s">
        <v>4979</v>
      </c>
    </row>
    <row r="3701" spans="9:10" x14ac:dyDescent="0.4">
      <c r="I3701" s="88"/>
      <c r="J3701" s="84" t="s">
        <v>4843</v>
      </c>
    </row>
    <row r="3702" spans="9:10" x14ac:dyDescent="0.4">
      <c r="I3702" s="88"/>
      <c r="J3702" s="84" t="s">
        <v>4980</v>
      </c>
    </row>
    <row r="3703" spans="9:10" x14ac:dyDescent="0.4">
      <c r="I3703" s="88"/>
      <c r="J3703" s="84" t="s">
        <v>4949</v>
      </c>
    </row>
    <row r="3704" spans="9:10" x14ac:dyDescent="0.4">
      <c r="I3704" s="88"/>
      <c r="J3704" s="84" t="s">
        <v>3579</v>
      </c>
    </row>
    <row r="3705" spans="9:10" x14ac:dyDescent="0.4">
      <c r="I3705" s="88"/>
      <c r="J3705" s="84" t="s">
        <v>3581</v>
      </c>
    </row>
    <row r="3706" spans="9:10" x14ac:dyDescent="0.4">
      <c r="I3706" s="88"/>
      <c r="J3706" s="84" t="s">
        <v>3582</v>
      </c>
    </row>
    <row r="3707" spans="9:10" x14ac:dyDescent="0.4">
      <c r="I3707" s="88"/>
      <c r="J3707" s="84" t="s">
        <v>3580</v>
      </c>
    </row>
    <row r="3708" spans="9:10" x14ac:dyDescent="0.4">
      <c r="I3708" s="88"/>
      <c r="J3708" s="84" t="s">
        <v>4952</v>
      </c>
    </row>
    <row r="3709" spans="9:10" x14ac:dyDescent="0.4">
      <c r="I3709" s="88"/>
      <c r="J3709" s="84" t="s">
        <v>4948</v>
      </c>
    </row>
    <row r="3710" spans="9:10" x14ac:dyDescent="0.4">
      <c r="I3710" s="88"/>
      <c r="J3710" s="84" t="s">
        <v>4947</v>
      </c>
    </row>
    <row r="3711" spans="9:10" x14ac:dyDescent="0.4">
      <c r="I3711" s="88"/>
      <c r="J3711" s="84" t="s">
        <v>4950</v>
      </c>
    </row>
    <row r="3712" spans="9:10" x14ac:dyDescent="0.4">
      <c r="I3712" s="88"/>
      <c r="J3712" s="84" t="s">
        <v>4951</v>
      </c>
    </row>
    <row r="3713" spans="9:10" x14ac:dyDescent="0.4">
      <c r="I3713" s="88"/>
      <c r="J3713" s="84" t="s">
        <v>5750</v>
      </c>
    </row>
    <row r="3714" spans="9:10" x14ac:dyDescent="0.4">
      <c r="I3714" s="88"/>
      <c r="J3714" s="84" t="s">
        <v>5746</v>
      </c>
    </row>
    <row r="3715" spans="9:10" x14ac:dyDescent="0.4">
      <c r="I3715" s="88"/>
      <c r="J3715" s="84" t="s">
        <v>5747</v>
      </c>
    </row>
    <row r="3716" spans="9:10" x14ac:dyDescent="0.4">
      <c r="I3716" s="88"/>
      <c r="J3716" s="84" t="s">
        <v>5745</v>
      </c>
    </row>
    <row r="3717" spans="9:10" x14ac:dyDescent="0.4">
      <c r="I3717" s="88"/>
      <c r="J3717" s="84" t="s">
        <v>5781</v>
      </c>
    </row>
    <row r="3718" spans="9:10" x14ac:dyDescent="0.4">
      <c r="I3718" s="88"/>
      <c r="J3718" s="84" t="s">
        <v>1718</v>
      </c>
    </row>
    <row r="3719" spans="9:10" x14ac:dyDescent="0.4">
      <c r="I3719" s="88"/>
      <c r="J3719" s="84" t="s">
        <v>1719</v>
      </c>
    </row>
    <row r="3720" spans="9:10" x14ac:dyDescent="0.4">
      <c r="I3720" s="88"/>
      <c r="J3720" s="84" t="s">
        <v>2955</v>
      </c>
    </row>
    <row r="3721" spans="9:10" x14ac:dyDescent="0.4">
      <c r="I3721" s="88"/>
      <c r="J3721" s="84" t="s">
        <v>2954</v>
      </c>
    </row>
    <row r="3722" spans="9:10" x14ac:dyDescent="0.4">
      <c r="I3722" s="88"/>
      <c r="J3722" s="84" t="s">
        <v>2953</v>
      </c>
    </row>
    <row r="3723" spans="9:10" x14ac:dyDescent="0.4">
      <c r="I3723" s="88"/>
      <c r="J3723" s="84" t="s">
        <v>3494</v>
      </c>
    </row>
    <row r="3724" spans="9:10" x14ac:dyDescent="0.4">
      <c r="I3724" s="88"/>
      <c r="J3724" s="84" t="s">
        <v>3493</v>
      </c>
    </row>
    <row r="3725" spans="9:10" x14ac:dyDescent="0.4">
      <c r="I3725" s="88"/>
      <c r="J3725" s="84" t="s">
        <v>3495</v>
      </c>
    </row>
    <row r="3726" spans="9:10" x14ac:dyDescent="0.4">
      <c r="I3726" s="88"/>
      <c r="J3726" s="84" t="s">
        <v>4954</v>
      </c>
    </row>
    <row r="3727" spans="9:10" x14ac:dyDescent="0.4">
      <c r="I3727" s="88"/>
      <c r="J3727" s="84" t="s">
        <v>4953</v>
      </c>
    </row>
    <row r="3728" spans="9:10" x14ac:dyDescent="0.4">
      <c r="I3728" s="88"/>
      <c r="J3728" s="84" t="s">
        <v>3492</v>
      </c>
    </row>
    <row r="3729" spans="9:10" x14ac:dyDescent="0.4">
      <c r="I3729" s="88"/>
      <c r="J3729" s="84" t="s">
        <v>3491</v>
      </c>
    </row>
    <row r="3730" spans="9:10" x14ac:dyDescent="0.4">
      <c r="I3730" s="88"/>
      <c r="J3730" s="84" t="s">
        <v>3742</v>
      </c>
    </row>
    <row r="3731" spans="9:10" x14ac:dyDescent="0.4">
      <c r="I3731" s="88"/>
      <c r="J3731" s="84" t="s">
        <v>3734</v>
      </c>
    </row>
    <row r="3732" spans="9:10" x14ac:dyDescent="0.4">
      <c r="I3732" s="88"/>
      <c r="J3732" s="84" t="s">
        <v>3733</v>
      </c>
    </row>
    <row r="3733" spans="9:10" x14ac:dyDescent="0.4">
      <c r="I3733" s="88"/>
      <c r="J3733" s="84" t="s">
        <v>5381</v>
      </c>
    </row>
    <row r="3734" spans="9:10" x14ac:dyDescent="0.4">
      <c r="I3734" s="88"/>
      <c r="J3734" s="84" t="s">
        <v>3724</v>
      </c>
    </row>
    <row r="3735" spans="9:10" x14ac:dyDescent="0.4">
      <c r="I3735" s="88"/>
      <c r="J3735" s="84" t="s">
        <v>3732</v>
      </c>
    </row>
    <row r="3736" spans="9:10" x14ac:dyDescent="0.4">
      <c r="I3736" s="88"/>
      <c r="J3736" s="84" t="s">
        <v>4750</v>
      </c>
    </row>
    <row r="3737" spans="9:10" x14ac:dyDescent="0.4">
      <c r="I3737" s="88"/>
      <c r="J3737" s="84" t="s">
        <v>2088</v>
      </c>
    </row>
    <row r="3738" spans="9:10" x14ac:dyDescent="0.4">
      <c r="I3738" s="88"/>
      <c r="J3738" s="84" t="s">
        <v>3736</v>
      </c>
    </row>
    <row r="3739" spans="9:10" x14ac:dyDescent="0.4">
      <c r="I3739" s="88"/>
      <c r="J3739" s="84" t="s">
        <v>2087</v>
      </c>
    </row>
    <row r="3740" spans="9:10" x14ac:dyDescent="0.4">
      <c r="I3740" s="88"/>
      <c r="J3740" s="84" t="s">
        <v>3735</v>
      </c>
    </row>
    <row r="3741" spans="9:10" x14ac:dyDescent="0.4">
      <c r="I3741" s="88"/>
      <c r="J3741" s="84" t="s">
        <v>3738</v>
      </c>
    </row>
    <row r="3742" spans="9:10" x14ac:dyDescent="0.4">
      <c r="I3742" s="88"/>
      <c r="J3742" s="84" t="s">
        <v>3731</v>
      </c>
    </row>
    <row r="3743" spans="9:10" x14ac:dyDescent="0.4">
      <c r="I3743" s="88"/>
      <c r="J3743" s="84" t="s">
        <v>3740</v>
      </c>
    </row>
    <row r="3744" spans="9:10" x14ac:dyDescent="0.4">
      <c r="I3744" s="88"/>
      <c r="J3744" s="84" t="s">
        <v>4748</v>
      </c>
    </row>
    <row r="3745" spans="9:10" x14ac:dyDescent="0.4">
      <c r="I3745" s="88"/>
      <c r="J3745" s="84" t="s">
        <v>4754</v>
      </c>
    </row>
    <row r="3746" spans="9:10" x14ac:dyDescent="0.4">
      <c r="I3746" s="88"/>
      <c r="J3746" s="84" t="s">
        <v>3432</v>
      </c>
    </row>
    <row r="3747" spans="9:10" x14ac:dyDescent="0.4">
      <c r="I3747" s="88"/>
      <c r="J3747" s="84" t="s">
        <v>3730</v>
      </c>
    </row>
    <row r="3748" spans="9:10" x14ac:dyDescent="0.4">
      <c r="I3748" s="88"/>
      <c r="J3748" s="84" t="s">
        <v>3433</v>
      </c>
    </row>
    <row r="3749" spans="9:10" x14ac:dyDescent="0.4">
      <c r="I3749" s="88"/>
      <c r="J3749" s="84" t="s">
        <v>3429</v>
      </c>
    </row>
    <row r="3750" spans="9:10" x14ac:dyDescent="0.4">
      <c r="I3750" s="88"/>
      <c r="J3750" s="84" t="s">
        <v>3430</v>
      </c>
    </row>
    <row r="3751" spans="9:10" x14ac:dyDescent="0.4">
      <c r="I3751" s="88"/>
      <c r="J3751" s="84" t="s">
        <v>4751</v>
      </c>
    </row>
    <row r="3752" spans="9:10" x14ac:dyDescent="0.4">
      <c r="I3752" s="88"/>
      <c r="J3752" s="84" t="s">
        <v>4746</v>
      </c>
    </row>
    <row r="3753" spans="9:10" x14ac:dyDescent="0.4">
      <c r="I3753" s="88"/>
      <c r="J3753" s="84" t="s">
        <v>3428</v>
      </c>
    </row>
    <row r="3754" spans="9:10" x14ac:dyDescent="0.4">
      <c r="I3754" s="88"/>
      <c r="J3754" s="84" t="s">
        <v>3434</v>
      </c>
    </row>
    <row r="3755" spans="9:10" x14ac:dyDescent="0.4">
      <c r="I3755" s="88"/>
      <c r="J3755" s="84" t="s">
        <v>3723</v>
      </c>
    </row>
    <row r="3756" spans="9:10" x14ac:dyDescent="0.4">
      <c r="I3756" s="88"/>
      <c r="J3756" s="84" t="s">
        <v>3745</v>
      </c>
    </row>
    <row r="3757" spans="9:10" x14ac:dyDescent="0.4">
      <c r="I3757" s="88"/>
      <c r="J3757" s="84" t="s">
        <v>3435</v>
      </c>
    </row>
    <row r="3758" spans="9:10" x14ac:dyDescent="0.4">
      <c r="I3758" s="88"/>
      <c r="J3758" s="84" t="s">
        <v>3431</v>
      </c>
    </row>
    <row r="3759" spans="9:10" x14ac:dyDescent="0.4">
      <c r="I3759" s="88"/>
      <c r="J3759" s="84" t="s">
        <v>3727</v>
      </c>
    </row>
    <row r="3760" spans="9:10" x14ac:dyDescent="0.4">
      <c r="I3760" s="88"/>
      <c r="J3760" s="84" t="s">
        <v>3729</v>
      </c>
    </row>
    <row r="3761" spans="9:10" x14ac:dyDescent="0.4">
      <c r="I3761" s="88"/>
      <c r="J3761" s="84" t="s">
        <v>3741</v>
      </c>
    </row>
    <row r="3762" spans="9:10" x14ac:dyDescent="0.4">
      <c r="I3762" s="88"/>
      <c r="J3762" s="84" t="s">
        <v>3737</v>
      </c>
    </row>
    <row r="3763" spans="9:10" x14ac:dyDescent="0.4">
      <c r="I3763" s="88"/>
      <c r="J3763" s="84" t="s">
        <v>3743</v>
      </c>
    </row>
    <row r="3764" spans="9:10" x14ac:dyDescent="0.4">
      <c r="I3764" s="88"/>
      <c r="J3764" s="84" t="s">
        <v>3725</v>
      </c>
    </row>
    <row r="3765" spans="9:10" x14ac:dyDescent="0.4">
      <c r="I3765" s="88"/>
      <c r="J3765" s="84" t="s">
        <v>4753</v>
      </c>
    </row>
    <row r="3766" spans="9:10" x14ac:dyDescent="0.4">
      <c r="I3766" s="88"/>
      <c r="J3766" s="84" t="s">
        <v>4749</v>
      </c>
    </row>
    <row r="3767" spans="9:10" x14ac:dyDescent="0.4">
      <c r="I3767" s="88"/>
      <c r="J3767" s="84" t="s">
        <v>3726</v>
      </c>
    </row>
    <row r="3768" spans="9:10" x14ac:dyDescent="0.4">
      <c r="I3768" s="88"/>
      <c r="J3768" s="84" t="s">
        <v>4747</v>
      </c>
    </row>
    <row r="3769" spans="9:10" x14ac:dyDescent="0.4">
      <c r="I3769" s="88"/>
      <c r="J3769" s="84" t="s">
        <v>5162</v>
      </c>
    </row>
    <row r="3770" spans="9:10" x14ac:dyDescent="0.4">
      <c r="I3770" s="88"/>
      <c r="J3770" s="84" t="s">
        <v>3739</v>
      </c>
    </row>
    <row r="3771" spans="9:10" x14ac:dyDescent="0.4">
      <c r="I3771" s="88"/>
      <c r="J3771" s="84" t="s">
        <v>3721</v>
      </c>
    </row>
    <row r="3772" spans="9:10" x14ac:dyDescent="0.4">
      <c r="I3772" s="88"/>
      <c r="J3772" s="84" t="s">
        <v>3720</v>
      </c>
    </row>
    <row r="3773" spans="9:10" x14ac:dyDescent="0.4">
      <c r="I3773" s="88"/>
      <c r="J3773" s="84" t="s">
        <v>3722</v>
      </c>
    </row>
    <row r="3774" spans="9:10" x14ac:dyDescent="0.4">
      <c r="I3774" s="88"/>
      <c r="J3774" s="84" t="s">
        <v>4752</v>
      </c>
    </row>
    <row r="3775" spans="9:10" x14ac:dyDescent="0.4">
      <c r="I3775" s="88"/>
      <c r="J3775" s="84" t="s">
        <v>5156</v>
      </c>
    </row>
    <row r="3776" spans="9:10" x14ac:dyDescent="0.4">
      <c r="I3776" s="88"/>
      <c r="J3776" s="84" t="s">
        <v>3728</v>
      </c>
    </row>
    <row r="3777" spans="9:10" x14ac:dyDescent="0.4">
      <c r="I3777" s="88"/>
      <c r="J3777" s="84" t="s">
        <v>3719</v>
      </c>
    </row>
    <row r="3778" spans="9:10" x14ac:dyDescent="0.4">
      <c r="I3778" s="88"/>
      <c r="J3778" s="84" t="s">
        <v>3744</v>
      </c>
    </row>
    <row r="3779" spans="9:10" x14ac:dyDescent="0.4">
      <c r="I3779" s="88"/>
      <c r="J3779" s="84" t="s">
        <v>5159</v>
      </c>
    </row>
    <row r="3780" spans="9:10" x14ac:dyDescent="0.4">
      <c r="I3780" s="88"/>
      <c r="J3780" s="84" t="s">
        <v>5160</v>
      </c>
    </row>
    <row r="3781" spans="9:10" x14ac:dyDescent="0.4">
      <c r="I3781" s="88"/>
      <c r="J3781" s="84" t="s">
        <v>5161</v>
      </c>
    </row>
    <row r="3782" spans="9:10" x14ac:dyDescent="0.4">
      <c r="I3782" s="88"/>
      <c r="J3782" s="84" t="s">
        <v>5155</v>
      </c>
    </row>
    <row r="3783" spans="9:10" x14ac:dyDescent="0.4">
      <c r="I3783" s="88"/>
      <c r="J3783" s="84" t="s">
        <v>5154</v>
      </c>
    </row>
    <row r="3784" spans="9:10" x14ac:dyDescent="0.4">
      <c r="I3784" s="88"/>
      <c r="J3784" s="84" t="s">
        <v>5157</v>
      </c>
    </row>
    <row r="3785" spans="9:10" x14ac:dyDescent="0.4">
      <c r="I3785" s="88"/>
      <c r="J3785" s="84" t="s">
        <v>5153</v>
      </c>
    </row>
    <row r="3786" spans="9:10" x14ac:dyDescent="0.4">
      <c r="I3786" s="88"/>
      <c r="J3786" s="84" t="s">
        <v>5158</v>
      </c>
    </row>
    <row r="3787" spans="9:10" x14ac:dyDescent="0.4">
      <c r="I3787" s="88"/>
      <c r="J3787" s="84" t="s">
        <v>2089</v>
      </c>
    </row>
    <row r="3788" spans="9:10" x14ac:dyDescent="0.4">
      <c r="I3788" s="88"/>
      <c r="J3788" s="84" t="s">
        <v>3437</v>
      </c>
    </row>
    <row r="3789" spans="9:10" x14ac:dyDescent="0.4">
      <c r="I3789" s="88"/>
      <c r="J3789" s="84" t="s">
        <v>2098</v>
      </c>
    </row>
    <row r="3790" spans="9:10" x14ac:dyDescent="0.4">
      <c r="I3790" s="88"/>
      <c r="J3790" s="84" t="s">
        <v>2093</v>
      </c>
    </row>
    <row r="3791" spans="9:10" x14ac:dyDescent="0.4">
      <c r="I3791" s="88"/>
      <c r="J3791" s="84" t="s">
        <v>2090</v>
      </c>
    </row>
    <row r="3792" spans="9:10" x14ac:dyDescent="0.4">
      <c r="I3792" s="88"/>
      <c r="J3792" s="84" t="s">
        <v>2095</v>
      </c>
    </row>
    <row r="3793" spans="9:10" x14ac:dyDescent="0.4">
      <c r="I3793" s="88"/>
      <c r="J3793" s="84" t="s">
        <v>4770</v>
      </c>
    </row>
    <row r="3794" spans="9:10" x14ac:dyDescent="0.4">
      <c r="I3794" s="88"/>
      <c r="J3794" s="84" t="s">
        <v>3436</v>
      </c>
    </row>
    <row r="3795" spans="9:10" x14ac:dyDescent="0.4">
      <c r="I3795" s="88"/>
      <c r="J3795" s="84" t="s">
        <v>3440</v>
      </c>
    </row>
    <row r="3796" spans="9:10" x14ac:dyDescent="0.4">
      <c r="I3796" s="88"/>
      <c r="J3796" s="84" t="s">
        <v>3438</v>
      </c>
    </row>
    <row r="3797" spans="9:10" x14ac:dyDescent="0.4">
      <c r="I3797" s="88"/>
      <c r="J3797" s="84" t="s">
        <v>2094</v>
      </c>
    </row>
    <row r="3798" spans="9:10" x14ac:dyDescent="0.4">
      <c r="I3798" s="88"/>
      <c r="J3798" s="84" t="s">
        <v>2091</v>
      </c>
    </row>
    <row r="3799" spans="9:10" x14ac:dyDescent="0.4">
      <c r="I3799" s="88"/>
      <c r="J3799" s="84" t="s">
        <v>2096</v>
      </c>
    </row>
    <row r="3800" spans="9:10" x14ac:dyDescent="0.4">
      <c r="I3800" s="88"/>
      <c r="J3800" s="84" t="s">
        <v>3439</v>
      </c>
    </row>
    <row r="3801" spans="9:10" x14ac:dyDescent="0.4">
      <c r="I3801" s="88"/>
      <c r="J3801" s="84" t="s">
        <v>2097</v>
      </c>
    </row>
    <row r="3802" spans="9:10" x14ac:dyDescent="0.4">
      <c r="I3802" s="88"/>
      <c r="J3802" s="84" t="s">
        <v>2092</v>
      </c>
    </row>
    <row r="3803" spans="9:10" x14ac:dyDescent="0.4">
      <c r="I3803" s="88"/>
      <c r="J3803" s="84" t="s">
        <v>4844</v>
      </c>
    </row>
    <row r="3804" spans="9:10" x14ac:dyDescent="0.4">
      <c r="I3804" s="88"/>
      <c r="J3804" s="84" t="s">
        <v>4955</v>
      </c>
    </row>
    <row r="3805" spans="9:10" x14ac:dyDescent="0.4">
      <c r="I3805" s="88"/>
      <c r="J3805" s="84" t="s">
        <v>2960</v>
      </c>
    </row>
    <row r="3806" spans="9:10" x14ac:dyDescent="0.4">
      <c r="I3806" s="88"/>
      <c r="J3806" s="84" t="s">
        <v>2964</v>
      </c>
    </row>
    <row r="3807" spans="9:10" x14ac:dyDescent="0.4">
      <c r="I3807" s="88"/>
      <c r="J3807" s="84" t="s">
        <v>2963</v>
      </c>
    </row>
    <row r="3808" spans="9:10" x14ac:dyDescent="0.4">
      <c r="I3808" s="88"/>
      <c r="J3808" s="84" t="s">
        <v>2966</v>
      </c>
    </row>
    <row r="3809" spans="9:10" x14ac:dyDescent="0.4">
      <c r="I3809" s="88"/>
      <c r="J3809" s="84" t="s">
        <v>2965</v>
      </c>
    </row>
    <row r="3810" spans="9:10" x14ac:dyDescent="0.4">
      <c r="I3810" s="88"/>
      <c r="J3810" s="84" t="s">
        <v>2957</v>
      </c>
    </row>
    <row r="3811" spans="9:10" x14ac:dyDescent="0.4">
      <c r="I3811" s="88"/>
      <c r="J3811" s="84" t="s">
        <v>2967</v>
      </c>
    </row>
    <row r="3812" spans="9:10" x14ac:dyDescent="0.4">
      <c r="I3812" s="88"/>
      <c r="J3812" s="84" t="s">
        <v>4767</v>
      </c>
    </row>
    <row r="3813" spans="9:10" x14ac:dyDescent="0.4">
      <c r="I3813" s="88"/>
      <c r="J3813" s="84" t="s">
        <v>4956</v>
      </c>
    </row>
    <row r="3814" spans="9:10" x14ac:dyDescent="0.4">
      <c r="I3814" s="88"/>
      <c r="J3814" s="84" t="s">
        <v>1724</v>
      </c>
    </row>
    <row r="3815" spans="9:10" x14ac:dyDescent="0.4">
      <c r="I3815" s="88"/>
      <c r="J3815" s="84" t="s">
        <v>1720</v>
      </c>
    </row>
    <row r="3816" spans="9:10" x14ac:dyDescent="0.4">
      <c r="I3816" s="88"/>
      <c r="J3816" s="84" t="s">
        <v>1721</v>
      </c>
    </row>
    <row r="3817" spans="9:10" x14ac:dyDescent="0.4">
      <c r="I3817" s="88"/>
      <c r="J3817" s="84" t="s">
        <v>1722</v>
      </c>
    </row>
    <row r="3818" spans="9:10" x14ac:dyDescent="0.4">
      <c r="I3818" s="88"/>
      <c r="J3818" s="84" t="s">
        <v>2958</v>
      </c>
    </row>
    <row r="3819" spans="9:10" x14ac:dyDescent="0.4">
      <c r="I3819" s="88"/>
      <c r="J3819" s="84" t="s">
        <v>1723</v>
      </c>
    </row>
    <row r="3820" spans="9:10" x14ac:dyDescent="0.4">
      <c r="I3820" s="88"/>
      <c r="J3820" s="84" t="s">
        <v>2959</v>
      </c>
    </row>
    <row r="3821" spans="9:10" x14ac:dyDescent="0.4">
      <c r="I3821" s="88"/>
      <c r="J3821" s="84" t="s">
        <v>4644</v>
      </c>
    </row>
    <row r="3822" spans="9:10" x14ac:dyDescent="0.4">
      <c r="I3822" s="88"/>
      <c r="J3822" s="84" t="s">
        <v>4758</v>
      </c>
    </row>
    <row r="3823" spans="9:10" x14ac:dyDescent="0.4">
      <c r="I3823" s="88"/>
      <c r="J3823" s="84" t="s">
        <v>2962</v>
      </c>
    </row>
    <row r="3824" spans="9:10" x14ac:dyDescent="0.4">
      <c r="I3824" s="88"/>
      <c r="J3824" s="84" t="s">
        <v>2961</v>
      </c>
    </row>
    <row r="3825" spans="9:10" x14ac:dyDescent="0.4">
      <c r="I3825" s="88"/>
      <c r="J3825" s="84" t="s">
        <v>4983</v>
      </c>
    </row>
    <row r="3826" spans="9:10" x14ac:dyDescent="0.4">
      <c r="I3826" s="88"/>
      <c r="J3826" s="84" t="s">
        <v>4766</v>
      </c>
    </row>
    <row r="3827" spans="9:10" x14ac:dyDescent="0.4">
      <c r="I3827" s="88"/>
      <c r="J3827" s="84" t="s">
        <v>2956</v>
      </c>
    </row>
    <row r="3828" spans="9:10" x14ac:dyDescent="0.4">
      <c r="I3828" s="88"/>
      <c r="J3828" s="84" t="s">
        <v>4757</v>
      </c>
    </row>
    <row r="3829" spans="9:10" x14ac:dyDescent="0.4">
      <c r="I3829" s="88"/>
      <c r="J3829" s="84" t="s">
        <v>4982</v>
      </c>
    </row>
    <row r="3830" spans="9:10" x14ac:dyDescent="0.4">
      <c r="I3830" s="88"/>
      <c r="J3830" s="84" t="s">
        <v>4761</v>
      </c>
    </row>
    <row r="3831" spans="9:10" x14ac:dyDescent="0.4">
      <c r="I3831" s="88"/>
      <c r="J3831" s="84" t="s">
        <v>3589</v>
      </c>
    </row>
    <row r="3832" spans="9:10" x14ac:dyDescent="0.4">
      <c r="I3832" s="88"/>
      <c r="J3832" s="84" t="s">
        <v>3588</v>
      </c>
    </row>
    <row r="3833" spans="9:10" x14ac:dyDescent="0.4">
      <c r="I3833" s="88"/>
      <c r="J3833" s="84" t="s">
        <v>3583</v>
      </c>
    </row>
    <row r="3834" spans="9:10" x14ac:dyDescent="0.4">
      <c r="I3834" s="88"/>
      <c r="J3834" s="84" t="s">
        <v>3586</v>
      </c>
    </row>
    <row r="3835" spans="9:10" x14ac:dyDescent="0.4">
      <c r="I3835" s="88"/>
      <c r="J3835" s="84" t="s">
        <v>4756</v>
      </c>
    </row>
    <row r="3836" spans="9:10" x14ac:dyDescent="0.4">
      <c r="I3836" s="88"/>
      <c r="J3836" s="84" t="s">
        <v>4764</v>
      </c>
    </row>
    <row r="3837" spans="9:10" x14ac:dyDescent="0.4">
      <c r="I3837" s="88"/>
      <c r="J3837" s="84" t="s">
        <v>3591</v>
      </c>
    </row>
    <row r="3838" spans="9:10" x14ac:dyDescent="0.4">
      <c r="I3838" s="88"/>
      <c r="J3838" s="84" t="s">
        <v>3585</v>
      </c>
    </row>
    <row r="3839" spans="9:10" x14ac:dyDescent="0.4">
      <c r="I3839" s="88"/>
      <c r="J3839" s="84" t="s">
        <v>3587</v>
      </c>
    </row>
    <row r="3840" spans="9:10" x14ac:dyDescent="0.4">
      <c r="I3840" s="88"/>
      <c r="J3840" s="84" t="s">
        <v>3584</v>
      </c>
    </row>
    <row r="3841" spans="9:10" x14ac:dyDescent="0.4">
      <c r="I3841" s="88"/>
      <c r="J3841" s="84" t="s">
        <v>3590</v>
      </c>
    </row>
    <row r="3842" spans="9:10" x14ac:dyDescent="0.4">
      <c r="I3842" s="88"/>
      <c r="J3842" s="84" t="s">
        <v>4760</v>
      </c>
    </row>
    <row r="3843" spans="9:10" x14ac:dyDescent="0.4">
      <c r="I3843" s="88"/>
      <c r="J3843" s="84" t="s">
        <v>4755</v>
      </c>
    </row>
    <row r="3844" spans="9:10" x14ac:dyDescent="0.4">
      <c r="I3844" s="88"/>
      <c r="J3844" s="84" t="s">
        <v>4773</v>
      </c>
    </row>
    <row r="3845" spans="9:10" x14ac:dyDescent="0.4">
      <c r="I3845" s="88"/>
      <c r="J3845" s="84" t="s">
        <v>4763</v>
      </c>
    </row>
    <row r="3846" spans="9:10" x14ac:dyDescent="0.4">
      <c r="I3846" s="88"/>
      <c r="J3846" s="84" t="s">
        <v>4762</v>
      </c>
    </row>
    <row r="3847" spans="9:10" x14ac:dyDescent="0.4">
      <c r="I3847" s="88"/>
      <c r="J3847" s="84" t="s">
        <v>4759</v>
      </c>
    </row>
    <row r="3848" spans="9:10" x14ac:dyDescent="0.4">
      <c r="I3848" s="88"/>
      <c r="J3848" s="84" t="s">
        <v>5121</v>
      </c>
    </row>
    <row r="3849" spans="9:10" x14ac:dyDescent="0.4">
      <c r="I3849" s="88"/>
      <c r="J3849" s="84" t="s">
        <v>4771</v>
      </c>
    </row>
    <row r="3850" spans="9:10" x14ac:dyDescent="0.4">
      <c r="I3850" s="88"/>
      <c r="J3850" s="84" t="s">
        <v>5123</v>
      </c>
    </row>
    <row r="3851" spans="9:10" x14ac:dyDescent="0.4">
      <c r="I3851" s="88"/>
      <c r="J3851" s="84" t="s">
        <v>4768</v>
      </c>
    </row>
    <row r="3852" spans="9:10" x14ac:dyDescent="0.4">
      <c r="I3852" s="88"/>
      <c r="J3852" s="84" t="s">
        <v>4772</v>
      </c>
    </row>
    <row r="3853" spans="9:10" x14ac:dyDescent="0.4">
      <c r="I3853" s="88"/>
      <c r="J3853" s="84" t="s">
        <v>4769</v>
      </c>
    </row>
    <row r="3854" spans="9:10" x14ac:dyDescent="0.4">
      <c r="I3854" s="88"/>
      <c r="J3854" s="84" t="s">
        <v>4765</v>
      </c>
    </row>
    <row r="3855" spans="9:10" x14ac:dyDescent="0.4">
      <c r="I3855" s="88"/>
      <c r="J3855" s="84" t="s">
        <v>5122</v>
      </c>
    </row>
    <row r="3856" spans="9:10" x14ac:dyDescent="0.4">
      <c r="I3856" s="88"/>
      <c r="J3856" s="84" t="s">
        <v>5119</v>
      </c>
    </row>
    <row r="3857" spans="9:10" x14ac:dyDescent="0.4">
      <c r="I3857" s="88"/>
      <c r="J3857" s="84" t="s">
        <v>5120</v>
      </c>
    </row>
    <row r="3858" spans="9:10" x14ac:dyDescent="0.4">
      <c r="I3858" s="88"/>
      <c r="J3858" s="84" t="s">
        <v>5118</v>
      </c>
    </row>
    <row r="3859" spans="9:10" x14ac:dyDescent="0.4">
      <c r="I3859" s="88"/>
      <c r="J3859" s="84" t="s">
        <v>2099</v>
      </c>
    </row>
    <row r="3860" spans="9:10" x14ac:dyDescent="0.4">
      <c r="I3860" s="88"/>
      <c r="J3860" s="84" t="s">
        <v>4253</v>
      </c>
    </row>
    <row r="3861" spans="9:10" x14ac:dyDescent="0.4">
      <c r="I3861" s="88"/>
      <c r="J3861" s="84" t="s">
        <v>3049</v>
      </c>
    </row>
    <row r="3862" spans="9:10" x14ac:dyDescent="0.4">
      <c r="I3862" s="88"/>
      <c r="J3862" s="84" t="s">
        <v>3048</v>
      </c>
    </row>
    <row r="3863" spans="9:10" x14ac:dyDescent="0.4">
      <c r="I3863" s="88"/>
      <c r="J3863" s="84" t="s">
        <v>3044</v>
      </c>
    </row>
    <row r="3864" spans="9:10" x14ac:dyDescent="0.4">
      <c r="I3864" s="88"/>
      <c r="J3864" s="84" t="s">
        <v>3046</v>
      </c>
    </row>
    <row r="3865" spans="9:10" x14ac:dyDescent="0.4">
      <c r="I3865" s="88"/>
      <c r="J3865" s="84" t="s">
        <v>4249</v>
      </c>
    </row>
    <row r="3866" spans="9:10" x14ac:dyDescent="0.4">
      <c r="I3866" s="88"/>
      <c r="J3866" s="84" t="s">
        <v>3043</v>
      </c>
    </row>
    <row r="3867" spans="9:10" x14ac:dyDescent="0.4">
      <c r="I3867" s="88"/>
      <c r="J3867" s="84" t="s">
        <v>3045</v>
      </c>
    </row>
    <row r="3868" spans="9:10" x14ac:dyDescent="0.4">
      <c r="I3868" s="88"/>
      <c r="J3868" s="84" t="s">
        <v>4958</v>
      </c>
    </row>
    <row r="3869" spans="9:10" x14ac:dyDescent="0.4">
      <c r="I3869" s="88"/>
      <c r="J3869" s="84" t="s">
        <v>4957</v>
      </c>
    </row>
    <row r="3870" spans="9:10" x14ac:dyDescent="0.4">
      <c r="I3870" s="88"/>
      <c r="J3870" s="84" t="s">
        <v>4252</v>
      </c>
    </row>
    <row r="3871" spans="9:10" x14ac:dyDescent="0.4">
      <c r="I3871" s="88"/>
      <c r="J3871" s="84" t="s">
        <v>4251</v>
      </c>
    </row>
    <row r="3872" spans="9:10" x14ac:dyDescent="0.4">
      <c r="I3872" s="88"/>
      <c r="J3872" s="84" t="s">
        <v>3042</v>
      </c>
    </row>
    <row r="3873" spans="9:10" x14ac:dyDescent="0.4">
      <c r="I3873" s="88"/>
      <c r="J3873" s="84" t="s">
        <v>4248</v>
      </c>
    </row>
    <row r="3874" spans="9:10" x14ac:dyDescent="0.4">
      <c r="I3874" s="88"/>
      <c r="J3874" s="84" t="s">
        <v>5382</v>
      </c>
    </row>
    <row r="3875" spans="9:10" x14ac:dyDescent="0.4">
      <c r="I3875" s="88"/>
      <c r="J3875" s="84" t="s">
        <v>3047</v>
      </c>
    </row>
    <row r="3876" spans="9:10" x14ac:dyDescent="0.4">
      <c r="I3876" s="88"/>
      <c r="J3876" s="84" t="s">
        <v>1725</v>
      </c>
    </row>
    <row r="3877" spans="9:10" x14ac:dyDescent="0.4">
      <c r="I3877" s="88"/>
      <c r="J3877" s="84" t="s">
        <v>1726</v>
      </c>
    </row>
    <row r="3878" spans="9:10" x14ac:dyDescent="0.4">
      <c r="I3878" s="88"/>
      <c r="J3878" s="84" t="s">
        <v>4245</v>
      </c>
    </row>
    <row r="3879" spans="9:10" x14ac:dyDescent="0.4">
      <c r="I3879" s="88"/>
      <c r="J3879" s="84" t="s">
        <v>4250</v>
      </c>
    </row>
    <row r="3880" spans="9:10" x14ac:dyDescent="0.4">
      <c r="I3880" s="88"/>
      <c r="J3880" s="84" t="s">
        <v>4247</v>
      </c>
    </row>
    <row r="3881" spans="9:10" x14ac:dyDescent="0.4">
      <c r="I3881" s="88"/>
      <c r="J3881" s="84" t="s">
        <v>4246</v>
      </c>
    </row>
    <row r="3882" spans="9:10" x14ac:dyDescent="0.4">
      <c r="I3882" s="88"/>
      <c r="J3882" s="84" t="s">
        <v>5186</v>
      </c>
    </row>
    <row r="3883" spans="9:10" x14ac:dyDescent="0.4">
      <c r="I3883" s="88"/>
      <c r="J3883" s="84" t="s">
        <v>5188</v>
      </c>
    </row>
    <row r="3884" spans="9:10" x14ac:dyDescent="0.4">
      <c r="I3884" s="88"/>
      <c r="J3884" s="84" t="s">
        <v>5173</v>
      </c>
    </row>
    <row r="3885" spans="9:10" x14ac:dyDescent="0.4">
      <c r="I3885" s="88"/>
      <c r="J3885" s="84" t="s">
        <v>5171</v>
      </c>
    </row>
    <row r="3886" spans="9:10" x14ac:dyDescent="0.4">
      <c r="I3886" s="88"/>
      <c r="J3886" s="84" t="s">
        <v>5185</v>
      </c>
    </row>
    <row r="3887" spans="9:10" x14ac:dyDescent="0.4">
      <c r="I3887" s="88"/>
      <c r="J3887" s="84" t="s">
        <v>5187</v>
      </c>
    </row>
    <row r="3888" spans="9:10" x14ac:dyDescent="0.4">
      <c r="I3888" s="88"/>
      <c r="J3888" s="84" t="s">
        <v>5189</v>
      </c>
    </row>
    <row r="3889" spans="9:10" x14ac:dyDescent="0.4">
      <c r="I3889" s="88"/>
      <c r="J3889" s="84" t="s">
        <v>3498</v>
      </c>
    </row>
    <row r="3890" spans="9:10" x14ac:dyDescent="0.4">
      <c r="I3890" s="88"/>
      <c r="J3890" s="84" t="s">
        <v>3499</v>
      </c>
    </row>
    <row r="3891" spans="9:10" x14ac:dyDescent="0.4">
      <c r="I3891" s="88"/>
      <c r="J3891" s="84" t="s">
        <v>3497</v>
      </c>
    </row>
    <row r="3892" spans="9:10" x14ac:dyDescent="0.4">
      <c r="I3892" s="88"/>
      <c r="J3892" s="84" t="s">
        <v>3496</v>
      </c>
    </row>
    <row r="3893" spans="9:10" x14ac:dyDescent="0.4">
      <c r="I3893" s="88"/>
      <c r="J3893" s="84" t="s">
        <v>4892</v>
      </c>
    </row>
    <row r="3894" spans="9:10" x14ac:dyDescent="0.4">
      <c r="I3894" s="88"/>
      <c r="J3894" s="84" t="s">
        <v>5172</v>
      </c>
    </row>
    <row r="3895" spans="9:10" x14ac:dyDescent="0.4">
      <c r="I3895" s="88"/>
      <c r="J3895" s="84" t="s">
        <v>4890</v>
      </c>
    </row>
    <row r="3896" spans="9:10" x14ac:dyDescent="0.4">
      <c r="I3896" s="88"/>
      <c r="J3896" s="84" t="s">
        <v>4891</v>
      </c>
    </row>
    <row r="3897" spans="9:10" x14ac:dyDescent="0.4">
      <c r="I3897" s="88"/>
      <c r="J3897" s="84" t="s">
        <v>4894</v>
      </c>
    </row>
    <row r="3898" spans="9:10" x14ac:dyDescent="0.4">
      <c r="I3898" s="88"/>
      <c r="J3898" s="84" t="s">
        <v>4893</v>
      </c>
    </row>
    <row r="3899" spans="9:10" x14ac:dyDescent="0.4">
      <c r="I3899" s="88"/>
      <c r="J3899" s="84" t="s">
        <v>3445</v>
      </c>
    </row>
    <row r="3900" spans="9:10" x14ac:dyDescent="0.4">
      <c r="I3900" s="88"/>
      <c r="J3900" s="84" t="s">
        <v>3443</v>
      </c>
    </row>
    <row r="3901" spans="9:10" x14ac:dyDescent="0.4">
      <c r="I3901" s="88"/>
      <c r="J3901" s="84" t="s">
        <v>3442</v>
      </c>
    </row>
    <row r="3902" spans="9:10" x14ac:dyDescent="0.4">
      <c r="I3902" s="88"/>
      <c r="J3902" s="84" t="s">
        <v>3444</v>
      </c>
    </row>
    <row r="3903" spans="9:10" x14ac:dyDescent="0.4">
      <c r="I3903" s="88"/>
      <c r="J3903" s="84" t="s">
        <v>3441</v>
      </c>
    </row>
    <row r="3904" spans="9:10" x14ac:dyDescent="0.4">
      <c r="I3904" s="88"/>
      <c r="J3904" s="84" t="s">
        <v>3446</v>
      </c>
    </row>
    <row r="3905" spans="9:10" x14ac:dyDescent="0.4">
      <c r="I3905" s="88"/>
      <c r="J3905" s="84" t="s">
        <v>4989</v>
      </c>
    </row>
    <row r="3906" spans="9:10" x14ac:dyDescent="0.4">
      <c r="I3906" s="88"/>
      <c r="J3906" s="84" t="s">
        <v>4991</v>
      </c>
    </row>
    <row r="3907" spans="9:10" x14ac:dyDescent="0.4">
      <c r="I3907" s="88"/>
      <c r="J3907" s="84" t="s">
        <v>4990</v>
      </c>
    </row>
    <row r="3908" spans="9:10" x14ac:dyDescent="0.4">
      <c r="I3908" s="88"/>
      <c r="J3908" s="84" t="s">
        <v>2555</v>
      </c>
    </row>
    <row r="3909" spans="9:10" x14ac:dyDescent="0.4">
      <c r="I3909" s="88"/>
      <c r="J3909" s="84" t="s">
        <v>1727</v>
      </c>
    </row>
    <row r="3910" spans="9:10" x14ac:dyDescent="0.4">
      <c r="I3910" s="88"/>
      <c r="J3910" s="84" t="s">
        <v>2560</v>
      </c>
    </row>
    <row r="3911" spans="9:10" x14ac:dyDescent="0.4">
      <c r="I3911" s="88"/>
      <c r="J3911" s="84" t="s">
        <v>2562</v>
      </c>
    </row>
    <row r="3912" spans="9:10" x14ac:dyDescent="0.4">
      <c r="I3912" s="88"/>
      <c r="J3912" s="84" t="s">
        <v>2563</v>
      </c>
    </row>
    <row r="3913" spans="9:10" x14ac:dyDescent="0.4">
      <c r="I3913" s="88"/>
      <c r="J3913" s="84" t="s">
        <v>2567</v>
      </c>
    </row>
    <row r="3914" spans="9:10" x14ac:dyDescent="0.4">
      <c r="I3914" s="88"/>
      <c r="J3914" s="84" t="s">
        <v>2566</v>
      </c>
    </row>
    <row r="3915" spans="9:10" x14ac:dyDescent="0.4">
      <c r="I3915" s="88"/>
      <c r="J3915" s="84" t="s">
        <v>2557</v>
      </c>
    </row>
    <row r="3916" spans="9:10" x14ac:dyDescent="0.4">
      <c r="I3916" s="88"/>
      <c r="J3916" s="84" t="s">
        <v>4960</v>
      </c>
    </row>
    <row r="3917" spans="9:10" x14ac:dyDescent="0.4">
      <c r="I3917" s="88"/>
      <c r="J3917" s="84" t="s">
        <v>5751</v>
      </c>
    </row>
    <row r="3918" spans="9:10" x14ac:dyDescent="0.4">
      <c r="I3918" s="88"/>
      <c r="J3918" s="84" t="s">
        <v>5192</v>
      </c>
    </row>
    <row r="3919" spans="9:10" x14ac:dyDescent="0.4">
      <c r="I3919" s="88"/>
      <c r="J3919" s="84" t="s">
        <v>1728</v>
      </c>
    </row>
    <row r="3920" spans="9:10" x14ac:dyDescent="0.4">
      <c r="I3920" s="88"/>
      <c r="J3920" s="84" t="s">
        <v>2561</v>
      </c>
    </row>
    <row r="3921" spans="9:10" x14ac:dyDescent="0.4">
      <c r="I3921" s="88"/>
      <c r="J3921" s="84" t="s">
        <v>2559</v>
      </c>
    </row>
    <row r="3922" spans="9:10" x14ac:dyDescent="0.4">
      <c r="I3922" s="88"/>
      <c r="J3922" s="84" t="s">
        <v>2565</v>
      </c>
    </row>
    <row r="3923" spans="9:10" x14ac:dyDescent="0.4">
      <c r="I3923" s="88"/>
      <c r="J3923" s="84" t="s">
        <v>4959</v>
      </c>
    </row>
    <row r="3924" spans="9:10" x14ac:dyDescent="0.4">
      <c r="I3924" s="88"/>
      <c r="J3924" s="84" t="s">
        <v>4876</v>
      </c>
    </row>
    <row r="3925" spans="9:10" x14ac:dyDescent="0.4">
      <c r="I3925" s="88"/>
      <c r="J3925" s="84" t="s">
        <v>4877</v>
      </c>
    </row>
    <row r="3926" spans="9:10" x14ac:dyDescent="0.4">
      <c r="I3926" s="88"/>
      <c r="J3926" s="84" t="s">
        <v>5190</v>
      </c>
    </row>
    <row r="3927" spans="9:10" x14ac:dyDescent="0.4">
      <c r="I3927" s="88"/>
      <c r="J3927" s="84" t="s">
        <v>5191</v>
      </c>
    </row>
    <row r="3928" spans="9:10" x14ac:dyDescent="0.4">
      <c r="I3928" s="88"/>
      <c r="J3928" s="84" t="s">
        <v>2558</v>
      </c>
    </row>
    <row r="3929" spans="9:10" x14ac:dyDescent="0.4">
      <c r="I3929" s="88"/>
      <c r="J3929" s="84" t="s">
        <v>2564</v>
      </c>
    </row>
    <row r="3930" spans="9:10" x14ac:dyDescent="0.4">
      <c r="I3930" s="88"/>
      <c r="J3930" s="84" t="s">
        <v>2556</v>
      </c>
    </row>
    <row r="3931" spans="9:10" x14ac:dyDescent="0.4">
      <c r="I3931" s="88"/>
      <c r="J3931" s="84" t="s">
        <v>4849</v>
      </c>
    </row>
    <row r="3932" spans="9:10" x14ac:dyDescent="0.4">
      <c r="I3932" s="88"/>
      <c r="J3932" s="84" t="s">
        <v>5126</v>
      </c>
    </row>
    <row r="3933" spans="9:10" x14ac:dyDescent="0.4">
      <c r="I3933" s="88"/>
      <c r="J3933" s="84" t="s">
        <v>5125</v>
      </c>
    </row>
    <row r="3934" spans="9:10" x14ac:dyDescent="0.4">
      <c r="I3934" s="88"/>
      <c r="J3934" s="84" t="s">
        <v>5124</v>
      </c>
    </row>
    <row r="3935" spans="9:10" x14ac:dyDescent="0.4">
      <c r="I3935" s="88"/>
      <c r="J3935" s="84" t="s">
        <v>4845</v>
      </c>
    </row>
    <row r="3936" spans="9:10" x14ac:dyDescent="0.4">
      <c r="I3936" s="88"/>
      <c r="J3936" s="84" t="s">
        <v>4847</v>
      </c>
    </row>
    <row r="3937" spans="9:10" x14ac:dyDescent="0.4">
      <c r="I3937" s="88"/>
      <c r="J3937" s="84" t="s">
        <v>4850</v>
      </c>
    </row>
    <row r="3938" spans="9:10" x14ac:dyDescent="0.4">
      <c r="I3938" s="88"/>
      <c r="J3938" s="84" t="s">
        <v>4848</v>
      </c>
    </row>
    <row r="3939" spans="9:10" x14ac:dyDescent="0.4">
      <c r="I3939" s="88"/>
      <c r="J3939" s="84" t="s">
        <v>4846</v>
      </c>
    </row>
    <row r="3940" spans="9:10" x14ac:dyDescent="0.4">
      <c r="I3940" s="88"/>
      <c r="J3940" s="84" t="s">
        <v>5164</v>
      </c>
    </row>
    <row r="3941" spans="9:10" x14ac:dyDescent="0.4">
      <c r="I3941" s="88"/>
      <c r="J3941" s="84" t="s">
        <v>5163</v>
      </c>
    </row>
    <row r="3942" spans="9:10" x14ac:dyDescent="0.4">
      <c r="I3942" s="88"/>
      <c r="J3942" s="84" t="s">
        <v>5563</v>
      </c>
    </row>
    <row r="3943" spans="9:10" x14ac:dyDescent="0.4">
      <c r="I3943" s="88"/>
      <c r="J3943" s="84" t="s">
        <v>3593</v>
      </c>
    </row>
    <row r="3944" spans="9:10" x14ac:dyDescent="0.4">
      <c r="I3944" s="88"/>
      <c r="J3944" s="84" t="s">
        <v>3447</v>
      </c>
    </row>
    <row r="3945" spans="9:10" x14ac:dyDescent="0.4">
      <c r="I3945" s="88"/>
      <c r="J3945" s="84" t="s">
        <v>3453</v>
      </c>
    </row>
    <row r="3946" spans="9:10" x14ac:dyDescent="0.4">
      <c r="I3946" s="88"/>
      <c r="J3946" s="84" t="s">
        <v>3450</v>
      </c>
    </row>
    <row r="3947" spans="9:10" x14ac:dyDescent="0.4">
      <c r="I3947" s="88"/>
      <c r="J3947" s="84" t="s">
        <v>3454</v>
      </c>
    </row>
    <row r="3948" spans="9:10" x14ac:dyDescent="0.4">
      <c r="I3948" s="88"/>
      <c r="J3948" s="84" t="s">
        <v>5053</v>
      </c>
    </row>
    <row r="3949" spans="9:10" x14ac:dyDescent="0.4">
      <c r="I3949" s="88"/>
      <c r="J3949" s="84" t="s">
        <v>3448</v>
      </c>
    </row>
    <row r="3950" spans="9:10" x14ac:dyDescent="0.4">
      <c r="I3950" s="88"/>
      <c r="J3950" s="84" t="s">
        <v>3451</v>
      </c>
    </row>
    <row r="3951" spans="9:10" x14ac:dyDescent="0.4">
      <c r="I3951" s="88"/>
      <c r="J3951" s="84" t="s">
        <v>3502</v>
      </c>
    </row>
    <row r="3952" spans="9:10" x14ac:dyDescent="0.4">
      <c r="I3952" s="88"/>
      <c r="J3952" s="84" t="s">
        <v>3592</v>
      </c>
    </row>
    <row r="3953" spans="9:10" x14ac:dyDescent="0.4">
      <c r="I3953" s="88"/>
      <c r="J3953" s="84" t="s">
        <v>3504</v>
      </c>
    </row>
    <row r="3954" spans="9:10" x14ac:dyDescent="0.4">
      <c r="I3954" s="88"/>
      <c r="J3954" s="84" t="s">
        <v>3449</v>
      </c>
    </row>
    <row r="3955" spans="9:10" x14ac:dyDescent="0.4">
      <c r="I3955" s="88"/>
      <c r="J3955" s="84" t="s">
        <v>3501</v>
      </c>
    </row>
    <row r="3956" spans="9:10" x14ac:dyDescent="0.4">
      <c r="I3956" s="88"/>
      <c r="J3956" s="84" t="s">
        <v>5052</v>
      </c>
    </row>
    <row r="3957" spans="9:10" x14ac:dyDescent="0.4">
      <c r="I3957" s="88"/>
      <c r="J3957" s="84" t="s">
        <v>3452</v>
      </c>
    </row>
    <row r="3958" spans="9:10" x14ac:dyDescent="0.4">
      <c r="I3958" s="88"/>
      <c r="J3958" s="84" t="s">
        <v>3500</v>
      </c>
    </row>
    <row r="3959" spans="9:10" x14ac:dyDescent="0.4">
      <c r="I3959" s="88"/>
      <c r="J3959" s="84" t="s">
        <v>3503</v>
      </c>
    </row>
    <row r="3960" spans="9:10" x14ac:dyDescent="0.4">
      <c r="I3960" s="88"/>
      <c r="J3960" s="84" t="s">
        <v>5177</v>
      </c>
    </row>
    <row r="3961" spans="9:10" x14ac:dyDescent="0.4">
      <c r="I3961" s="88"/>
      <c r="J3961" s="84" t="s">
        <v>5176</v>
      </c>
    </row>
    <row r="3962" spans="9:10" x14ac:dyDescent="0.4">
      <c r="I3962" s="88"/>
      <c r="J3962" s="84" t="s">
        <v>5178</v>
      </c>
    </row>
    <row r="3963" spans="9:10" x14ac:dyDescent="0.4">
      <c r="I3963" s="88"/>
      <c r="J3963" s="84" t="s">
        <v>5174</v>
      </c>
    </row>
    <row r="3964" spans="9:10" x14ac:dyDescent="0.4">
      <c r="I3964" s="88"/>
      <c r="J3964" s="84" t="s">
        <v>5175</v>
      </c>
    </row>
    <row r="3965" spans="9:10" x14ac:dyDescent="0.4">
      <c r="I3965" s="88"/>
      <c r="J3965" s="84" t="s">
        <v>3050</v>
      </c>
    </row>
    <row r="3966" spans="9:10" x14ac:dyDescent="0.4">
      <c r="I3966" s="88"/>
      <c r="J3966" s="84" t="s">
        <v>3458</v>
      </c>
    </row>
    <row r="3967" spans="9:10" x14ac:dyDescent="0.4">
      <c r="I3967" s="88"/>
      <c r="J3967" s="84" t="s">
        <v>1732</v>
      </c>
    </row>
    <row r="3968" spans="9:10" x14ac:dyDescent="0.4">
      <c r="I3968" s="88"/>
      <c r="J3968" s="84" t="s">
        <v>1733</v>
      </c>
    </row>
    <row r="3969" spans="9:10" x14ac:dyDescent="0.4">
      <c r="I3969" s="88"/>
      <c r="J3969" s="84" t="s">
        <v>1729</v>
      </c>
    </row>
    <row r="3970" spans="9:10" x14ac:dyDescent="0.4">
      <c r="I3970" s="88"/>
      <c r="J3970" s="84" t="s">
        <v>1731</v>
      </c>
    </row>
    <row r="3971" spans="9:10" x14ac:dyDescent="0.4">
      <c r="I3971" s="88"/>
      <c r="J3971" s="84" t="s">
        <v>1730</v>
      </c>
    </row>
    <row r="3972" spans="9:10" x14ac:dyDescent="0.4">
      <c r="I3972" s="88"/>
      <c r="J3972" s="84" t="s">
        <v>3979</v>
      </c>
    </row>
    <row r="3973" spans="9:10" x14ac:dyDescent="0.4">
      <c r="I3973" s="88"/>
      <c r="J3973" s="84" t="s">
        <v>3460</v>
      </c>
    </row>
    <row r="3974" spans="9:10" x14ac:dyDescent="0.4">
      <c r="I3974" s="88"/>
      <c r="J3974" s="84" t="s">
        <v>3978</v>
      </c>
    </row>
    <row r="3975" spans="9:10" x14ac:dyDescent="0.4">
      <c r="I3975" s="88"/>
      <c r="J3975" s="84" t="s">
        <v>5754</v>
      </c>
    </row>
    <row r="3976" spans="9:10" x14ac:dyDescent="0.4">
      <c r="I3976" s="88"/>
      <c r="J3976" s="84" t="s">
        <v>3051</v>
      </c>
    </row>
    <row r="3977" spans="9:10" x14ac:dyDescent="0.4">
      <c r="I3977" s="88"/>
      <c r="J3977" s="84" t="s">
        <v>2570</v>
      </c>
    </row>
    <row r="3978" spans="9:10" x14ac:dyDescent="0.4">
      <c r="I3978" s="88"/>
      <c r="J3978" s="84" t="s">
        <v>2574</v>
      </c>
    </row>
    <row r="3979" spans="9:10" x14ac:dyDescent="0.4">
      <c r="I3979" s="88"/>
      <c r="J3979" s="84" t="s">
        <v>2569</v>
      </c>
    </row>
    <row r="3980" spans="9:10" x14ac:dyDescent="0.4">
      <c r="I3980" s="88"/>
      <c r="J3980" s="84" t="s">
        <v>2572</v>
      </c>
    </row>
    <row r="3981" spans="9:10" x14ac:dyDescent="0.4">
      <c r="I3981" s="88"/>
      <c r="J3981" s="84" t="s">
        <v>2568</v>
      </c>
    </row>
    <row r="3982" spans="9:10" x14ac:dyDescent="0.4">
      <c r="I3982" s="88"/>
      <c r="J3982" s="84" t="s">
        <v>2573</v>
      </c>
    </row>
    <row r="3983" spans="9:10" x14ac:dyDescent="0.4">
      <c r="I3983" s="88"/>
      <c r="J3983" s="84" t="s">
        <v>2575</v>
      </c>
    </row>
    <row r="3984" spans="9:10" x14ac:dyDescent="0.4">
      <c r="I3984" s="88"/>
      <c r="J3984" s="84" t="s">
        <v>5755</v>
      </c>
    </row>
    <row r="3985" spans="9:10" x14ac:dyDescent="0.4">
      <c r="I3985" s="88"/>
      <c r="J3985" s="84" t="s">
        <v>2571</v>
      </c>
    </row>
    <row r="3986" spans="9:10" x14ac:dyDescent="0.4">
      <c r="I3986" s="88"/>
      <c r="J3986" s="84" t="s">
        <v>3461</v>
      </c>
    </row>
    <row r="3987" spans="9:10" x14ac:dyDescent="0.4">
      <c r="I3987" s="88"/>
      <c r="J3987" s="84" t="s">
        <v>4256</v>
      </c>
    </row>
    <row r="3988" spans="9:10" x14ac:dyDescent="0.4">
      <c r="I3988" s="88"/>
      <c r="J3988" s="84" t="s">
        <v>4254</v>
      </c>
    </row>
    <row r="3989" spans="9:10" x14ac:dyDescent="0.4">
      <c r="I3989" s="88"/>
      <c r="J3989" s="84" t="s">
        <v>5753</v>
      </c>
    </row>
    <row r="3990" spans="9:10" x14ac:dyDescent="0.4">
      <c r="I3990" s="88"/>
      <c r="J3990" s="84" t="s">
        <v>5752</v>
      </c>
    </row>
    <row r="3991" spans="9:10" x14ac:dyDescent="0.4">
      <c r="I3991" s="88"/>
      <c r="J3991" s="84" t="s">
        <v>4255</v>
      </c>
    </row>
    <row r="3992" spans="9:10" x14ac:dyDescent="0.4">
      <c r="I3992" s="88"/>
      <c r="J3992" s="84" t="s">
        <v>4257</v>
      </c>
    </row>
    <row r="3993" spans="9:10" x14ac:dyDescent="0.4">
      <c r="I3993" s="88"/>
      <c r="J3993" s="84" t="s">
        <v>3457</v>
      </c>
    </row>
    <row r="3994" spans="9:10" x14ac:dyDescent="0.4">
      <c r="I3994" s="88"/>
      <c r="J3994" s="84" t="s">
        <v>3462</v>
      </c>
    </row>
    <row r="3995" spans="9:10" x14ac:dyDescent="0.4">
      <c r="I3995" s="88"/>
      <c r="J3995" s="84" t="s">
        <v>2102</v>
      </c>
    </row>
    <row r="3996" spans="9:10" x14ac:dyDescent="0.4">
      <c r="I3996" s="88"/>
      <c r="J3996" s="84" t="s">
        <v>3455</v>
      </c>
    </row>
    <row r="3997" spans="9:10" x14ac:dyDescent="0.4">
      <c r="I3997" s="88"/>
      <c r="J3997" s="84" t="s">
        <v>3456</v>
      </c>
    </row>
    <row r="3998" spans="9:10" x14ac:dyDescent="0.4">
      <c r="I3998" s="88"/>
      <c r="J3998" s="84" t="s">
        <v>3459</v>
      </c>
    </row>
    <row r="3999" spans="9:10" x14ac:dyDescent="0.4">
      <c r="I3999" s="88"/>
      <c r="J3999" s="84" t="s">
        <v>2101</v>
      </c>
    </row>
    <row r="4000" spans="9:10" x14ac:dyDescent="0.4">
      <c r="I4000" s="88"/>
      <c r="J4000" s="84" t="s">
        <v>2100</v>
      </c>
    </row>
    <row r="4001" spans="9:10" x14ac:dyDescent="0.4">
      <c r="I4001" s="88"/>
      <c r="J4001" s="84" t="s">
        <v>4854</v>
      </c>
    </row>
    <row r="4002" spans="9:10" x14ac:dyDescent="0.4">
      <c r="I4002" s="88"/>
      <c r="J4002" s="84" t="s">
        <v>4855</v>
      </c>
    </row>
    <row r="4003" spans="9:10" x14ac:dyDescent="0.4">
      <c r="I4003" s="88"/>
      <c r="J4003" s="84" t="s">
        <v>4852</v>
      </c>
    </row>
    <row r="4004" spans="9:10" x14ac:dyDescent="0.4">
      <c r="I4004" s="88"/>
      <c r="J4004" s="84" t="s">
        <v>5273</v>
      </c>
    </row>
    <row r="4005" spans="9:10" x14ac:dyDescent="0.4">
      <c r="I4005" s="88"/>
      <c r="J4005" s="84" t="s">
        <v>4853</v>
      </c>
    </row>
    <row r="4006" spans="9:10" x14ac:dyDescent="0.4">
      <c r="I4006" s="88"/>
      <c r="J4006" s="84" t="s">
        <v>4851</v>
      </c>
    </row>
    <row r="4007" spans="9:10" x14ac:dyDescent="0.4">
      <c r="I4007" s="88"/>
      <c r="J4007" s="84" t="s">
        <v>5272</v>
      </c>
    </row>
    <row r="4008" spans="9:10" x14ac:dyDescent="0.4">
      <c r="I4008" s="88"/>
      <c r="J4008" s="84" t="s">
        <v>5569</v>
      </c>
    </row>
    <row r="4009" spans="9:10" x14ac:dyDescent="0.4">
      <c r="I4009" s="88"/>
      <c r="J4009" s="84" t="s">
        <v>5566</v>
      </c>
    </row>
    <row r="4010" spans="9:10" x14ac:dyDescent="0.4">
      <c r="I4010" s="88"/>
      <c r="J4010" s="84" t="s">
        <v>5567</v>
      </c>
    </row>
    <row r="4011" spans="9:10" x14ac:dyDescent="0.4">
      <c r="I4011" s="88"/>
      <c r="J4011" s="84" t="s">
        <v>4859</v>
      </c>
    </row>
    <row r="4012" spans="9:10" x14ac:dyDescent="0.4">
      <c r="I4012" s="88"/>
      <c r="J4012" s="84" t="s">
        <v>5565</v>
      </c>
    </row>
    <row r="4013" spans="9:10" x14ac:dyDescent="0.4">
      <c r="I4013" s="88"/>
      <c r="J4013" s="84" t="s">
        <v>5568</v>
      </c>
    </row>
    <row r="4014" spans="9:10" x14ac:dyDescent="0.4">
      <c r="I4014" s="88"/>
      <c r="J4014" s="84" t="s">
        <v>5564</v>
      </c>
    </row>
    <row r="4015" spans="9:10" x14ac:dyDescent="0.4">
      <c r="I4015" s="88"/>
      <c r="J4015" s="84" t="s">
        <v>4514</v>
      </c>
    </row>
    <row r="4016" spans="9:10" x14ac:dyDescent="0.4">
      <c r="I4016" s="88"/>
      <c r="J4016" s="84" t="s">
        <v>1737</v>
      </c>
    </row>
    <row r="4017" spans="9:10" x14ac:dyDescent="0.4">
      <c r="I4017" s="88"/>
      <c r="J4017" s="84" t="s">
        <v>2104</v>
      </c>
    </row>
    <row r="4018" spans="9:10" x14ac:dyDescent="0.4">
      <c r="I4018" s="88"/>
      <c r="J4018" s="84" t="s">
        <v>3508</v>
      </c>
    </row>
    <row r="4019" spans="9:10" x14ac:dyDescent="0.4">
      <c r="I4019" s="88"/>
      <c r="J4019" s="84" t="s">
        <v>4994</v>
      </c>
    </row>
    <row r="4020" spans="9:10" x14ac:dyDescent="0.4">
      <c r="I4020" s="88"/>
      <c r="J4020" s="84" t="s">
        <v>5127</v>
      </c>
    </row>
    <row r="4021" spans="9:10" x14ac:dyDescent="0.4">
      <c r="I4021" s="88"/>
      <c r="J4021" s="84" t="s">
        <v>4993</v>
      </c>
    </row>
    <row r="4022" spans="9:10" x14ac:dyDescent="0.4">
      <c r="I4022" s="88"/>
      <c r="J4022" s="84" t="s">
        <v>4992</v>
      </c>
    </row>
    <row r="4023" spans="9:10" x14ac:dyDescent="0.4">
      <c r="I4023" s="88"/>
      <c r="J4023" s="84" t="s">
        <v>1743</v>
      </c>
    </row>
    <row r="4024" spans="9:10" x14ac:dyDescent="0.4">
      <c r="I4024" s="88"/>
      <c r="J4024" s="84" t="s">
        <v>1742</v>
      </c>
    </row>
    <row r="4025" spans="9:10" x14ac:dyDescent="0.4">
      <c r="I4025" s="88"/>
      <c r="J4025" s="84" t="s">
        <v>2103</v>
      </c>
    </row>
    <row r="4026" spans="9:10" x14ac:dyDescent="0.4">
      <c r="I4026" s="88"/>
      <c r="J4026" s="84" t="s">
        <v>3506</v>
      </c>
    </row>
    <row r="4027" spans="9:10" x14ac:dyDescent="0.4">
      <c r="I4027" s="88"/>
      <c r="J4027" s="84" t="s">
        <v>3053</v>
      </c>
    </row>
    <row r="4028" spans="9:10" x14ac:dyDescent="0.4">
      <c r="I4028" s="88"/>
      <c r="J4028" s="84" t="s">
        <v>1741</v>
      </c>
    </row>
    <row r="4029" spans="9:10" x14ac:dyDescent="0.4">
      <c r="I4029" s="88"/>
      <c r="J4029" s="84" t="s">
        <v>3052</v>
      </c>
    </row>
    <row r="4030" spans="9:10" x14ac:dyDescent="0.4">
      <c r="I4030" s="88"/>
      <c r="J4030" s="84" t="s">
        <v>3505</v>
      </c>
    </row>
    <row r="4031" spans="9:10" x14ac:dyDescent="0.4">
      <c r="I4031" s="88"/>
      <c r="J4031" s="84" t="s">
        <v>4897</v>
      </c>
    </row>
    <row r="4032" spans="9:10" x14ac:dyDescent="0.4">
      <c r="I4032" s="88"/>
      <c r="J4032" s="84" t="s">
        <v>4896</v>
      </c>
    </row>
    <row r="4033" spans="9:10" x14ac:dyDescent="0.4">
      <c r="I4033" s="88"/>
      <c r="J4033" s="84" t="s">
        <v>4895</v>
      </c>
    </row>
    <row r="4034" spans="9:10" x14ac:dyDescent="0.4">
      <c r="I4034" s="88"/>
      <c r="J4034" s="84" t="s">
        <v>3511</v>
      </c>
    </row>
    <row r="4035" spans="9:10" x14ac:dyDescent="0.4">
      <c r="I4035" s="88"/>
      <c r="J4035" s="84" t="s">
        <v>1740</v>
      </c>
    </row>
    <row r="4036" spans="9:10" x14ac:dyDescent="0.4">
      <c r="I4036" s="88"/>
      <c r="J4036" s="84" t="s">
        <v>1739</v>
      </c>
    </row>
    <row r="4037" spans="9:10" x14ac:dyDescent="0.4">
      <c r="I4037" s="88"/>
      <c r="J4037" s="84" t="s">
        <v>5054</v>
      </c>
    </row>
    <row r="4038" spans="9:10" x14ac:dyDescent="0.4">
      <c r="I4038" s="88"/>
      <c r="J4038" s="84" t="s">
        <v>1744</v>
      </c>
    </row>
    <row r="4039" spans="9:10" x14ac:dyDescent="0.4">
      <c r="I4039" s="88"/>
      <c r="J4039" s="84" t="s">
        <v>1738</v>
      </c>
    </row>
    <row r="4040" spans="9:10" x14ac:dyDescent="0.4">
      <c r="I4040" s="88"/>
      <c r="J4040" s="84" t="s">
        <v>1736</v>
      </c>
    </row>
    <row r="4041" spans="9:10" x14ac:dyDescent="0.4">
      <c r="I4041" s="88"/>
      <c r="J4041" s="84" t="s">
        <v>1745</v>
      </c>
    </row>
    <row r="4042" spans="9:10" x14ac:dyDescent="0.4">
      <c r="I4042" s="88"/>
      <c r="J4042" s="84" t="s">
        <v>3509</v>
      </c>
    </row>
    <row r="4043" spans="9:10" x14ac:dyDescent="0.4">
      <c r="I4043" s="88"/>
      <c r="J4043" s="84" t="s">
        <v>1734</v>
      </c>
    </row>
    <row r="4044" spans="9:10" x14ac:dyDescent="0.4">
      <c r="I4044" s="88"/>
      <c r="J4044" s="84" t="s">
        <v>3513</v>
      </c>
    </row>
    <row r="4045" spans="9:10" x14ac:dyDescent="0.4">
      <c r="I4045" s="88"/>
      <c r="J4045" s="84" t="s">
        <v>1735</v>
      </c>
    </row>
    <row r="4046" spans="9:10" x14ac:dyDescent="0.4">
      <c r="I4046" s="88"/>
      <c r="J4046" s="84" t="s">
        <v>5055</v>
      </c>
    </row>
    <row r="4047" spans="9:10" x14ac:dyDescent="0.4">
      <c r="I4047" s="88"/>
      <c r="J4047" s="84" t="s">
        <v>3514</v>
      </c>
    </row>
    <row r="4048" spans="9:10" x14ac:dyDescent="0.4">
      <c r="I4048" s="88"/>
      <c r="J4048" s="84" t="s">
        <v>3512</v>
      </c>
    </row>
    <row r="4049" spans="9:10" x14ac:dyDescent="0.4">
      <c r="I4049" s="88"/>
      <c r="J4049" s="84" t="s">
        <v>3510</v>
      </c>
    </row>
    <row r="4050" spans="9:10" x14ac:dyDescent="0.4">
      <c r="I4050" s="88"/>
      <c r="J4050" s="84" t="s">
        <v>3507</v>
      </c>
    </row>
    <row r="4051" spans="9:10" x14ac:dyDescent="0.4">
      <c r="I4051" s="88"/>
      <c r="J4051" s="84" t="s">
        <v>3054</v>
      </c>
    </row>
    <row r="4052" spans="9:10" x14ac:dyDescent="0.4">
      <c r="I4052" s="88"/>
      <c r="J4052" s="84" t="s">
        <v>3516</v>
      </c>
    </row>
    <row r="4053" spans="9:10" x14ac:dyDescent="0.4">
      <c r="I4053" s="88"/>
      <c r="J4053" s="84" t="s">
        <v>3518</v>
      </c>
    </row>
    <row r="4054" spans="9:10" x14ac:dyDescent="0.4">
      <c r="I4054" s="88"/>
      <c r="J4054" s="84" t="s">
        <v>3524</v>
      </c>
    </row>
    <row r="4055" spans="9:10" x14ac:dyDescent="0.4">
      <c r="I4055" s="88"/>
      <c r="J4055" s="84" t="s">
        <v>3517</v>
      </c>
    </row>
    <row r="4056" spans="9:10" x14ac:dyDescent="0.4">
      <c r="I4056" s="88"/>
      <c r="J4056" s="84" t="s">
        <v>3515</v>
      </c>
    </row>
    <row r="4057" spans="9:10" x14ac:dyDescent="0.4">
      <c r="I4057" s="88"/>
      <c r="J4057" s="84" t="s">
        <v>3522</v>
      </c>
    </row>
    <row r="4058" spans="9:10" x14ac:dyDescent="0.4">
      <c r="I4058" s="88"/>
      <c r="J4058" s="84" t="s">
        <v>3519</v>
      </c>
    </row>
    <row r="4059" spans="9:10" x14ac:dyDescent="0.4">
      <c r="I4059" s="88"/>
      <c r="J4059" s="84" t="s">
        <v>4898</v>
      </c>
    </row>
    <row r="4060" spans="9:10" x14ac:dyDescent="0.4">
      <c r="I4060" s="88"/>
      <c r="J4060" s="84" t="s">
        <v>3056</v>
      </c>
    </row>
    <row r="4061" spans="9:10" x14ac:dyDescent="0.4">
      <c r="I4061" s="88"/>
      <c r="J4061" s="84" t="s">
        <v>3058</v>
      </c>
    </row>
    <row r="4062" spans="9:10" x14ac:dyDescent="0.4">
      <c r="I4062" s="88"/>
      <c r="J4062" s="84" t="s">
        <v>3521</v>
      </c>
    </row>
    <row r="4063" spans="9:10" x14ac:dyDescent="0.4">
      <c r="I4063" s="88"/>
      <c r="J4063" s="84" t="s">
        <v>3525</v>
      </c>
    </row>
    <row r="4064" spans="9:10" x14ac:dyDescent="0.4">
      <c r="I4064" s="88"/>
      <c r="J4064" s="84" t="s">
        <v>3055</v>
      </c>
    </row>
    <row r="4065" spans="9:10" x14ac:dyDescent="0.4">
      <c r="I4065" s="88"/>
      <c r="J4065" s="84" t="s">
        <v>3057</v>
      </c>
    </row>
    <row r="4066" spans="9:10" x14ac:dyDescent="0.4">
      <c r="I4066" s="88"/>
      <c r="J4066" s="84" t="s">
        <v>3523</v>
      </c>
    </row>
    <row r="4067" spans="9:10" x14ac:dyDescent="0.4">
      <c r="I4067" s="88"/>
      <c r="J4067" s="84" t="s">
        <v>3520</v>
      </c>
    </row>
    <row r="4068" spans="9:10" x14ac:dyDescent="0.4">
      <c r="I4068" s="88"/>
      <c r="J4068" s="84" t="s">
        <v>4517</v>
      </c>
    </row>
    <row r="4069" spans="9:10" x14ac:dyDescent="0.4">
      <c r="I4069" s="88"/>
      <c r="J4069" s="84" t="s">
        <v>4515</v>
      </c>
    </row>
    <row r="4070" spans="9:10" x14ac:dyDescent="0.4">
      <c r="I4070" s="88"/>
      <c r="J4070" s="84" t="s">
        <v>4516</v>
      </c>
    </row>
    <row r="4071" spans="9:10" x14ac:dyDescent="0.4">
      <c r="I4071" s="88"/>
      <c r="J4071" s="84" t="s">
        <v>1746</v>
      </c>
    </row>
    <row r="4072" spans="9:10" x14ac:dyDescent="0.4">
      <c r="I4072" s="88"/>
      <c r="J4072" s="84" t="s">
        <v>3463</v>
      </c>
    </row>
    <row r="4073" spans="9:10" x14ac:dyDescent="0.4">
      <c r="I4073" s="88"/>
      <c r="J4073" s="84" t="s">
        <v>3464</v>
      </c>
    </row>
    <row r="4074" spans="9:10" x14ac:dyDescent="0.4">
      <c r="I4074" s="88"/>
      <c r="J4074" s="84" t="s">
        <v>3465</v>
      </c>
    </row>
    <row r="4075" spans="9:10" x14ac:dyDescent="0.4">
      <c r="I4075" s="88"/>
      <c r="J4075" s="84" t="s">
        <v>3466</v>
      </c>
    </row>
    <row r="4076" spans="9:10" x14ac:dyDescent="0.4">
      <c r="I4076" s="88"/>
      <c r="J4076" s="84" t="s">
        <v>3526</v>
      </c>
    </row>
    <row r="4077" spans="9:10" x14ac:dyDescent="0.4">
      <c r="I4077" s="88"/>
      <c r="J4077" s="84" t="s">
        <v>3528</v>
      </c>
    </row>
    <row r="4078" spans="9:10" x14ac:dyDescent="0.4">
      <c r="I4078" s="88"/>
      <c r="J4078" s="84" t="s">
        <v>3527</v>
      </c>
    </row>
    <row r="4079" spans="9:10" x14ac:dyDescent="0.4">
      <c r="I4079" s="88"/>
      <c r="J4079" s="84" t="s">
        <v>4275</v>
      </c>
    </row>
    <row r="4080" spans="9:10" x14ac:dyDescent="0.4">
      <c r="I4080" s="88"/>
      <c r="J4080" s="84" t="s">
        <v>5636</v>
      </c>
    </row>
    <row r="4081" spans="9:10" x14ac:dyDescent="0.4">
      <c r="I4081" s="88"/>
      <c r="J4081" s="84" t="s">
        <v>5640</v>
      </c>
    </row>
    <row r="4082" spans="9:10" x14ac:dyDescent="0.4">
      <c r="I4082" s="88"/>
      <c r="J4082" s="84" t="s">
        <v>4277</v>
      </c>
    </row>
    <row r="4083" spans="9:10" x14ac:dyDescent="0.4">
      <c r="I4083" s="88"/>
      <c r="J4083" s="84" t="s">
        <v>5641</v>
      </c>
    </row>
    <row r="4084" spans="9:10" x14ac:dyDescent="0.4">
      <c r="I4084" s="88"/>
      <c r="J4084" s="84" t="s">
        <v>4278</v>
      </c>
    </row>
    <row r="4085" spans="9:10" x14ac:dyDescent="0.4">
      <c r="I4085" s="88"/>
      <c r="J4085" s="84" t="s">
        <v>5637</v>
      </c>
    </row>
    <row r="4086" spans="9:10" x14ac:dyDescent="0.4">
      <c r="I4086" s="88"/>
      <c r="J4086" s="84" t="s">
        <v>4282</v>
      </c>
    </row>
    <row r="4087" spans="9:10" x14ac:dyDescent="0.4">
      <c r="I4087" s="88"/>
      <c r="J4087" s="84" t="s">
        <v>4281</v>
      </c>
    </row>
    <row r="4088" spans="9:10" x14ac:dyDescent="0.4">
      <c r="I4088" s="88"/>
      <c r="J4088" s="84" t="s">
        <v>4279</v>
      </c>
    </row>
    <row r="4089" spans="9:10" x14ac:dyDescent="0.4">
      <c r="I4089" s="88"/>
      <c r="J4089" s="84" t="s">
        <v>4280</v>
      </c>
    </row>
    <row r="4090" spans="9:10" x14ac:dyDescent="0.4">
      <c r="I4090" s="88"/>
      <c r="J4090" s="84" t="s">
        <v>5642</v>
      </c>
    </row>
    <row r="4091" spans="9:10" x14ac:dyDescent="0.4">
      <c r="I4091" s="88"/>
      <c r="J4091" s="84" t="s">
        <v>4276</v>
      </c>
    </row>
    <row r="4092" spans="9:10" x14ac:dyDescent="0.4">
      <c r="I4092" s="88"/>
      <c r="J4092" s="84" t="s">
        <v>4266</v>
      </c>
    </row>
    <row r="4093" spans="9:10" x14ac:dyDescent="0.4">
      <c r="I4093" s="88"/>
      <c r="J4093" s="84" t="s">
        <v>4271</v>
      </c>
    </row>
    <row r="4094" spans="9:10" x14ac:dyDescent="0.4">
      <c r="I4094" s="88"/>
      <c r="J4094" s="84" t="s">
        <v>4268</v>
      </c>
    </row>
    <row r="4095" spans="9:10" x14ac:dyDescent="0.4">
      <c r="I4095" s="88"/>
      <c r="J4095" s="84" t="s">
        <v>4270</v>
      </c>
    </row>
    <row r="4096" spans="9:10" x14ac:dyDescent="0.4">
      <c r="I4096" s="88"/>
      <c r="J4096" s="84" t="s">
        <v>4269</v>
      </c>
    </row>
    <row r="4097" spans="9:10" x14ac:dyDescent="0.4">
      <c r="I4097" s="88"/>
      <c r="J4097" s="84" t="s">
        <v>4272</v>
      </c>
    </row>
    <row r="4098" spans="9:10" x14ac:dyDescent="0.4">
      <c r="I4098" s="88"/>
      <c r="J4098" s="84" t="s">
        <v>4273</v>
      </c>
    </row>
    <row r="4099" spans="9:10" x14ac:dyDescent="0.4">
      <c r="I4099" s="88"/>
      <c r="J4099" s="84" t="s">
        <v>4274</v>
      </c>
    </row>
    <row r="4100" spans="9:10" x14ac:dyDescent="0.4">
      <c r="I4100" s="88"/>
      <c r="J4100" s="84" t="s">
        <v>4267</v>
      </c>
    </row>
    <row r="4101" spans="9:10" x14ac:dyDescent="0.4">
      <c r="I4101" s="88"/>
      <c r="J4101" s="84" t="s">
        <v>4295</v>
      </c>
    </row>
    <row r="4102" spans="9:10" x14ac:dyDescent="0.4">
      <c r="I4102" s="88"/>
      <c r="J4102" s="84" t="s">
        <v>4285</v>
      </c>
    </row>
    <row r="4103" spans="9:10" x14ac:dyDescent="0.4">
      <c r="I4103" s="88"/>
      <c r="J4103" s="84" t="s">
        <v>4323</v>
      </c>
    </row>
    <row r="4104" spans="9:10" x14ac:dyDescent="0.4">
      <c r="I4104" s="88"/>
      <c r="J4104" s="84" t="s">
        <v>4309</v>
      </c>
    </row>
    <row r="4105" spans="9:10" x14ac:dyDescent="0.4">
      <c r="I4105" s="88"/>
      <c r="J4105" s="84" t="s">
        <v>5655</v>
      </c>
    </row>
    <row r="4106" spans="9:10" x14ac:dyDescent="0.4">
      <c r="I4106" s="88"/>
      <c r="J4106" s="84" t="s">
        <v>4328</v>
      </c>
    </row>
    <row r="4107" spans="9:10" x14ac:dyDescent="0.4">
      <c r="I4107" s="88"/>
      <c r="J4107" s="84" t="s">
        <v>4311</v>
      </c>
    </row>
    <row r="4108" spans="9:10" x14ac:dyDescent="0.4">
      <c r="I4108" s="88"/>
      <c r="J4108" s="84" t="s">
        <v>4316</v>
      </c>
    </row>
    <row r="4109" spans="9:10" x14ac:dyDescent="0.4">
      <c r="I4109" s="88"/>
      <c r="J4109" s="84" t="s">
        <v>4310</v>
      </c>
    </row>
    <row r="4110" spans="9:10" x14ac:dyDescent="0.4">
      <c r="I4110" s="88"/>
      <c r="J4110" s="84" t="s">
        <v>4315</v>
      </c>
    </row>
    <row r="4111" spans="9:10" x14ac:dyDescent="0.4">
      <c r="I4111" s="88"/>
      <c r="J4111" s="84" t="s">
        <v>4294</v>
      </c>
    </row>
    <row r="4112" spans="9:10" x14ac:dyDescent="0.4">
      <c r="I4112" s="88"/>
      <c r="J4112" s="84" t="s">
        <v>5652</v>
      </c>
    </row>
    <row r="4113" spans="9:10" x14ac:dyDescent="0.4">
      <c r="I4113" s="88"/>
      <c r="J4113" s="84" t="s">
        <v>4301</v>
      </c>
    </row>
    <row r="4114" spans="9:10" x14ac:dyDescent="0.4">
      <c r="I4114" s="88"/>
      <c r="J4114" s="84" t="s">
        <v>4322</v>
      </c>
    </row>
    <row r="4115" spans="9:10" x14ac:dyDescent="0.4">
      <c r="I4115" s="88"/>
      <c r="J4115" s="84" t="s">
        <v>4319</v>
      </c>
    </row>
    <row r="4116" spans="9:10" x14ac:dyDescent="0.4">
      <c r="I4116" s="88"/>
      <c r="J4116" s="84" t="s">
        <v>4289</v>
      </c>
    </row>
    <row r="4117" spans="9:10" x14ac:dyDescent="0.4">
      <c r="I4117" s="88"/>
      <c r="J4117" s="84" t="s">
        <v>4297</v>
      </c>
    </row>
    <row r="4118" spans="9:10" x14ac:dyDescent="0.4">
      <c r="I4118" s="88"/>
      <c r="J4118" s="84" t="s">
        <v>4321</v>
      </c>
    </row>
    <row r="4119" spans="9:10" x14ac:dyDescent="0.4">
      <c r="I4119" s="88"/>
      <c r="J4119" s="84" t="s">
        <v>4325</v>
      </c>
    </row>
    <row r="4120" spans="9:10" x14ac:dyDescent="0.4">
      <c r="I4120" s="88"/>
      <c r="J4120" s="84" t="s">
        <v>4312</v>
      </c>
    </row>
    <row r="4121" spans="9:10" x14ac:dyDescent="0.4">
      <c r="I4121" s="88"/>
      <c r="J4121" s="84" t="s">
        <v>4283</v>
      </c>
    </row>
    <row r="4122" spans="9:10" x14ac:dyDescent="0.4">
      <c r="I4122" s="88"/>
      <c r="J4122" s="84" t="s">
        <v>4298</v>
      </c>
    </row>
    <row r="4123" spans="9:10" x14ac:dyDescent="0.4">
      <c r="I4123" s="88"/>
      <c r="J4123" s="84" t="s">
        <v>4290</v>
      </c>
    </row>
    <row r="4124" spans="9:10" x14ac:dyDescent="0.4">
      <c r="I4124" s="88"/>
      <c r="J4124" s="84" t="s">
        <v>4317</v>
      </c>
    </row>
    <row r="4125" spans="9:10" x14ac:dyDescent="0.4">
      <c r="I4125" s="88"/>
      <c r="J4125" s="84" t="s">
        <v>4284</v>
      </c>
    </row>
    <row r="4126" spans="9:10" x14ac:dyDescent="0.4">
      <c r="I4126" s="88"/>
      <c r="J4126" s="84" t="s">
        <v>4303</v>
      </c>
    </row>
    <row r="4127" spans="9:10" x14ac:dyDescent="0.4">
      <c r="I4127" s="88"/>
      <c r="J4127" s="84" t="s">
        <v>5649</v>
      </c>
    </row>
    <row r="4128" spans="9:10" x14ac:dyDescent="0.4">
      <c r="I4128" s="88"/>
      <c r="J4128" s="84" t="s">
        <v>4292</v>
      </c>
    </row>
    <row r="4129" spans="9:10" x14ac:dyDescent="0.4">
      <c r="I4129" s="88"/>
      <c r="J4129" s="84" t="s">
        <v>4288</v>
      </c>
    </row>
    <row r="4130" spans="9:10" x14ac:dyDescent="0.4">
      <c r="I4130" s="88"/>
      <c r="J4130" s="84" t="s">
        <v>5658</v>
      </c>
    </row>
    <row r="4131" spans="9:10" x14ac:dyDescent="0.4">
      <c r="I4131" s="88"/>
      <c r="J4131" s="84" t="s">
        <v>5648</v>
      </c>
    </row>
    <row r="4132" spans="9:10" x14ac:dyDescent="0.4">
      <c r="I4132" s="88"/>
      <c r="J4132" s="84" t="s">
        <v>5657</v>
      </c>
    </row>
    <row r="4133" spans="9:10" x14ac:dyDescent="0.4">
      <c r="I4133" s="88"/>
      <c r="J4133" s="84" t="s">
        <v>4308</v>
      </c>
    </row>
    <row r="4134" spans="9:10" x14ac:dyDescent="0.4">
      <c r="I4134" s="88"/>
      <c r="J4134" s="84" t="s">
        <v>4296</v>
      </c>
    </row>
    <row r="4135" spans="9:10" x14ac:dyDescent="0.4">
      <c r="I4135" s="88"/>
      <c r="J4135" s="84" t="s">
        <v>4300</v>
      </c>
    </row>
    <row r="4136" spans="9:10" x14ac:dyDescent="0.4">
      <c r="I4136" s="88"/>
      <c r="J4136" s="84" t="s">
        <v>4313</v>
      </c>
    </row>
    <row r="4137" spans="9:10" x14ac:dyDescent="0.4">
      <c r="I4137" s="88"/>
      <c r="J4137" s="84" t="s">
        <v>4324</v>
      </c>
    </row>
    <row r="4138" spans="9:10" x14ac:dyDescent="0.4">
      <c r="I4138" s="88"/>
      <c r="J4138" s="84" t="s">
        <v>4304</v>
      </c>
    </row>
    <row r="4139" spans="9:10" x14ac:dyDescent="0.4">
      <c r="I4139" s="88"/>
      <c r="J4139" s="84" t="s">
        <v>5656</v>
      </c>
    </row>
    <row r="4140" spans="9:10" x14ac:dyDescent="0.4">
      <c r="I4140" s="88"/>
      <c r="J4140" s="84" t="s">
        <v>5664</v>
      </c>
    </row>
    <row r="4141" spans="9:10" x14ac:dyDescent="0.4">
      <c r="I4141" s="88"/>
      <c r="J4141" s="84" t="s">
        <v>4305</v>
      </c>
    </row>
    <row r="4142" spans="9:10" x14ac:dyDescent="0.4">
      <c r="I4142" s="88"/>
      <c r="J4142" s="84" t="s">
        <v>4287</v>
      </c>
    </row>
    <row r="4143" spans="9:10" x14ac:dyDescent="0.4">
      <c r="I4143" s="88"/>
      <c r="J4143" s="84" t="s">
        <v>4306</v>
      </c>
    </row>
    <row r="4144" spans="9:10" x14ac:dyDescent="0.4">
      <c r="I4144" s="88"/>
      <c r="J4144" s="84" t="s">
        <v>4291</v>
      </c>
    </row>
    <row r="4145" spans="9:10" x14ac:dyDescent="0.4">
      <c r="I4145" s="88"/>
      <c r="J4145" s="84" t="s">
        <v>4326</v>
      </c>
    </row>
    <row r="4146" spans="9:10" x14ac:dyDescent="0.4">
      <c r="I4146" s="88"/>
      <c r="J4146" s="84" t="s">
        <v>4293</v>
      </c>
    </row>
    <row r="4147" spans="9:10" x14ac:dyDescent="0.4">
      <c r="I4147" s="88"/>
      <c r="J4147" s="84" t="s">
        <v>4286</v>
      </c>
    </row>
    <row r="4148" spans="9:10" x14ac:dyDescent="0.4">
      <c r="I4148" s="88"/>
      <c r="J4148" s="84" t="s">
        <v>4320</v>
      </c>
    </row>
    <row r="4149" spans="9:10" x14ac:dyDescent="0.4">
      <c r="I4149" s="88"/>
      <c r="J4149" s="84" t="s">
        <v>4299</v>
      </c>
    </row>
    <row r="4150" spans="9:10" x14ac:dyDescent="0.4">
      <c r="I4150" s="88"/>
      <c r="J4150" s="84" t="s">
        <v>4302</v>
      </c>
    </row>
    <row r="4151" spans="9:10" x14ac:dyDescent="0.4">
      <c r="I4151" s="88"/>
      <c r="J4151" s="84" t="s">
        <v>4314</v>
      </c>
    </row>
    <row r="4152" spans="9:10" x14ac:dyDescent="0.4">
      <c r="I4152" s="88"/>
      <c r="J4152" s="84" t="s">
        <v>4307</v>
      </c>
    </row>
    <row r="4153" spans="9:10" x14ac:dyDescent="0.4">
      <c r="I4153" s="88"/>
      <c r="J4153" s="84" t="s">
        <v>4327</v>
      </c>
    </row>
    <row r="4154" spans="9:10" x14ac:dyDescent="0.4">
      <c r="I4154" s="88"/>
      <c r="J4154" s="84" t="s">
        <v>4318</v>
      </c>
    </row>
    <row r="4155" spans="9:10" x14ac:dyDescent="0.4">
      <c r="I4155" s="88"/>
      <c r="J4155" s="84" t="s">
        <v>2105</v>
      </c>
    </row>
    <row r="4156" spans="9:10" x14ac:dyDescent="0.4">
      <c r="I4156" s="88"/>
      <c r="J4156" s="84" t="s">
        <v>2111</v>
      </c>
    </row>
    <row r="4157" spans="9:10" x14ac:dyDescent="0.4">
      <c r="I4157" s="88"/>
      <c r="J4157" s="84" t="s">
        <v>2108</v>
      </c>
    </row>
    <row r="4158" spans="9:10" x14ac:dyDescent="0.4">
      <c r="I4158" s="88"/>
      <c r="J4158" s="84" t="s">
        <v>2106</v>
      </c>
    </row>
    <row r="4159" spans="9:10" x14ac:dyDescent="0.4">
      <c r="I4159" s="88"/>
      <c r="J4159" s="84" t="s">
        <v>2113</v>
      </c>
    </row>
    <row r="4160" spans="9:10" x14ac:dyDescent="0.4">
      <c r="I4160" s="88"/>
      <c r="J4160" s="84" t="s">
        <v>2112</v>
      </c>
    </row>
    <row r="4161" spans="9:10" x14ac:dyDescent="0.4">
      <c r="I4161" s="88"/>
      <c r="J4161" s="84" t="s">
        <v>2110</v>
      </c>
    </row>
    <row r="4162" spans="9:10" x14ac:dyDescent="0.4">
      <c r="I4162" s="88"/>
      <c r="J4162" s="84" t="s">
        <v>2109</v>
      </c>
    </row>
    <row r="4163" spans="9:10" x14ac:dyDescent="0.4">
      <c r="I4163" s="88"/>
      <c r="J4163" s="84" t="s">
        <v>2107</v>
      </c>
    </row>
    <row r="4164" spans="9:10" x14ac:dyDescent="0.4">
      <c r="I4164" s="88"/>
      <c r="J4164" s="84" t="s">
        <v>4413</v>
      </c>
    </row>
    <row r="4165" spans="9:10" x14ac:dyDescent="0.4">
      <c r="I4165" s="88"/>
      <c r="J4165" s="84" t="s">
        <v>4261</v>
      </c>
    </row>
    <row r="4166" spans="9:10" x14ac:dyDescent="0.4">
      <c r="I4166" s="88"/>
      <c r="J4166" s="84" t="s">
        <v>4264</v>
      </c>
    </row>
    <row r="4167" spans="9:10" x14ac:dyDescent="0.4">
      <c r="I4167" s="88"/>
      <c r="J4167" s="84" t="s">
        <v>4416</v>
      </c>
    </row>
    <row r="4168" spans="9:10" x14ac:dyDescent="0.4">
      <c r="I4168" s="88"/>
      <c r="J4168" s="84" t="s">
        <v>4263</v>
      </c>
    </row>
    <row r="4169" spans="9:10" x14ac:dyDescent="0.4">
      <c r="I4169" s="88"/>
      <c r="J4169" s="84" t="s">
        <v>4417</v>
      </c>
    </row>
    <row r="4170" spans="9:10" x14ac:dyDescent="0.4">
      <c r="I4170" s="88"/>
      <c r="J4170" s="84" t="s">
        <v>4961</v>
      </c>
    </row>
    <row r="4171" spans="9:10" x14ac:dyDescent="0.4">
      <c r="I4171" s="88"/>
      <c r="J4171" s="84" t="s">
        <v>5654</v>
      </c>
    </row>
    <row r="4172" spans="9:10" x14ac:dyDescent="0.4">
      <c r="I4172" s="88"/>
      <c r="J4172" s="84" t="s">
        <v>5666</v>
      </c>
    </row>
    <row r="4173" spans="9:10" x14ac:dyDescent="0.4">
      <c r="I4173" s="88"/>
      <c r="J4173" s="84" t="s">
        <v>4260</v>
      </c>
    </row>
    <row r="4174" spans="9:10" x14ac:dyDescent="0.4">
      <c r="I4174" s="88"/>
      <c r="J4174" s="84" t="s">
        <v>4262</v>
      </c>
    </row>
    <row r="4175" spans="9:10" x14ac:dyDescent="0.4">
      <c r="I4175" s="88"/>
      <c r="J4175" s="84" t="s">
        <v>4265</v>
      </c>
    </row>
    <row r="4176" spans="9:10" x14ac:dyDescent="0.4">
      <c r="I4176" s="88"/>
      <c r="J4176" s="84" t="s">
        <v>4411</v>
      </c>
    </row>
    <row r="4177" spans="9:10" x14ac:dyDescent="0.4">
      <c r="I4177" s="88"/>
      <c r="J4177" s="84" t="s">
        <v>4412</v>
      </c>
    </row>
    <row r="4178" spans="9:10" x14ac:dyDescent="0.4">
      <c r="I4178" s="88"/>
      <c r="J4178" s="84" t="s">
        <v>4415</v>
      </c>
    </row>
    <row r="4179" spans="9:10" x14ac:dyDescent="0.4">
      <c r="I4179" s="88"/>
      <c r="J4179" s="84" t="s">
        <v>4414</v>
      </c>
    </row>
    <row r="4180" spans="9:10" x14ac:dyDescent="0.4">
      <c r="I4180" s="88"/>
      <c r="J4180" s="84" t="s">
        <v>4418</v>
      </c>
    </row>
    <row r="4181" spans="9:10" x14ac:dyDescent="0.4">
      <c r="I4181" s="88"/>
      <c r="J4181" s="84" t="s">
        <v>5661</v>
      </c>
    </row>
    <row r="4182" spans="9:10" x14ac:dyDescent="0.4">
      <c r="I4182" s="88"/>
      <c r="J4182" s="84" t="s">
        <v>3596</v>
      </c>
    </row>
    <row r="4183" spans="9:10" x14ac:dyDescent="0.4">
      <c r="I4183" s="88"/>
      <c r="J4183" s="84" t="s">
        <v>3595</v>
      </c>
    </row>
    <row r="4184" spans="9:10" x14ac:dyDescent="0.4">
      <c r="I4184" s="88"/>
      <c r="J4184" s="84" t="s">
        <v>3594</v>
      </c>
    </row>
    <row r="4185" spans="9:10" x14ac:dyDescent="0.4">
      <c r="I4185" s="88"/>
      <c r="J4185" s="84" t="s">
        <v>4258</v>
      </c>
    </row>
    <row r="4186" spans="9:10" x14ac:dyDescent="0.4">
      <c r="I4186" s="88"/>
      <c r="J4186" s="84" t="s">
        <v>4259</v>
      </c>
    </row>
    <row r="4187" spans="9:10" x14ac:dyDescent="0.4">
      <c r="I4187" s="88"/>
      <c r="J4187" s="84" t="s">
        <v>5760</v>
      </c>
    </row>
    <row r="4188" spans="9:10" x14ac:dyDescent="0.4">
      <c r="I4188" s="88"/>
      <c r="J4188" s="84" t="s">
        <v>4901</v>
      </c>
    </row>
    <row r="4189" spans="9:10" x14ac:dyDescent="0.4">
      <c r="I4189" s="88"/>
      <c r="J4189" s="84" t="s">
        <v>4900</v>
      </c>
    </row>
    <row r="4190" spans="9:10" x14ac:dyDescent="0.4">
      <c r="I4190" s="88"/>
      <c r="J4190" s="84" t="s">
        <v>4899</v>
      </c>
    </row>
    <row r="4191" spans="9:10" x14ac:dyDescent="0.4">
      <c r="I4191" s="88"/>
      <c r="J4191" s="84" t="s">
        <v>5128</v>
      </c>
    </row>
    <row r="4192" spans="9:10" x14ac:dyDescent="0.4">
      <c r="I4192" s="88"/>
      <c r="J4192" s="84" t="s">
        <v>5129</v>
      </c>
    </row>
    <row r="4193" spans="9:10" x14ac:dyDescent="0.4">
      <c r="I4193" s="88"/>
      <c r="J4193" s="84" t="s">
        <v>5572</v>
      </c>
    </row>
    <row r="4194" spans="9:10" x14ac:dyDescent="0.4">
      <c r="I4194" s="88"/>
      <c r="J4194" s="84" t="s">
        <v>5570</v>
      </c>
    </row>
    <row r="4195" spans="9:10" x14ac:dyDescent="0.4">
      <c r="I4195" s="88"/>
      <c r="J4195" s="84" t="s">
        <v>5573</v>
      </c>
    </row>
    <row r="4196" spans="9:10" x14ac:dyDescent="0.4">
      <c r="I4196" s="88"/>
      <c r="J4196" s="84" t="s">
        <v>5241</v>
      </c>
    </row>
    <row r="4197" spans="9:10" x14ac:dyDescent="0.4">
      <c r="I4197" s="88"/>
      <c r="J4197" s="84" t="s">
        <v>5571</v>
      </c>
    </row>
    <row r="4198" spans="9:10" x14ac:dyDescent="0.4">
      <c r="I4198" s="88"/>
      <c r="J4198" s="84" t="s">
        <v>5240</v>
      </c>
    </row>
    <row r="4199" spans="9:10" x14ac:dyDescent="0.4">
      <c r="I4199" s="88"/>
      <c r="J4199" s="84" t="s">
        <v>5646</v>
      </c>
    </row>
    <row r="4200" spans="9:10" x14ac:dyDescent="0.4">
      <c r="I4200" s="88"/>
      <c r="J4200" s="84" t="s">
        <v>5653</v>
      </c>
    </row>
    <row r="4201" spans="9:10" x14ac:dyDescent="0.4">
      <c r="I4201" s="88"/>
      <c r="J4201" s="84" t="s">
        <v>5665</v>
      </c>
    </row>
    <row r="4202" spans="9:10" x14ac:dyDescent="0.4">
      <c r="I4202" s="88"/>
      <c r="J4202" s="84" t="s">
        <v>5663</v>
      </c>
    </row>
    <row r="4203" spans="9:10" x14ac:dyDescent="0.4">
      <c r="I4203" s="88"/>
      <c r="J4203" s="84" t="s">
        <v>5645</v>
      </c>
    </row>
    <row r="4204" spans="9:10" x14ac:dyDescent="0.4">
      <c r="I4204" s="88"/>
      <c r="J4204" s="84" t="s">
        <v>4645</v>
      </c>
    </row>
    <row r="4205" spans="9:10" x14ac:dyDescent="0.4">
      <c r="I4205" s="88"/>
      <c r="J4205" s="84" t="s">
        <v>4646</v>
      </c>
    </row>
    <row r="4206" spans="9:10" x14ac:dyDescent="0.4">
      <c r="I4206" s="88"/>
      <c r="J4206" s="84" t="s">
        <v>5239</v>
      </c>
    </row>
    <row r="4207" spans="9:10" x14ac:dyDescent="0.4">
      <c r="I4207" s="88"/>
      <c r="J4207" s="84" t="s">
        <v>5660</v>
      </c>
    </row>
    <row r="4208" spans="9:10" x14ac:dyDescent="0.4">
      <c r="I4208" s="88"/>
      <c r="J4208" s="84" t="s">
        <v>5759</v>
      </c>
    </row>
    <row r="4209" spans="9:10" x14ac:dyDescent="0.4">
      <c r="I4209" s="88"/>
      <c r="J4209" s="84" t="s">
        <v>5651</v>
      </c>
    </row>
    <row r="4210" spans="9:10" x14ac:dyDescent="0.4">
      <c r="I4210" s="88"/>
      <c r="J4210" s="84" t="s">
        <v>5757</v>
      </c>
    </row>
    <row r="4211" spans="9:10" x14ac:dyDescent="0.4">
      <c r="I4211" s="88"/>
      <c r="J4211" s="84" t="s">
        <v>5644</v>
      </c>
    </row>
    <row r="4212" spans="9:10" x14ac:dyDescent="0.4">
      <c r="I4212" s="88"/>
      <c r="J4212" s="84" t="s">
        <v>5662</v>
      </c>
    </row>
    <row r="4213" spans="9:10" x14ac:dyDescent="0.4">
      <c r="I4213" s="88"/>
      <c r="J4213" s="84" t="s">
        <v>5756</v>
      </c>
    </row>
    <row r="4214" spans="9:10" x14ac:dyDescent="0.4">
      <c r="I4214" s="88"/>
      <c r="J4214" s="84" t="s">
        <v>5650</v>
      </c>
    </row>
    <row r="4215" spans="9:10" x14ac:dyDescent="0.4">
      <c r="I4215" s="88"/>
      <c r="J4215" s="84" t="s">
        <v>5758</v>
      </c>
    </row>
    <row r="4216" spans="9:10" x14ac:dyDescent="0.4">
      <c r="I4216" s="88"/>
      <c r="J4216" s="84" t="s">
        <v>5659</v>
      </c>
    </row>
    <row r="4217" spans="9:10" x14ac:dyDescent="0.4">
      <c r="I4217" s="88"/>
      <c r="J4217" s="84" t="s">
        <v>5643</v>
      </c>
    </row>
    <row r="4218" spans="9:10" x14ac:dyDescent="0.4">
      <c r="I4218" s="88"/>
      <c r="J4218" s="84" t="s">
        <v>5194</v>
      </c>
    </row>
    <row r="4219" spans="9:10" x14ac:dyDescent="0.4">
      <c r="I4219" s="88"/>
      <c r="J4219" s="84" t="s">
        <v>5193</v>
      </c>
    </row>
    <row r="4220" spans="9:10" x14ac:dyDescent="0.4">
      <c r="I4220" s="88"/>
      <c r="J4220" s="84" t="s">
        <v>5196</v>
      </c>
    </row>
    <row r="4221" spans="9:10" x14ac:dyDescent="0.4">
      <c r="I4221" s="88"/>
      <c r="J4221" s="84" t="s">
        <v>5195</v>
      </c>
    </row>
    <row r="4222" spans="9:10" x14ac:dyDescent="0.4">
      <c r="I4222" s="88"/>
      <c r="J4222" s="84" t="s">
        <v>5639</v>
      </c>
    </row>
    <row r="4223" spans="9:10" x14ac:dyDescent="0.4">
      <c r="I4223" s="88"/>
      <c r="J4223" s="84" t="s">
        <v>5638</v>
      </c>
    </row>
    <row r="4224" spans="9:10" x14ac:dyDescent="0.4">
      <c r="I4224" s="88"/>
      <c r="J4224" s="84" t="s">
        <v>3980</v>
      </c>
    </row>
    <row r="4225" spans="9:10" x14ac:dyDescent="0.4">
      <c r="I4225" s="88"/>
      <c r="J4225" s="84" t="s">
        <v>4329</v>
      </c>
    </row>
    <row r="4226" spans="9:10" x14ac:dyDescent="0.4">
      <c r="I4226" s="88"/>
      <c r="J4226" s="84" t="s">
        <v>3981</v>
      </c>
    </row>
    <row r="4227" spans="9:10" x14ac:dyDescent="0.4">
      <c r="I4227" s="88"/>
      <c r="J4227" s="84" t="s">
        <v>4654</v>
      </c>
    </row>
    <row r="4228" spans="9:10" x14ac:dyDescent="0.4">
      <c r="I4228" s="88"/>
      <c r="J4228" s="84" t="s">
        <v>4330</v>
      </c>
    </row>
    <row r="4229" spans="9:10" x14ac:dyDescent="0.4">
      <c r="I4229" s="88"/>
      <c r="J4229" s="84" t="s">
        <v>4331</v>
      </c>
    </row>
    <row r="4230" spans="9:10" x14ac:dyDescent="0.4">
      <c r="I4230" s="88"/>
      <c r="J4230" s="84" t="s">
        <v>4351</v>
      </c>
    </row>
    <row r="4231" spans="9:10" x14ac:dyDescent="0.4">
      <c r="I4231" s="88"/>
      <c r="J4231" s="84" t="s">
        <v>4650</v>
      </c>
    </row>
    <row r="4232" spans="9:10" x14ac:dyDescent="0.4">
      <c r="I4232" s="88"/>
      <c r="J4232" s="84" t="s">
        <v>4652</v>
      </c>
    </row>
    <row r="4233" spans="9:10" x14ac:dyDescent="0.4">
      <c r="I4233" s="88"/>
      <c r="J4233" s="84" t="s">
        <v>4380</v>
      </c>
    </row>
    <row r="4234" spans="9:10" x14ac:dyDescent="0.4">
      <c r="I4234" s="88"/>
      <c r="J4234" s="84" t="s">
        <v>4371</v>
      </c>
    </row>
    <row r="4235" spans="9:10" x14ac:dyDescent="0.4">
      <c r="I4235" s="88"/>
      <c r="J4235" s="84" t="s">
        <v>4379</v>
      </c>
    </row>
    <row r="4236" spans="9:10" x14ac:dyDescent="0.4">
      <c r="I4236" s="88"/>
      <c r="J4236" s="84" t="s">
        <v>4375</v>
      </c>
    </row>
    <row r="4237" spans="9:10" x14ac:dyDescent="0.4">
      <c r="I4237" s="88"/>
      <c r="J4237" s="84" t="s">
        <v>4374</v>
      </c>
    </row>
    <row r="4238" spans="9:10" x14ac:dyDescent="0.4">
      <c r="I4238" s="88"/>
      <c r="J4238" s="84" t="s">
        <v>4373</v>
      </c>
    </row>
    <row r="4239" spans="9:10" x14ac:dyDescent="0.4">
      <c r="I4239" s="88"/>
      <c r="J4239" s="84" t="s">
        <v>4376</v>
      </c>
    </row>
    <row r="4240" spans="9:10" x14ac:dyDescent="0.4">
      <c r="I4240" s="88"/>
      <c r="J4240" s="84" t="s">
        <v>4377</v>
      </c>
    </row>
    <row r="4241" spans="9:10" x14ac:dyDescent="0.4">
      <c r="I4241" s="88"/>
      <c r="J4241" s="84" t="s">
        <v>4653</v>
      </c>
    </row>
    <row r="4242" spans="9:10" x14ac:dyDescent="0.4">
      <c r="I4242" s="88"/>
      <c r="J4242" s="84" t="s">
        <v>4381</v>
      </c>
    </row>
    <row r="4243" spans="9:10" x14ac:dyDescent="0.4">
      <c r="I4243" s="88"/>
      <c r="J4243" s="84" t="s">
        <v>2114</v>
      </c>
    </row>
    <row r="4244" spans="9:10" x14ac:dyDescent="0.4">
      <c r="I4244" s="88"/>
      <c r="J4244" s="84" t="s">
        <v>4370</v>
      </c>
    </row>
    <row r="4245" spans="9:10" x14ac:dyDescent="0.4">
      <c r="I4245" s="88"/>
      <c r="J4245" s="84" t="s">
        <v>4657</v>
      </c>
    </row>
    <row r="4246" spans="9:10" x14ac:dyDescent="0.4">
      <c r="I4246" s="88"/>
      <c r="J4246" s="84" t="s">
        <v>3529</v>
      </c>
    </row>
    <row r="4247" spans="9:10" x14ac:dyDescent="0.4">
      <c r="I4247" s="88"/>
      <c r="J4247" s="84" t="s">
        <v>3534</v>
      </c>
    </row>
    <row r="4248" spans="9:10" x14ac:dyDescent="0.4">
      <c r="I4248" s="88"/>
      <c r="J4248" s="84" t="s">
        <v>4378</v>
      </c>
    </row>
    <row r="4249" spans="9:10" x14ac:dyDescent="0.4">
      <c r="I4249" s="88"/>
      <c r="J4249" s="84" t="s">
        <v>3533</v>
      </c>
    </row>
    <row r="4250" spans="9:10" x14ac:dyDescent="0.4">
      <c r="I4250" s="88"/>
      <c r="J4250" s="84" t="s">
        <v>4372</v>
      </c>
    </row>
    <row r="4251" spans="9:10" x14ac:dyDescent="0.4">
      <c r="I4251" s="88"/>
      <c r="J4251" s="84" t="s">
        <v>3531</v>
      </c>
    </row>
    <row r="4252" spans="9:10" x14ac:dyDescent="0.4">
      <c r="I4252" s="88"/>
      <c r="J4252" s="84" t="s">
        <v>3530</v>
      </c>
    </row>
    <row r="4253" spans="9:10" x14ac:dyDescent="0.4">
      <c r="I4253" s="88"/>
      <c r="J4253" s="84" t="s">
        <v>3532</v>
      </c>
    </row>
    <row r="4254" spans="9:10" x14ac:dyDescent="0.4">
      <c r="I4254" s="88"/>
      <c r="J4254" s="84" t="s">
        <v>4353</v>
      </c>
    </row>
    <row r="4255" spans="9:10" x14ac:dyDescent="0.4">
      <c r="I4255" s="88"/>
      <c r="J4255" s="84" t="s">
        <v>4355</v>
      </c>
    </row>
    <row r="4256" spans="9:10" x14ac:dyDescent="0.4">
      <c r="I4256" s="88"/>
      <c r="J4256" s="84" t="s">
        <v>4655</v>
      </c>
    </row>
    <row r="4257" spans="9:10" x14ac:dyDescent="0.4">
      <c r="I4257" s="88"/>
      <c r="J4257" s="84" t="s">
        <v>4333</v>
      </c>
    </row>
    <row r="4258" spans="9:10" x14ac:dyDescent="0.4">
      <c r="I4258" s="88"/>
      <c r="J4258" s="84" t="s">
        <v>4332</v>
      </c>
    </row>
    <row r="4259" spans="9:10" x14ac:dyDescent="0.4">
      <c r="I4259" s="88"/>
      <c r="J4259" s="84" t="s">
        <v>4334</v>
      </c>
    </row>
    <row r="4260" spans="9:10" x14ac:dyDescent="0.4">
      <c r="I4260" s="88"/>
      <c r="J4260" s="84" t="s">
        <v>4352</v>
      </c>
    </row>
    <row r="4261" spans="9:10" x14ac:dyDescent="0.4">
      <c r="I4261" s="88"/>
      <c r="J4261" s="84" t="s">
        <v>3597</v>
      </c>
    </row>
    <row r="4262" spans="9:10" x14ac:dyDescent="0.4">
      <c r="I4262" s="88"/>
      <c r="J4262" s="84" t="s">
        <v>4354</v>
      </c>
    </row>
    <row r="4263" spans="9:10" x14ac:dyDescent="0.4">
      <c r="I4263" s="88"/>
      <c r="J4263" s="84" t="s">
        <v>4356</v>
      </c>
    </row>
    <row r="4264" spans="9:10" x14ac:dyDescent="0.4">
      <c r="I4264" s="88"/>
      <c r="J4264" s="84" t="s">
        <v>4659</v>
      </c>
    </row>
    <row r="4265" spans="9:10" x14ac:dyDescent="0.4">
      <c r="I4265" s="88"/>
      <c r="J4265" s="84" t="s">
        <v>4658</v>
      </c>
    </row>
    <row r="4266" spans="9:10" x14ac:dyDescent="0.4">
      <c r="I4266" s="88"/>
      <c r="J4266" s="84" t="s">
        <v>4361</v>
      </c>
    </row>
    <row r="4267" spans="9:10" x14ac:dyDescent="0.4">
      <c r="I4267" s="88"/>
      <c r="J4267" s="84" t="s">
        <v>4651</v>
      </c>
    </row>
    <row r="4268" spans="9:10" x14ac:dyDescent="0.4">
      <c r="I4268" s="88"/>
      <c r="J4268" s="84" t="s">
        <v>4340</v>
      </c>
    </row>
    <row r="4269" spans="9:10" x14ac:dyDescent="0.4">
      <c r="I4269" s="88"/>
      <c r="J4269" s="84" t="s">
        <v>4360</v>
      </c>
    </row>
    <row r="4270" spans="9:10" x14ac:dyDescent="0.4">
      <c r="I4270" s="88"/>
      <c r="J4270" s="84" t="s">
        <v>4357</v>
      </c>
    </row>
    <row r="4271" spans="9:10" x14ac:dyDescent="0.4">
      <c r="I4271" s="88"/>
      <c r="J4271" s="84" t="s">
        <v>4358</v>
      </c>
    </row>
    <row r="4272" spans="9:10" x14ac:dyDescent="0.4">
      <c r="I4272" s="88"/>
      <c r="J4272" s="84" t="s">
        <v>4359</v>
      </c>
    </row>
    <row r="4273" spans="9:10" x14ac:dyDescent="0.4">
      <c r="I4273" s="88"/>
      <c r="J4273" s="84" t="s">
        <v>4656</v>
      </c>
    </row>
    <row r="4274" spans="9:10" x14ac:dyDescent="0.4">
      <c r="I4274" s="88"/>
      <c r="J4274" s="84" t="s">
        <v>5667</v>
      </c>
    </row>
    <row r="4275" spans="9:10" x14ac:dyDescent="0.4">
      <c r="I4275" s="88"/>
      <c r="J4275" s="84" t="s">
        <v>4336</v>
      </c>
    </row>
    <row r="4276" spans="9:10" x14ac:dyDescent="0.4">
      <c r="I4276" s="88"/>
      <c r="J4276" s="84" t="s">
        <v>4337</v>
      </c>
    </row>
    <row r="4277" spans="9:10" x14ac:dyDescent="0.4">
      <c r="I4277" s="88"/>
      <c r="J4277" s="84" t="s">
        <v>4647</v>
      </c>
    </row>
    <row r="4278" spans="9:10" x14ac:dyDescent="0.4">
      <c r="I4278" s="88"/>
      <c r="J4278" s="84" t="s">
        <v>4339</v>
      </c>
    </row>
    <row r="4279" spans="9:10" x14ac:dyDescent="0.4">
      <c r="I4279" s="88"/>
      <c r="J4279" s="84" t="s">
        <v>4338</v>
      </c>
    </row>
    <row r="4280" spans="9:10" x14ac:dyDescent="0.4">
      <c r="I4280" s="88"/>
      <c r="J4280" s="84" t="s">
        <v>4341</v>
      </c>
    </row>
    <row r="4281" spans="9:10" x14ac:dyDescent="0.4">
      <c r="I4281" s="88"/>
      <c r="J4281" s="84" t="s">
        <v>5668</v>
      </c>
    </row>
    <row r="4282" spans="9:10" x14ac:dyDescent="0.4">
      <c r="I4282" s="88"/>
      <c r="J4282" s="84" t="s">
        <v>4649</v>
      </c>
    </row>
    <row r="4283" spans="9:10" x14ac:dyDescent="0.4">
      <c r="I4283" s="88"/>
      <c r="J4283" s="84" t="s">
        <v>3598</v>
      </c>
    </row>
    <row r="4284" spans="9:10" x14ac:dyDescent="0.4">
      <c r="I4284" s="88"/>
      <c r="J4284" s="84" t="s">
        <v>4335</v>
      </c>
    </row>
    <row r="4285" spans="9:10" x14ac:dyDescent="0.4">
      <c r="I4285" s="88"/>
      <c r="J4285" s="84" t="s">
        <v>4342</v>
      </c>
    </row>
    <row r="4286" spans="9:10" x14ac:dyDescent="0.4">
      <c r="I4286" s="88"/>
      <c r="J4286" s="84" t="s">
        <v>4648</v>
      </c>
    </row>
    <row r="4287" spans="9:10" x14ac:dyDescent="0.4">
      <c r="I4287" s="88"/>
      <c r="J4287" s="84" t="s">
        <v>2115</v>
      </c>
    </row>
    <row r="4288" spans="9:10" x14ac:dyDescent="0.4">
      <c r="I4288" s="88"/>
      <c r="J4288" s="84" t="s">
        <v>3982</v>
      </c>
    </row>
    <row r="4289" spans="9:10" x14ac:dyDescent="0.4">
      <c r="I4289" s="88"/>
      <c r="J4289" s="84" t="s">
        <v>2116</v>
      </c>
    </row>
    <row r="4290" spans="9:10" x14ac:dyDescent="0.4">
      <c r="I4290" s="88"/>
      <c r="J4290" s="84" t="s">
        <v>2117</v>
      </c>
    </row>
    <row r="4291" spans="9:10" x14ac:dyDescent="0.4">
      <c r="I4291" s="88"/>
      <c r="J4291" s="84" t="s">
        <v>4362</v>
      </c>
    </row>
    <row r="4292" spans="9:10" x14ac:dyDescent="0.4">
      <c r="I4292" s="88"/>
      <c r="J4292" s="84" t="s">
        <v>4661</v>
      </c>
    </row>
    <row r="4293" spans="9:10" x14ac:dyDescent="0.4">
      <c r="I4293" s="88"/>
      <c r="J4293" s="84" t="s">
        <v>4660</v>
      </c>
    </row>
    <row r="4294" spans="9:10" x14ac:dyDescent="0.4">
      <c r="I4294" s="88"/>
      <c r="J4294" s="84" t="s">
        <v>5179</v>
      </c>
    </row>
    <row r="4295" spans="9:10" x14ac:dyDescent="0.4">
      <c r="I4295" s="88"/>
      <c r="J4295" s="84" t="s">
        <v>5180</v>
      </c>
    </row>
    <row r="4296" spans="9:10" x14ac:dyDescent="0.4">
      <c r="I4296" s="88"/>
      <c r="J4296" s="84" t="s">
        <v>4346</v>
      </c>
    </row>
    <row r="4297" spans="9:10" x14ac:dyDescent="0.4">
      <c r="I4297" s="88"/>
      <c r="J4297" s="84" t="s">
        <v>4343</v>
      </c>
    </row>
    <row r="4298" spans="9:10" x14ac:dyDescent="0.4">
      <c r="I4298" s="88"/>
      <c r="J4298" s="84" t="s">
        <v>4350</v>
      </c>
    </row>
    <row r="4299" spans="9:10" x14ac:dyDescent="0.4">
      <c r="I4299" s="88"/>
      <c r="J4299" s="84" t="s">
        <v>4921</v>
      </c>
    </row>
    <row r="4300" spans="9:10" x14ac:dyDescent="0.4">
      <c r="I4300" s="88"/>
      <c r="J4300" s="84" t="s">
        <v>4348</v>
      </c>
    </row>
    <row r="4301" spans="9:10" x14ac:dyDescent="0.4">
      <c r="I4301" s="88"/>
      <c r="J4301" s="84" t="s">
        <v>4349</v>
      </c>
    </row>
    <row r="4302" spans="9:10" x14ac:dyDescent="0.4">
      <c r="I4302" s="88"/>
      <c r="J4302" s="84" t="s">
        <v>4344</v>
      </c>
    </row>
    <row r="4303" spans="9:10" x14ac:dyDescent="0.4">
      <c r="I4303" s="88"/>
      <c r="J4303" s="84" t="s">
        <v>4345</v>
      </c>
    </row>
    <row r="4304" spans="9:10" x14ac:dyDescent="0.4">
      <c r="I4304" s="88"/>
      <c r="J4304" s="84" t="s">
        <v>3599</v>
      </c>
    </row>
    <row r="4305" spans="9:10" x14ac:dyDescent="0.4">
      <c r="I4305" s="88"/>
      <c r="J4305" s="84" t="s">
        <v>3602</v>
      </c>
    </row>
    <row r="4306" spans="9:10" x14ac:dyDescent="0.4">
      <c r="I4306" s="88"/>
      <c r="J4306" s="84" t="s">
        <v>3601</v>
      </c>
    </row>
    <row r="4307" spans="9:10" x14ac:dyDescent="0.4">
      <c r="I4307" s="88"/>
      <c r="J4307" s="84" t="s">
        <v>5130</v>
      </c>
    </row>
    <row r="4308" spans="9:10" x14ac:dyDescent="0.4">
      <c r="I4308" s="88"/>
      <c r="J4308" s="84" t="s">
        <v>3600</v>
      </c>
    </row>
    <row r="4309" spans="9:10" x14ac:dyDescent="0.4">
      <c r="I4309" s="88"/>
      <c r="J4309" s="84" t="s">
        <v>4347</v>
      </c>
    </row>
    <row r="4310" spans="9:10" x14ac:dyDescent="0.4">
      <c r="I4310" s="88"/>
      <c r="J4310" s="84" t="s">
        <v>3604</v>
      </c>
    </row>
    <row r="4311" spans="9:10" x14ac:dyDescent="0.4">
      <c r="I4311" s="88"/>
      <c r="J4311" s="84" t="s">
        <v>3605</v>
      </c>
    </row>
    <row r="4312" spans="9:10" x14ac:dyDescent="0.4">
      <c r="I4312" s="88"/>
      <c r="J4312" s="84" t="s">
        <v>3603</v>
      </c>
    </row>
    <row r="4313" spans="9:10" x14ac:dyDescent="0.4">
      <c r="I4313" s="88"/>
      <c r="J4313" s="84" t="s">
        <v>4369</v>
      </c>
    </row>
    <row r="4314" spans="9:10" x14ac:dyDescent="0.4">
      <c r="I4314" s="88"/>
      <c r="J4314" s="84" t="s">
        <v>4368</v>
      </c>
    </row>
    <row r="4315" spans="9:10" x14ac:dyDescent="0.4">
      <c r="I4315" s="88"/>
      <c r="J4315" s="84" t="s">
        <v>4365</v>
      </c>
    </row>
    <row r="4316" spans="9:10" x14ac:dyDescent="0.4">
      <c r="I4316" s="88"/>
      <c r="J4316" s="84" t="s">
        <v>4366</v>
      </c>
    </row>
    <row r="4317" spans="9:10" x14ac:dyDescent="0.4">
      <c r="I4317" s="88"/>
      <c r="J4317" s="84" t="s">
        <v>4367</v>
      </c>
    </row>
    <row r="4318" spans="9:10" x14ac:dyDescent="0.4">
      <c r="I4318" s="88"/>
      <c r="J4318" s="84" t="s">
        <v>4364</v>
      </c>
    </row>
    <row r="4319" spans="9:10" x14ac:dyDescent="0.4">
      <c r="I4319" s="88"/>
      <c r="J4319" s="84" t="s">
        <v>4363</v>
      </c>
    </row>
    <row r="4320" spans="9:10" x14ac:dyDescent="0.4">
      <c r="I4320" s="88"/>
      <c r="J4320" s="84" t="s">
        <v>4662</v>
      </c>
    </row>
    <row r="4321" spans="9:10" x14ac:dyDescent="0.4">
      <c r="I4321" s="88"/>
      <c r="J4321" s="84" t="s">
        <v>4664</v>
      </c>
    </row>
    <row r="4322" spans="9:10" x14ac:dyDescent="0.4">
      <c r="I4322" s="88"/>
      <c r="J4322" s="84" t="s">
        <v>4663</v>
      </c>
    </row>
    <row r="4323" spans="9:10" x14ac:dyDescent="0.4">
      <c r="I4323" s="88"/>
      <c r="J4323" s="84" t="s">
        <v>4776</v>
      </c>
    </row>
    <row r="4324" spans="9:10" x14ac:dyDescent="0.4">
      <c r="I4324" s="88"/>
      <c r="J4324" s="84" t="s">
        <v>5647</v>
      </c>
    </row>
    <row r="4325" spans="9:10" x14ac:dyDescent="0.4">
      <c r="I4325" s="88"/>
      <c r="J4325" s="84" t="s">
        <v>4778</v>
      </c>
    </row>
    <row r="4326" spans="9:10" x14ac:dyDescent="0.4">
      <c r="I4326" s="88"/>
      <c r="J4326" s="84" t="s">
        <v>4777</v>
      </c>
    </row>
    <row r="4327" spans="9:10" x14ac:dyDescent="0.4">
      <c r="I4327" s="88"/>
      <c r="J4327" s="84" t="s">
        <v>4774</v>
      </c>
    </row>
    <row r="4328" spans="9:10" x14ac:dyDescent="0.4">
      <c r="I4328" s="88"/>
      <c r="J4328" s="84" t="s">
        <v>4775</v>
      </c>
    </row>
    <row r="4329" spans="9:10" x14ac:dyDescent="0.4">
      <c r="I4329" s="88"/>
      <c r="J4329" s="84" t="s">
        <v>4779</v>
      </c>
    </row>
    <row r="4330" spans="9:10" x14ac:dyDescent="0.4">
      <c r="I4330" s="88"/>
      <c r="J4330" s="84" t="s">
        <v>5385</v>
      </c>
    </row>
    <row r="4331" spans="9:10" x14ac:dyDescent="0.4">
      <c r="I4331" s="88"/>
      <c r="J4331" s="84" t="s">
        <v>4420</v>
      </c>
    </row>
    <row r="4332" spans="9:10" x14ac:dyDescent="0.4">
      <c r="I4332" s="88"/>
      <c r="J4332" s="84" t="s">
        <v>4419</v>
      </c>
    </row>
    <row r="4333" spans="9:10" x14ac:dyDescent="0.4">
      <c r="I4333" s="88"/>
      <c r="J4333" s="84" t="s">
        <v>5386</v>
      </c>
    </row>
    <row r="4334" spans="9:10" x14ac:dyDescent="0.4">
      <c r="I4334" s="88"/>
      <c r="J4334" s="84" t="s">
        <v>5389</v>
      </c>
    </row>
    <row r="4335" spans="9:10" x14ac:dyDescent="0.4">
      <c r="I4335" s="88"/>
      <c r="J4335" s="84" t="s">
        <v>5387</v>
      </c>
    </row>
    <row r="4336" spans="9:10" x14ac:dyDescent="0.4">
      <c r="I4336" s="88"/>
      <c r="J4336" s="84" t="s">
        <v>5388</v>
      </c>
    </row>
    <row r="4337" spans="9:10" x14ac:dyDescent="0.4">
      <c r="I4337" s="88"/>
      <c r="J4337" s="84" t="s">
        <v>5383</v>
      </c>
    </row>
    <row r="4338" spans="9:10" x14ac:dyDescent="0.4">
      <c r="I4338" s="88"/>
      <c r="J4338" s="84" t="s">
        <v>5384</v>
      </c>
    </row>
    <row r="4339" spans="9:10" x14ac:dyDescent="0.4">
      <c r="I4339" s="88"/>
      <c r="J4339" s="84" t="s">
        <v>3536</v>
      </c>
    </row>
    <row r="4340" spans="9:10" x14ac:dyDescent="0.4">
      <c r="I4340" s="88"/>
      <c r="J4340" s="84" t="s">
        <v>3535</v>
      </c>
    </row>
    <row r="4341" spans="9:10" x14ac:dyDescent="0.4">
      <c r="I4341" s="88"/>
      <c r="J4341" s="84" t="s">
        <v>3606</v>
      </c>
    </row>
    <row r="4342" spans="9:10" x14ac:dyDescent="0.4">
      <c r="I4342" s="88"/>
      <c r="J4342" s="84" t="s">
        <v>3610</v>
      </c>
    </row>
    <row r="4343" spans="9:10" x14ac:dyDescent="0.4">
      <c r="I4343" s="88"/>
      <c r="J4343" s="84" t="s">
        <v>4668</v>
      </c>
    </row>
    <row r="4344" spans="9:10" x14ac:dyDescent="0.4">
      <c r="I4344" s="88"/>
      <c r="J4344" s="84" t="s">
        <v>4686</v>
      </c>
    </row>
    <row r="4345" spans="9:10" x14ac:dyDescent="0.4">
      <c r="I4345" s="88"/>
      <c r="J4345" s="84" t="s">
        <v>3608</v>
      </c>
    </row>
    <row r="4346" spans="9:10" x14ac:dyDescent="0.4">
      <c r="I4346" s="88"/>
      <c r="J4346" s="84" t="s">
        <v>4962</v>
      </c>
    </row>
    <row r="4347" spans="9:10" x14ac:dyDescent="0.4">
      <c r="I4347" s="88"/>
      <c r="J4347" s="84" t="s">
        <v>5131</v>
      </c>
    </row>
    <row r="4348" spans="9:10" x14ac:dyDescent="0.4">
      <c r="I4348" s="88"/>
      <c r="J4348" s="84" t="s">
        <v>4665</v>
      </c>
    </row>
    <row r="4349" spans="9:10" x14ac:dyDescent="0.4">
      <c r="I4349" s="88"/>
      <c r="J4349" s="84" t="s">
        <v>5132</v>
      </c>
    </row>
    <row r="4350" spans="9:10" x14ac:dyDescent="0.4">
      <c r="I4350" s="88"/>
      <c r="J4350" s="84" t="s">
        <v>5133</v>
      </c>
    </row>
    <row r="4351" spans="9:10" x14ac:dyDescent="0.4">
      <c r="I4351" s="88"/>
      <c r="J4351" s="84" t="s">
        <v>2118</v>
      </c>
    </row>
    <row r="4352" spans="9:10" x14ac:dyDescent="0.4">
      <c r="I4352" s="88"/>
      <c r="J4352" s="84" t="s">
        <v>2119</v>
      </c>
    </row>
    <row r="4353" spans="9:10" x14ac:dyDescent="0.4">
      <c r="I4353" s="88"/>
      <c r="J4353" s="84" t="s">
        <v>2120</v>
      </c>
    </row>
    <row r="4354" spans="9:10" x14ac:dyDescent="0.4">
      <c r="I4354" s="88"/>
      <c r="J4354" s="84" t="s">
        <v>3609</v>
      </c>
    </row>
    <row r="4355" spans="9:10" x14ac:dyDescent="0.4">
      <c r="I4355" s="88"/>
      <c r="J4355" s="84" t="s">
        <v>3607</v>
      </c>
    </row>
    <row r="4356" spans="9:10" x14ac:dyDescent="0.4">
      <c r="I4356" s="88"/>
      <c r="J4356" s="84" t="s">
        <v>4666</v>
      </c>
    </row>
    <row r="4357" spans="9:10" x14ac:dyDescent="0.4">
      <c r="I4357" s="88"/>
      <c r="J4357" s="84" t="s">
        <v>4677</v>
      </c>
    </row>
    <row r="4358" spans="9:10" x14ac:dyDescent="0.4">
      <c r="I4358" s="88"/>
      <c r="J4358" s="84" t="s">
        <v>4670</v>
      </c>
    </row>
    <row r="4359" spans="9:10" x14ac:dyDescent="0.4">
      <c r="I4359" s="88"/>
      <c r="J4359" s="84" t="s">
        <v>4674</v>
      </c>
    </row>
    <row r="4360" spans="9:10" x14ac:dyDescent="0.4">
      <c r="I4360" s="88"/>
      <c r="J4360" s="84" t="s">
        <v>4671</v>
      </c>
    </row>
    <row r="4361" spans="9:10" x14ac:dyDescent="0.4">
      <c r="I4361" s="88"/>
      <c r="J4361" s="84" t="s">
        <v>4667</v>
      </c>
    </row>
    <row r="4362" spans="9:10" x14ac:dyDescent="0.4">
      <c r="I4362" s="88"/>
      <c r="J4362" s="84" t="s">
        <v>4681</v>
      </c>
    </row>
    <row r="4363" spans="9:10" x14ac:dyDescent="0.4">
      <c r="I4363" s="88"/>
      <c r="J4363" s="84" t="s">
        <v>4675</v>
      </c>
    </row>
    <row r="4364" spans="9:10" x14ac:dyDescent="0.4">
      <c r="I4364" s="88"/>
      <c r="J4364" s="84" t="s">
        <v>4672</v>
      </c>
    </row>
    <row r="4365" spans="9:10" x14ac:dyDescent="0.4">
      <c r="I4365" s="88"/>
      <c r="J4365" s="84" t="s">
        <v>4676</v>
      </c>
    </row>
    <row r="4366" spans="9:10" x14ac:dyDescent="0.4">
      <c r="I4366" s="88"/>
      <c r="J4366" s="84" t="s">
        <v>4682</v>
      </c>
    </row>
    <row r="4367" spans="9:10" x14ac:dyDescent="0.4">
      <c r="I4367" s="88"/>
      <c r="J4367" s="84" t="s">
        <v>4687</v>
      </c>
    </row>
    <row r="4368" spans="9:10" x14ac:dyDescent="0.4">
      <c r="I4368" s="88"/>
      <c r="J4368" s="84" t="s">
        <v>4780</v>
      </c>
    </row>
    <row r="4369" spans="9:10" x14ac:dyDescent="0.4">
      <c r="I4369" s="88"/>
      <c r="J4369" s="84" t="s">
        <v>4678</v>
      </c>
    </row>
    <row r="4370" spans="9:10" x14ac:dyDescent="0.4">
      <c r="I4370" s="88"/>
      <c r="J4370" s="84" t="s">
        <v>4996</v>
      </c>
    </row>
    <row r="4371" spans="9:10" x14ac:dyDescent="0.4">
      <c r="I4371" s="88"/>
      <c r="J4371" s="84" t="s">
        <v>4683</v>
      </c>
    </row>
    <row r="4372" spans="9:10" x14ac:dyDescent="0.4">
      <c r="I4372" s="88"/>
      <c r="J4372" s="84" t="s">
        <v>5391</v>
      </c>
    </row>
    <row r="4373" spans="9:10" x14ac:dyDescent="0.4">
      <c r="I4373" s="88"/>
      <c r="J4373" s="84" t="s">
        <v>5392</v>
      </c>
    </row>
    <row r="4374" spans="9:10" x14ac:dyDescent="0.4">
      <c r="I4374" s="88"/>
      <c r="J4374" s="84" t="s">
        <v>5390</v>
      </c>
    </row>
    <row r="4375" spans="9:10" x14ac:dyDescent="0.4">
      <c r="I4375" s="88"/>
      <c r="J4375" s="84" t="s">
        <v>4995</v>
      </c>
    </row>
    <row r="4376" spans="9:10" x14ac:dyDescent="0.4">
      <c r="I4376" s="88"/>
      <c r="J4376" s="84" t="s">
        <v>4684</v>
      </c>
    </row>
    <row r="4377" spans="9:10" x14ac:dyDescent="0.4">
      <c r="I4377" s="88"/>
      <c r="J4377" s="84" t="s">
        <v>4999</v>
      </c>
    </row>
    <row r="4378" spans="9:10" x14ac:dyDescent="0.4">
      <c r="I4378" s="88"/>
      <c r="J4378" s="84" t="s">
        <v>4669</v>
      </c>
    </row>
    <row r="4379" spans="9:10" x14ac:dyDescent="0.4">
      <c r="I4379" s="88"/>
      <c r="J4379" s="84" t="s">
        <v>4680</v>
      </c>
    </row>
    <row r="4380" spans="9:10" x14ac:dyDescent="0.4">
      <c r="I4380" s="88"/>
      <c r="J4380" s="84" t="s">
        <v>4998</v>
      </c>
    </row>
    <row r="4381" spans="9:10" x14ac:dyDescent="0.4">
      <c r="I4381" s="88"/>
      <c r="J4381" s="84" t="s">
        <v>4685</v>
      </c>
    </row>
    <row r="4382" spans="9:10" x14ac:dyDescent="0.4">
      <c r="I4382" s="88"/>
      <c r="J4382" s="84" t="s">
        <v>4679</v>
      </c>
    </row>
    <row r="4383" spans="9:10" x14ac:dyDescent="0.4">
      <c r="I4383" s="88"/>
      <c r="J4383" s="84" t="s">
        <v>4673</v>
      </c>
    </row>
    <row r="4384" spans="9:10" x14ac:dyDescent="0.4">
      <c r="I4384" s="88"/>
      <c r="J4384" s="84" t="s">
        <v>5000</v>
      </c>
    </row>
    <row r="4385" spans="9:10" x14ac:dyDescent="0.4">
      <c r="I4385" s="88"/>
      <c r="J4385" s="84" t="s">
        <v>4997</v>
      </c>
    </row>
    <row r="4386" spans="9:10" x14ac:dyDescent="0.4">
      <c r="I4386" s="88"/>
      <c r="J4386" s="84" t="s">
        <v>3984</v>
      </c>
    </row>
    <row r="4387" spans="9:10" x14ac:dyDescent="0.4">
      <c r="I4387" s="88"/>
      <c r="J4387" s="84" t="s">
        <v>3983</v>
      </c>
    </row>
    <row r="4388" spans="9:10" x14ac:dyDescent="0.4">
      <c r="I4388" s="88"/>
      <c r="J4388" s="84" t="s">
        <v>5761</v>
      </c>
    </row>
    <row r="4389" spans="9:10" x14ac:dyDescent="0.4">
      <c r="I4389" s="88"/>
      <c r="J4389" s="84" t="s">
        <v>5763</v>
      </c>
    </row>
    <row r="4390" spans="9:10" x14ac:dyDescent="0.4">
      <c r="I4390" s="88"/>
      <c r="J4390" s="84" t="s">
        <v>5762</v>
      </c>
    </row>
    <row r="4391" spans="9:10" x14ac:dyDescent="0.4">
      <c r="I4391" s="88"/>
      <c r="J4391" s="84" t="s">
        <v>5764</v>
      </c>
    </row>
    <row r="4392" spans="9:10" x14ac:dyDescent="0.4">
      <c r="I4392" s="88"/>
      <c r="J4392" s="84" t="s">
        <v>4421</v>
      </c>
    </row>
    <row r="4393" spans="9:10" x14ac:dyDescent="0.4">
      <c r="I4393" s="88"/>
      <c r="J4393" s="84" t="s">
        <v>4422</v>
      </c>
    </row>
    <row r="4394" spans="9:10" x14ac:dyDescent="0.4">
      <c r="I4394" s="88"/>
      <c r="J4394" s="84" t="s">
        <v>2121</v>
      </c>
    </row>
    <row r="4395" spans="9:10" x14ac:dyDescent="0.4">
      <c r="I4395" s="88"/>
      <c r="J4395" s="84" t="s">
        <v>2122</v>
      </c>
    </row>
    <row r="4396" spans="9:10" x14ac:dyDescent="0.4">
      <c r="I4396" s="88"/>
      <c r="J4396" s="84" t="s">
        <v>2123</v>
      </c>
    </row>
    <row r="4397" spans="9:10" x14ac:dyDescent="0.4">
      <c r="I4397" s="88"/>
      <c r="J4397" s="84" t="s">
        <v>2125</v>
      </c>
    </row>
    <row r="4398" spans="9:10" x14ac:dyDescent="0.4">
      <c r="I4398" s="88"/>
      <c r="J4398" s="84" t="s">
        <v>2126</v>
      </c>
    </row>
    <row r="4399" spans="9:10" x14ac:dyDescent="0.4">
      <c r="I4399" s="88"/>
      <c r="J4399" s="84" t="s">
        <v>2124</v>
      </c>
    </row>
    <row r="4400" spans="9:10" x14ac:dyDescent="0.4">
      <c r="I4400" s="88"/>
      <c r="J4400" s="84" t="s">
        <v>2127</v>
      </c>
    </row>
    <row r="4401" spans="9:10" x14ac:dyDescent="0.4">
      <c r="I4401" s="88"/>
      <c r="J4401" s="84" t="s">
        <v>2128</v>
      </c>
    </row>
    <row r="4402" spans="9:10" x14ac:dyDescent="0.4">
      <c r="I4402" s="88"/>
      <c r="J4402" s="84" t="s">
        <v>3612</v>
      </c>
    </row>
    <row r="4403" spans="9:10" x14ac:dyDescent="0.4">
      <c r="I4403" s="88"/>
      <c r="J4403" s="84" t="s">
        <v>3611</v>
      </c>
    </row>
    <row r="4404" spans="9:10" x14ac:dyDescent="0.4">
      <c r="I4404" s="88"/>
      <c r="J4404" s="84" t="s">
        <v>4689</v>
      </c>
    </row>
    <row r="4405" spans="9:10" x14ac:dyDescent="0.4">
      <c r="I4405" s="88"/>
      <c r="J4405" s="84" t="s">
        <v>4691</v>
      </c>
    </row>
    <row r="4406" spans="9:10" x14ac:dyDescent="0.4">
      <c r="I4406" s="88"/>
      <c r="J4406" s="84" t="s">
        <v>4692</v>
      </c>
    </row>
    <row r="4407" spans="9:10" x14ac:dyDescent="0.4">
      <c r="I4407" s="88"/>
      <c r="J4407" s="84" t="s">
        <v>4696</v>
      </c>
    </row>
    <row r="4408" spans="9:10" x14ac:dyDescent="0.4">
      <c r="I4408" s="88"/>
      <c r="J4408" s="84" t="s">
        <v>5684</v>
      </c>
    </row>
    <row r="4409" spans="9:10" x14ac:dyDescent="0.4">
      <c r="I4409" s="88"/>
      <c r="J4409" s="84" t="s">
        <v>5683</v>
      </c>
    </row>
    <row r="4410" spans="9:10" x14ac:dyDescent="0.4">
      <c r="I4410" s="88"/>
      <c r="J4410" s="84" t="s">
        <v>5669</v>
      </c>
    </row>
    <row r="4411" spans="9:10" x14ac:dyDescent="0.4">
      <c r="I4411" s="88"/>
      <c r="J4411" s="84" t="s">
        <v>5675</v>
      </c>
    </row>
    <row r="4412" spans="9:10" x14ac:dyDescent="0.4">
      <c r="I4412" s="88"/>
      <c r="J4412" s="84" t="s">
        <v>4690</v>
      </c>
    </row>
    <row r="4413" spans="9:10" x14ac:dyDescent="0.4">
      <c r="I4413" s="88"/>
      <c r="J4413" s="84" t="s">
        <v>4928</v>
      </c>
    </row>
    <row r="4414" spans="9:10" x14ac:dyDescent="0.4">
      <c r="I4414" s="88"/>
      <c r="J4414" s="84" t="s">
        <v>4925</v>
      </c>
    </row>
    <row r="4415" spans="9:10" x14ac:dyDescent="0.4">
      <c r="I4415" s="88"/>
      <c r="J4415" s="84" t="s">
        <v>4924</v>
      </c>
    </row>
    <row r="4416" spans="9:10" x14ac:dyDescent="0.4">
      <c r="I4416" s="88"/>
      <c r="J4416" s="84" t="s">
        <v>4926</v>
      </c>
    </row>
    <row r="4417" spans="9:10" x14ac:dyDescent="0.4">
      <c r="I4417" s="88"/>
      <c r="J4417" s="84" t="s">
        <v>5678</v>
      </c>
    </row>
    <row r="4418" spans="9:10" x14ac:dyDescent="0.4">
      <c r="I4418" s="88"/>
      <c r="J4418" s="84" t="s">
        <v>5680</v>
      </c>
    </row>
    <row r="4419" spans="9:10" x14ac:dyDescent="0.4">
      <c r="I4419" s="88"/>
      <c r="J4419" s="84" t="s">
        <v>4927</v>
      </c>
    </row>
    <row r="4420" spans="9:10" x14ac:dyDescent="0.4">
      <c r="I4420" s="88"/>
      <c r="J4420" s="84" t="s">
        <v>4693</v>
      </c>
    </row>
    <row r="4421" spans="9:10" x14ac:dyDescent="0.4">
      <c r="I4421" s="88"/>
      <c r="J4421" s="84" t="s">
        <v>4923</v>
      </c>
    </row>
    <row r="4422" spans="9:10" x14ac:dyDescent="0.4">
      <c r="I4422" s="88"/>
      <c r="J4422" s="84" t="s">
        <v>4922</v>
      </c>
    </row>
    <row r="4423" spans="9:10" x14ac:dyDescent="0.4">
      <c r="I4423" s="88"/>
      <c r="J4423" s="84" t="s">
        <v>5670</v>
      </c>
    </row>
    <row r="4424" spans="9:10" x14ac:dyDescent="0.4">
      <c r="I4424" s="88"/>
      <c r="J4424" s="84" t="s">
        <v>5671</v>
      </c>
    </row>
    <row r="4425" spans="9:10" x14ac:dyDescent="0.4">
      <c r="I4425" s="88"/>
      <c r="J4425" s="84" t="s">
        <v>5674</v>
      </c>
    </row>
    <row r="4426" spans="9:10" x14ac:dyDescent="0.4">
      <c r="I4426" s="88"/>
      <c r="J4426" s="84" t="s">
        <v>4688</v>
      </c>
    </row>
    <row r="4427" spans="9:10" x14ac:dyDescent="0.4">
      <c r="I4427" s="88"/>
      <c r="J4427" s="84" t="s">
        <v>4694</v>
      </c>
    </row>
    <row r="4428" spans="9:10" x14ac:dyDescent="0.4">
      <c r="I4428" s="88"/>
      <c r="J4428" s="84" t="s">
        <v>4785</v>
      </c>
    </row>
    <row r="4429" spans="9:10" x14ac:dyDescent="0.4">
      <c r="I4429" s="88"/>
      <c r="J4429" s="84" t="s">
        <v>5393</v>
      </c>
    </row>
    <row r="4430" spans="9:10" x14ac:dyDescent="0.4">
      <c r="I4430" s="88"/>
      <c r="J4430" s="84" t="s">
        <v>5395</v>
      </c>
    </row>
    <row r="4431" spans="9:10" x14ac:dyDescent="0.4">
      <c r="I4431" s="88"/>
      <c r="J4431" s="84" t="s">
        <v>5685</v>
      </c>
    </row>
    <row r="4432" spans="9:10" x14ac:dyDescent="0.4">
      <c r="I4432" s="88"/>
      <c r="J4432" s="84" t="s">
        <v>5672</v>
      </c>
    </row>
    <row r="4433" spans="9:10" x14ac:dyDescent="0.4">
      <c r="I4433" s="88"/>
      <c r="J4433" s="84" t="s">
        <v>5681</v>
      </c>
    </row>
    <row r="4434" spans="9:10" x14ac:dyDescent="0.4">
      <c r="I4434" s="88"/>
      <c r="J4434" s="84" t="s">
        <v>5165</v>
      </c>
    </row>
    <row r="4435" spans="9:10" x14ac:dyDescent="0.4">
      <c r="I4435" s="88"/>
      <c r="J4435" s="84" t="s">
        <v>4781</v>
      </c>
    </row>
    <row r="4436" spans="9:10" x14ac:dyDescent="0.4">
      <c r="I4436" s="88"/>
      <c r="J4436" s="84" t="s">
        <v>4695</v>
      </c>
    </row>
    <row r="4437" spans="9:10" x14ac:dyDescent="0.4">
      <c r="I4437" s="88"/>
      <c r="J4437" s="84" t="s">
        <v>4697</v>
      </c>
    </row>
    <row r="4438" spans="9:10" x14ac:dyDescent="0.4">
      <c r="I4438" s="88"/>
      <c r="J4438" s="84" t="s">
        <v>4698</v>
      </c>
    </row>
    <row r="4439" spans="9:10" x14ac:dyDescent="0.4">
      <c r="I4439" s="88"/>
      <c r="J4439" s="84" t="s">
        <v>4783</v>
      </c>
    </row>
    <row r="4440" spans="9:10" x14ac:dyDescent="0.4">
      <c r="I4440" s="88"/>
      <c r="J4440" s="84" t="s">
        <v>5394</v>
      </c>
    </row>
    <row r="4441" spans="9:10" x14ac:dyDescent="0.4">
      <c r="I4441" s="88"/>
      <c r="J4441" s="84" t="s">
        <v>4784</v>
      </c>
    </row>
    <row r="4442" spans="9:10" x14ac:dyDescent="0.4">
      <c r="I4442" s="88"/>
      <c r="J4442" s="84" t="s">
        <v>4782</v>
      </c>
    </row>
    <row r="4443" spans="9:10" x14ac:dyDescent="0.4">
      <c r="I4443" s="88"/>
      <c r="J4443" s="84" t="s">
        <v>3540</v>
      </c>
    </row>
    <row r="4444" spans="9:10" x14ac:dyDescent="0.4">
      <c r="I4444" s="88"/>
      <c r="J4444" s="84" t="s">
        <v>3541</v>
      </c>
    </row>
    <row r="4445" spans="9:10" x14ac:dyDescent="0.4">
      <c r="I4445" s="88"/>
      <c r="J4445" s="84" t="s">
        <v>3547</v>
      </c>
    </row>
    <row r="4446" spans="9:10" x14ac:dyDescent="0.4">
      <c r="I4446" s="88"/>
      <c r="J4446" s="84" t="s">
        <v>3543</v>
      </c>
    </row>
    <row r="4447" spans="9:10" x14ac:dyDescent="0.4">
      <c r="I4447" s="88"/>
      <c r="J4447" s="84" t="s">
        <v>3538</v>
      </c>
    </row>
    <row r="4448" spans="9:10" x14ac:dyDescent="0.4">
      <c r="I4448" s="88"/>
      <c r="J4448" s="84" t="s">
        <v>5673</v>
      </c>
    </row>
    <row r="4449" spans="9:10" x14ac:dyDescent="0.4">
      <c r="I4449" s="88"/>
      <c r="J4449" s="84" t="s">
        <v>3548</v>
      </c>
    </row>
    <row r="4450" spans="9:10" x14ac:dyDescent="0.4">
      <c r="I4450" s="88"/>
      <c r="J4450" s="84" t="s">
        <v>3539</v>
      </c>
    </row>
    <row r="4451" spans="9:10" x14ac:dyDescent="0.4">
      <c r="I4451" s="88"/>
      <c r="J4451" s="84" t="s">
        <v>3545</v>
      </c>
    </row>
    <row r="4452" spans="9:10" x14ac:dyDescent="0.4">
      <c r="I4452" s="88"/>
      <c r="J4452" s="84" t="s">
        <v>3542</v>
      </c>
    </row>
    <row r="4453" spans="9:10" x14ac:dyDescent="0.4">
      <c r="I4453" s="88"/>
      <c r="J4453" s="84" t="s">
        <v>3546</v>
      </c>
    </row>
    <row r="4454" spans="9:10" x14ac:dyDescent="0.4">
      <c r="I4454" s="88"/>
      <c r="J4454" s="84" t="s">
        <v>3544</v>
      </c>
    </row>
    <row r="4455" spans="9:10" x14ac:dyDescent="0.4">
      <c r="I4455" s="88"/>
      <c r="J4455" s="84" t="s">
        <v>5676</v>
      </c>
    </row>
    <row r="4456" spans="9:10" x14ac:dyDescent="0.4">
      <c r="I4456" s="88"/>
      <c r="J4456" s="84" t="s">
        <v>5677</v>
      </c>
    </row>
    <row r="4457" spans="9:10" x14ac:dyDescent="0.4">
      <c r="I4457" s="88"/>
      <c r="J4457" s="84" t="s">
        <v>5682</v>
      </c>
    </row>
    <row r="4458" spans="9:10" x14ac:dyDescent="0.4">
      <c r="I4458" s="88"/>
      <c r="J4458" s="84" t="s">
        <v>5679</v>
      </c>
    </row>
    <row r="4459" spans="9:10" x14ac:dyDescent="0.4">
      <c r="I4459" s="88"/>
      <c r="J4459" s="84" t="s">
        <v>5396</v>
      </c>
    </row>
    <row r="4460" spans="9:10" x14ac:dyDescent="0.4">
      <c r="I4460" s="88"/>
      <c r="J4460" s="84" t="s">
        <v>4704</v>
      </c>
    </row>
    <row r="4461" spans="9:10" x14ac:dyDescent="0.4">
      <c r="I4461" s="88"/>
      <c r="J4461" s="84" t="s">
        <v>4708</v>
      </c>
    </row>
    <row r="4462" spans="9:10" x14ac:dyDescent="0.4">
      <c r="I4462" s="88"/>
      <c r="J4462" s="84" t="s">
        <v>4705</v>
      </c>
    </row>
    <row r="4463" spans="9:10" x14ac:dyDescent="0.4">
      <c r="I4463" s="88"/>
      <c r="J4463" s="84" t="s">
        <v>4706</v>
      </c>
    </row>
    <row r="4464" spans="9:10" x14ac:dyDescent="0.4">
      <c r="I4464" s="88"/>
      <c r="J4464" s="84" t="s">
        <v>4700</v>
      </c>
    </row>
    <row r="4465" spans="9:10" x14ac:dyDescent="0.4">
      <c r="I4465" s="88"/>
      <c r="J4465" s="84" t="s">
        <v>5782</v>
      </c>
    </row>
    <row r="4466" spans="9:10" x14ac:dyDescent="0.4">
      <c r="I4466" s="88"/>
      <c r="J4466" s="84" t="s">
        <v>5397</v>
      </c>
    </row>
    <row r="4467" spans="9:10" x14ac:dyDescent="0.4">
      <c r="I4467" s="88"/>
      <c r="J4467" s="84" t="s">
        <v>5400</v>
      </c>
    </row>
    <row r="4468" spans="9:10" x14ac:dyDescent="0.4">
      <c r="I4468" s="88"/>
      <c r="J4468" s="84" t="s">
        <v>5402</v>
      </c>
    </row>
    <row r="4469" spans="9:10" x14ac:dyDescent="0.4">
      <c r="I4469" s="88"/>
      <c r="J4469" s="84" t="s">
        <v>2129</v>
      </c>
    </row>
    <row r="4470" spans="9:10" x14ac:dyDescent="0.4">
      <c r="I4470" s="88"/>
      <c r="J4470" s="84" t="s">
        <v>2130</v>
      </c>
    </row>
    <row r="4471" spans="9:10" x14ac:dyDescent="0.4">
      <c r="I4471" s="88"/>
      <c r="J4471" s="84" t="s">
        <v>4709</v>
      </c>
    </row>
    <row r="4472" spans="9:10" x14ac:dyDescent="0.4">
      <c r="I4472" s="88"/>
      <c r="J4472" s="84" t="s">
        <v>4699</v>
      </c>
    </row>
    <row r="4473" spans="9:10" x14ac:dyDescent="0.4">
      <c r="I4473" s="88"/>
      <c r="J4473" s="84" t="s">
        <v>4902</v>
      </c>
    </row>
    <row r="4474" spans="9:10" x14ac:dyDescent="0.4">
      <c r="I4474" s="88"/>
      <c r="J4474" s="84" t="s">
        <v>4707</v>
      </c>
    </row>
    <row r="4475" spans="9:10" x14ac:dyDescent="0.4">
      <c r="I4475" s="88"/>
      <c r="J4475" s="84" t="s">
        <v>5204</v>
      </c>
    </row>
    <row r="4476" spans="9:10" x14ac:dyDescent="0.4">
      <c r="I4476" s="88"/>
      <c r="J4476" s="84" t="s">
        <v>4702</v>
      </c>
    </row>
    <row r="4477" spans="9:10" x14ac:dyDescent="0.4">
      <c r="I4477" s="88"/>
      <c r="J4477" s="84" t="s">
        <v>5205</v>
      </c>
    </row>
    <row r="4478" spans="9:10" x14ac:dyDescent="0.4">
      <c r="I4478" s="88"/>
      <c r="J4478" s="84" t="s">
        <v>4701</v>
      </c>
    </row>
    <row r="4479" spans="9:10" x14ac:dyDescent="0.4">
      <c r="I4479" s="88"/>
      <c r="J4479" s="84" t="s">
        <v>5198</v>
      </c>
    </row>
    <row r="4480" spans="9:10" x14ac:dyDescent="0.4">
      <c r="I4480" s="88"/>
      <c r="J4480" s="84" t="s">
        <v>5201</v>
      </c>
    </row>
    <row r="4481" spans="9:10" x14ac:dyDescent="0.4">
      <c r="I4481" s="88"/>
      <c r="J4481" s="84" t="s">
        <v>4703</v>
      </c>
    </row>
    <row r="4482" spans="9:10" x14ac:dyDescent="0.4">
      <c r="I4482" s="88"/>
      <c r="J4482" s="84" t="s">
        <v>5202</v>
      </c>
    </row>
    <row r="4483" spans="9:10" x14ac:dyDescent="0.4">
      <c r="I4483" s="88"/>
      <c r="J4483" s="84" t="s">
        <v>5197</v>
      </c>
    </row>
    <row r="4484" spans="9:10" x14ac:dyDescent="0.4">
      <c r="I4484" s="88"/>
      <c r="J4484" s="84" t="s">
        <v>5203</v>
      </c>
    </row>
    <row r="4485" spans="9:10" x14ac:dyDescent="0.4">
      <c r="I4485" s="88"/>
      <c r="J4485" s="84" t="s">
        <v>5200</v>
      </c>
    </row>
    <row r="4486" spans="9:10" x14ac:dyDescent="0.4">
      <c r="I4486" s="88"/>
      <c r="J4486" s="84" t="s">
        <v>5399</v>
      </c>
    </row>
    <row r="4487" spans="9:10" x14ac:dyDescent="0.4">
      <c r="I4487" s="88"/>
      <c r="J4487" s="84" t="s">
        <v>5199</v>
      </c>
    </row>
    <row r="4488" spans="9:10" x14ac:dyDescent="0.4">
      <c r="I4488" s="88"/>
      <c r="J4488" s="84" t="s">
        <v>3537</v>
      </c>
    </row>
    <row r="4489" spans="9:10" x14ac:dyDescent="0.4">
      <c r="I4489" s="88"/>
      <c r="J4489" s="84" t="s">
        <v>3550</v>
      </c>
    </row>
    <row r="4490" spans="9:10" x14ac:dyDescent="0.4">
      <c r="I4490" s="88"/>
      <c r="J4490" s="84" t="s">
        <v>3551</v>
      </c>
    </row>
    <row r="4491" spans="9:10" x14ac:dyDescent="0.4">
      <c r="I4491" s="88"/>
      <c r="J4491" s="84" t="s">
        <v>3549</v>
      </c>
    </row>
    <row r="4492" spans="9:10" x14ac:dyDescent="0.4">
      <c r="I4492" s="88"/>
      <c r="J4492" s="84" t="s">
        <v>5802</v>
      </c>
    </row>
    <row r="4493" spans="9:10" x14ac:dyDescent="0.4">
      <c r="I4493" s="88"/>
      <c r="J4493" s="84" t="s">
        <v>4786</v>
      </c>
    </row>
    <row r="4494" spans="9:10" x14ac:dyDescent="0.4">
      <c r="I4494" s="88"/>
      <c r="J4494" s="84" t="s">
        <v>5401</v>
      </c>
    </row>
    <row r="4495" spans="9:10" x14ac:dyDescent="0.4">
      <c r="I4495" s="88"/>
      <c r="J4495" s="84" t="s">
        <v>5403</v>
      </c>
    </row>
    <row r="4496" spans="9:10" x14ac:dyDescent="0.4">
      <c r="I4496" s="88"/>
      <c r="J4496" s="84" t="s">
        <v>5398</v>
      </c>
    </row>
    <row r="4497" spans="9:10" x14ac:dyDescent="0.4">
      <c r="I4497" s="88"/>
      <c r="J4497" s="84" t="s">
        <v>4787</v>
      </c>
    </row>
    <row r="4498" spans="9:10" x14ac:dyDescent="0.4">
      <c r="I4498" s="88"/>
      <c r="J4498" s="84" t="s">
        <v>4903</v>
      </c>
    </row>
    <row r="4499" spans="9:10" x14ac:dyDescent="0.4">
      <c r="I4499" s="88"/>
      <c r="J4499" s="84" t="s">
        <v>4796</v>
      </c>
    </row>
    <row r="4500" spans="9:10" x14ac:dyDescent="0.4">
      <c r="I4500" s="88"/>
      <c r="J4500" s="84" t="s">
        <v>5788</v>
      </c>
    </row>
    <row r="4501" spans="9:10" x14ac:dyDescent="0.4">
      <c r="I4501" s="88"/>
      <c r="J4501" s="84" t="s">
        <v>5783</v>
      </c>
    </row>
    <row r="4502" spans="9:10" x14ac:dyDescent="0.4">
      <c r="I4502" s="88"/>
      <c r="J4502" s="84" t="s">
        <v>5786</v>
      </c>
    </row>
    <row r="4503" spans="9:10" x14ac:dyDescent="0.4">
      <c r="I4503" s="88"/>
      <c r="J4503" s="84" t="s">
        <v>5787</v>
      </c>
    </row>
    <row r="4504" spans="9:10" x14ac:dyDescent="0.4">
      <c r="I4504" s="88"/>
      <c r="J4504" s="84" t="s">
        <v>5784</v>
      </c>
    </row>
    <row r="4505" spans="9:10" x14ac:dyDescent="0.4">
      <c r="I4505" s="88"/>
      <c r="J4505" s="84" t="s">
        <v>4789</v>
      </c>
    </row>
    <row r="4506" spans="9:10" x14ac:dyDescent="0.4">
      <c r="I4506" s="88"/>
      <c r="J4506" s="84" t="s">
        <v>4908</v>
      </c>
    </row>
    <row r="4507" spans="9:10" x14ac:dyDescent="0.4">
      <c r="I4507" s="88"/>
      <c r="J4507" s="84" t="s">
        <v>4906</v>
      </c>
    </row>
    <row r="4508" spans="9:10" x14ac:dyDescent="0.4">
      <c r="I4508" s="88"/>
      <c r="J4508" s="84" t="s">
        <v>4904</v>
      </c>
    </row>
    <row r="4509" spans="9:10" x14ac:dyDescent="0.4">
      <c r="I4509" s="88"/>
      <c r="J4509" s="84" t="s">
        <v>4905</v>
      </c>
    </row>
    <row r="4510" spans="9:10" x14ac:dyDescent="0.4">
      <c r="I4510" s="88"/>
      <c r="J4510" s="84" t="s">
        <v>4907</v>
      </c>
    </row>
    <row r="4511" spans="9:10" x14ac:dyDescent="0.4">
      <c r="I4511" s="88"/>
      <c r="J4511" s="84" t="s">
        <v>2133</v>
      </c>
    </row>
    <row r="4512" spans="9:10" x14ac:dyDescent="0.4">
      <c r="I4512" s="88"/>
      <c r="J4512" s="84" t="s">
        <v>2134</v>
      </c>
    </row>
    <row r="4513" spans="9:10" x14ac:dyDescent="0.4">
      <c r="I4513" s="88"/>
      <c r="J4513" s="84" t="s">
        <v>2131</v>
      </c>
    </row>
    <row r="4514" spans="9:10" x14ac:dyDescent="0.4">
      <c r="I4514" s="88"/>
      <c r="J4514" s="84" t="s">
        <v>2132</v>
      </c>
    </row>
    <row r="4515" spans="9:10" x14ac:dyDescent="0.4">
      <c r="I4515" s="88"/>
      <c r="J4515" s="84" t="s">
        <v>5791</v>
      </c>
    </row>
    <row r="4516" spans="9:10" x14ac:dyDescent="0.4">
      <c r="I4516" s="88"/>
      <c r="J4516" s="84" t="s">
        <v>4791</v>
      </c>
    </row>
    <row r="4517" spans="9:10" x14ac:dyDescent="0.4">
      <c r="I4517" s="88"/>
      <c r="J4517" s="84" t="s">
        <v>4790</v>
      </c>
    </row>
    <row r="4518" spans="9:10" x14ac:dyDescent="0.4">
      <c r="I4518" s="88"/>
      <c r="J4518" s="84" t="s">
        <v>4798</v>
      </c>
    </row>
    <row r="4519" spans="9:10" x14ac:dyDescent="0.4">
      <c r="I4519" s="88"/>
      <c r="J4519" s="84" t="s">
        <v>4797</v>
      </c>
    </row>
    <row r="4520" spans="9:10" x14ac:dyDescent="0.4">
      <c r="I4520" s="88"/>
      <c r="J4520" s="84" t="s">
        <v>5789</v>
      </c>
    </row>
    <row r="4521" spans="9:10" x14ac:dyDescent="0.4">
      <c r="I4521" s="88"/>
      <c r="J4521" s="84" t="s">
        <v>5790</v>
      </c>
    </row>
    <row r="4522" spans="9:10" x14ac:dyDescent="0.4">
      <c r="I4522" s="88"/>
      <c r="J4522" s="84" t="s">
        <v>5785</v>
      </c>
    </row>
    <row r="4523" spans="9:10" x14ac:dyDescent="0.4">
      <c r="I4523" s="88"/>
      <c r="J4523" s="84" t="s">
        <v>4792</v>
      </c>
    </row>
    <row r="4524" spans="9:10" x14ac:dyDescent="0.4">
      <c r="I4524" s="88"/>
      <c r="J4524" s="84" t="s">
        <v>4793</v>
      </c>
    </row>
    <row r="4525" spans="9:10" x14ac:dyDescent="0.4">
      <c r="I4525" s="88"/>
      <c r="J4525" s="84" t="s">
        <v>5411</v>
      </c>
    </row>
    <row r="4526" spans="9:10" x14ac:dyDescent="0.4">
      <c r="I4526" s="88"/>
      <c r="J4526" s="84" t="s">
        <v>4800</v>
      </c>
    </row>
    <row r="4527" spans="9:10" x14ac:dyDescent="0.4">
      <c r="I4527" s="88"/>
      <c r="J4527" s="84" t="s">
        <v>4795</v>
      </c>
    </row>
    <row r="4528" spans="9:10" x14ac:dyDescent="0.4">
      <c r="I4528" s="88"/>
      <c r="J4528" s="84" t="s">
        <v>5404</v>
      </c>
    </row>
    <row r="4529" spans="9:10" x14ac:dyDescent="0.4">
      <c r="I4529" s="88"/>
      <c r="J4529" s="84" t="s">
        <v>4799</v>
      </c>
    </row>
    <row r="4530" spans="9:10" x14ac:dyDescent="0.4">
      <c r="I4530" s="88"/>
      <c r="J4530" s="84" t="s">
        <v>3555</v>
      </c>
    </row>
    <row r="4531" spans="9:10" x14ac:dyDescent="0.4">
      <c r="I4531" s="88"/>
      <c r="J4531" s="84" t="s">
        <v>4788</v>
      </c>
    </row>
    <row r="4532" spans="9:10" x14ac:dyDescent="0.4">
      <c r="I4532" s="88"/>
      <c r="J4532" s="84" t="s">
        <v>5207</v>
      </c>
    </row>
    <row r="4533" spans="9:10" x14ac:dyDescent="0.4">
      <c r="I4533" s="88"/>
      <c r="J4533" s="84" t="s">
        <v>3552</v>
      </c>
    </row>
    <row r="4534" spans="9:10" x14ac:dyDescent="0.4">
      <c r="I4534" s="88"/>
      <c r="J4534" s="84" t="s">
        <v>3553</v>
      </c>
    </row>
    <row r="4535" spans="9:10" x14ac:dyDescent="0.4">
      <c r="I4535" s="88"/>
      <c r="J4535" s="84" t="s">
        <v>3554</v>
      </c>
    </row>
    <row r="4536" spans="9:10" x14ac:dyDescent="0.4">
      <c r="I4536" s="88"/>
      <c r="J4536" s="84" t="s">
        <v>3556</v>
      </c>
    </row>
    <row r="4537" spans="9:10" x14ac:dyDescent="0.4">
      <c r="I4537" s="88"/>
      <c r="J4537" s="84" t="s">
        <v>5208</v>
      </c>
    </row>
    <row r="4538" spans="9:10" x14ac:dyDescent="0.4">
      <c r="I4538" s="88"/>
      <c r="J4538" s="84" t="s">
        <v>5206</v>
      </c>
    </row>
    <row r="4539" spans="9:10" x14ac:dyDescent="0.4">
      <c r="I4539" s="88"/>
      <c r="J4539" s="84" t="s">
        <v>4794</v>
      </c>
    </row>
    <row r="4540" spans="9:10" x14ac:dyDescent="0.4">
      <c r="I4540" s="88"/>
      <c r="J4540" s="84" t="s">
        <v>5409</v>
      </c>
    </row>
    <row r="4541" spans="9:10" x14ac:dyDescent="0.4">
      <c r="I4541" s="88"/>
      <c r="J4541" s="84" t="s">
        <v>5415</v>
      </c>
    </row>
    <row r="4542" spans="9:10" x14ac:dyDescent="0.4">
      <c r="I4542" s="88"/>
      <c r="J4542" s="84" t="s">
        <v>5414</v>
      </c>
    </row>
    <row r="4543" spans="9:10" x14ac:dyDescent="0.4">
      <c r="I4543" s="88"/>
      <c r="J4543" s="84" t="s">
        <v>5405</v>
      </c>
    </row>
    <row r="4544" spans="9:10" x14ac:dyDescent="0.4">
      <c r="I4544" s="88"/>
      <c r="J4544" s="84" t="s">
        <v>5407</v>
      </c>
    </row>
    <row r="4545" spans="9:10" x14ac:dyDescent="0.4">
      <c r="I4545" s="88"/>
      <c r="J4545" s="84" t="s">
        <v>5406</v>
      </c>
    </row>
    <row r="4546" spans="9:10" x14ac:dyDescent="0.4">
      <c r="I4546" s="88"/>
      <c r="J4546" s="84" t="s">
        <v>5412</v>
      </c>
    </row>
    <row r="4547" spans="9:10" x14ac:dyDescent="0.4">
      <c r="I4547" s="88"/>
      <c r="J4547" s="84" t="s">
        <v>5408</v>
      </c>
    </row>
    <row r="4548" spans="9:10" x14ac:dyDescent="0.4">
      <c r="I4548" s="88"/>
      <c r="J4548" s="84" t="s">
        <v>5410</v>
      </c>
    </row>
    <row r="4549" spans="9:10" x14ac:dyDescent="0.4">
      <c r="I4549" s="88"/>
      <c r="J4549" s="84" t="s">
        <v>5413</v>
      </c>
    </row>
    <row r="4550" spans="9:10" x14ac:dyDescent="0.4">
      <c r="I4550" s="88"/>
      <c r="J4550" s="84" t="s">
        <v>5767</v>
      </c>
    </row>
    <row r="4551" spans="9:10" x14ac:dyDescent="0.4">
      <c r="I4551" s="88"/>
      <c r="J4551" s="84" t="s">
        <v>4803</v>
      </c>
    </row>
    <row r="4552" spans="9:10" x14ac:dyDescent="0.4">
      <c r="I4552" s="88"/>
      <c r="J4552" s="84" t="s">
        <v>4801</v>
      </c>
    </row>
    <row r="4553" spans="9:10" x14ac:dyDescent="0.4">
      <c r="I4553" s="88"/>
      <c r="J4553" s="84" t="s">
        <v>4804</v>
      </c>
    </row>
    <row r="4554" spans="9:10" x14ac:dyDescent="0.4">
      <c r="I4554" s="88"/>
      <c r="J4554" s="84" t="s">
        <v>5765</v>
      </c>
    </row>
    <row r="4555" spans="9:10" x14ac:dyDescent="0.4">
      <c r="I4555" s="88"/>
      <c r="J4555" s="84" t="s">
        <v>4806</v>
      </c>
    </row>
    <row r="4556" spans="9:10" x14ac:dyDescent="0.4">
      <c r="I4556" s="88"/>
      <c r="J4556" s="84" t="s">
        <v>4805</v>
      </c>
    </row>
    <row r="4557" spans="9:10" x14ac:dyDescent="0.4">
      <c r="I4557" s="88"/>
      <c r="J4557" s="84" t="s">
        <v>4802</v>
      </c>
    </row>
    <row r="4558" spans="9:10" x14ac:dyDescent="0.4">
      <c r="I4558" s="88"/>
      <c r="J4558" s="84" t="s">
        <v>2235</v>
      </c>
    </row>
    <row r="4559" spans="9:10" x14ac:dyDescent="0.4">
      <c r="I4559" s="88"/>
      <c r="J4559" s="84" t="s">
        <v>2217</v>
      </c>
    </row>
    <row r="4560" spans="9:10" x14ac:dyDescent="0.4">
      <c r="I4560" s="88"/>
      <c r="J4560" s="84" t="s">
        <v>2167</v>
      </c>
    </row>
    <row r="4561" spans="9:10" x14ac:dyDescent="0.4">
      <c r="I4561" s="88"/>
      <c r="J4561" s="84" t="s">
        <v>2194</v>
      </c>
    </row>
    <row r="4562" spans="9:10" x14ac:dyDescent="0.4">
      <c r="I4562" s="88"/>
      <c r="J4562" s="84" t="s">
        <v>2249</v>
      </c>
    </row>
    <row r="4563" spans="9:10" x14ac:dyDescent="0.4">
      <c r="I4563" s="88"/>
      <c r="J4563" s="84" t="s">
        <v>2190</v>
      </c>
    </row>
    <row r="4564" spans="9:10" x14ac:dyDescent="0.4">
      <c r="I4564" s="88"/>
      <c r="J4564" s="84" t="s">
        <v>2152</v>
      </c>
    </row>
    <row r="4565" spans="9:10" x14ac:dyDescent="0.4">
      <c r="I4565" s="88"/>
      <c r="J4565" s="84" t="s">
        <v>2184</v>
      </c>
    </row>
    <row r="4566" spans="9:10" x14ac:dyDescent="0.4">
      <c r="I4566" s="88"/>
      <c r="J4566" s="84" t="s">
        <v>2149</v>
      </c>
    </row>
    <row r="4567" spans="9:10" x14ac:dyDescent="0.4">
      <c r="I4567" s="88"/>
      <c r="J4567" s="84" t="s">
        <v>2198</v>
      </c>
    </row>
    <row r="4568" spans="9:10" x14ac:dyDescent="0.4">
      <c r="I4568" s="88"/>
      <c r="J4568" s="84" t="s">
        <v>2157</v>
      </c>
    </row>
    <row r="4569" spans="9:10" x14ac:dyDescent="0.4">
      <c r="I4569" s="88"/>
      <c r="J4569" s="84" t="s">
        <v>2258</v>
      </c>
    </row>
    <row r="4570" spans="9:10" x14ac:dyDescent="0.4">
      <c r="I4570" s="88"/>
      <c r="J4570" s="84" t="s">
        <v>2243</v>
      </c>
    </row>
    <row r="4571" spans="9:10" x14ac:dyDescent="0.4">
      <c r="I4571" s="88"/>
      <c r="J4571" s="84" t="s">
        <v>2239</v>
      </c>
    </row>
    <row r="4572" spans="9:10" x14ac:dyDescent="0.4">
      <c r="I4572" s="88"/>
      <c r="J4572" s="84" t="s">
        <v>2191</v>
      </c>
    </row>
    <row r="4573" spans="9:10" x14ac:dyDescent="0.4">
      <c r="I4573" s="88"/>
      <c r="J4573" s="84" t="s">
        <v>5766</v>
      </c>
    </row>
    <row r="4574" spans="9:10" x14ac:dyDescent="0.4">
      <c r="I4574" s="88"/>
      <c r="J4574" s="84" t="s">
        <v>2155</v>
      </c>
    </row>
    <row r="4575" spans="9:10" x14ac:dyDescent="0.4">
      <c r="I4575" s="88"/>
      <c r="J4575" s="84" t="s">
        <v>2153</v>
      </c>
    </row>
    <row r="4576" spans="9:10" x14ac:dyDescent="0.4">
      <c r="I4576" s="88"/>
      <c r="J4576" s="84" t="s">
        <v>2151</v>
      </c>
    </row>
    <row r="4577" spans="9:10" x14ac:dyDescent="0.4">
      <c r="I4577" s="88"/>
      <c r="J4577" s="84" t="s">
        <v>2255</v>
      </c>
    </row>
    <row r="4578" spans="9:10" x14ac:dyDescent="0.4">
      <c r="I4578" s="88"/>
      <c r="J4578" s="84" t="s">
        <v>2156</v>
      </c>
    </row>
    <row r="4579" spans="9:10" x14ac:dyDescent="0.4">
      <c r="I4579" s="88"/>
      <c r="J4579" s="84" t="s">
        <v>2225</v>
      </c>
    </row>
    <row r="4580" spans="9:10" x14ac:dyDescent="0.4">
      <c r="I4580" s="88"/>
      <c r="J4580" s="84" t="s">
        <v>2141</v>
      </c>
    </row>
    <row r="4581" spans="9:10" x14ac:dyDescent="0.4">
      <c r="I4581" s="88"/>
      <c r="J4581" s="84" t="s">
        <v>2261</v>
      </c>
    </row>
    <row r="4582" spans="9:10" x14ac:dyDescent="0.4">
      <c r="I4582" s="88"/>
      <c r="J4582" s="84" t="s">
        <v>2256</v>
      </c>
    </row>
    <row r="4583" spans="9:10" x14ac:dyDescent="0.4">
      <c r="I4583" s="88"/>
      <c r="J4583" s="84" t="s">
        <v>2158</v>
      </c>
    </row>
    <row r="4584" spans="9:10" x14ac:dyDescent="0.4">
      <c r="I4584" s="88"/>
      <c r="J4584" s="84" t="s">
        <v>2234</v>
      </c>
    </row>
    <row r="4585" spans="9:10" x14ac:dyDescent="0.4">
      <c r="I4585" s="88"/>
      <c r="J4585" s="84" t="s">
        <v>2171</v>
      </c>
    </row>
    <row r="4586" spans="9:10" x14ac:dyDescent="0.4">
      <c r="I4586" s="88"/>
      <c r="J4586" s="84" t="s">
        <v>2154</v>
      </c>
    </row>
    <row r="4587" spans="9:10" x14ac:dyDescent="0.4">
      <c r="I4587" s="88"/>
      <c r="J4587" s="84" t="s">
        <v>2212</v>
      </c>
    </row>
    <row r="4588" spans="9:10" x14ac:dyDescent="0.4">
      <c r="I4588" s="88"/>
      <c r="J4588" s="84" t="s">
        <v>2146</v>
      </c>
    </row>
    <row r="4589" spans="9:10" x14ac:dyDescent="0.4">
      <c r="I4589" s="88"/>
      <c r="J4589" s="84" t="s">
        <v>2148</v>
      </c>
    </row>
    <row r="4590" spans="9:10" x14ac:dyDescent="0.4">
      <c r="I4590" s="88"/>
      <c r="J4590" s="84" t="s">
        <v>2170</v>
      </c>
    </row>
    <row r="4591" spans="9:10" x14ac:dyDescent="0.4">
      <c r="I4591" s="88"/>
      <c r="J4591" s="84" t="s">
        <v>2196</v>
      </c>
    </row>
    <row r="4592" spans="9:10" x14ac:dyDescent="0.4">
      <c r="I4592" s="88"/>
      <c r="J4592" s="84" t="s">
        <v>2238</v>
      </c>
    </row>
    <row r="4593" spans="9:10" x14ac:dyDescent="0.4">
      <c r="I4593" s="88"/>
      <c r="J4593" s="84" t="s">
        <v>2204</v>
      </c>
    </row>
    <row r="4594" spans="9:10" x14ac:dyDescent="0.4">
      <c r="I4594" s="88"/>
      <c r="J4594" s="84" t="s">
        <v>2220</v>
      </c>
    </row>
    <row r="4595" spans="9:10" x14ac:dyDescent="0.4">
      <c r="I4595" s="88"/>
      <c r="J4595" s="84" t="s">
        <v>2223</v>
      </c>
    </row>
    <row r="4596" spans="9:10" x14ac:dyDescent="0.4">
      <c r="I4596" s="88"/>
      <c r="J4596" s="84" t="s">
        <v>2188</v>
      </c>
    </row>
    <row r="4597" spans="9:10" x14ac:dyDescent="0.4">
      <c r="I4597" s="88"/>
      <c r="J4597" s="84" t="s">
        <v>2135</v>
      </c>
    </row>
    <row r="4598" spans="9:10" x14ac:dyDescent="0.4">
      <c r="I4598" s="88"/>
      <c r="J4598" s="84" t="s">
        <v>2161</v>
      </c>
    </row>
    <row r="4599" spans="9:10" x14ac:dyDescent="0.4">
      <c r="I4599" s="88"/>
      <c r="J4599" s="84" t="s">
        <v>2236</v>
      </c>
    </row>
    <row r="4600" spans="9:10" x14ac:dyDescent="0.4">
      <c r="I4600" s="88"/>
      <c r="J4600" s="84" t="s">
        <v>2248</v>
      </c>
    </row>
    <row r="4601" spans="9:10" x14ac:dyDescent="0.4">
      <c r="I4601" s="88"/>
      <c r="J4601" s="84" t="s">
        <v>2263</v>
      </c>
    </row>
    <row r="4602" spans="9:10" x14ac:dyDescent="0.4">
      <c r="I4602" s="88"/>
      <c r="J4602" s="84" t="s">
        <v>2246</v>
      </c>
    </row>
    <row r="4603" spans="9:10" x14ac:dyDescent="0.4">
      <c r="I4603" s="88"/>
      <c r="J4603" s="84" t="s">
        <v>2142</v>
      </c>
    </row>
    <row r="4604" spans="9:10" x14ac:dyDescent="0.4">
      <c r="I4604" s="88"/>
      <c r="J4604" s="84" t="s">
        <v>2264</v>
      </c>
    </row>
    <row r="4605" spans="9:10" x14ac:dyDescent="0.4">
      <c r="I4605" s="88"/>
      <c r="J4605" s="84" t="s">
        <v>2233</v>
      </c>
    </row>
    <row r="4606" spans="9:10" x14ac:dyDescent="0.4">
      <c r="I4606" s="88"/>
      <c r="J4606" s="84" t="s">
        <v>2265</v>
      </c>
    </row>
    <row r="4607" spans="9:10" x14ac:dyDescent="0.4">
      <c r="I4607" s="88"/>
      <c r="J4607" s="84" t="s">
        <v>2208</v>
      </c>
    </row>
    <row r="4608" spans="9:10" x14ac:dyDescent="0.4">
      <c r="I4608" s="88"/>
      <c r="J4608" s="84" t="s">
        <v>2162</v>
      </c>
    </row>
    <row r="4609" spans="9:10" x14ac:dyDescent="0.4">
      <c r="I4609" s="88"/>
      <c r="J4609" s="84" t="s">
        <v>2145</v>
      </c>
    </row>
    <row r="4610" spans="9:10" x14ac:dyDescent="0.4">
      <c r="I4610" s="88"/>
      <c r="J4610" s="84" t="s">
        <v>2231</v>
      </c>
    </row>
    <row r="4611" spans="9:10" x14ac:dyDescent="0.4">
      <c r="I4611" s="88"/>
      <c r="J4611" s="84" t="s">
        <v>2230</v>
      </c>
    </row>
    <row r="4612" spans="9:10" x14ac:dyDescent="0.4">
      <c r="I4612" s="88"/>
      <c r="J4612" s="84" t="s">
        <v>2144</v>
      </c>
    </row>
    <row r="4613" spans="9:10" x14ac:dyDescent="0.4">
      <c r="I4613" s="88"/>
      <c r="J4613" s="84" t="s">
        <v>2160</v>
      </c>
    </row>
    <row r="4614" spans="9:10" x14ac:dyDescent="0.4">
      <c r="I4614" s="88"/>
      <c r="J4614" s="84" t="s">
        <v>2150</v>
      </c>
    </row>
    <row r="4615" spans="9:10" x14ac:dyDescent="0.4">
      <c r="I4615" s="88"/>
      <c r="J4615" s="84" t="s">
        <v>2270</v>
      </c>
    </row>
    <row r="4616" spans="9:10" x14ac:dyDescent="0.4">
      <c r="I4616" s="88"/>
      <c r="J4616" s="84" t="s">
        <v>2253</v>
      </c>
    </row>
    <row r="4617" spans="9:10" x14ac:dyDescent="0.4">
      <c r="I4617" s="88"/>
      <c r="J4617" s="84" t="s">
        <v>2140</v>
      </c>
    </row>
    <row r="4618" spans="9:10" x14ac:dyDescent="0.4">
      <c r="I4618" s="88"/>
      <c r="J4618" s="84" t="s">
        <v>2224</v>
      </c>
    </row>
    <row r="4619" spans="9:10" x14ac:dyDescent="0.4">
      <c r="I4619" s="88"/>
      <c r="J4619" s="84" t="s">
        <v>2262</v>
      </c>
    </row>
    <row r="4620" spans="9:10" x14ac:dyDescent="0.4">
      <c r="I4620" s="88"/>
      <c r="J4620" s="84" t="s">
        <v>2254</v>
      </c>
    </row>
    <row r="4621" spans="9:10" x14ac:dyDescent="0.4">
      <c r="I4621" s="88"/>
      <c r="J4621" s="84" t="s">
        <v>2259</v>
      </c>
    </row>
    <row r="4622" spans="9:10" x14ac:dyDescent="0.4">
      <c r="I4622" s="88"/>
      <c r="J4622" s="84" t="s">
        <v>2206</v>
      </c>
    </row>
    <row r="4623" spans="9:10" x14ac:dyDescent="0.4">
      <c r="I4623" s="88"/>
      <c r="J4623" s="84" t="s">
        <v>2209</v>
      </c>
    </row>
    <row r="4624" spans="9:10" x14ac:dyDescent="0.4">
      <c r="I4624" s="88"/>
      <c r="J4624" s="84" t="s">
        <v>2227</v>
      </c>
    </row>
    <row r="4625" spans="9:10" x14ac:dyDescent="0.4">
      <c r="I4625" s="88"/>
      <c r="J4625" s="84" t="s">
        <v>2187</v>
      </c>
    </row>
    <row r="4626" spans="9:10" x14ac:dyDescent="0.4">
      <c r="I4626" s="88"/>
      <c r="J4626" s="84" t="s">
        <v>2216</v>
      </c>
    </row>
    <row r="4627" spans="9:10" x14ac:dyDescent="0.4">
      <c r="I4627" s="88"/>
      <c r="J4627" s="84" t="s">
        <v>2245</v>
      </c>
    </row>
    <row r="4628" spans="9:10" x14ac:dyDescent="0.4">
      <c r="I4628" s="88"/>
      <c r="J4628" s="84" t="s">
        <v>2189</v>
      </c>
    </row>
    <row r="4629" spans="9:10" x14ac:dyDescent="0.4">
      <c r="I4629" s="88"/>
      <c r="J4629" s="84" t="s">
        <v>2242</v>
      </c>
    </row>
    <row r="4630" spans="9:10" x14ac:dyDescent="0.4">
      <c r="I4630" s="88"/>
      <c r="J4630" s="84" t="s">
        <v>2218</v>
      </c>
    </row>
    <row r="4631" spans="9:10" x14ac:dyDescent="0.4">
      <c r="I4631" s="88"/>
      <c r="J4631" s="84" t="s">
        <v>2269</v>
      </c>
    </row>
    <row r="4632" spans="9:10" x14ac:dyDescent="0.4">
      <c r="I4632" s="88"/>
      <c r="J4632" s="84" t="s">
        <v>2221</v>
      </c>
    </row>
    <row r="4633" spans="9:10" x14ac:dyDescent="0.4">
      <c r="I4633" s="88"/>
      <c r="J4633" s="84" t="s">
        <v>2164</v>
      </c>
    </row>
    <row r="4634" spans="9:10" x14ac:dyDescent="0.4">
      <c r="I4634" s="88"/>
      <c r="J4634" s="84" t="s">
        <v>2166</v>
      </c>
    </row>
    <row r="4635" spans="9:10" x14ac:dyDescent="0.4">
      <c r="I4635" s="88"/>
      <c r="J4635" s="84" t="s">
        <v>2205</v>
      </c>
    </row>
    <row r="4636" spans="9:10" x14ac:dyDescent="0.4">
      <c r="I4636" s="88"/>
      <c r="J4636" s="84" t="s">
        <v>2163</v>
      </c>
    </row>
    <row r="4637" spans="9:10" x14ac:dyDescent="0.4">
      <c r="I4637" s="88"/>
      <c r="J4637" s="84" t="s">
        <v>2197</v>
      </c>
    </row>
    <row r="4638" spans="9:10" x14ac:dyDescent="0.4">
      <c r="I4638" s="88"/>
      <c r="J4638" s="84" t="s">
        <v>2222</v>
      </c>
    </row>
    <row r="4639" spans="9:10" x14ac:dyDescent="0.4">
      <c r="I4639" s="88"/>
      <c r="J4639" s="84" t="s">
        <v>2213</v>
      </c>
    </row>
    <row r="4640" spans="9:10" x14ac:dyDescent="0.4">
      <c r="I4640" s="88"/>
      <c r="J4640" s="84" t="s">
        <v>2143</v>
      </c>
    </row>
    <row r="4641" spans="9:10" x14ac:dyDescent="0.4">
      <c r="I4641" s="88"/>
      <c r="J4641" s="84" t="s">
        <v>2247</v>
      </c>
    </row>
    <row r="4642" spans="9:10" x14ac:dyDescent="0.4">
      <c r="I4642" s="88"/>
      <c r="J4642" s="84" t="s">
        <v>2192</v>
      </c>
    </row>
    <row r="4643" spans="9:10" x14ac:dyDescent="0.4">
      <c r="I4643" s="88"/>
      <c r="J4643" s="84" t="s">
        <v>2268</v>
      </c>
    </row>
    <row r="4644" spans="9:10" x14ac:dyDescent="0.4">
      <c r="I4644" s="88"/>
      <c r="J4644" s="84" t="s">
        <v>2211</v>
      </c>
    </row>
    <row r="4645" spans="9:10" x14ac:dyDescent="0.4">
      <c r="I4645" s="88"/>
      <c r="J4645" s="84" t="s">
        <v>2165</v>
      </c>
    </row>
    <row r="4646" spans="9:10" x14ac:dyDescent="0.4">
      <c r="I4646" s="88"/>
      <c r="J4646" s="84" t="s">
        <v>2214</v>
      </c>
    </row>
    <row r="4647" spans="9:10" x14ac:dyDescent="0.4">
      <c r="I4647" s="88"/>
      <c r="J4647" s="84" t="s">
        <v>2257</v>
      </c>
    </row>
    <row r="4648" spans="9:10" x14ac:dyDescent="0.4">
      <c r="I4648" s="88"/>
      <c r="J4648" s="84" t="s">
        <v>2175</v>
      </c>
    </row>
    <row r="4649" spans="9:10" x14ac:dyDescent="0.4">
      <c r="I4649" s="88"/>
      <c r="J4649" s="84" t="s">
        <v>2210</v>
      </c>
    </row>
    <row r="4650" spans="9:10" x14ac:dyDescent="0.4">
      <c r="I4650" s="88"/>
      <c r="J4650" s="84" t="s">
        <v>2177</v>
      </c>
    </row>
    <row r="4651" spans="9:10" x14ac:dyDescent="0.4">
      <c r="I4651" s="88"/>
      <c r="J4651" s="84" t="s">
        <v>2240</v>
      </c>
    </row>
    <row r="4652" spans="9:10" x14ac:dyDescent="0.4">
      <c r="I4652" s="88"/>
      <c r="J4652" s="84" t="s">
        <v>2169</v>
      </c>
    </row>
    <row r="4653" spans="9:10" x14ac:dyDescent="0.4">
      <c r="I4653" s="88"/>
      <c r="J4653" s="84" t="s">
        <v>2174</v>
      </c>
    </row>
    <row r="4654" spans="9:10" x14ac:dyDescent="0.4">
      <c r="I4654" s="88"/>
      <c r="J4654" s="84" t="s">
        <v>2172</v>
      </c>
    </row>
    <row r="4655" spans="9:10" x14ac:dyDescent="0.4">
      <c r="I4655" s="88"/>
      <c r="J4655" s="84" t="s">
        <v>2179</v>
      </c>
    </row>
    <row r="4656" spans="9:10" x14ac:dyDescent="0.4">
      <c r="I4656" s="88"/>
      <c r="J4656" s="84" t="s">
        <v>2173</v>
      </c>
    </row>
    <row r="4657" spans="9:10" x14ac:dyDescent="0.4">
      <c r="I4657" s="88"/>
      <c r="J4657" s="84" t="s">
        <v>2147</v>
      </c>
    </row>
    <row r="4658" spans="9:10" x14ac:dyDescent="0.4">
      <c r="I4658" s="88"/>
      <c r="J4658" s="84" t="s">
        <v>2136</v>
      </c>
    </row>
    <row r="4659" spans="9:10" x14ac:dyDescent="0.4">
      <c r="I4659" s="88"/>
      <c r="J4659" s="84" t="s">
        <v>2137</v>
      </c>
    </row>
    <row r="4660" spans="9:10" x14ac:dyDescent="0.4">
      <c r="I4660" s="88"/>
      <c r="J4660" s="84" t="s">
        <v>2138</v>
      </c>
    </row>
    <row r="4661" spans="9:10" x14ac:dyDescent="0.4">
      <c r="I4661" s="88"/>
      <c r="J4661" s="84" t="s">
        <v>2139</v>
      </c>
    </row>
    <row r="4662" spans="9:10" x14ac:dyDescent="0.4">
      <c r="I4662" s="88"/>
      <c r="J4662" s="84" t="s">
        <v>2178</v>
      </c>
    </row>
    <row r="4663" spans="9:10" x14ac:dyDescent="0.4">
      <c r="I4663" s="88"/>
      <c r="J4663" s="84" t="s">
        <v>2180</v>
      </c>
    </row>
    <row r="4664" spans="9:10" x14ac:dyDescent="0.4">
      <c r="I4664" s="88"/>
      <c r="J4664" s="84" t="s">
        <v>2215</v>
      </c>
    </row>
    <row r="4665" spans="9:10" x14ac:dyDescent="0.4">
      <c r="I4665" s="88"/>
      <c r="J4665" s="84" t="s">
        <v>2176</v>
      </c>
    </row>
    <row r="4666" spans="9:10" x14ac:dyDescent="0.4">
      <c r="I4666" s="88"/>
      <c r="J4666" s="84" t="s">
        <v>2193</v>
      </c>
    </row>
    <row r="4667" spans="9:10" x14ac:dyDescent="0.4">
      <c r="I4667" s="88"/>
      <c r="J4667" s="84" t="s">
        <v>2252</v>
      </c>
    </row>
    <row r="4668" spans="9:10" x14ac:dyDescent="0.4">
      <c r="I4668" s="88"/>
      <c r="J4668" s="84" t="s">
        <v>2186</v>
      </c>
    </row>
    <row r="4669" spans="9:10" x14ac:dyDescent="0.4">
      <c r="I4669" s="88"/>
      <c r="J4669" s="84" t="s">
        <v>2228</v>
      </c>
    </row>
    <row r="4670" spans="9:10" x14ac:dyDescent="0.4">
      <c r="I4670" s="88"/>
      <c r="J4670" s="84" t="s">
        <v>2182</v>
      </c>
    </row>
    <row r="4671" spans="9:10" x14ac:dyDescent="0.4">
      <c r="I4671" s="88"/>
      <c r="J4671" s="84" t="s">
        <v>2168</v>
      </c>
    </row>
    <row r="4672" spans="9:10" x14ac:dyDescent="0.4">
      <c r="I4672" s="88"/>
      <c r="J4672" s="84" t="s">
        <v>2229</v>
      </c>
    </row>
    <row r="4673" spans="9:10" x14ac:dyDescent="0.4">
      <c r="I4673" s="88"/>
      <c r="J4673" s="84" t="s">
        <v>2250</v>
      </c>
    </row>
    <row r="4674" spans="9:10" x14ac:dyDescent="0.4">
      <c r="I4674" s="88"/>
      <c r="J4674" s="84" t="s">
        <v>2203</v>
      </c>
    </row>
    <row r="4675" spans="9:10" x14ac:dyDescent="0.4">
      <c r="I4675" s="88"/>
      <c r="J4675" s="84" t="s">
        <v>2244</v>
      </c>
    </row>
    <row r="4676" spans="9:10" x14ac:dyDescent="0.4">
      <c r="I4676" s="88"/>
      <c r="J4676" s="84" t="s">
        <v>2266</v>
      </c>
    </row>
    <row r="4677" spans="9:10" x14ac:dyDescent="0.4">
      <c r="I4677" s="88"/>
      <c r="J4677" s="84" t="s">
        <v>2181</v>
      </c>
    </row>
    <row r="4678" spans="9:10" x14ac:dyDescent="0.4">
      <c r="I4678" s="88"/>
      <c r="J4678" s="84" t="s">
        <v>2226</v>
      </c>
    </row>
    <row r="4679" spans="9:10" x14ac:dyDescent="0.4">
      <c r="I4679" s="88"/>
      <c r="J4679" s="84" t="s">
        <v>2183</v>
      </c>
    </row>
    <row r="4680" spans="9:10" x14ac:dyDescent="0.4">
      <c r="I4680" s="88"/>
      <c r="J4680" s="84" t="s">
        <v>2251</v>
      </c>
    </row>
    <row r="4681" spans="9:10" x14ac:dyDescent="0.4">
      <c r="I4681" s="88"/>
      <c r="J4681" s="84" t="s">
        <v>2260</v>
      </c>
    </row>
    <row r="4682" spans="9:10" x14ac:dyDescent="0.4">
      <c r="I4682" s="88"/>
      <c r="J4682" s="84" t="s">
        <v>2207</v>
      </c>
    </row>
    <row r="4683" spans="9:10" x14ac:dyDescent="0.4">
      <c r="I4683" s="88"/>
      <c r="J4683" s="84" t="s">
        <v>2200</v>
      </c>
    </row>
    <row r="4684" spans="9:10" x14ac:dyDescent="0.4">
      <c r="I4684" s="88"/>
      <c r="J4684" s="84" t="s">
        <v>2241</v>
      </c>
    </row>
    <row r="4685" spans="9:10" x14ac:dyDescent="0.4">
      <c r="I4685" s="88"/>
      <c r="J4685" s="84" t="s">
        <v>2232</v>
      </c>
    </row>
    <row r="4686" spans="9:10" x14ac:dyDescent="0.4">
      <c r="I4686" s="88"/>
      <c r="J4686" s="84" t="s">
        <v>2237</v>
      </c>
    </row>
    <row r="4687" spans="9:10" x14ac:dyDescent="0.4">
      <c r="I4687" s="88"/>
      <c r="J4687" s="84" t="s">
        <v>2199</v>
      </c>
    </row>
    <row r="4688" spans="9:10" x14ac:dyDescent="0.4">
      <c r="I4688" s="88"/>
      <c r="J4688" s="84" t="s">
        <v>2202</v>
      </c>
    </row>
    <row r="4689" spans="9:10" x14ac:dyDescent="0.4">
      <c r="I4689" s="88"/>
      <c r="J4689" s="84" t="s">
        <v>2201</v>
      </c>
    </row>
    <row r="4690" spans="9:10" x14ac:dyDescent="0.4">
      <c r="I4690" s="88"/>
      <c r="J4690" s="84" t="s">
        <v>2195</v>
      </c>
    </row>
    <row r="4691" spans="9:10" x14ac:dyDescent="0.4">
      <c r="I4691" s="88"/>
      <c r="J4691" s="84" t="s">
        <v>2267</v>
      </c>
    </row>
    <row r="4692" spans="9:10" x14ac:dyDescent="0.4">
      <c r="I4692" s="88"/>
      <c r="J4692" s="84" t="s">
        <v>2219</v>
      </c>
    </row>
    <row r="4693" spans="9:10" x14ac:dyDescent="0.4">
      <c r="I4693" s="88"/>
      <c r="J4693" s="84" t="s">
        <v>2185</v>
      </c>
    </row>
    <row r="4694" spans="9:10" x14ac:dyDescent="0.4">
      <c r="I4694" s="88"/>
      <c r="J4694" s="84" t="s">
        <v>2159</v>
      </c>
    </row>
    <row r="4695" spans="9:10" x14ac:dyDescent="0.4">
      <c r="I4695" s="88"/>
      <c r="J4695" s="84" t="s">
        <v>2271</v>
      </c>
    </row>
    <row r="4696" spans="9:10" x14ac:dyDescent="0.4">
      <c r="I4696" s="88"/>
      <c r="J4696" s="84" t="s">
        <v>3987</v>
      </c>
    </row>
    <row r="4697" spans="9:10" x14ac:dyDescent="0.4">
      <c r="I4697" s="88"/>
      <c r="J4697" s="84" t="s">
        <v>3985</v>
      </c>
    </row>
    <row r="4698" spans="9:10" x14ac:dyDescent="0.4">
      <c r="I4698" s="88"/>
      <c r="J4698" s="84" t="s">
        <v>3988</v>
      </c>
    </row>
    <row r="4699" spans="9:10" x14ac:dyDescent="0.4">
      <c r="I4699" s="88"/>
      <c r="J4699" s="84" t="s">
        <v>3986</v>
      </c>
    </row>
    <row r="4700" spans="9:10" x14ac:dyDescent="0.4">
      <c r="I4700" s="88"/>
      <c r="J4700" s="84" t="s">
        <v>3989</v>
      </c>
    </row>
    <row r="4701" spans="9:10" x14ac:dyDescent="0.4">
      <c r="I4701" s="88"/>
      <c r="J4701" s="84" t="s">
        <v>5001</v>
      </c>
    </row>
    <row r="4702" spans="9:10" x14ac:dyDescent="0.4">
      <c r="I4702" s="88"/>
      <c r="J4702" s="84" t="s">
        <v>5002</v>
      </c>
    </row>
    <row r="4703" spans="9:10" x14ac:dyDescent="0.4">
      <c r="I4703" s="88"/>
      <c r="J4703" s="84" t="s">
        <v>5003</v>
      </c>
    </row>
    <row r="4704" spans="9:10" x14ac:dyDescent="0.4">
      <c r="I4704" s="88"/>
      <c r="J4704" s="84" t="s">
        <v>5004</v>
      </c>
    </row>
    <row r="4705" spans="9:10" x14ac:dyDescent="0.4">
      <c r="I4705" s="88"/>
      <c r="J4705" s="84" t="s">
        <v>2272</v>
      </c>
    </row>
    <row r="4706" spans="9:10" x14ac:dyDescent="0.4">
      <c r="I4706" s="88"/>
      <c r="J4706" s="84" t="s">
        <v>2273</v>
      </c>
    </row>
    <row r="4707" spans="9:10" x14ac:dyDescent="0.4">
      <c r="I4707" s="88"/>
      <c r="J4707" s="84" t="s">
        <v>2274</v>
      </c>
    </row>
    <row r="4708" spans="9:10" x14ac:dyDescent="0.4">
      <c r="I4708" s="88"/>
      <c r="J4708" s="84" t="s">
        <v>5416</v>
      </c>
    </row>
    <row r="4709" spans="9:10" x14ac:dyDescent="0.4">
      <c r="I4709" s="88"/>
      <c r="J4709" s="84" t="s">
        <v>4729</v>
      </c>
    </row>
    <row r="4710" spans="9:10" x14ac:dyDescent="0.4">
      <c r="I4710" s="88"/>
      <c r="J4710" s="84" t="s">
        <v>5420</v>
      </c>
    </row>
    <row r="4711" spans="9:10" x14ac:dyDescent="0.4">
      <c r="I4711" s="88"/>
      <c r="J4711" s="84" t="s">
        <v>5421</v>
      </c>
    </row>
    <row r="4712" spans="9:10" x14ac:dyDescent="0.4">
      <c r="I4712" s="88"/>
      <c r="J4712" s="84" t="s">
        <v>5211</v>
      </c>
    </row>
    <row r="4713" spans="9:10" x14ac:dyDescent="0.4">
      <c r="I4713" s="88"/>
      <c r="J4713" s="84" t="s">
        <v>5212</v>
      </c>
    </row>
    <row r="4714" spans="9:10" x14ac:dyDescent="0.4">
      <c r="I4714" s="88"/>
      <c r="J4714" s="84" t="s">
        <v>4425</v>
      </c>
    </row>
    <row r="4715" spans="9:10" x14ac:dyDescent="0.4">
      <c r="I4715" s="88"/>
      <c r="J4715" s="84" t="s">
        <v>4424</v>
      </c>
    </row>
    <row r="4716" spans="9:10" x14ac:dyDescent="0.4">
      <c r="I4716" s="88"/>
      <c r="J4716" s="84" t="s">
        <v>5209</v>
      </c>
    </row>
    <row r="4717" spans="9:10" x14ac:dyDescent="0.4">
      <c r="I4717" s="88"/>
      <c r="J4717" s="84" t="s">
        <v>4423</v>
      </c>
    </row>
    <row r="4718" spans="9:10" x14ac:dyDescent="0.4">
      <c r="I4718" s="88"/>
      <c r="J4718" s="84" t="s">
        <v>5419</v>
      </c>
    </row>
    <row r="4719" spans="9:10" x14ac:dyDescent="0.4">
      <c r="I4719" s="88"/>
      <c r="J4719" s="84" t="s">
        <v>4731</v>
      </c>
    </row>
    <row r="4720" spans="9:10" x14ac:dyDescent="0.4">
      <c r="I4720" s="88"/>
      <c r="J4720" s="84" t="s">
        <v>5423</v>
      </c>
    </row>
    <row r="4721" spans="9:10" x14ac:dyDescent="0.4">
      <c r="I4721" s="88"/>
      <c r="J4721" s="84" t="s">
        <v>5424</v>
      </c>
    </row>
    <row r="4722" spans="9:10" x14ac:dyDescent="0.4">
      <c r="I4722" s="88"/>
      <c r="J4722" s="84" t="s">
        <v>4730</v>
      </c>
    </row>
    <row r="4723" spans="9:10" x14ac:dyDescent="0.4">
      <c r="I4723" s="88"/>
      <c r="J4723" s="84" t="s">
        <v>5422</v>
      </c>
    </row>
    <row r="4724" spans="9:10" x14ac:dyDescent="0.4">
      <c r="I4724" s="88"/>
      <c r="J4724" s="84" t="s">
        <v>4723</v>
      </c>
    </row>
    <row r="4725" spans="9:10" x14ac:dyDescent="0.4">
      <c r="I4725" s="88"/>
      <c r="J4725" s="84" t="s">
        <v>5417</v>
      </c>
    </row>
    <row r="4726" spans="9:10" x14ac:dyDescent="0.4">
      <c r="I4726" s="88"/>
      <c r="J4726" s="84" t="s">
        <v>5418</v>
      </c>
    </row>
    <row r="4727" spans="9:10" x14ac:dyDescent="0.4">
      <c r="I4727" s="88"/>
      <c r="J4727" s="84" t="s">
        <v>4713</v>
      </c>
    </row>
    <row r="4728" spans="9:10" x14ac:dyDescent="0.4">
      <c r="I4728" s="88"/>
      <c r="J4728" s="84" t="s">
        <v>4720</v>
      </c>
    </row>
    <row r="4729" spans="9:10" x14ac:dyDescent="0.4">
      <c r="I4729" s="88"/>
      <c r="J4729" s="84" t="s">
        <v>4715</v>
      </c>
    </row>
    <row r="4730" spans="9:10" x14ac:dyDescent="0.4">
      <c r="I4730" s="88"/>
      <c r="J4730" s="84" t="s">
        <v>4718</v>
      </c>
    </row>
    <row r="4731" spans="9:10" x14ac:dyDescent="0.4">
      <c r="I4731" s="88"/>
      <c r="J4731" s="84" t="s">
        <v>4726</v>
      </c>
    </row>
    <row r="4732" spans="9:10" x14ac:dyDescent="0.4">
      <c r="I4732" s="88"/>
      <c r="J4732" s="84" t="s">
        <v>4725</v>
      </c>
    </row>
    <row r="4733" spans="9:10" x14ac:dyDescent="0.4">
      <c r="I4733" s="88"/>
      <c r="J4733" s="84" t="s">
        <v>4728</v>
      </c>
    </row>
    <row r="4734" spans="9:10" x14ac:dyDescent="0.4">
      <c r="I4734" s="88"/>
      <c r="J4734" s="84" t="s">
        <v>4716</v>
      </c>
    </row>
    <row r="4735" spans="9:10" x14ac:dyDescent="0.4">
      <c r="I4735" s="88"/>
      <c r="J4735" s="84" t="s">
        <v>5210</v>
      </c>
    </row>
    <row r="4736" spans="9:10" x14ac:dyDescent="0.4">
      <c r="I4736" s="88"/>
      <c r="J4736" s="84" t="s">
        <v>4719</v>
      </c>
    </row>
    <row r="4737" spans="9:10" x14ac:dyDescent="0.4">
      <c r="I4737" s="88"/>
      <c r="J4737" s="84" t="s">
        <v>4712</v>
      </c>
    </row>
    <row r="4738" spans="9:10" x14ac:dyDescent="0.4">
      <c r="I4738" s="88"/>
      <c r="J4738" s="84" t="s">
        <v>4711</v>
      </c>
    </row>
    <row r="4739" spans="9:10" x14ac:dyDescent="0.4">
      <c r="I4739" s="88"/>
      <c r="J4739" s="84" t="s">
        <v>4724</v>
      </c>
    </row>
    <row r="4740" spans="9:10" x14ac:dyDescent="0.4">
      <c r="I4740" s="88"/>
      <c r="J4740" s="84" t="s">
        <v>4714</v>
      </c>
    </row>
    <row r="4741" spans="9:10" x14ac:dyDescent="0.4">
      <c r="I4741" s="88"/>
      <c r="J4741" s="84" t="s">
        <v>4721</v>
      </c>
    </row>
    <row r="4742" spans="9:10" x14ac:dyDescent="0.4">
      <c r="I4742" s="88"/>
      <c r="J4742" s="84" t="s">
        <v>4722</v>
      </c>
    </row>
    <row r="4743" spans="9:10" x14ac:dyDescent="0.4">
      <c r="I4743" s="88"/>
      <c r="J4743" s="84" t="s">
        <v>4710</v>
      </c>
    </row>
    <row r="4744" spans="9:10" x14ac:dyDescent="0.4">
      <c r="I4744" s="88"/>
      <c r="J4744" s="84" t="s">
        <v>4717</v>
      </c>
    </row>
    <row r="4745" spans="9:10" x14ac:dyDescent="0.4">
      <c r="I4745" s="88"/>
      <c r="J4745" s="84" t="s">
        <v>4727</v>
      </c>
    </row>
    <row r="4746" spans="9:10" x14ac:dyDescent="0.4">
      <c r="I4746" s="88"/>
      <c r="J4746" s="84" t="s">
        <v>3990</v>
      </c>
    </row>
    <row r="4747" spans="9:10" x14ac:dyDescent="0.4">
      <c r="I4747" s="88"/>
      <c r="J4747" s="84" t="s">
        <v>3991</v>
      </c>
    </row>
    <row r="4748" spans="9:10" x14ac:dyDescent="0.4">
      <c r="I4748" s="88"/>
      <c r="J4748" s="84" t="s">
        <v>3992</v>
      </c>
    </row>
    <row r="4749" spans="9:10" x14ac:dyDescent="0.4">
      <c r="I4749" s="88"/>
      <c r="J4749" s="84" t="s">
        <v>4427</v>
      </c>
    </row>
    <row r="4750" spans="9:10" x14ac:dyDescent="0.4">
      <c r="I4750" s="88"/>
      <c r="J4750" s="84" t="s">
        <v>4428</v>
      </c>
    </row>
    <row r="4751" spans="9:10" x14ac:dyDescent="0.4">
      <c r="I4751" s="88"/>
      <c r="J4751" s="84" t="s">
        <v>4429</v>
      </c>
    </row>
    <row r="4752" spans="9:10" x14ac:dyDescent="0.4">
      <c r="I4752" s="88"/>
      <c r="J4752" s="84" t="s">
        <v>4426</v>
      </c>
    </row>
    <row r="4753" spans="9:10" x14ac:dyDescent="0.4">
      <c r="I4753" s="88"/>
      <c r="J4753" s="84" t="s">
        <v>4431</v>
      </c>
    </row>
    <row r="4754" spans="9:10" x14ac:dyDescent="0.4">
      <c r="I4754" s="88"/>
      <c r="J4754" s="84" t="s">
        <v>4432</v>
      </c>
    </row>
    <row r="4755" spans="9:10" x14ac:dyDescent="0.4">
      <c r="I4755" s="88"/>
      <c r="J4755" s="84" t="s">
        <v>5686</v>
      </c>
    </row>
    <row r="4756" spans="9:10" x14ac:dyDescent="0.4">
      <c r="I4756" s="88"/>
      <c r="J4756" s="84" t="s">
        <v>4430</v>
      </c>
    </row>
    <row r="4757" spans="9:10" x14ac:dyDescent="0.4">
      <c r="I4757" s="88"/>
      <c r="J4757" s="84" t="s">
        <v>4732</v>
      </c>
    </row>
    <row r="4758" spans="9:10" x14ac:dyDescent="0.4">
      <c r="I4758" s="88"/>
      <c r="J4758" s="84" t="s">
        <v>4734</v>
      </c>
    </row>
    <row r="4759" spans="9:10" x14ac:dyDescent="0.4">
      <c r="I4759" s="88"/>
      <c r="J4759" s="84" t="s">
        <v>4735</v>
      </c>
    </row>
    <row r="4760" spans="9:10" x14ac:dyDescent="0.4">
      <c r="I4760" s="88"/>
      <c r="J4760" s="84" t="s">
        <v>4733</v>
      </c>
    </row>
    <row r="4761" spans="9:10" x14ac:dyDescent="0.4">
      <c r="I4761" s="88"/>
      <c r="J4761" s="84" t="s">
        <v>4736</v>
      </c>
    </row>
    <row r="4762" spans="9:10" x14ac:dyDescent="0.4">
      <c r="I4762" s="88"/>
      <c r="J4762" s="84" t="s">
        <v>5452</v>
      </c>
    </row>
    <row r="4763" spans="9:10" x14ac:dyDescent="0.4">
      <c r="I4763" s="88"/>
      <c r="J4763" s="84" t="s">
        <v>5433</v>
      </c>
    </row>
    <row r="4764" spans="9:10" x14ac:dyDescent="0.4">
      <c r="I4764" s="88"/>
      <c r="J4764" s="84" t="s">
        <v>5448</v>
      </c>
    </row>
    <row r="4765" spans="9:10" x14ac:dyDescent="0.4">
      <c r="I4765" s="88"/>
      <c r="J4765" s="84" t="s">
        <v>5435</v>
      </c>
    </row>
    <row r="4766" spans="9:10" x14ac:dyDescent="0.4">
      <c r="I4766" s="88"/>
      <c r="J4766" s="84" t="s">
        <v>5450</v>
      </c>
    </row>
    <row r="4767" spans="9:10" x14ac:dyDescent="0.4">
      <c r="I4767" s="88"/>
      <c r="J4767" s="84" t="s">
        <v>5451</v>
      </c>
    </row>
    <row r="4768" spans="9:10" x14ac:dyDescent="0.4">
      <c r="I4768" s="88"/>
      <c r="J4768" s="84" t="s">
        <v>5431</v>
      </c>
    </row>
    <row r="4769" spans="9:10" x14ac:dyDescent="0.4">
      <c r="I4769" s="88"/>
      <c r="J4769" s="84" t="s">
        <v>5430</v>
      </c>
    </row>
    <row r="4770" spans="9:10" x14ac:dyDescent="0.4">
      <c r="I4770" s="88"/>
      <c r="J4770" s="84" t="s">
        <v>5443</v>
      </c>
    </row>
    <row r="4771" spans="9:10" x14ac:dyDescent="0.4">
      <c r="I4771" s="88"/>
      <c r="J4771" s="84" t="s">
        <v>5446</v>
      </c>
    </row>
    <row r="4772" spans="9:10" x14ac:dyDescent="0.4">
      <c r="I4772" s="88"/>
      <c r="J4772" s="84" t="s">
        <v>5441</v>
      </c>
    </row>
    <row r="4773" spans="9:10" x14ac:dyDescent="0.4">
      <c r="I4773" s="88"/>
      <c r="J4773" s="84" t="s">
        <v>5437</v>
      </c>
    </row>
    <row r="4774" spans="9:10" x14ac:dyDescent="0.4">
      <c r="I4774" s="88"/>
      <c r="J4774" s="84" t="s">
        <v>5429</v>
      </c>
    </row>
    <row r="4775" spans="9:10" x14ac:dyDescent="0.4">
      <c r="I4775" s="88"/>
      <c r="J4775" s="84" t="s">
        <v>5428</v>
      </c>
    </row>
    <row r="4776" spans="9:10" x14ac:dyDescent="0.4">
      <c r="I4776" s="88"/>
      <c r="J4776" s="84" t="s">
        <v>5447</v>
      </c>
    </row>
    <row r="4777" spans="9:10" x14ac:dyDescent="0.4">
      <c r="I4777" s="88"/>
      <c r="J4777" s="84" t="s">
        <v>5439</v>
      </c>
    </row>
    <row r="4778" spans="9:10" x14ac:dyDescent="0.4">
      <c r="I4778" s="88"/>
      <c r="J4778" s="84" t="s">
        <v>5438</v>
      </c>
    </row>
    <row r="4779" spans="9:10" x14ac:dyDescent="0.4">
      <c r="I4779" s="88"/>
      <c r="J4779" s="84" t="s">
        <v>5434</v>
      </c>
    </row>
    <row r="4780" spans="9:10" x14ac:dyDescent="0.4">
      <c r="I4780" s="88"/>
      <c r="J4780" s="84" t="s">
        <v>5442</v>
      </c>
    </row>
    <row r="4781" spans="9:10" x14ac:dyDescent="0.4">
      <c r="I4781" s="88"/>
      <c r="J4781" s="84" t="s">
        <v>5425</v>
      </c>
    </row>
    <row r="4782" spans="9:10" x14ac:dyDescent="0.4">
      <c r="I4782" s="88"/>
      <c r="J4782" s="84" t="s">
        <v>5426</v>
      </c>
    </row>
    <row r="4783" spans="9:10" x14ac:dyDescent="0.4">
      <c r="I4783" s="88"/>
      <c r="J4783" s="84" t="s">
        <v>5449</v>
      </c>
    </row>
    <row r="4784" spans="9:10" x14ac:dyDescent="0.4">
      <c r="I4784" s="88"/>
      <c r="J4784" s="84" t="s">
        <v>5440</v>
      </c>
    </row>
    <row r="4785" spans="9:10" x14ac:dyDescent="0.4">
      <c r="I4785" s="88"/>
      <c r="J4785" s="84" t="s">
        <v>5436</v>
      </c>
    </row>
    <row r="4786" spans="9:10" x14ac:dyDescent="0.4">
      <c r="I4786" s="88"/>
      <c r="J4786" s="84" t="s">
        <v>5444</v>
      </c>
    </row>
    <row r="4787" spans="9:10" x14ac:dyDescent="0.4">
      <c r="I4787" s="88"/>
      <c r="J4787" s="84" t="s">
        <v>5445</v>
      </c>
    </row>
    <row r="4788" spans="9:10" x14ac:dyDescent="0.4">
      <c r="I4788" s="88"/>
      <c r="J4788" s="84" t="s">
        <v>5432</v>
      </c>
    </row>
    <row r="4789" spans="9:10" x14ac:dyDescent="0.4">
      <c r="I4789" s="88"/>
      <c r="J4789" s="84" t="s">
        <v>5453</v>
      </c>
    </row>
    <row r="4790" spans="9:10" x14ac:dyDescent="0.4">
      <c r="I4790" s="88"/>
      <c r="J4790" s="84" t="s">
        <v>5427</v>
      </c>
    </row>
    <row r="4791" spans="9:10" x14ac:dyDescent="0.4">
      <c r="I4791" s="88"/>
      <c r="J4791" s="84" t="s">
        <v>5216</v>
      </c>
    </row>
    <row r="4792" spans="9:10" x14ac:dyDescent="0.4">
      <c r="I4792" s="88"/>
      <c r="J4792" s="84" t="s">
        <v>5214</v>
      </c>
    </row>
    <row r="4793" spans="9:10" x14ac:dyDescent="0.4">
      <c r="I4793" s="88"/>
      <c r="J4793" s="84" t="s">
        <v>5215</v>
      </c>
    </row>
    <row r="4794" spans="9:10" x14ac:dyDescent="0.4">
      <c r="I4794" s="88"/>
      <c r="J4794" s="84" t="s">
        <v>5213</v>
      </c>
    </row>
    <row r="4795" spans="9:10" x14ac:dyDescent="0.4">
      <c r="I4795" s="88"/>
      <c r="J4795" s="84" t="s">
        <v>5005</v>
      </c>
    </row>
    <row r="4796" spans="9:10" x14ac:dyDescent="0.4">
      <c r="I4796" s="88"/>
      <c r="J4796" s="84" t="s">
        <v>2277</v>
      </c>
    </row>
    <row r="4797" spans="9:10" x14ac:dyDescent="0.4">
      <c r="I4797" s="88"/>
      <c r="J4797" s="84" t="s">
        <v>2278</v>
      </c>
    </row>
    <row r="4798" spans="9:10" x14ac:dyDescent="0.4">
      <c r="I4798" s="88"/>
      <c r="J4798" s="84" t="s">
        <v>2276</v>
      </c>
    </row>
    <row r="4799" spans="9:10" x14ac:dyDescent="0.4">
      <c r="I4799" s="88"/>
      <c r="J4799" s="84" t="s">
        <v>2280</v>
      </c>
    </row>
    <row r="4800" spans="9:10" x14ac:dyDescent="0.4">
      <c r="I4800" s="88"/>
      <c r="J4800" s="84" t="s">
        <v>2279</v>
      </c>
    </row>
    <row r="4801" spans="9:10" x14ac:dyDescent="0.4">
      <c r="I4801" s="88"/>
      <c r="J4801" s="84" t="s">
        <v>2275</v>
      </c>
    </row>
    <row r="4802" spans="9:10" x14ac:dyDescent="0.4">
      <c r="I4802" s="88"/>
      <c r="J4802" s="84" t="s">
        <v>5218</v>
      </c>
    </row>
    <row r="4803" spans="9:10" x14ac:dyDescent="0.4">
      <c r="I4803" s="88"/>
      <c r="J4803" s="84" t="s">
        <v>5274</v>
      </c>
    </row>
    <row r="4804" spans="9:10" x14ac:dyDescent="0.4">
      <c r="I4804" s="88"/>
      <c r="J4804" s="84" t="s">
        <v>3993</v>
      </c>
    </row>
    <row r="4805" spans="9:10" x14ac:dyDescent="0.4">
      <c r="I4805" s="88"/>
      <c r="J4805" s="84" t="s">
        <v>5217</v>
      </c>
    </row>
    <row r="4806" spans="9:10" x14ac:dyDescent="0.4">
      <c r="I4806" s="88"/>
      <c r="J4806" s="84" t="s">
        <v>5167</v>
      </c>
    </row>
    <row r="4807" spans="9:10" x14ac:dyDescent="0.4">
      <c r="I4807" s="88"/>
      <c r="J4807" s="84" t="s">
        <v>5166</v>
      </c>
    </row>
    <row r="4808" spans="9:10" x14ac:dyDescent="0.4">
      <c r="I4808" s="88"/>
      <c r="J4808" s="84" t="s">
        <v>5220</v>
      </c>
    </row>
    <row r="4809" spans="9:10" x14ac:dyDescent="0.4">
      <c r="I4809" s="88"/>
      <c r="J4809" s="84" t="s">
        <v>5219</v>
      </c>
    </row>
    <row r="4810" spans="9:10" x14ac:dyDescent="0.4">
      <c r="I4810" s="88"/>
      <c r="J4810" s="84" t="s">
        <v>5455</v>
      </c>
    </row>
    <row r="4811" spans="9:10" x14ac:dyDescent="0.4">
      <c r="I4811" s="88"/>
      <c r="J4811" s="84" t="s">
        <v>5454</v>
      </c>
    </row>
    <row r="4812" spans="9:10" x14ac:dyDescent="0.4">
      <c r="I4812" s="88"/>
      <c r="J4812" s="84" t="s">
        <v>5456</v>
      </c>
    </row>
    <row r="4813" spans="9:10" x14ac:dyDescent="0.4">
      <c r="I4813" s="88"/>
      <c r="J4813" s="84" t="s">
        <v>4433</v>
      </c>
    </row>
    <row r="4814" spans="9:10" x14ac:dyDescent="0.4">
      <c r="I4814" s="88"/>
      <c r="J4814" s="84" t="s">
        <v>5689</v>
      </c>
    </row>
    <row r="4815" spans="9:10" x14ac:dyDescent="0.4">
      <c r="I4815" s="88"/>
      <c r="J4815" s="84" t="s">
        <v>5687</v>
      </c>
    </row>
    <row r="4816" spans="9:10" x14ac:dyDescent="0.4">
      <c r="I4816" s="88"/>
      <c r="J4816" s="84" t="s">
        <v>5688</v>
      </c>
    </row>
    <row r="4817" spans="9:10" x14ac:dyDescent="0.4">
      <c r="I4817" s="88"/>
      <c r="J4817" s="84" t="s">
        <v>5690</v>
      </c>
    </row>
    <row r="4818" spans="9:10" x14ac:dyDescent="0.4">
      <c r="I4818" s="88"/>
      <c r="J4818" s="84" t="s">
        <v>2285</v>
      </c>
    </row>
    <row r="4819" spans="9:10" x14ac:dyDescent="0.4">
      <c r="I4819" s="88"/>
      <c r="J4819" s="84" t="s">
        <v>2283</v>
      </c>
    </row>
    <row r="4820" spans="9:10" x14ac:dyDescent="0.4">
      <c r="I4820" s="88"/>
      <c r="J4820" s="84" t="s">
        <v>2282</v>
      </c>
    </row>
    <row r="4821" spans="9:10" x14ac:dyDescent="0.4">
      <c r="I4821" s="88"/>
      <c r="J4821" s="84" t="s">
        <v>2286</v>
      </c>
    </row>
    <row r="4822" spans="9:10" x14ac:dyDescent="0.4">
      <c r="I4822" s="88"/>
      <c r="J4822" s="84" t="s">
        <v>2284</v>
      </c>
    </row>
    <row r="4823" spans="9:10" x14ac:dyDescent="0.4">
      <c r="I4823" s="88"/>
      <c r="J4823" s="84" t="s">
        <v>2281</v>
      </c>
    </row>
    <row r="4824" spans="9:10" x14ac:dyDescent="0.4">
      <c r="I4824" s="88"/>
      <c r="J4824" s="84" t="s">
        <v>3999</v>
      </c>
    </row>
    <row r="4825" spans="9:10" x14ac:dyDescent="0.4">
      <c r="I4825" s="88"/>
      <c r="J4825" s="84" t="s">
        <v>4001</v>
      </c>
    </row>
    <row r="4826" spans="9:10" x14ac:dyDescent="0.4">
      <c r="I4826" s="88"/>
      <c r="J4826" s="84" t="s">
        <v>3995</v>
      </c>
    </row>
    <row r="4827" spans="9:10" x14ac:dyDescent="0.4">
      <c r="I4827" s="88"/>
      <c r="J4827" s="84" t="s">
        <v>3998</v>
      </c>
    </row>
    <row r="4828" spans="9:10" x14ac:dyDescent="0.4">
      <c r="I4828" s="88"/>
      <c r="J4828" s="84" t="s">
        <v>3994</v>
      </c>
    </row>
    <row r="4829" spans="9:10" x14ac:dyDescent="0.4">
      <c r="I4829" s="88"/>
      <c r="J4829" s="84" t="s">
        <v>4000</v>
      </c>
    </row>
    <row r="4830" spans="9:10" x14ac:dyDescent="0.4">
      <c r="I4830" s="88"/>
      <c r="J4830" s="84" t="s">
        <v>3996</v>
      </c>
    </row>
    <row r="4831" spans="9:10" x14ac:dyDescent="0.4">
      <c r="I4831" s="88"/>
      <c r="J4831" s="84" t="s">
        <v>3997</v>
      </c>
    </row>
    <row r="4832" spans="9:10" x14ac:dyDescent="0.4">
      <c r="I4832" s="88"/>
      <c r="J4832" s="84" t="s">
        <v>5458</v>
      </c>
    </row>
    <row r="4833" spans="9:10" x14ac:dyDescent="0.4">
      <c r="I4833" s="88"/>
      <c r="J4833" s="84" t="s">
        <v>5457</v>
      </c>
    </row>
    <row r="4834" spans="9:10" x14ac:dyDescent="0.4">
      <c r="I4834" s="88"/>
      <c r="J4834" s="84" t="s">
        <v>5243</v>
      </c>
    </row>
    <row r="4835" spans="9:10" x14ac:dyDescent="0.4">
      <c r="I4835" s="88"/>
      <c r="J4835" s="84" t="s">
        <v>5244</v>
      </c>
    </row>
    <row r="4836" spans="9:10" x14ac:dyDescent="0.4">
      <c r="I4836" s="88"/>
      <c r="J4836" s="84" t="s">
        <v>5242</v>
      </c>
    </row>
    <row r="4837" spans="9:10" x14ac:dyDescent="0.4">
      <c r="I4837" s="88"/>
      <c r="J4837" s="84" t="s">
        <v>5245</v>
      </c>
    </row>
    <row r="4838" spans="9:10" x14ac:dyDescent="0.4">
      <c r="I4838" s="88"/>
      <c r="J4838" s="84" t="s">
        <v>5792</v>
      </c>
    </row>
    <row r="4839" spans="9:10" x14ac:dyDescent="0.4">
      <c r="I4839" s="88"/>
      <c r="J4839" s="84" t="s">
        <v>5793</v>
      </c>
    </row>
    <row r="4840" spans="9:10" x14ac:dyDescent="0.4">
      <c r="I4840" s="88"/>
      <c r="J4840" s="84" t="s">
        <v>5794</v>
      </c>
    </row>
    <row r="4841" spans="9:10" x14ac:dyDescent="0.4">
      <c r="I4841" s="88"/>
      <c r="J4841" s="84" t="s">
        <v>5795</v>
      </c>
    </row>
    <row r="4842" spans="9:10" x14ac:dyDescent="0.4">
      <c r="I4842" s="88"/>
      <c r="J4842" s="84" t="s">
        <v>4002</v>
      </c>
    </row>
    <row r="4843" spans="9:10" x14ac:dyDescent="0.4">
      <c r="I4843" s="88"/>
      <c r="J4843" s="84" t="s">
        <v>2294</v>
      </c>
    </row>
    <row r="4844" spans="9:10" x14ac:dyDescent="0.4">
      <c r="I4844" s="88"/>
      <c r="J4844" s="84" t="s">
        <v>2300</v>
      </c>
    </row>
    <row r="4845" spans="9:10" x14ac:dyDescent="0.4">
      <c r="I4845" s="88"/>
      <c r="J4845" s="84" t="s">
        <v>2318</v>
      </c>
    </row>
    <row r="4846" spans="9:10" x14ac:dyDescent="0.4">
      <c r="I4846" s="88"/>
      <c r="J4846" s="84" t="s">
        <v>2324</v>
      </c>
    </row>
    <row r="4847" spans="9:10" x14ac:dyDescent="0.4">
      <c r="I4847" s="88"/>
      <c r="J4847" s="84" t="s">
        <v>2295</v>
      </c>
    </row>
    <row r="4848" spans="9:10" x14ac:dyDescent="0.4">
      <c r="I4848" s="88"/>
      <c r="J4848" s="84" t="s">
        <v>2289</v>
      </c>
    </row>
    <row r="4849" spans="9:10" x14ac:dyDescent="0.4">
      <c r="I4849" s="88"/>
      <c r="J4849" s="84" t="s">
        <v>4434</v>
      </c>
    </row>
    <row r="4850" spans="9:10" x14ac:dyDescent="0.4">
      <c r="I4850" s="88"/>
      <c r="J4850" s="84" t="s">
        <v>5459</v>
      </c>
    </row>
    <row r="4851" spans="9:10" x14ac:dyDescent="0.4">
      <c r="I4851" s="88"/>
      <c r="J4851" s="84" t="s">
        <v>2307</v>
      </c>
    </row>
    <row r="4852" spans="9:10" x14ac:dyDescent="0.4">
      <c r="I4852" s="88"/>
      <c r="J4852" s="84" t="s">
        <v>2329</v>
      </c>
    </row>
    <row r="4853" spans="9:10" x14ac:dyDescent="0.4">
      <c r="I4853" s="88"/>
      <c r="J4853" s="84" t="s">
        <v>2313</v>
      </c>
    </row>
    <row r="4854" spans="9:10" x14ac:dyDescent="0.4">
      <c r="I4854" s="88"/>
      <c r="J4854" s="84" t="s">
        <v>2317</v>
      </c>
    </row>
    <row r="4855" spans="9:10" x14ac:dyDescent="0.4">
      <c r="I4855" s="88"/>
      <c r="J4855" s="84" t="s">
        <v>2320</v>
      </c>
    </row>
    <row r="4856" spans="9:10" x14ac:dyDescent="0.4">
      <c r="I4856" s="88"/>
      <c r="J4856" s="84" t="s">
        <v>2309</v>
      </c>
    </row>
    <row r="4857" spans="9:10" x14ac:dyDescent="0.4">
      <c r="I4857" s="88"/>
      <c r="J4857" s="84" t="s">
        <v>5691</v>
      </c>
    </row>
    <row r="4858" spans="9:10" x14ac:dyDescent="0.4">
      <c r="I4858" s="88"/>
      <c r="J4858" s="84" t="s">
        <v>2292</v>
      </c>
    </row>
    <row r="4859" spans="9:10" x14ac:dyDescent="0.4">
      <c r="I4859" s="88"/>
      <c r="J4859" s="84" t="s">
        <v>2330</v>
      </c>
    </row>
    <row r="4860" spans="9:10" x14ac:dyDescent="0.4">
      <c r="I4860" s="88"/>
      <c r="J4860" s="84" t="s">
        <v>2314</v>
      </c>
    </row>
    <row r="4861" spans="9:10" x14ac:dyDescent="0.4">
      <c r="I4861" s="88"/>
      <c r="J4861" s="84" t="s">
        <v>2331</v>
      </c>
    </row>
    <row r="4862" spans="9:10" x14ac:dyDescent="0.4">
      <c r="I4862" s="88"/>
      <c r="J4862" s="84" t="s">
        <v>2319</v>
      </c>
    </row>
    <row r="4863" spans="9:10" x14ac:dyDescent="0.4">
      <c r="I4863" s="88"/>
      <c r="J4863" s="84" t="s">
        <v>2287</v>
      </c>
    </row>
    <row r="4864" spans="9:10" x14ac:dyDescent="0.4">
      <c r="I4864" s="88"/>
      <c r="J4864" s="84" t="s">
        <v>2301</v>
      </c>
    </row>
    <row r="4865" spans="9:10" x14ac:dyDescent="0.4">
      <c r="I4865" s="88"/>
      <c r="J4865" s="84" t="s">
        <v>2296</v>
      </c>
    </row>
    <row r="4866" spans="9:10" x14ac:dyDescent="0.4">
      <c r="I4866" s="88"/>
      <c r="J4866" s="84" t="s">
        <v>2303</v>
      </c>
    </row>
    <row r="4867" spans="9:10" x14ac:dyDescent="0.4">
      <c r="I4867" s="88"/>
      <c r="J4867" s="84" t="s">
        <v>2299</v>
      </c>
    </row>
    <row r="4868" spans="9:10" x14ac:dyDescent="0.4">
      <c r="I4868" s="88"/>
      <c r="J4868" s="84" t="s">
        <v>2291</v>
      </c>
    </row>
    <row r="4869" spans="9:10" x14ac:dyDescent="0.4">
      <c r="I4869" s="88"/>
      <c r="J4869" s="84" t="s">
        <v>2306</v>
      </c>
    </row>
    <row r="4870" spans="9:10" x14ac:dyDescent="0.4">
      <c r="I4870" s="88"/>
      <c r="J4870" s="84" t="s">
        <v>2297</v>
      </c>
    </row>
    <row r="4871" spans="9:10" x14ac:dyDescent="0.4">
      <c r="I4871" s="88"/>
      <c r="J4871" s="84" t="s">
        <v>2325</v>
      </c>
    </row>
    <row r="4872" spans="9:10" x14ac:dyDescent="0.4">
      <c r="I4872" s="88"/>
      <c r="J4872" s="84" t="s">
        <v>2315</v>
      </c>
    </row>
    <row r="4873" spans="9:10" x14ac:dyDescent="0.4">
      <c r="I4873" s="88"/>
      <c r="J4873" s="84" t="s">
        <v>2310</v>
      </c>
    </row>
    <row r="4874" spans="9:10" x14ac:dyDescent="0.4">
      <c r="I4874" s="88"/>
      <c r="J4874" s="84" t="s">
        <v>2304</v>
      </c>
    </row>
    <row r="4875" spans="9:10" x14ac:dyDescent="0.4">
      <c r="I4875" s="88"/>
      <c r="J4875" s="84" t="s">
        <v>2323</v>
      </c>
    </row>
    <row r="4876" spans="9:10" x14ac:dyDescent="0.4">
      <c r="I4876" s="88"/>
      <c r="J4876" s="84" t="s">
        <v>2326</v>
      </c>
    </row>
    <row r="4877" spans="9:10" x14ac:dyDescent="0.4">
      <c r="I4877" s="88"/>
      <c r="J4877" s="84" t="s">
        <v>5797</v>
      </c>
    </row>
    <row r="4878" spans="9:10" x14ac:dyDescent="0.4">
      <c r="I4878" s="88"/>
      <c r="J4878" s="84" t="s">
        <v>5796</v>
      </c>
    </row>
    <row r="4879" spans="9:10" x14ac:dyDescent="0.4">
      <c r="I4879" s="88"/>
      <c r="J4879" s="84" t="s">
        <v>5798</v>
      </c>
    </row>
    <row r="4880" spans="9:10" x14ac:dyDescent="0.4">
      <c r="I4880" s="88"/>
      <c r="J4880" s="84" t="s">
        <v>2308</v>
      </c>
    </row>
    <row r="4881" spans="9:10" x14ac:dyDescent="0.4">
      <c r="I4881" s="88"/>
      <c r="J4881" s="84" t="s">
        <v>2290</v>
      </c>
    </row>
    <row r="4882" spans="9:10" x14ac:dyDescent="0.4">
      <c r="I4882" s="88"/>
      <c r="J4882" s="84" t="s">
        <v>2298</v>
      </c>
    </row>
    <row r="4883" spans="9:10" x14ac:dyDescent="0.4">
      <c r="I4883" s="88"/>
      <c r="J4883" s="84" t="s">
        <v>2288</v>
      </c>
    </row>
    <row r="4884" spans="9:10" x14ac:dyDescent="0.4">
      <c r="I4884" s="88"/>
      <c r="J4884" s="84" t="s">
        <v>2302</v>
      </c>
    </row>
    <row r="4885" spans="9:10" x14ac:dyDescent="0.4">
      <c r="I4885" s="88"/>
      <c r="J4885" s="84" t="s">
        <v>2321</v>
      </c>
    </row>
    <row r="4886" spans="9:10" x14ac:dyDescent="0.4">
      <c r="I4886" s="88"/>
      <c r="J4886" s="84" t="s">
        <v>2322</v>
      </c>
    </row>
    <row r="4887" spans="9:10" x14ac:dyDescent="0.4">
      <c r="I4887" s="88"/>
      <c r="J4887" s="84" t="s">
        <v>2305</v>
      </c>
    </row>
    <row r="4888" spans="9:10" x14ac:dyDescent="0.4">
      <c r="I4888" s="88"/>
      <c r="J4888" s="84" t="s">
        <v>2293</v>
      </c>
    </row>
    <row r="4889" spans="9:10" x14ac:dyDescent="0.4">
      <c r="I4889" s="88"/>
      <c r="J4889" s="84" t="s">
        <v>2312</v>
      </c>
    </row>
    <row r="4890" spans="9:10" x14ac:dyDescent="0.4">
      <c r="I4890" s="88"/>
      <c r="J4890" s="84" t="s">
        <v>2328</v>
      </c>
    </row>
    <row r="4891" spans="9:10" x14ac:dyDescent="0.4">
      <c r="I4891" s="88"/>
      <c r="J4891" s="84" t="s">
        <v>2327</v>
      </c>
    </row>
    <row r="4892" spans="9:10" x14ac:dyDescent="0.4">
      <c r="I4892" s="88"/>
      <c r="J4892" s="84" t="s">
        <v>2311</v>
      </c>
    </row>
    <row r="4893" spans="9:10" x14ac:dyDescent="0.4">
      <c r="I4893" s="88"/>
      <c r="J4893" s="84" t="s">
        <v>2316</v>
      </c>
    </row>
    <row r="4894" spans="9:10" x14ac:dyDescent="0.4">
      <c r="I4894" s="88"/>
      <c r="J4894" s="84" t="s">
        <v>5246</v>
      </c>
    </row>
    <row r="4895" spans="9:10" x14ac:dyDescent="0.4">
      <c r="I4895" s="88"/>
      <c r="J4895" s="84" t="s">
        <v>2372</v>
      </c>
    </row>
    <row r="4896" spans="9:10" x14ac:dyDescent="0.4">
      <c r="I4896" s="88"/>
      <c r="J4896" s="84" t="s">
        <v>2341</v>
      </c>
    </row>
    <row r="4897" spans="9:10" x14ac:dyDescent="0.4">
      <c r="I4897" s="88"/>
      <c r="J4897" s="84" t="s">
        <v>2387</v>
      </c>
    </row>
    <row r="4898" spans="9:10" x14ac:dyDescent="0.4">
      <c r="I4898" s="88"/>
      <c r="J4898" s="84" t="s">
        <v>2342</v>
      </c>
    </row>
    <row r="4899" spans="9:10" x14ac:dyDescent="0.4">
      <c r="I4899" s="88"/>
      <c r="J4899" s="84" t="s">
        <v>2343</v>
      </c>
    </row>
    <row r="4900" spans="9:10" x14ac:dyDescent="0.4">
      <c r="I4900" s="88"/>
      <c r="J4900" s="84" t="s">
        <v>2344</v>
      </c>
    </row>
    <row r="4901" spans="9:10" x14ac:dyDescent="0.4">
      <c r="I4901" s="88"/>
      <c r="J4901" s="84" t="s">
        <v>2348</v>
      </c>
    </row>
    <row r="4902" spans="9:10" x14ac:dyDescent="0.4">
      <c r="I4902" s="88"/>
      <c r="J4902" s="84" t="s">
        <v>2388</v>
      </c>
    </row>
    <row r="4903" spans="9:10" x14ac:dyDescent="0.4">
      <c r="I4903" s="88"/>
      <c r="J4903" s="84" t="s">
        <v>2350</v>
      </c>
    </row>
    <row r="4904" spans="9:10" x14ac:dyDescent="0.4">
      <c r="I4904" s="88"/>
      <c r="J4904" s="84" t="s">
        <v>2353</v>
      </c>
    </row>
    <row r="4905" spans="9:10" x14ac:dyDescent="0.4">
      <c r="I4905" s="88"/>
      <c r="J4905" s="84" t="s">
        <v>2386</v>
      </c>
    </row>
    <row r="4906" spans="9:10" x14ac:dyDescent="0.4">
      <c r="I4906" s="88"/>
      <c r="J4906" s="84" t="s">
        <v>2339</v>
      </c>
    </row>
    <row r="4907" spans="9:10" x14ac:dyDescent="0.4">
      <c r="I4907" s="88"/>
      <c r="J4907" s="84" t="s">
        <v>2338</v>
      </c>
    </row>
    <row r="4908" spans="9:10" x14ac:dyDescent="0.4">
      <c r="I4908" s="88"/>
      <c r="J4908" s="84" t="s">
        <v>2385</v>
      </c>
    </row>
    <row r="4909" spans="9:10" x14ac:dyDescent="0.4">
      <c r="I4909" s="88"/>
      <c r="J4909" s="84" t="s">
        <v>2352</v>
      </c>
    </row>
    <row r="4910" spans="9:10" x14ac:dyDescent="0.4">
      <c r="I4910" s="88"/>
      <c r="J4910" s="84" t="s">
        <v>2366</v>
      </c>
    </row>
    <row r="4911" spans="9:10" x14ac:dyDescent="0.4">
      <c r="I4911" s="88"/>
      <c r="J4911" s="84" t="s">
        <v>2332</v>
      </c>
    </row>
    <row r="4912" spans="9:10" x14ac:dyDescent="0.4">
      <c r="I4912" s="88"/>
      <c r="J4912" s="84" t="s">
        <v>2335</v>
      </c>
    </row>
    <row r="4913" spans="9:10" x14ac:dyDescent="0.4">
      <c r="I4913" s="88"/>
      <c r="J4913" s="84" t="s">
        <v>2336</v>
      </c>
    </row>
    <row r="4914" spans="9:10" x14ac:dyDescent="0.4">
      <c r="I4914" s="88"/>
      <c r="J4914" s="84" t="s">
        <v>2373</v>
      </c>
    </row>
    <row r="4915" spans="9:10" x14ac:dyDescent="0.4">
      <c r="I4915" s="88"/>
      <c r="J4915" s="84" t="s">
        <v>2349</v>
      </c>
    </row>
    <row r="4916" spans="9:10" x14ac:dyDescent="0.4">
      <c r="I4916" s="88"/>
      <c r="J4916" s="84" t="s">
        <v>2351</v>
      </c>
    </row>
    <row r="4917" spans="9:10" x14ac:dyDescent="0.4">
      <c r="I4917" s="88"/>
      <c r="J4917" s="84" t="s">
        <v>2377</v>
      </c>
    </row>
    <row r="4918" spans="9:10" x14ac:dyDescent="0.4">
      <c r="I4918" s="88"/>
      <c r="J4918" s="84" t="s">
        <v>2362</v>
      </c>
    </row>
    <row r="4919" spans="9:10" x14ac:dyDescent="0.4">
      <c r="I4919" s="88"/>
      <c r="J4919" s="84" t="s">
        <v>2356</v>
      </c>
    </row>
    <row r="4920" spans="9:10" x14ac:dyDescent="0.4">
      <c r="I4920" s="88"/>
      <c r="J4920" s="84" t="s">
        <v>2368</v>
      </c>
    </row>
    <row r="4921" spans="9:10" x14ac:dyDescent="0.4">
      <c r="I4921" s="88"/>
      <c r="J4921" s="84" t="s">
        <v>2371</v>
      </c>
    </row>
    <row r="4922" spans="9:10" x14ac:dyDescent="0.4">
      <c r="I4922" s="88"/>
      <c r="J4922" s="84" t="s">
        <v>2358</v>
      </c>
    </row>
    <row r="4923" spans="9:10" x14ac:dyDescent="0.4">
      <c r="I4923" s="88"/>
      <c r="J4923" s="84" t="s">
        <v>2381</v>
      </c>
    </row>
    <row r="4924" spans="9:10" x14ac:dyDescent="0.4">
      <c r="I4924" s="88"/>
      <c r="J4924" s="84" t="s">
        <v>2389</v>
      </c>
    </row>
    <row r="4925" spans="9:10" x14ac:dyDescent="0.4">
      <c r="I4925" s="88"/>
      <c r="J4925" s="84" t="s">
        <v>2333</v>
      </c>
    </row>
    <row r="4926" spans="9:10" x14ac:dyDescent="0.4">
      <c r="I4926" s="88"/>
      <c r="J4926" s="84" t="s">
        <v>2390</v>
      </c>
    </row>
    <row r="4927" spans="9:10" x14ac:dyDescent="0.4">
      <c r="I4927" s="88"/>
      <c r="J4927" s="84" t="s">
        <v>2382</v>
      </c>
    </row>
    <row r="4928" spans="9:10" x14ac:dyDescent="0.4">
      <c r="I4928" s="88"/>
      <c r="J4928" s="84" t="s">
        <v>2359</v>
      </c>
    </row>
    <row r="4929" spans="9:10" x14ac:dyDescent="0.4">
      <c r="I4929" s="88"/>
      <c r="J4929" s="84" t="s">
        <v>2384</v>
      </c>
    </row>
    <row r="4930" spans="9:10" x14ac:dyDescent="0.4">
      <c r="I4930" s="88"/>
      <c r="J4930" s="84" t="s">
        <v>2367</v>
      </c>
    </row>
    <row r="4931" spans="9:10" x14ac:dyDescent="0.4">
      <c r="I4931" s="88"/>
      <c r="J4931" s="84" t="s">
        <v>2354</v>
      </c>
    </row>
    <row r="4932" spans="9:10" x14ac:dyDescent="0.4">
      <c r="I4932" s="88"/>
      <c r="J4932" s="84" t="s">
        <v>2370</v>
      </c>
    </row>
    <row r="4933" spans="9:10" x14ac:dyDescent="0.4">
      <c r="I4933" s="88"/>
      <c r="J4933" s="84" t="s">
        <v>2364</v>
      </c>
    </row>
    <row r="4934" spans="9:10" x14ac:dyDescent="0.4">
      <c r="I4934" s="88"/>
      <c r="J4934" s="84" t="s">
        <v>5800</v>
      </c>
    </row>
    <row r="4935" spans="9:10" x14ac:dyDescent="0.4">
      <c r="I4935" s="88"/>
      <c r="J4935" s="84" t="s">
        <v>2376</v>
      </c>
    </row>
    <row r="4936" spans="9:10" x14ac:dyDescent="0.4">
      <c r="I4936" s="88"/>
      <c r="J4936" s="84" t="s">
        <v>2379</v>
      </c>
    </row>
    <row r="4937" spans="9:10" x14ac:dyDescent="0.4">
      <c r="I4937" s="88"/>
      <c r="J4937" s="84" t="s">
        <v>2383</v>
      </c>
    </row>
    <row r="4938" spans="9:10" x14ac:dyDescent="0.4">
      <c r="I4938" s="88"/>
      <c r="J4938" s="84" t="s">
        <v>2357</v>
      </c>
    </row>
    <row r="4939" spans="9:10" x14ac:dyDescent="0.4">
      <c r="I4939" s="88"/>
      <c r="J4939" s="84" t="s">
        <v>2345</v>
      </c>
    </row>
    <row r="4940" spans="9:10" x14ac:dyDescent="0.4">
      <c r="I4940" s="88"/>
      <c r="J4940" s="84" t="s">
        <v>2361</v>
      </c>
    </row>
    <row r="4941" spans="9:10" x14ac:dyDescent="0.4">
      <c r="I4941" s="88"/>
      <c r="J4941" s="84" t="s">
        <v>2355</v>
      </c>
    </row>
    <row r="4942" spans="9:10" x14ac:dyDescent="0.4">
      <c r="I4942" s="88"/>
      <c r="J4942" s="84" t="s">
        <v>2346</v>
      </c>
    </row>
    <row r="4943" spans="9:10" x14ac:dyDescent="0.4">
      <c r="I4943" s="88"/>
      <c r="J4943" s="84" t="s">
        <v>2369</v>
      </c>
    </row>
    <row r="4944" spans="9:10" x14ac:dyDescent="0.4">
      <c r="I4944" s="88"/>
      <c r="J4944" s="84" t="s">
        <v>2340</v>
      </c>
    </row>
    <row r="4945" spans="9:10" x14ac:dyDescent="0.4">
      <c r="I4945" s="88"/>
      <c r="J4945" s="84" t="s">
        <v>2347</v>
      </c>
    </row>
    <row r="4946" spans="9:10" x14ac:dyDescent="0.4">
      <c r="I4946" s="88"/>
      <c r="J4946" s="84" t="s">
        <v>2380</v>
      </c>
    </row>
    <row r="4947" spans="9:10" x14ac:dyDescent="0.4">
      <c r="I4947" s="88"/>
      <c r="J4947" s="84" t="s">
        <v>2374</v>
      </c>
    </row>
    <row r="4948" spans="9:10" x14ac:dyDescent="0.4">
      <c r="I4948" s="88"/>
      <c r="J4948" s="84" t="s">
        <v>2378</v>
      </c>
    </row>
    <row r="4949" spans="9:10" x14ac:dyDescent="0.4">
      <c r="I4949" s="88"/>
      <c r="J4949" s="84" t="s">
        <v>2337</v>
      </c>
    </row>
    <row r="4950" spans="9:10" x14ac:dyDescent="0.4">
      <c r="I4950" s="88"/>
      <c r="J4950" s="84" t="s">
        <v>2365</v>
      </c>
    </row>
    <row r="4951" spans="9:10" x14ac:dyDescent="0.4">
      <c r="I4951" s="88"/>
      <c r="J4951" s="84" t="s">
        <v>2363</v>
      </c>
    </row>
    <row r="4952" spans="9:10" x14ac:dyDescent="0.4">
      <c r="I4952" s="88"/>
      <c r="J4952" s="84" t="s">
        <v>2375</v>
      </c>
    </row>
    <row r="4953" spans="9:10" x14ac:dyDescent="0.4">
      <c r="I4953" s="88"/>
      <c r="J4953" s="84" t="s">
        <v>2360</v>
      </c>
    </row>
    <row r="4954" spans="9:10" x14ac:dyDescent="0.4">
      <c r="I4954" s="88"/>
      <c r="J4954" s="84" t="s">
        <v>2334</v>
      </c>
    </row>
    <row r="4955" spans="9:10" x14ac:dyDescent="0.4">
      <c r="I4955" s="88"/>
      <c r="J4955" s="84" t="s">
        <v>5803</v>
      </c>
    </row>
    <row r="4956" spans="9:10" x14ac:dyDescent="0.4">
      <c r="I4956" s="88"/>
      <c r="J4956" s="84" t="s">
        <v>5799</v>
      </c>
    </row>
    <row r="4957" spans="9:10" x14ac:dyDescent="0.4">
      <c r="I4957" s="88"/>
      <c r="J4957" s="84" t="s">
        <v>5804</v>
      </c>
    </row>
    <row r="4958" spans="9:10" x14ac:dyDescent="0.4">
      <c r="I4958" s="88"/>
      <c r="J4958" s="84" t="s">
        <v>5801</v>
      </c>
    </row>
    <row r="4959" spans="9:10" x14ac:dyDescent="0.4">
      <c r="I4959" s="88"/>
      <c r="J4959" s="84" t="s">
        <v>4003</v>
      </c>
    </row>
    <row r="4960" spans="9:10" x14ac:dyDescent="0.4">
      <c r="I4960" s="88"/>
      <c r="J4960" s="84" t="s">
        <v>4004</v>
      </c>
    </row>
    <row r="4961" spans="9:10" x14ac:dyDescent="0.4">
      <c r="I4961" s="88"/>
      <c r="J4961" s="84" t="s">
        <v>4005</v>
      </c>
    </row>
    <row r="4962" spans="9:10" x14ac:dyDescent="0.4">
      <c r="I4962" s="88"/>
      <c r="J4962" s="84" t="s">
        <v>4440</v>
      </c>
    </row>
    <row r="4963" spans="9:10" x14ac:dyDescent="0.4">
      <c r="I4963" s="88"/>
      <c r="J4963" s="84" t="s">
        <v>4441</v>
      </c>
    </row>
    <row r="4964" spans="9:10" x14ac:dyDescent="0.4">
      <c r="I4964" s="88"/>
      <c r="J4964" s="84" t="s">
        <v>4443</v>
      </c>
    </row>
    <row r="4965" spans="9:10" x14ac:dyDescent="0.4">
      <c r="I4965" s="88"/>
      <c r="J4965" s="84" t="s">
        <v>4452</v>
      </c>
    </row>
    <row r="4966" spans="9:10" x14ac:dyDescent="0.4">
      <c r="I4966" s="88"/>
      <c r="J4966" s="84" t="s">
        <v>4444</v>
      </c>
    </row>
    <row r="4967" spans="9:10" x14ac:dyDescent="0.4">
      <c r="I4967" s="88"/>
      <c r="J4967" s="84" t="s">
        <v>5584</v>
      </c>
    </row>
    <row r="4968" spans="9:10" x14ac:dyDescent="0.4">
      <c r="I4968" s="88"/>
      <c r="J4968" s="84" t="s">
        <v>4006</v>
      </c>
    </row>
    <row r="4969" spans="9:10" x14ac:dyDescent="0.4">
      <c r="I4969" s="88"/>
      <c r="J4969" s="84" t="s">
        <v>4450</v>
      </c>
    </row>
    <row r="4970" spans="9:10" x14ac:dyDescent="0.4">
      <c r="I4970" s="88"/>
      <c r="J4970" s="84" t="s">
        <v>4442</v>
      </c>
    </row>
    <row r="4971" spans="9:10" x14ac:dyDescent="0.4">
      <c r="I4971" s="88"/>
      <c r="J4971" s="84" t="s">
        <v>4445</v>
      </c>
    </row>
    <row r="4972" spans="9:10" x14ac:dyDescent="0.4">
      <c r="I4972" s="88"/>
      <c r="J4972" s="84" t="s">
        <v>4447</v>
      </c>
    </row>
    <row r="4973" spans="9:10" x14ac:dyDescent="0.4">
      <c r="I4973" s="88"/>
      <c r="J4973" s="84" t="s">
        <v>4449</v>
      </c>
    </row>
    <row r="4974" spans="9:10" x14ac:dyDescent="0.4">
      <c r="I4974" s="88"/>
      <c r="J4974" s="84" t="s">
        <v>4451</v>
      </c>
    </row>
    <row r="4975" spans="9:10" x14ac:dyDescent="0.4">
      <c r="I4975" s="88"/>
      <c r="J4975" s="84" t="s">
        <v>4448</v>
      </c>
    </row>
    <row r="4976" spans="9:10" x14ac:dyDescent="0.4">
      <c r="I4976" s="88"/>
      <c r="J4976" s="84" t="s">
        <v>5579</v>
      </c>
    </row>
    <row r="4977" spans="9:10" x14ac:dyDescent="0.4">
      <c r="I4977" s="88"/>
      <c r="J4977" s="84" t="s">
        <v>4436</v>
      </c>
    </row>
    <row r="4978" spans="9:10" x14ac:dyDescent="0.4">
      <c r="I4978" s="88"/>
      <c r="J4978" s="84" t="s">
        <v>4446</v>
      </c>
    </row>
    <row r="4979" spans="9:10" x14ac:dyDescent="0.4">
      <c r="I4979" s="88"/>
      <c r="J4979" s="84" t="s">
        <v>4437</v>
      </c>
    </row>
    <row r="4980" spans="9:10" x14ac:dyDescent="0.4">
      <c r="I4980" s="88"/>
      <c r="J4980" s="84" t="s">
        <v>4439</v>
      </c>
    </row>
    <row r="4981" spans="9:10" x14ac:dyDescent="0.4">
      <c r="I4981" s="88"/>
      <c r="J4981" s="84" t="s">
        <v>4435</v>
      </c>
    </row>
    <row r="4982" spans="9:10" x14ac:dyDescent="0.4">
      <c r="I4982" s="88"/>
      <c r="J4982" s="84" t="s">
        <v>4438</v>
      </c>
    </row>
    <row r="4983" spans="9:10" x14ac:dyDescent="0.4">
      <c r="I4983" s="88"/>
      <c r="J4983" s="84" t="s">
        <v>5247</v>
      </c>
    </row>
    <row r="4984" spans="9:10" x14ac:dyDescent="0.4">
      <c r="I4984" s="88"/>
      <c r="J4984" s="84" t="s">
        <v>5817</v>
      </c>
    </row>
    <row r="4985" spans="9:10" x14ac:dyDescent="0.4">
      <c r="I4985" s="88"/>
      <c r="J4985" s="84" t="s">
        <v>5816</v>
      </c>
    </row>
    <row r="4986" spans="9:10" x14ac:dyDescent="0.4">
      <c r="I4986" s="88"/>
      <c r="J4986" s="84" t="s">
        <v>5813</v>
      </c>
    </row>
    <row r="4987" spans="9:10" x14ac:dyDescent="0.4">
      <c r="I4987" s="88"/>
      <c r="J4987" s="84" t="s">
        <v>5812</v>
      </c>
    </row>
    <row r="4988" spans="9:10" x14ac:dyDescent="0.4">
      <c r="I4988" s="88"/>
      <c r="J4988" s="84" t="s">
        <v>5587</v>
      </c>
    </row>
    <row r="4989" spans="9:10" x14ac:dyDescent="0.4">
      <c r="I4989" s="88"/>
      <c r="J4989" s="84" t="s">
        <v>5586</v>
      </c>
    </row>
    <row r="4990" spans="9:10" x14ac:dyDescent="0.4">
      <c r="I4990" s="88"/>
      <c r="J4990" s="84" t="s">
        <v>5590</v>
      </c>
    </row>
    <row r="4991" spans="9:10" x14ac:dyDescent="0.4">
      <c r="I4991" s="88"/>
      <c r="J4991" s="84" t="s">
        <v>5811</v>
      </c>
    </row>
    <row r="4992" spans="9:10" x14ac:dyDescent="0.4">
      <c r="I4992" s="88"/>
      <c r="J4992" s="84" t="s">
        <v>5591</v>
      </c>
    </row>
    <row r="4993" spans="9:10" x14ac:dyDescent="0.4">
      <c r="I4993" s="88"/>
      <c r="J4993" s="84" t="s">
        <v>5810</v>
      </c>
    </row>
    <row r="4994" spans="9:10" x14ac:dyDescent="0.4">
      <c r="I4994" s="88"/>
      <c r="J4994" s="84" t="s">
        <v>5596</v>
      </c>
    </row>
    <row r="4995" spans="9:10" x14ac:dyDescent="0.4">
      <c r="I4995" s="88"/>
      <c r="J4995" s="84" t="s">
        <v>5575</v>
      </c>
    </row>
    <row r="4996" spans="9:10" x14ac:dyDescent="0.4">
      <c r="I4996" s="88"/>
      <c r="J4996" s="84" t="s">
        <v>5583</v>
      </c>
    </row>
    <row r="4997" spans="9:10" x14ac:dyDescent="0.4">
      <c r="I4997" s="88"/>
      <c r="J4997" s="84" t="s">
        <v>5581</v>
      </c>
    </row>
    <row r="4998" spans="9:10" x14ac:dyDescent="0.4">
      <c r="I4998" s="88"/>
      <c r="J4998" s="84" t="s">
        <v>5574</v>
      </c>
    </row>
    <row r="4999" spans="9:10" x14ac:dyDescent="0.4">
      <c r="I4999" s="88"/>
      <c r="J4999" s="84" t="s">
        <v>5577</v>
      </c>
    </row>
    <row r="5000" spans="9:10" x14ac:dyDescent="0.4">
      <c r="I5000" s="88"/>
      <c r="J5000" s="84" t="s">
        <v>5585</v>
      </c>
    </row>
    <row r="5001" spans="9:10" x14ac:dyDescent="0.4">
      <c r="I5001" s="88"/>
      <c r="J5001" s="84" t="s">
        <v>5595</v>
      </c>
    </row>
    <row r="5002" spans="9:10" x14ac:dyDescent="0.4">
      <c r="I5002" s="88"/>
      <c r="J5002" s="84" t="s">
        <v>5576</v>
      </c>
    </row>
    <row r="5003" spans="9:10" x14ac:dyDescent="0.4">
      <c r="I5003" s="88"/>
      <c r="J5003" s="84" t="s">
        <v>5578</v>
      </c>
    </row>
    <row r="5004" spans="9:10" x14ac:dyDescent="0.4">
      <c r="I5004" s="88"/>
      <c r="J5004" s="84" t="s">
        <v>5224</v>
      </c>
    </row>
    <row r="5005" spans="9:10" x14ac:dyDescent="0.4">
      <c r="I5005" s="88"/>
      <c r="J5005" s="84" t="s">
        <v>5222</v>
      </c>
    </row>
    <row r="5006" spans="9:10" x14ac:dyDescent="0.4">
      <c r="I5006" s="88"/>
      <c r="J5006" s="84" t="s">
        <v>5223</v>
      </c>
    </row>
    <row r="5007" spans="9:10" x14ac:dyDescent="0.4">
      <c r="I5007" s="88"/>
      <c r="J5007" s="84" t="s">
        <v>5221</v>
      </c>
    </row>
    <row r="5008" spans="9:10" x14ac:dyDescent="0.4">
      <c r="I5008" s="88"/>
      <c r="J5008" s="84" t="s">
        <v>5225</v>
      </c>
    </row>
    <row r="5009" spans="9:10" x14ac:dyDescent="0.4">
      <c r="I5009" s="88"/>
      <c r="J5009" s="84" t="s">
        <v>5589</v>
      </c>
    </row>
    <row r="5010" spans="9:10" x14ac:dyDescent="0.4">
      <c r="I5010" s="88"/>
      <c r="J5010" s="84" t="s">
        <v>5815</v>
      </c>
    </row>
    <row r="5011" spans="9:10" x14ac:dyDescent="0.4">
      <c r="I5011" s="88"/>
      <c r="J5011" s="84" t="s">
        <v>5814</v>
      </c>
    </row>
    <row r="5012" spans="9:10" x14ac:dyDescent="0.4">
      <c r="I5012" s="88"/>
      <c r="J5012" s="84" t="s">
        <v>5580</v>
      </c>
    </row>
    <row r="5013" spans="9:10" x14ac:dyDescent="0.4">
      <c r="I5013" s="88"/>
      <c r="J5013" s="84" t="s">
        <v>5592</v>
      </c>
    </row>
    <row r="5014" spans="9:10" x14ac:dyDescent="0.4">
      <c r="I5014" s="88"/>
      <c r="J5014" s="84" t="s">
        <v>5807</v>
      </c>
    </row>
    <row r="5015" spans="9:10" x14ac:dyDescent="0.4">
      <c r="I5015" s="88"/>
      <c r="J5015" s="84" t="s">
        <v>5593</v>
      </c>
    </row>
    <row r="5016" spans="9:10" x14ac:dyDescent="0.4">
      <c r="I5016" s="88"/>
      <c r="J5016" s="84" t="s">
        <v>5805</v>
      </c>
    </row>
    <row r="5017" spans="9:10" x14ac:dyDescent="0.4">
      <c r="I5017" s="88"/>
      <c r="J5017" s="84" t="s">
        <v>5806</v>
      </c>
    </row>
    <row r="5018" spans="9:10" x14ac:dyDescent="0.4">
      <c r="I5018" s="88"/>
      <c r="J5018" s="84" t="s">
        <v>5808</v>
      </c>
    </row>
    <row r="5019" spans="9:10" x14ac:dyDescent="0.4">
      <c r="I5019" s="88"/>
      <c r="J5019" s="84" t="s">
        <v>5809</v>
      </c>
    </row>
    <row r="5020" spans="9:10" x14ac:dyDescent="0.4">
      <c r="I5020" s="88"/>
      <c r="J5020" s="84" t="s">
        <v>5582</v>
      </c>
    </row>
    <row r="5021" spans="9:10" x14ac:dyDescent="0.4">
      <c r="I5021" s="88"/>
      <c r="J5021" s="84" t="s">
        <v>5588</v>
      </c>
    </row>
    <row r="5022" spans="9:10" x14ac:dyDescent="0.4">
      <c r="I5022" s="88"/>
      <c r="J5022" s="84" t="s">
        <v>5597</v>
      </c>
    </row>
    <row r="5023" spans="9:10" x14ac:dyDescent="0.4">
      <c r="I5023" s="88"/>
      <c r="J5023" s="84" t="s">
        <v>5594</v>
      </c>
    </row>
    <row r="5024" spans="9:10" x14ac:dyDescent="0.4">
      <c r="I5024" s="88"/>
      <c r="J5024" s="84" t="s">
        <v>2391</v>
      </c>
    </row>
    <row r="5025" spans="9:10" x14ac:dyDescent="0.4">
      <c r="I5025" s="88"/>
      <c r="J5025" s="84" t="s">
        <v>4463</v>
      </c>
    </row>
    <row r="5026" spans="9:10" x14ac:dyDescent="0.4">
      <c r="I5026" s="88"/>
      <c r="J5026" s="84" t="s">
        <v>4467</v>
      </c>
    </row>
    <row r="5027" spans="9:10" x14ac:dyDescent="0.4">
      <c r="I5027" s="88"/>
      <c r="J5027" s="84" t="s">
        <v>4464</v>
      </c>
    </row>
    <row r="5028" spans="9:10" x14ac:dyDescent="0.4">
      <c r="I5028" s="88"/>
      <c r="J5028" s="84" t="s">
        <v>4468</v>
      </c>
    </row>
    <row r="5029" spans="9:10" x14ac:dyDescent="0.4">
      <c r="I5029" s="88"/>
      <c r="J5029" s="84" t="s">
        <v>4466</v>
      </c>
    </row>
    <row r="5030" spans="9:10" x14ac:dyDescent="0.4">
      <c r="I5030" s="88"/>
      <c r="J5030" s="84" t="s">
        <v>5602</v>
      </c>
    </row>
    <row r="5031" spans="9:10" x14ac:dyDescent="0.4">
      <c r="I5031" s="88"/>
      <c r="J5031" s="84" t="s">
        <v>5610</v>
      </c>
    </row>
    <row r="5032" spans="9:10" x14ac:dyDescent="0.4">
      <c r="I5032" s="88"/>
      <c r="J5032" s="84" t="s">
        <v>4465</v>
      </c>
    </row>
    <row r="5033" spans="9:10" x14ac:dyDescent="0.4">
      <c r="I5033" s="88"/>
      <c r="J5033" s="84" t="s">
        <v>4469</v>
      </c>
    </row>
    <row r="5034" spans="9:10" x14ac:dyDescent="0.4">
      <c r="I5034" s="88"/>
      <c r="J5034" s="84" t="s">
        <v>4456</v>
      </c>
    </row>
    <row r="5035" spans="9:10" x14ac:dyDescent="0.4">
      <c r="I5035" s="88"/>
      <c r="J5035" s="84" t="s">
        <v>5622</v>
      </c>
    </row>
    <row r="5036" spans="9:10" x14ac:dyDescent="0.4">
      <c r="I5036" s="88"/>
      <c r="J5036" s="84" t="s">
        <v>4457</v>
      </c>
    </row>
    <row r="5037" spans="9:10" x14ac:dyDescent="0.4">
      <c r="I5037" s="88"/>
      <c r="J5037" s="84" t="s">
        <v>4454</v>
      </c>
    </row>
    <row r="5038" spans="9:10" x14ac:dyDescent="0.4">
      <c r="I5038" s="88"/>
      <c r="J5038" s="84" t="s">
        <v>5612</v>
      </c>
    </row>
    <row r="5039" spans="9:10" x14ac:dyDescent="0.4">
      <c r="I5039" s="88"/>
      <c r="J5039" s="84" t="s">
        <v>5606</v>
      </c>
    </row>
    <row r="5040" spans="9:10" x14ac:dyDescent="0.4">
      <c r="I5040" s="88"/>
      <c r="J5040" s="84" t="s">
        <v>4455</v>
      </c>
    </row>
    <row r="5041" spans="9:10" x14ac:dyDescent="0.4">
      <c r="I5041" s="88"/>
      <c r="J5041" s="84" t="s">
        <v>4459</v>
      </c>
    </row>
    <row r="5042" spans="9:10" x14ac:dyDescent="0.4">
      <c r="I5042" s="88"/>
      <c r="J5042" s="84" t="s">
        <v>4462</v>
      </c>
    </row>
    <row r="5043" spans="9:10" x14ac:dyDescent="0.4">
      <c r="I5043" s="88"/>
      <c r="J5043" s="84" t="s">
        <v>4458</v>
      </c>
    </row>
    <row r="5044" spans="9:10" x14ac:dyDescent="0.4">
      <c r="I5044" s="88"/>
      <c r="J5044" s="84" t="s">
        <v>4460</v>
      </c>
    </row>
    <row r="5045" spans="9:10" x14ac:dyDescent="0.4">
      <c r="I5045" s="88"/>
      <c r="J5045" s="84" t="s">
        <v>4461</v>
      </c>
    </row>
    <row r="5046" spans="9:10" x14ac:dyDescent="0.4">
      <c r="I5046" s="88"/>
      <c r="J5046" s="84" t="s">
        <v>4453</v>
      </c>
    </row>
    <row r="5047" spans="9:10" x14ac:dyDescent="0.4">
      <c r="I5047" s="88"/>
      <c r="J5047" s="84" t="s">
        <v>5619</v>
      </c>
    </row>
    <row r="5048" spans="9:10" x14ac:dyDescent="0.4">
      <c r="I5048" s="88"/>
      <c r="J5048" s="84" t="s">
        <v>5605</v>
      </c>
    </row>
    <row r="5049" spans="9:10" x14ac:dyDescent="0.4">
      <c r="I5049" s="88"/>
      <c r="J5049" s="84" t="s">
        <v>5604</v>
      </c>
    </row>
    <row r="5050" spans="9:10" x14ac:dyDescent="0.4">
      <c r="I5050" s="88"/>
      <c r="J5050" s="84" t="s">
        <v>5614</v>
      </c>
    </row>
    <row r="5051" spans="9:10" x14ac:dyDescent="0.4">
      <c r="I5051" s="88"/>
      <c r="J5051" s="84" t="s">
        <v>5600</v>
      </c>
    </row>
    <row r="5052" spans="9:10" x14ac:dyDescent="0.4">
      <c r="I5052" s="88"/>
      <c r="J5052" s="84" t="s">
        <v>5620</v>
      </c>
    </row>
    <row r="5053" spans="9:10" x14ac:dyDescent="0.4">
      <c r="I5053" s="88"/>
      <c r="J5053" s="84" t="s">
        <v>5603</v>
      </c>
    </row>
    <row r="5054" spans="9:10" x14ac:dyDescent="0.4">
      <c r="I5054" s="88"/>
      <c r="J5054" s="84" t="s">
        <v>5601</v>
      </c>
    </row>
    <row r="5055" spans="9:10" x14ac:dyDescent="0.4">
      <c r="I5055" s="88"/>
      <c r="J5055" s="84" t="s">
        <v>5608</v>
      </c>
    </row>
    <row r="5056" spans="9:10" x14ac:dyDescent="0.4">
      <c r="I5056" s="88"/>
      <c r="J5056" s="84" t="s">
        <v>5609</v>
      </c>
    </row>
    <row r="5057" spans="9:10" x14ac:dyDescent="0.4">
      <c r="I5057" s="88"/>
      <c r="J5057" s="84" t="s">
        <v>5617</v>
      </c>
    </row>
    <row r="5058" spans="9:10" x14ac:dyDescent="0.4">
      <c r="I5058" s="88"/>
      <c r="J5058" s="84" t="s">
        <v>5615</v>
      </c>
    </row>
    <row r="5059" spans="9:10" x14ac:dyDescent="0.4">
      <c r="I5059" s="88"/>
      <c r="J5059" s="84" t="s">
        <v>5613</v>
      </c>
    </row>
    <row r="5060" spans="9:10" x14ac:dyDescent="0.4">
      <c r="I5060" s="88"/>
      <c r="J5060" s="84" t="s">
        <v>5607</v>
      </c>
    </row>
    <row r="5061" spans="9:10" x14ac:dyDescent="0.4">
      <c r="I5061" s="88"/>
      <c r="J5061" s="84" t="s">
        <v>5618</v>
      </c>
    </row>
    <row r="5062" spans="9:10" x14ac:dyDescent="0.4">
      <c r="I5062" s="88"/>
      <c r="J5062" s="84" t="s">
        <v>5621</v>
      </c>
    </row>
    <row r="5063" spans="9:10" x14ac:dyDescent="0.4">
      <c r="I5063" s="88"/>
      <c r="J5063" s="84" t="s">
        <v>5598</v>
      </c>
    </row>
    <row r="5064" spans="9:10" x14ac:dyDescent="0.4">
      <c r="I5064" s="88"/>
      <c r="J5064" s="84" t="s">
        <v>5616</v>
      </c>
    </row>
    <row r="5065" spans="9:10" x14ac:dyDescent="0.4">
      <c r="I5065" s="88"/>
      <c r="J5065" s="84" t="s">
        <v>5611</v>
      </c>
    </row>
    <row r="5066" spans="9:10" x14ac:dyDescent="0.4">
      <c r="I5066" s="88"/>
      <c r="J5066" s="84" t="s">
        <v>5599</v>
      </c>
    </row>
    <row r="5067" spans="9:10" x14ac:dyDescent="0.4">
      <c r="I5067" s="88"/>
      <c r="J5067" s="84" t="s">
        <v>5231</v>
      </c>
    </row>
    <row r="5068" spans="9:10" x14ac:dyDescent="0.4">
      <c r="I5068" s="88"/>
      <c r="J5068" s="84" t="s">
        <v>5230</v>
      </c>
    </row>
    <row r="5069" spans="9:10" x14ac:dyDescent="0.4">
      <c r="I5069" s="88"/>
      <c r="J5069" s="84" t="s">
        <v>5234</v>
      </c>
    </row>
    <row r="5070" spans="9:10" x14ac:dyDescent="0.4">
      <c r="I5070" s="88"/>
      <c r="J5070" s="84" t="s">
        <v>5233</v>
      </c>
    </row>
    <row r="5071" spans="9:10" x14ac:dyDescent="0.4">
      <c r="I5071" s="88"/>
      <c r="J5071" s="84" t="s">
        <v>5235</v>
      </c>
    </row>
    <row r="5072" spans="9:10" x14ac:dyDescent="0.4">
      <c r="I5072" s="88"/>
      <c r="J5072" s="84" t="s">
        <v>5227</v>
      </c>
    </row>
    <row r="5073" spans="9:10" x14ac:dyDescent="0.4">
      <c r="I5073" s="88"/>
      <c r="J5073" s="84" t="s">
        <v>5229</v>
      </c>
    </row>
    <row r="5074" spans="9:10" x14ac:dyDescent="0.4">
      <c r="I5074" s="88"/>
      <c r="J5074" s="84" t="s">
        <v>5232</v>
      </c>
    </row>
    <row r="5075" spans="9:10" x14ac:dyDescent="0.4">
      <c r="I5075" s="88"/>
      <c r="J5075" s="84" t="s">
        <v>5228</v>
      </c>
    </row>
    <row r="5076" spans="9:10" x14ac:dyDescent="0.4">
      <c r="I5076" s="88"/>
      <c r="J5076" s="84" t="s">
        <v>5226</v>
      </c>
    </row>
    <row r="5077" spans="9:10" x14ac:dyDescent="0.4">
      <c r="I5077" s="88"/>
      <c r="J5077" s="84" t="s">
        <v>5623</v>
      </c>
    </row>
    <row r="5078" spans="9:10" x14ac:dyDescent="0.4">
      <c r="I5078" s="88"/>
      <c r="J5078" s="84" t="s">
        <v>2392</v>
      </c>
    </row>
    <row r="5079" spans="9:10" x14ac:dyDescent="0.4">
      <c r="I5079" s="88"/>
      <c r="J5079" s="84" t="s">
        <v>2393</v>
      </c>
    </row>
    <row r="5080" spans="9:10" x14ac:dyDescent="0.4">
      <c r="I5080" s="88"/>
      <c r="J5080" s="84" t="s">
        <v>2394</v>
      </c>
    </row>
    <row r="5081" spans="9:10" x14ac:dyDescent="0.4">
      <c r="I5081" s="88"/>
      <c r="J5081" s="84" t="s">
        <v>148</v>
      </c>
    </row>
    <row r="5082" spans="9:10" x14ac:dyDescent="0.4">
      <c r="I5082" s="88"/>
      <c r="J5082" s="84" t="s">
        <v>149</v>
      </c>
    </row>
    <row r="5083" spans="9:10" x14ac:dyDescent="0.4">
      <c r="I5083" s="88"/>
      <c r="J5083" s="84" t="s">
        <v>150</v>
      </c>
    </row>
    <row r="5084" spans="9:10" x14ac:dyDescent="0.4">
      <c r="I5084" s="88"/>
      <c r="J5084" s="84" t="s">
        <v>151</v>
      </c>
    </row>
    <row r="5085" spans="9:10" x14ac:dyDescent="0.4">
      <c r="I5085" s="88"/>
      <c r="J5085" s="84" t="s">
        <v>152</v>
      </c>
    </row>
    <row r="5086" spans="9:10" x14ac:dyDescent="0.4">
      <c r="I5086" s="88"/>
      <c r="J5086" s="84" t="s">
        <v>153</v>
      </c>
    </row>
    <row r="5087" spans="9:10" x14ac:dyDescent="0.4">
      <c r="I5087" s="88"/>
      <c r="J5087" s="84" t="s">
        <v>154</v>
      </c>
    </row>
    <row r="5088" spans="9:10" x14ac:dyDescent="0.4">
      <c r="I5088" s="88"/>
      <c r="J5088" s="84" t="s">
        <v>155</v>
      </c>
    </row>
    <row r="5089" spans="9:10" x14ac:dyDescent="0.4">
      <c r="I5089" s="88"/>
      <c r="J5089" s="84" t="s">
        <v>156</v>
      </c>
    </row>
    <row r="5090" spans="9:10" x14ac:dyDescent="0.4">
      <c r="I5090" s="88"/>
      <c r="J5090" s="84" t="s">
        <v>157</v>
      </c>
    </row>
    <row r="5091" spans="9:10" x14ac:dyDescent="0.4">
      <c r="I5091" s="88"/>
      <c r="J5091" s="84" t="s">
        <v>158</v>
      </c>
    </row>
    <row r="5092" spans="9:10" x14ac:dyDescent="0.4">
      <c r="I5092" s="88"/>
      <c r="J5092" s="84" t="s">
        <v>159</v>
      </c>
    </row>
    <row r="5093" spans="9:10" x14ac:dyDescent="0.4">
      <c r="I5093" s="88"/>
      <c r="J5093" s="84" t="s">
        <v>416</v>
      </c>
    </row>
    <row r="5094" spans="9:10" x14ac:dyDescent="0.4">
      <c r="I5094" s="88"/>
      <c r="J5094" s="84" t="s">
        <v>527</v>
      </c>
    </row>
    <row r="5095" spans="9:10" x14ac:dyDescent="0.4">
      <c r="I5095" s="88"/>
      <c r="J5095" s="84" t="s">
        <v>556</v>
      </c>
    </row>
    <row r="5096" spans="9:10" x14ac:dyDescent="0.4">
      <c r="I5096" s="88"/>
      <c r="J5096" s="84" t="s">
        <v>443</v>
      </c>
    </row>
    <row r="5097" spans="9:10" x14ac:dyDescent="0.4">
      <c r="I5097" s="88"/>
      <c r="J5097" s="84" t="s">
        <v>490</v>
      </c>
    </row>
    <row r="5098" spans="9:10" x14ac:dyDescent="0.4">
      <c r="I5098" s="88"/>
      <c r="J5098" s="84" t="s">
        <v>557</v>
      </c>
    </row>
    <row r="5099" spans="9:10" x14ac:dyDescent="0.4">
      <c r="I5099" s="88"/>
      <c r="J5099" s="84" t="s">
        <v>558</v>
      </c>
    </row>
    <row r="5100" spans="9:10" x14ac:dyDescent="0.4">
      <c r="I5100" s="88"/>
      <c r="J5100" s="84" t="s">
        <v>784</v>
      </c>
    </row>
    <row r="5101" spans="9:10" x14ac:dyDescent="0.4">
      <c r="I5101" s="88"/>
      <c r="J5101" s="84" t="s">
        <v>133</v>
      </c>
    </row>
    <row r="5102" spans="9:10" x14ac:dyDescent="0.4">
      <c r="I5102" s="88"/>
      <c r="J5102" s="84" t="s">
        <v>134</v>
      </c>
    </row>
    <row r="5103" spans="9:10" x14ac:dyDescent="0.4">
      <c r="I5103" s="88"/>
      <c r="J5103" s="84" t="s">
        <v>135</v>
      </c>
    </row>
    <row r="5104" spans="9:10" x14ac:dyDescent="0.4">
      <c r="I5104" s="88"/>
      <c r="J5104" s="84" t="s">
        <v>136</v>
      </c>
    </row>
    <row r="5105" spans="9:10" x14ac:dyDescent="0.4">
      <c r="I5105" s="88"/>
      <c r="J5105" s="84" t="s">
        <v>137</v>
      </c>
    </row>
    <row r="5106" spans="9:10" x14ac:dyDescent="0.4">
      <c r="I5106" s="88"/>
      <c r="J5106" s="84" t="s">
        <v>138</v>
      </c>
    </row>
    <row r="5107" spans="9:10" x14ac:dyDescent="0.4">
      <c r="I5107" s="88"/>
      <c r="J5107" s="84" t="s">
        <v>139</v>
      </c>
    </row>
    <row r="5108" spans="9:10" x14ac:dyDescent="0.4">
      <c r="I5108" s="88"/>
      <c r="J5108" s="84" t="s">
        <v>140</v>
      </c>
    </row>
    <row r="5109" spans="9:10" x14ac:dyDescent="0.4">
      <c r="I5109" s="88"/>
      <c r="J5109" s="84" t="s">
        <v>141</v>
      </c>
    </row>
    <row r="5110" spans="9:10" x14ac:dyDescent="0.4">
      <c r="I5110" s="88"/>
      <c r="J5110" s="84" t="s">
        <v>142</v>
      </c>
    </row>
    <row r="5111" spans="9:10" x14ac:dyDescent="0.4">
      <c r="I5111" s="88"/>
      <c r="J5111" s="84" t="s">
        <v>169</v>
      </c>
    </row>
    <row r="5112" spans="9:10" x14ac:dyDescent="0.4">
      <c r="I5112" s="88"/>
      <c r="J5112" s="84" t="s">
        <v>170</v>
      </c>
    </row>
    <row r="5113" spans="9:10" x14ac:dyDescent="0.4">
      <c r="I5113" s="88"/>
      <c r="J5113" s="84" t="s">
        <v>171</v>
      </c>
    </row>
    <row r="5114" spans="9:10" x14ac:dyDescent="0.4">
      <c r="I5114" s="88"/>
      <c r="J5114" s="84" t="s">
        <v>172</v>
      </c>
    </row>
    <row r="5115" spans="9:10" x14ac:dyDescent="0.4">
      <c r="I5115" s="88"/>
      <c r="J5115" s="84" t="s">
        <v>173</v>
      </c>
    </row>
    <row r="5116" spans="9:10" x14ac:dyDescent="0.4">
      <c r="I5116" s="88"/>
      <c r="J5116" s="84" t="s">
        <v>174</v>
      </c>
    </row>
    <row r="5117" spans="9:10" x14ac:dyDescent="0.4">
      <c r="I5117" s="88"/>
      <c r="J5117" s="84" t="s">
        <v>175</v>
      </c>
    </row>
    <row r="5118" spans="9:10" x14ac:dyDescent="0.4">
      <c r="I5118" s="88"/>
      <c r="J5118" s="84" t="s">
        <v>168</v>
      </c>
    </row>
    <row r="5119" spans="9:10" x14ac:dyDescent="0.4">
      <c r="I5119" s="88"/>
      <c r="J5119" s="84" t="s">
        <v>806</v>
      </c>
    </row>
    <row r="5120" spans="9:10" x14ac:dyDescent="0.4">
      <c r="I5120" s="88"/>
      <c r="J5120" s="84" t="s">
        <v>917</v>
      </c>
    </row>
    <row r="5121" spans="9:10" x14ac:dyDescent="0.4">
      <c r="I5121" s="88"/>
      <c r="J5121" s="84" t="s">
        <v>177</v>
      </c>
    </row>
    <row r="5122" spans="9:10" x14ac:dyDescent="0.4">
      <c r="I5122" s="88"/>
      <c r="J5122" s="84" t="s">
        <v>178</v>
      </c>
    </row>
    <row r="5123" spans="9:10" x14ac:dyDescent="0.4">
      <c r="I5123" s="88"/>
      <c r="J5123" s="84" t="s">
        <v>176</v>
      </c>
    </row>
    <row r="5124" spans="9:10" x14ac:dyDescent="0.4">
      <c r="I5124" s="88"/>
      <c r="J5124" s="84" t="s">
        <v>179</v>
      </c>
    </row>
    <row r="5125" spans="9:10" x14ac:dyDescent="0.4">
      <c r="I5125" s="88"/>
      <c r="J5125" s="84" t="s">
        <v>180</v>
      </c>
    </row>
    <row r="5126" spans="9:10" x14ac:dyDescent="0.4">
      <c r="I5126" s="88"/>
      <c r="J5126" s="84" t="s">
        <v>429</v>
      </c>
    </row>
    <row r="5127" spans="9:10" x14ac:dyDescent="0.4">
      <c r="I5127" s="88"/>
      <c r="J5127" s="84" t="s">
        <v>559</v>
      </c>
    </row>
    <row r="5128" spans="9:10" x14ac:dyDescent="0.4">
      <c r="I5128" s="88"/>
      <c r="J5128" s="84" t="s">
        <v>560</v>
      </c>
    </row>
    <row r="5129" spans="9:10" x14ac:dyDescent="0.4">
      <c r="I5129" s="88"/>
      <c r="J5129" s="84" t="s">
        <v>561</v>
      </c>
    </row>
    <row r="5130" spans="9:10" x14ac:dyDescent="0.4">
      <c r="I5130" s="88"/>
      <c r="J5130" s="84" t="s">
        <v>1120</v>
      </c>
    </row>
    <row r="5131" spans="9:10" x14ac:dyDescent="0.4">
      <c r="I5131" s="88"/>
      <c r="J5131" s="84" t="s">
        <v>145</v>
      </c>
    </row>
    <row r="5132" spans="9:10" x14ac:dyDescent="0.4">
      <c r="I5132" s="88"/>
      <c r="J5132" s="84" t="s">
        <v>143</v>
      </c>
    </row>
    <row r="5133" spans="9:10" x14ac:dyDescent="0.4">
      <c r="I5133" s="88"/>
      <c r="J5133" s="84" t="s">
        <v>144</v>
      </c>
    </row>
    <row r="5134" spans="9:10" x14ac:dyDescent="0.4">
      <c r="I5134" s="88"/>
      <c r="J5134" s="84" t="s">
        <v>146</v>
      </c>
    </row>
    <row r="5135" spans="9:10" x14ac:dyDescent="0.4">
      <c r="I5135" s="88"/>
      <c r="J5135" s="84" t="s">
        <v>147</v>
      </c>
    </row>
    <row r="5136" spans="9:10" x14ac:dyDescent="0.4">
      <c r="I5136" s="88"/>
      <c r="J5136" s="84" t="s">
        <v>496</v>
      </c>
    </row>
    <row r="5137" spans="9:10" x14ac:dyDescent="0.4">
      <c r="I5137" s="88"/>
      <c r="J5137" s="84" t="s">
        <v>498</v>
      </c>
    </row>
    <row r="5138" spans="9:10" x14ac:dyDescent="0.4">
      <c r="I5138" s="88"/>
      <c r="J5138" s="84" t="s">
        <v>788</v>
      </c>
    </row>
    <row r="5139" spans="9:10" x14ac:dyDescent="0.4">
      <c r="I5139" s="88"/>
      <c r="J5139" s="84" t="s">
        <v>808</v>
      </c>
    </row>
    <row r="5140" spans="9:10" x14ac:dyDescent="0.4">
      <c r="I5140" s="88"/>
      <c r="J5140" s="84" t="s">
        <v>1108</v>
      </c>
    </row>
    <row r="5141" spans="9:10" x14ac:dyDescent="0.4">
      <c r="I5141" s="88"/>
      <c r="J5141" s="84" t="s">
        <v>160</v>
      </c>
    </row>
    <row r="5142" spans="9:10" x14ac:dyDescent="0.4">
      <c r="I5142" s="88"/>
      <c r="J5142" s="84" t="s">
        <v>161</v>
      </c>
    </row>
    <row r="5143" spans="9:10" x14ac:dyDescent="0.4">
      <c r="I5143" s="88"/>
      <c r="J5143" s="84" t="s">
        <v>162</v>
      </c>
    </row>
    <row r="5144" spans="9:10" x14ac:dyDescent="0.4">
      <c r="I5144" s="88"/>
      <c r="J5144" s="84" t="s">
        <v>163</v>
      </c>
    </row>
    <row r="5145" spans="9:10" x14ac:dyDescent="0.4">
      <c r="I5145" s="88"/>
      <c r="J5145" s="84" t="s">
        <v>164</v>
      </c>
    </row>
    <row r="5146" spans="9:10" x14ac:dyDescent="0.4">
      <c r="I5146" s="88"/>
      <c r="J5146" s="84" t="s">
        <v>165</v>
      </c>
    </row>
    <row r="5147" spans="9:10" x14ac:dyDescent="0.4">
      <c r="I5147" s="88"/>
      <c r="J5147" s="84" t="s">
        <v>166</v>
      </c>
    </row>
    <row r="5148" spans="9:10" x14ac:dyDescent="0.4">
      <c r="I5148" s="88"/>
      <c r="J5148" s="84" t="s">
        <v>167</v>
      </c>
    </row>
    <row r="5149" spans="9:10" x14ac:dyDescent="0.4">
      <c r="I5149" s="88"/>
      <c r="J5149" s="84" t="s">
        <v>790</v>
      </c>
    </row>
    <row r="5150" spans="9:10" x14ac:dyDescent="0.4">
      <c r="I5150" s="88"/>
      <c r="J5150" s="84" t="s">
        <v>1110</v>
      </c>
    </row>
    <row r="5151" spans="9:10" x14ac:dyDescent="0.4">
      <c r="I5151" s="88"/>
      <c r="J5151" s="84" t="s">
        <v>787</v>
      </c>
    </row>
    <row r="5152" spans="9:10" x14ac:dyDescent="0.4">
      <c r="I5152" s="88"/>
      <c r="J5152" s="84" t="s">
        <v>129</v>
      </c>
    </row>
    <row r="5153" spans="9:10" x14ac:dyDescent="0.4">
      <c r="I5153" s="88"/>
      <c r="J5153" s="84" t="s">
        <v>130</v>
      </c>
    </row>
    <row r="5154" spans="9:10" x14ac:dyDescent="0.4">
      <c r="I5154" s="88"/>
      <c r="J5154" s="84" t="s">
        <v>131</v>
      </c>
    </row>
    <row r="5155" spans="9:10" x14ac:dyDescent="0.4">
      <c r="I5155" s="88"/>
      <c r="J5155" s="84" t="s">
        <v>132</v>
      </c>
    </row>
    <row r="5156" spans="9:10" x14ac:dyDescent="0.4">
      <c r="I5156" s="88"/>
      <c r="J5156" s="84" t="s">
        <v>440</v>
      </c>
    </row>
    <row r="5157" spans="9:10" x14ac:dyDescent="0.4">
      <c r="I5157" s="88"/>
      <c r="J5157" s="84" t="s">
        <v>789</v>
      </c>
    </row>
    <row r="5158" spans="9:10" x14ac:dyDescent="0.4">
      <c r="I5158" s="88"/>
      <c r="J5158" s="84" t="s">
        <v>786</v>
      </c>
    </row>
    <row r="5159" spans="9:10" x14ac:dyDescent="0.4">
      <c r="I5159" s="88"/>
      <c r="J5159" s="84" t="s">
        <v>928</v>
      </c>
    </row>
    <row r="5160" spans="9:10" x14ac:dyDescent="0.4">
      <c r="I5160" s="88"/>
      <c r="J5160" s="84" t="s">
        <v>1100</v>
      </c>
    </row>
    <row r="5161" spans="9:10" x14ac:dyDescent="0.4">
      <c r="I5161" s="88"/>
      <c r="J5161" s="84" t="s">
        <v>507</v>
      </c>
    </row>
    <row r="5162" spans="9:10" x14ac:dyDescent="0.4">
      <c r="I5162" s="88"/>
      <c r="J5162" s="84" t="s">
        <v>508</v>
      </c>
    </row>
    <row r="5163" spans="9:10" x14ac:dyDescent="0.4">
      <c r="I5163" s="88"/>
      <c r="J5163" s="84" t="s">
        <v>489</v>
      </c>
    </row>
    <row r="5164" spans="9:10" x14ac:dyDescent="0.4">
      <c r="I5164" s="88"/>
      <c r="J5164" s="84" t="s">
        <v>472</v>
      </c>
    </row>
    <row r="5165" spans="9:10" x14ac:dyDescent="0.4">
      <c r="I5165" s="88"/>
      <c r="J5165" s="84" t="s">
        <v>469</v>
      </c>
    </row>
    <row r="5166" spans="9:10" x14ac:dyDescent="0.4">
      <c r="I5166" s="88"/>
      <c r="J5166" s="84" t="s">
        <v>475</v>
      </c>
    </row>
    <row r="5167" spans="9:10" x14ac:dyDescent="0.4">
      <c r="I5167" s="88"/>
      <c r="J5167" s="84" t="s">
        <v>548</v>
      </c>
    </row>
    <row r="5168" spans="9:10" x14ac:dyDescent="0.4">
      <c r="I5168" s="88"/>
      <c r="J5168" s="84" t="s">
        <v>811</v>
      </c>
    </row>
    <row r="5169" spans="9:10" x14ac:dyDescent="0.4">
      <c r="I5169" s="88"/>
      <c r="J5169" s="84" t="s">
        <v>182</v>
      </c>
    </row>
    <row r="5170" spans="9:10" x14ac:dyDescent="0.4">
      <c r="I5170" s="88"/>
      <c r="J5170" s="84" t="s">
        <v>812</v>
      </c>
    </row>
    <row r="5171" spans="9:10" x14ac:dyDescent="0.4">
      <c r="I5171" s="88"/>
      <c r="J5171" s="84" t="s">
        <v>181</v>
      </c>
    </row>
    <row r="5172" spans="9:10" x14ac:dyDescent="0.4">
      <c r="I5172" s="88"/>
      <c r="J5172" s="84" t="s">
        <v>465</v>
      </c>
    </row>
    <row r="5173" spans="9:10" x14ac:dyDescent="0.4">
      <c r="I5173" s="88"/>
      <c r="J5173" s="84" t="s">
        <v>464</v>
      </c>
    </row>
    <row r="5174" spans="9:10" x14ac:dyDescent="0.4">
      <c r="I5174" s="88"/>
      <c r="J5174" s="84" t="s">
        <v>479</v>
      </c>
    </row>
    <row r="5175" spans="9:10" x14ac:dyDescent="0.4">
      <c r="I5175" s="88"/>
      <c r="J5175" s="84" t="s">
        <v>463</v>
      </c>
    </row>
    <row r="5176" spans="9:10" x14ac:dyDescent="0.4">
      <c r="I5176" s="88"/>
      <c r="J5176" s="84" t="s">
        <v>408</v>
      </c>
    </row>
    <row r="5177" spans="9:10" x14ac:dyDescent="0.4">
      <c r="I5177" s="88"/>
      <c r="J5177" s="84" t="s">
        <v>397</v>
      </c>
    </row>
    <row r="5178" spans="9:10" x14ac:dyDescent="0.4">
      <c r="I5178" s="88"/>
      <c r="J5178" s="84" t="s">
        <v>1111</v>
      </c>
    </row>
    <row r="5179" spans="9:10" x14ac:dyDescent="0.4">
      <c r="I5179" s="88"/>
      <c r="J5179" s="84" t="s">
        <v>1058</v>
      </c>
    </row>
    <row r="5180" spans="9:10" x14ac:dyDescent="0.4">
      <c r="I5180" s="88"/>
      <c r="J5180" s="84" t="s">
        <v>5624</v>
      </c>
    </row>
    <row r="5181" spans="9:10" x14ac:dyDescent="0.4">
      <c r="I5181" s="88"/>
      <c r="J5181" s="84" t="s">
        <v>483</v>
      </c>
    </row>
    <row r="5182" spans="9:10" x14ac:dyDescent="0.4">
      <c r="I5182" s="88"/>
      <c r="J5182" s="84" t="s">
        <v>450</v>
      </c>
    </row>
    <row r="5183" spans="9:10" x14ac:dyDescent="0.4">
      <c r="I5183" s="88"/>
      <c r="J5183" s="84" t="s">
        <v>422</v>
      </c>
    </row>
    <row r="5184" spans="9:10" x14ac:dyDescent="0.4">
      <c r="I5184" s="88"/>
      <c r="J5184" s="84" t="s">
        <v>399</v>
      </c>
    </row>
    <row r="5185" spans="9:10" x14ac:dyDescent="0.4">
      <c r="I5185" s="88"/>
      <c r="J5185" s="84" t="s">
        <v>796</v>
      </c>
    </row>
    <row r="5186" spans="9:10" x14ac:dyDescent="0.4">
      <c r="I5186" s="88"/>
      <c r="J5186" s="84" t="s">
        <v>813</v>
      </c>
    </row>
    <row r="5187" spans="9:10" x14ac:dyDescent="0.4">
      <c r="I5187" s="88"/>
      <c r="J5187" s="84" t="s">
        <v>810</v>
      </c>
    </row>
    <row r="5188" spans="9:10" x14ac:dyDescent="0.4">
      <c r="I5188" s="88"/>
      <c r="J5188" s="84" t="s">
        <v>809</v>
      </c>
    </row>
    <row r="5189" spans="9:10" x14ac:dyDescent="0.4">
      <c r="I5189" s="88"/>
      <c r="J5189" s="84" t="s">
        <v>795</v>
      </c>
    </row>
    <row r="5190" spans="9:10" x14ac:dyDescent="0.4">
      <c r="I5190" s="88"/>
      <c r="J5190" s="84" t="s">
        <v>1084</v>
      </c>
    </row>
    <row r="5191" spans="9:10" x14ac:dyDescent="0.4">
      <c r="I5191" s="88"/>
      <c r="J5191" s="84" t="s">
        <v>415</v>
      </c>
    </row>
    <row r="5192" spans="9:10" x14ac:dyDescent="0.4">
      <c r="I5192" s="88"/>
      <c r="J5192" s="84" t="s">
        <v>568</v>
      </c>
    </row>
    <row r="5193" spans="9:10" x14ac:dyDescent="0.4">
      <c r="I5193" s="88"/>
      <c r="J5193" s="84" t="s">
        <v>457</v>
      </c>
    </row>
    <row r="5194" spans="9:10" x14ac:dyDescent="0.4">
      <c r="I5194" s="88"/>
      <c r="J5194" s="84" t="s">
        <v>421</v>
      </c>
    </row>
    <row r="5195" spans="9:10" x14ac:dyDescent="0.4">
      <c r="I5195" s="88"/>
      <c r="J5195" s="84" t="s">
        <v>506</v>
      </c>
    </row>
    <row r="5196" spans="9:10" x14ac:dyDescent="0.4">
      <c r="I5196" s="88"/>
      <c r="J5196" s="84" t="s">
        <v>794</v>
      </c>
    </row>
    <row r="5197" spans="9:10" x14ac:dyDescent="0.4">
      <c r="I5197" s="88"/>
      <c r="J5197" s="84" t="s">
        <v>793</v>
      </c>
    </row>
    <row r="5198" spans="9:10" x14ac:dyDescent="0.4">
      <c r="I5198" s="88"/>
      <c r="J5198" s="84" t="s">
        <v>792</v>
      </c>
    </row>
    <row r="5199" spans="9:10" x14ac:dyDescent="0.4">
      <c r="I5199" s="88"/>
      <c r="J5199" s="84" t="s">
        <v>791</v>
      </c>
    </row>
    <row r="5200" spans="9:10" x14ac:dyDescent="0.4">
      <c r="I5200" s="88"/>
      <c r="J5200" s="84" t="s">
        <v>1085</v>
      </c>
    </row>
    <row r="5201" spans="9:10" x14ac:dyDescent="0.4">
      <c r="I5201" s="88"/>
      <c r="J5201" s="84" t="s">
        <v>540</v>
      </c>
    </row>
    <row r="5202" spans="9:10" x14ac:dyDescent="0.4">
      <c r="I5202" s="88"/>
      <c r="J5202" s="84" t="s">
        <v>494</v>
      </c>
    </row>
    <row r="5203" spans="9:10" x14ac:dyDescent="0.4">
      <c r="I5203" s="88"/>
      <c r="J5203" s="84" t="s">
        <v>434</v>
      </c>
    </row>
    <row r="5204" spans="9:10" x14ac:dyDescent="0.4">
      <c r="I5204" s="88"/>
      <c r="J5204" s="84" t="s">
        <v>393</v>
      </c>
    </row>
    <row r="5205" spans="9:10" x14ac:dyDescent="0.4">
      <c r="I5205" s="88"/>
      <c r="J5205" s="84" t="s">
        <v>402</v>
      </c>
    </row>
    <row r="5206" spans="9:10" x14ac:dyDescent="0.4">
      <c r="I5206" s="88"/>
      <c r="J5206" s="84" t="s">
        <v>896</v>
      </c>
    </row>
    <row r="5207" spans="9:10" x14ac:dyDescent="0.4">
      <c r="I5207" s="88"/>
      <c r="J5207" s="84" t="s">
        <v>797</v>
      </c>
    </row>
    <row r="5208" spans="9:10" x14ac:dyDescent="0.4">
      <c r="I5208" s="88"/>
      <c r="J5208" s="84" t="s">
        <v>845</v>
      </c>
    </row>
    <row r="5209" spans="9:10" x14ac:dyDescent="0.4">
      <c r="I5209" s="88"/>
      <c r="J5209" s="84" t="s">
        <v>980</v>
      </c>
    </row>
    <row r="5210" spans="9:10" x14ac:dyDescent="0.4">
      <c r="I5210" s="88"/>
      <c r="J5210" s="84" t="s">
        <v>569</v>
      </c>
    </row>
    <row r="5211" spans="9:10" x14ac:dyDescent="0.4">
      <c r="I5211" s="88"/>
      <c r="J5211" s="84" t="s">
        <v>473</v>
      </c>
    </row>
    <row r="5212" spans="9:10" x14ac:dyDescent="0.4">
      <c r="I5212" s="88"/>
      <c r="J5212" s="84" t="s">
        <v>398</v>
      </c>
    </row>
    <row r="5213" spans="9:10" x14ac:dyDescent="0.4">
      <c r="I5213" s="88"/>
      <c r="J5213" s="84" t="s">
        <v>406</v>
      </c>
    </row>
    <row r="5214" spans="9:10" x14ac:dyDescent="0.4">
      <c r="I5214" s="88"/>
      <c r="J5214" s="84" t="s">
        <v>395</v>
      </c>
    </row>
    <row r="5215" spans="9:10" x14ac:dyDescent="0.4">
      <c r="I5215" s="88"/>
      <c r="J5215" s="84" t="s">
        <v>564</v>
      </c>
    </row>
    <row r="5216" spans="9:10" x14ac:dyDescent="0.4">
      <c r="I5216" s="88"/>
      <c r="J5216" s="84" t="s">
        <v>565</v>
      </c>
    </row>
    <row r="5217" spans="9:10" x14ac:dyDescent="0.4">
      <c r="I5217" s="88"/>
      <c r="J5217" s="84" t="s">
        <v>566</v>
      </c>
    </row>
    <row r="5218" spans="9:10" x14ac:dyDescent="0.4">
      <c r="I5218" s="88"/>
      <c r="J5218" s="84" t="s">
        <v>567</v>
      </c>
    </row>
    <row r="5219" spans="9:10" x14ac:dyDescent="0.4">
      <c r="I5219" s="88"/>
      <c r="J5219" s="84" t="s">
        <v>570</v>
      </c>
    </row>
    <row r="5220" spans="9:10" x14ac:dyDescent="0.4">
      <c r="I5220" s="88"/>
      <c r="J5220" s="84" t="s">
        <v>520</v>
      </c>
    </row>
    <row r="5221" spans="9:10" x14ac:dyDescent="0.4">
      <c r="I5221" s="88"/>
      <c r="J5221" s="84" t="s">
        <v>521</v>
      </c>
    </row>
    <row r="5222" spans="9:10" x14ac:dyDescent="0.4">
      <c r="I5222" s="88"/>
      <c r="J5222" s="84" t="s">
        <v>512</v>
      </c>
    </row>
    <row r="5223" spans="9:10" x14ac:dyDescent="0.4">
      <c r="I5223" s="88"/>
      <c r="J5223" s="84" t="s">
        <v>562</v>
      </c>
    </row>
    <row r="5224" spans="9:10" x14ac:dyDescent="0.4">
      <c r="I5224" s="88"/>
      <c r="J5224" s="84" t="s">
        <v>563</v>
      </c>
    </row>
    <row r="5225" spans="9:10" x14ac:dyDescent="0.4">
      <c r="I5225" s="88"/>
      <c r="J5225" s="84" t="s">
        <v>803</v>
      </c>
    </row>
    <row r="5226" spans="9:10" x14ac:dyDescent="0.4">
      <c r="I5226" s="88"/>
      <c r="J5226" s="84" t="s">
        <v>802</v>
      </c>
    </row>
    <row r="5227" spans="9:10" x14ac:dyDescent="0.4">
      <c r="I5227" s="88"/>
      <c r="J5227" s="84" t="s">
        <v>800</v>
      </c>
    </row>
    <row r="5228" spans="9:10" x14ac:dyDescent="0.4">
      <c r="I5228" s="88"/>
      <c r="J5228" s="84" t="s">
        <v>805</v>
      </c>
    </row>
    <row r="5229" spans="9:10" x14ac:dyDescent="0.4">
      <c r="I5229" s="88"/>
      <c r="J5229" s="84" t="s">
        <v>1056</v>
      </c>
    </row>
    <row r="5230" spans="9:10" x14ac:dyDescent="0.4">
      <c r="I5230" s="88"/>
      <c r="J5230" s="84" t="s">
        <v>428</v>
      </c>
    </row>
    <row r="5231" spans="9:10" x14ac:dyDescent="0.4">
      <c r="I5231" s="88"/>
      <c r="J5231" s="84" t="s">
        <v>411</v>
      </c>
    </row>
    <row r="5232" spans="9:10" x14ac:dyDescent="0.4">
      <c r="I5232" s="88"/>
      <c r="J5232" s="84" t="s">
        <v>524</v>
      </c>
    </row>
    <row r="5233" spans="9:10" x14ac:dyDescent="0.4">
      <c r="I5233" s="88"/>
      <c r="J5233" s="84" t="s">
        <v>484</v>
      </c>
    </row>
    <row r="5234" spans="9:10" x14ac:dyDescent="0.4">
      <c r="I5234" s="88"/>
      <c r="J5234" s="84" t="s">
        <v>799</v>
      </c>
    </row>
    <row r="5235" spans="9:10" x14ac:dyDescent="0.4">
      <c r="I5235" s="88"/>
      <c r="J5235" s="84" t="s">
        <v>804</v>
      </c>
    </row>
    <row r="5236" spans="9:10" x14ac:dyDescent="0.4">
      <c r="I5236" s="88"/>
      <c r="J5236" s="84" t="s">
        <v>801</v>
      </c>
    </row>
    <row r="5237" spans="9:10" x14ac:dyDescent="0.4">
      <c r="I5237" s="88"/>
      <c r="J5237" s="84" t="s">
        <v>859</v>
      </c>
    </row>
    <row r="5238" spans="9:10" x14ac:dyDescent="0.4">
      <c r="I5238" s="88"/>
      <c r="J5238" s="84" t="s">
        <v>867</v>
      </c>
    </row>
    <row r="5239" spans="9:10" x14ac:dyDescent="0.4">
      <c r="I5239" s="88"/>
      <c r="J5239" s="84" t="s">
        <v>1068</v>
      </c>
    </row>
    <row r="5240" spans="9:10" x14ac:dyDescent="0.4">
      <c r="I5240" s="88"/>
      <c r="J5240" s="84" t="s">
        <v>403</v>
      </c>
    </row>
    <row r="5241" spans="9:10" x14ac:dyDescent="0.4">
      <c r="I5241" s="88"/>
      <c r="J5241" s="84" t="s">
        <v>541</v>
      </c>
    </row>
    <row r="5242" spans="9:10" x14ac:dyDescent="0.4">
      <c r="I5242" s="88"/>
      <c r="J5242" s="84" t="s">
        <v>431</v>
      </c>
    </row>
    <row r="5243" spans="9:10" x14ac:dyDescent="0.4">
      <c r="I5243" s="88"/>
      <c r="J5243" s="84" t="s">
        <v>394</v>
      </c>
    </row>
    <row r="5244" spans="9:10" x14ac:dyDescent="0.4">
      <c r="I5244" s="88"/>
      <c r="J5244" s="84" t="s">
        <v>824</v>
      </c>
    </row>
    <row r="5245" spans="9:10" x14ac:dyDescent="0.4">
      <c r="I5245" s="88"/>
      <c r="J5245" s="84" t="s">
        <v>571</v>
      </c>
    </row>
    <row r="5246" spans="9:10" x14ac:dyDescent="0.4">
      <c r="I5246" s="88"/>
      <c r="J5246" s="84" t="s">
        <v>825</v>
      </c>
    </row>
    <row r="5247" spans="9:10" x14ac:dyDescent="0.4">
      <c r="I5247" s="88"/>
      <c r="J5247" s="84" t="s">
        <v>838</v>
      </c>
    </row>
    <row r="5248" spans="9:10" x14ac:dyDescent="0.4">
      <c r="I5248" s="88"/>
      <c r="J5248" s="84" t="s">
        <v>1000</v>
      </c>
    </row>
    <row r="5249" spans="9:10" x14ac:dyDescent="0.4">
      <c r="I5249" s="88"/>
      <c r="J5249" s="84" t="s">
        <v>1057</v>
      </c>
    </row>
    <row r="5250" spans="9:10" x14ac:dyDescent="0.4">
      <c r="I5250" s="88"/>
      <c r="J5250" s="84" t="s">
        <v>485</v>
      </c>
    </row>
    <row r="5251" spans="9:10" x14ac:dyDescent="0.4">
      <c r="I5251" s="88"/>
      <c r="J5251" s="84" t="s">
        <v>529</v>
      </c>
    </row>
    <row r="5252" spans="9:10" x14ac:dyDescent="0.4">
      <c r="I5252" s="88"/>
      <c r="J5252" s="84" t="s">
        <v>481</v>
      </c>
    </row>
    <row r="5253" spans="9:10" x14ac:dyDescent="0.4">
      <c r="I5253" s="88"/>
      <c r="J5253" s="84" t="s">
        <v>482</v>
      </c>
    </row>
    <row r="5254" spans="9:10" x14ac:dyDescent="0.4">
      <c r="I5254" s="88"/>
      <c r="J5254" s="84" t="s">
        <v>404</v>
      </c>
    </row>
    <row r="5255" spans="9:10" x14ac:dyDescent="0.4">
      <c r="I5255" s="88"/>
      <c r="J5255" s="84" t="s">
        <v>842</v>
      </c>
    </row>
    <row r="5256" spans="9:10" x14ac:dyDescent="0.4">
      <c r="I5256" s="88"/>
      <c r="J5256" s="84" t="s">
        <v>843</v>
      </c>
    </row>
    <row r="5257" spans="9:10" x14ac:dyDescent="0.4">
      <c r="I5257" s="88"/>
      <c r="J5257" s="84" t="s">
        <v>889</v>
      </c>
    </row>
    <row r="5258" spans="9:10" x14ac:dyDescent="0.4">
      <c r="I5258" s="88"/>
      <c r="J5258" s="84" t="s">
        <v>1004</v>
      </c>
    </row>
    <row r="5259" spans="9:10" x14ac:dyDescent="0.4">
      <c r="I5259" s="88"/>
      <c r="J5259" s="84" t="s">
        <v>1063</v>
      </c>
    </row>
    <row r="5260" spans="9:10" x14ac:dyDescent="0.4">
      <c r="I5260" s="88"/>
      <c r="J5260" s="84" t="s">
        <v>544</v>
      </c>
    </row>
    <row r="5261" spans="9:10" x14ac:dyDescent="0.4">
      <c r="I5261" s="88"/>
      <c r="J5261" s="84" t="s">
        <v>478</v>
      </c>
    </row>
    <row r="5262" spans="9:10" x14ac:dyDescent="0.4">
      <c r="I5262" s="88"/>
      <c r="J5262" s="84" t="s">
        <v>454</v>
      </c>
    </row>
    <row r="5263" spans="9:10" x14ac:dyDescent="0.4">
      <c r="I5263" s="88"/>
      <c r="J5263" s="84" t="s">
        <v>522</v>
      </c>
    </row>
    <row r="5264" spans="9:10" x14ac:dyDescent="0.4">
      <c r="I5264" s="88"/>
      <c r="J5264" s="84" t="s">
        <v>533</v>
      </c>
    </row>
    <row r="5265" spans="9:10" x14ac:dyDescent="0.4">
      <c r="I5265" s="88"/>
      <c r="J5265" s="84" t="s">
        <v>837</v>
      </c>
    </row>
    <row r="5266" spans="9:10" x14ac:dyDescent="0.4">
      <c r="I5266" s="88"/>
      <c r="J5266" s="84" t="s">
        <v>470</v>
      </c>
    </row>
    <row r="5267" spans="9:10" x14ac:dyDescent="0.4">
      <c r="I5267" s="88"/>
      <c r="J5267" s="84" t="s">
        <v>545</v>
      </c>
    </row>
    <row r="5268" spans="9:10" x14ac:dyDescent="0.4">
      <c r="I5268" s="88"/>
      <c r="J5268" s="84" t="s">
        <v>962</v>
      </c>
    </row>
    <row r="5269" spans="9:10" x14ac:dyDescent="0.4">
      <c r="I5269" s="88"/>
      <c r="J5269" s="84" t="s">
        <v>1082</v>
      </c>
    </row>
    <row r="5270" spans="9:10" x14ac:dyDescent="0.4">
      <c r="I5270" s="88"/>
      <c r="J5270" s="84" t="s">
        <v>409</v>
      </c>
    </row>
    <row r="5271" spans="9:10" x14ac:dyDescent="0.4">
      <c r="I5271" s="88"/>
      <c r="J5271" s="84" t="s">
        <v>413</v>
      </c>
    </row>
    <row r="5272" spans="9:10" x14ac:dyDescent="0.4">
      <c r="I5272" s="88"/>
      <c r="J5272" s="84" t="s">
        <v>466</v>
      </c>
    </row>
    <row r="5273" spans="9:10" x14ac:dyDescent="0.4">
      <c r="I5273" s="88"/>
      <c r="J5273" s="84" t="s">
        <v>426</v>
      </c>
    </row>
    <row r="5274" spans="9:10" x14ac:dyDescent="0.4">
      <c r="I5274" s="88"/>
      <c r="J5274" s="84" t="s">
        <v>526</v>
      </c>
    </row>
    <row r="5275" spans="9:10" x14ac:dyDescent="0.4">
      <c r="I5275" s="88"/>
      <c r="J5275" s="84" t="s">
        <v>476</v>
      </c>
    </row>
    <row r="5276" spans="9:10" x14ac:dyDescent="0.4">
      <c r="I5276" s="88"/>
      <c r="J5276" s="84" t="s">
        <v>407</v>
      </c>
    </row>
    <row r="5277" spans="9:10" x14ac:dyDescent="0.4">
      <c r="I5277" s="88"/>
      <c r="J5277" s="84" t="s">
        <v>537</v>
      </c>
    </row>
    <row r="5278" spans="9:10" x14ac:dyDescent="0.4">
      <c r="I5278" s="88"/>
      <c r="J5278" s="84" t="s">
        <v>4007</v>
      </c>
    </row>
    <row r="5279" spans="9:10" x14ac:dyDescent="0.4">
      <c r="I5279" s="88"/>
      <c r="J5279" s="84" t="s">
        <v>396</v>
      </c>
    </row>
    <row r="5280" spans="9:10" x14ac:dyDescent="0.4">
      <c r="I5280" s="88"/>
      <c r="J5280" s="84" t="s">
        <v>534</v>
      </c>
    </row>
    <row r="5281" spans="9:10" x14ac:dyDescent="0.4">
      <c r="I5281" s="88"/>
      <c r="J5281" s="84" t="s">
        <v>604</v>
      </c>
    </row>
    <row r="5282" spans="9:10" x14ac:dyDescent="0.4">
      <c r="I5282" s="88"/>
      <c r="J5282" s="84" t="s">
        <v>412</v>
      </c>
    </row>
    <row r="5283" spans="9:10" x14ac:dyDescent="0.4">
      <c r="I5283" s="88"/>
      <c r="J5283" s="84" t="s">
        <v>539</v>
      </c>
    </row>
    <row r="5284" spans="9:10" x14ac:dyDescent="0.4">
      <c r="I5284" s="88"/>
      <c r="J5284" s="84" t="s">
        <v>451</v>
      </c>
    </row>
    <row r="5285" spans="9:10" x14ac:dyDescent="0.4">
      <c r="I5285" s="88"/>
      <c r="J5285" s="84" t="s">
        <v>418</v>
      </c>
    </row>
    <row r="5286" spans="9:10" x14ac:dyDescent="0.4">
      <c r="I5286" s="88"/>
      <c r="J5286" s="84" t="s">
        <v>914</v>
      </c>
    </row>
    <row r="5287" spans="9:10" x14ac:dyDescent="0.4">
      <c r="I5287" s="88"/>
      <c r="J5287" s="84" t="s">
        <v>893</v>
      </c>
    </row>
    <row r="5288" spans="9:10" x14ac:dyDescent="0.4">
      <c r="I5288" s="88"/>
      <c r="J5288" s="84" t="s">
        <v>892</v>
      </c>
    </row>
    <row r="5289" spans="9:10" x14ac:dyDescent="0.4">
      <c r="I5289" s="88"/>
      <c r="J5289" s="84" t="s">
        <v>444</v>
      </c>
    </row>
    <row r="5290" spans="9:10" x14ac:dyDescent="0.4">
      <c r="I5290" s="88"/>
      <c r="J5290" s="84" t="s">
        <v>488</v>
      </c>
    </row>
    <row r="5291" spans="9:10" x14ac:dyDescent="0.4">
      <c r="I5291" s="88"/>
      <c r="J5291" s="84" t="s">
        <v>427</v>
      </c>
    </row>
    <row r="5292" spans="9:10" x14ac:dyDescent="0.4">
      <c r="I5292" s="88"/>
      <c r="J5292" s="84" t="s">
        <v>467</v>
      </c>
    </row>
    <row r="5293" spans="9:10" x14ac:dyDescent="0.4">
      <c r="I5293" s="88"/>
      <c r="J5293" s="84" t="s">
        <v>468</v>
      </c>
    </row>
    <row r="5294" spans="9:10" x14ac:dyDescent="0.4">
      <c r="I5294" s="88"/>
      <c r="J5294" s="84" t="s">
        <v>439</v>
      </c>
    </row>
    <row r="5295" spans="9:10" x14ac:dyDescent="0.4">
      <c r="I5295" s="88"/>
      <c r="J5295" s="84" t="s">
        <v>453</v>
      </c>
    </row>
    <row r="5296" spans="9:10" x14ac:dyDescent="0.4">
      <c r="I5296" s="88"/>
      <c r="J5296" s="84" t="s">
        <v>620</v>
      </c>
    </row>
    <row r="5297" spans="9:10" x14ac:dyDescent="0.4">
      <c r="I5297" s="88"/>
      <c r="J5297" s="84" t="s">
        <v>621</v>
      </c>
    </row>
    <row r="5298" spans="9:10" x14ac:dyDescent="0.4">
      <c r="I5298" s="88"/>
      <c r="J5298" s="84" t="s">
        <v>622</v>
      </c>
    </row>
    <row r="5299" spans="9:10" x14ac:dyDescent="0.4">
      <c r="I5299" s="88"/>
      <c r="J5299" s="84" t="s">
        <v>419</v>
      </c>
    </row>
    <row r="5300" spans="9:10" x14ac:dyDescent="0.4">
      <c r="I5300" s="88"/>
      <c r="J5300" s="84" t="s">
        <v>446</v>
      </c>
    </row>
    <row r="5301" spans="9:10" x14ac:dyDescent="0.4">
      <c r="I5301" s="88"/>
      <c r="J5301" s="84" t="s">
        <v>513</v>
      </c>
    </row>
    <row r="5302" spans="9:10" x14ac:dyDescent="0.4">
      <c r="I5302" s="88"/>
      <c r="J5302" s="84" t="s">
        <v>515</v>
      </c>
    </row>
    <row r="5303" spans="9:10" x14ac:dyDescent="0.4">
      <c r="I5303" s="88"/>
      <c r="J5303" s="84" t="s">
        <v>491</v>
      </c>
    </row>
    <row r="5304" spans="9:10" x14ac:dyDescent="0.4">
      <c r="I5304" s="88"/>
      <c r="J5304" s="84" t="s">
        <v>424</v>
      </c>
    </row>
    <row r="5305" spans="9:10" x14ac:dyDescent="0.4">
      <c r="I5305" s="88"/>
      <c r="J5305" s="84" t="s">
        <v>425</v>
      </c>
    </row>
    <row r="5306" spans="9:10" x14ac:dyDescent="0.4">
      <c r="I5306" s="88"/>
      <c r="J5306" s="84" t="s">
        <v>888</v>
      </c>
    </row>
    <row r="5307" spans="9:10" x14ac:dyDescent="0.4">
      <c r="I5307" s="88"/>
      <c r="J5307" s="84" t="s">
        <v>877</v>
      </c>
    </row>
    <row r="5308" spans="9:10" x14ac:dyDescent="0.4">
      <c r="I5308" s="88"/>
      <c r="J5308" s="84" t="s">
        <v>878</v>
      </c>
    </row>
    <row r="5309" spans="9:10" x14ac:dyDescent="0.4">
      <c r="I5309" s="88"/>
      <c r="J5309" s="84" t="s">
        <v>531</v>
      </c>
    </row>
    <row r="5310" spans="9:10" x14ac:dyDescent="0.4">
      <c r="I5310" s="88"/>
      <c r="J5310" s="84" t="s">
        <v>591</v>
      </c>
    </row>
    <row r="5311" spans="9:10" x14ac:dyDescent="0.4">
      <c r="I5311" s="88"/>
      <c r="J5311" s="84" t="s">
        <v>543</v>
      </c>
    </row>
    <row r="5312" spans="9:10" x14ac:dyDescent="0.4">
      <c r="I5312" s="88"/>
      <c r="J5312" s="84" t="s">
        <v>592</v>
      </c>
    </row>
    <row r="5313" spans="9:10" x14ac:dyDescent="0.4">
      <c r="I5313" s="88"/>
      <c r="J5313" s="84" t="s">
        <v>593</v>
      </c>
    </row>
    <row r="5314" spans="9:10" x14ac:dyDescent="0.4">
      <c r="I5314" s="88"/>
      <c r="J5314" s="84" t="s">
        <v>594</v>
      </c>
    </row>
    <row r="5315" spans="9:10" x14ac:dyDescent="0.4">
      <c r="I5315" s="88"/>
      <c r="J5315" s="84" t="s">
        <v>595</v>
      </c>
    </row>
    <row r="5316" spans="9:10" x14ac:dyDescent="0.4">
      <c r="I5316" s="88"/>
      <c r="J5316" s="84" t="s">
        <v>596</v>
      </c>
    </row>
    <row r="5317" spans="9:10" x14ac:dyDescent="0.4">
      <c r="I5317" s="88"/>
      <c r="J5317" s="84" t="s">
        <v>597</v>
      </c>
    </row>
    <row r="5318" spans="9:10" x14ac:dyDescent="0.4">
      <c r="I5318" s="88"/>
      <c r="J5318" s="84" t="s">
        <v>598</v>
      </c>
    </row>
    <row r="5319" spans="9:10" x14ac:dyDescent="0.4">
      <c r="I5319" s="88"/>
      <c r="J5319" s="84" t="s">
        <v>445</v>
      </c>
    </row>
    <row r="5320" spans="9:10" x14ac:dyDescent="0.4">
      <c r="I5320" s="88"/>
      <c r="J5320" s="84" t="s">
        <v>405</v>
      </c>
    </row>
    <row r="5321" spans="9:10" x14ac:dyDescent="0.4">
      <c r="I5321" s="88"/>
      <c r="J5321" s="84" t="s">
        <v>435</v>
      </c>
    </row>
    <row r="5322" spans="9:10" x14ac:dyDescent="0.4">
      <c r="I5322" s="88"/>
      <c r="J5322" s="84" t="s">
        <v>442</v>
      </c>
    </row>
    <row r="5323" spans="9:10" x14ac:dyDescent="0.4">
      <c r="I5323" s="88"/>
      <c r="J5323" s="84" t="s">
        <v>432</v>
      </c>
    </row>
    <row r="5324" spans="9:10" x14ac:dyDescent="0.4">
      <c r="I5324" s="88"/>
      <c r="J5324" s="84" t="s">
        <v>389</v>
      </c>
    </row>
    <row r="5325" spans="9:10" x14ac:dyDescent="0.4">
      <c r="I5325" s="88"/>
      <c r="J5325" s="84" t="s">
        <v>910</v>
      </c>
    </row>
    <row r="5326" spans="9:10" x14ac:dyDescent="0.4">
      <c r="I5326" s="88"/>
      <c r="J5326" s="84" t="s">
        <v>846</v>
      </c>
    </row>
    <row r="5327" spans="9:10" x14ac:dyDescent="0.4">
      <c r="I5327" s="88"/>
      <c r="J5327" s="84" t="s">
        <v>894</v>
      </c>
    </row>
    <row r="5328" spans="9:10" x14ac:dyDescent="0.4">
      <c r="I5328" s="88"/>
      <c r="J5328" s="84" t="s">
        <v>430</v>
      </c>
    </row>
    <row r="5329" spans="9:10" x14ac:dyDescent="0.4">
      <c r="I5329" s="88"/>
      <c r="J5329" s="84" t="s">
        <v>392</v>
      </c>
    </row>
    <row r="5330" spans="9:10" x14ac:dyDescent="0.4">
      <c r="I5330" s="88"/>
      <c r="J5330" s="84" t="s">
        <v>525</v>
      </c>
    </row>
    <row r="5331" spans="9:10" x14ac:dyDescent="0.4">
      <c r="I5331" s="88"/>
      <c r="J5331" s="84" t="s">
        <v>455</v>
      </c>
    </row>
    <row r="5332" spans="9:10" x14ac:dyDescent="0.4">
      <c r="I5332" s="88"/>
      <c r="J5332" s="84" t="s">
        <v>547</v>
      </c>
    </row>
    <row r="5333" spans="9:10" x14ac:dyDescent="0.4">
      <c r="I5333" s="88"/>
      <c r="J5333" s="84" t="s">
        <v>887</v>
      </c>
    </row>
    <row r="5334" spans="9:10" x14ac:dyDescent="0.4">
      <c r="I5334" s="88"/>
      <c r="J5334" s="84" t="s">
        <v>840</v>
      </c>
    </row>
    <row r="5335" spans="9:10" x14ac:dyDescent="0.4">
      <c r="I5335" s="88"/>
      <c r="J5335" s="84" t="s">
        <v>841</v>
      </c>
    </row>
    <row r="5336" spans="9:10" x14ac:dyDescent="0.4">
      <c r="I5336" s="88"/>
      <c r="J5336" s="84" t="s">
        <v>839</v>
      </c>
    </row>
    <row r="5337" spans="9:10" x14ac:dyDescent="0.4">
      <c r="I5337" s="88"/>
      <c r="J5337" s="84" t="s">
        <v>452</v>
      </c>
    </row>
    <row r="5338" spans="9:10" x14ac:dyDescent="0.4">
      <c r="I5338" s="88"/>
      <c r="J5338" s="84" t="s">
        <v>456</v>
      </c>
    </row>
    <row r="5339" spans="9:10" x14ac:dyDescent="0.4">
      <c r="I5339" s="88"/>
      <c r="J5339" s="84" t="s">
        <v>477</v>
      </c>
    </row>
    <row r="5340" spans="9:10" x14ac:dyDescent="0.4">
      <c r="I5340" s="88"/>
      <c r="J5340" s="84" t="s">
        <v>391</v>
      </c>
    </row>
    <row r="5341" spans="9:10" x14ac:dyDescent="0.4">
      <c r="I5341" s="88"/>
      <c r="J5341" s="84" t="s">
        <v>460</v>
      </c>
    </row>
    <row r="5342" spans="9:10" x14ac:dyDescent="0.4">
      <c r="I5342" s="88"/>
      <c r="J5342" s="84" t="s">
        <v>461</v>
      </c>
    </row>
    <row r="5343" spans="9:10" x14ac:dyDescent="0.4">
      <c r="I5343" s="88"/>
      <c r="J5343" s="84" t="s">
        <v>849</v>
      </c>
    </row>
    <row r="5344" spans="9:10" x14ac:dyDescent="0.4">
      <c r="I5344" s="88"/>
      <c r="J5344" s="84" t="s">
        <v>850</v>
      </c>
    </row>
    <row r="5345" spans="9:10" x14ac:dyDescent="0.4">
      <c r="I5345" s="88"/>
      <c r="J5345" s="84" t="s">
        <v>919</v>
      </c>
    </row>
    <row r="5346" spans="9:10" x14ac:dyDescent="0.4">
      <c r="I5346" s="88"/>
      <c r="J5346" s="84" t="s">
        <v>581</v>
      </c>
    </row>
    <row r="5347" spans="9:10" x14ac:dyDescent="0.4">
      <c r="I5347" s="88"/>
      <c r="J5347" s="84" t="s">
        <v>530</v>
      </c>
    </row>
    <row r="5348" spans="9:10" x14ac:dyDescent="0.4">
      <c r="I5348" s="88"/>
      <c r="J5348" s="84" t="s">
        <v>492</v>
      </c>
    </row>
    <row r="5349" spans="9:10" x14ac:dyDescent="0.4">
      <c r="I5349" s="88"/>
      <c r="J5349" s="84" t="s">
        <v>528</v>
      </c>
    </row>
    <row r="5350" spans="9:10" x14ac:dyDescent="0.4">
      <c r="I5350" s="88"/>
      <c r="J5350" s="84" t="s">
        <v>462</v>
      </c>
    </row>
    <row r="5351" spans="9:10" x14ac:dyDescent="0.4">
      <c r="I5351" s="88"/>
      <c r="J5351" s="84" t="s">
        <v>503</v>
      </c>
    </row>
    <row r="5352" spans="9:10" x14ac:dyDescent="0.4">
      <c r="I5352" s="88"/>
      <c r="J5352" s="84" t="s">
        <v>423</v>
      </c>
    </row>
    <row r="5353" spans="9:10" x14ac:dyDescent="0.4">
      <c r="I5353" s="88"/>
      <c r="J5353" s="84" t="s">
        <v>502</v>
      </c>
    </row>
    <row r="5354" spans="9:10" x14ac:dyDescent="0.4">
      <c r="I5354" s="88"/>
      <c r="J5354" s="84" t="s">
        <v>390</v>
      </c>
    </row>
    <row r="5355" spans="9:10" x14ac:dyDescent="0.4">
      <c r="I5355" s="88"/>
      <c r="J5355" s="84" t="s">
        <v>1106</v>
      </c>
    </row>
    <row r="5356" spans="9:10" x14ac:dyDescent="0.4">
      <c r="I5356" s="88"/>
      <c r="J5356" s="84" t="s">
        <v>873</v>
      </c>
    </row>
    <row r="5357" spans="9:10" x14ac:dyDescent="0.4">
      <c r="I5357" s="88"/>
      <c r="J5357" s="84" t="s">
        <v>875</v>
      </c>
    </row>
    <row r="5358" spans="9:10" x14ac:dyDescent="0.4">
      <c r="I5358" s="88"/>
      <c r="J5358" s="84" t="s">
        <v>874</v>
      </c>
    </row>
    <row r="5359" spans="9:10" x14ac:dyDescent="0.4">
      <c r="I5359" s="88"/>
      <c r="J5359" s="84" t="s">
        <v>876</v>
      </c>
    </row>
    <row r="5360" spans="9:10" x14ac:dyDescent="0.4">
      <c r="I5360" s="88"/>
      <c r="J5360" s="84" t="s">
        <v>1001</v>
      </c>
    </row>
    <row r="5361" spans="9:10" x14ac:dyDescent="0.4">
      <c r="I5361" s="88"/>
      <c r="J5361" s="84" t="s">
        <v>899</v>
      </c>
    </row>
    <row r="5362" spans="9:10" x14ac:dyDescent="0.4">
      <c r="I5362" s="88"/>
      <c r="J5362" s="84" t="s">
        <v>897</v>
      </c>
    </row>
    <row r="5363" spans="9:10" x14ac:dyDescent="0.4">
      <c r="I5363" s="88"/>
      <c r="J5363" s="84" t="s">
        <v>898</v>
      </c>
    </row>
    <row r="5364" spans="9:10" x14ac:dyDescent="0.4">
      <c r="I5364" s="88"/>
      <c r="J5364" s="84" t="s">
        <v>900</v>
      </c>
    </row>
    <row r="5365" spans="9:10" x14ac:dyDescent="0.4">
      <c r="I5365" s="88"/>
      <c r="J5365" s="84" t="s">
        <v>1107</v>
      </c>
    </row>
    <row r="5366" spans="9:10" x14ac:dyDescent="0.4">
      <c r="I5366" s="88"/>
      <c r="J5366" s="84" t="s">
        <v>1098</v>
      </c>
    </row>
    <row r="5367" spans="9:10" x14ac:dyDescent="0.4">
      <c r="I5367" s="88"/>
      <c r="J5367" s="84" t="s">
        <v>1090</v>
      </c>
    </row>
    <row r="5368" spans="9:10" x14ac:dyDescent="0.4">
      <c r="I5368" s="88"/>
      <c r="J5368" s="84" t="s">
        <v>1093</v>
      </c>
    </row>
    <row r="5369" spans="9:10" x14ac:dyDescent="0.4">
      <c r="I5369" s="88"/>
      <c r="J5369" s="84" t="s">
        <v>1095</v>
      </c>
    </row>
    <row r="5370" spans="9:10" x14ac:dyDescent="0.4">
      <c r="I5370" s="88"/>
      <c r="J5370" s="84" t="s">
        <v>1097</v>
      </c>
    </row>
    <row r="5371" spans="9:10" x14ac:dyDescent="0.4">
      <c r="I5371" s="88"/>
      <c r="J5371" s="84" t="s">
        <v>1105</v>
      </c>
    </row>
    <row r="5372" spans="9:10" x14ac:dyDescent="0.4">
      <c r="I5372" s="88"/>
      <c r="J5372" s="84" t="s">
        <v>1089</v>
      </c>
    </row>
    <row r="5373" spans="9:10" x14ac:dyDescent="0.4">
      <c r="I5373" s="88"/>
      <c r="J5373" s="84" t="s">
        <v>1094</v>
      </c>
    </row>
    <row r="5374" spans="9:10" x14ac:dyDescent="0.4">
      <c r="I5374" s="88"/>
      <c r="J5374" s="84" t="s">
        <v>1092</v>
      </c>
    </row>
    <row r="5375" spans="9:10" x14ac:dyDescent="0.4">
      <c r="I5375" s="88"/>
      <c r="J5375" s="84" t="s">
        <v>2395</v>
      </c>
    </row>
    <row r="5376" spans="9:10" x14ac:dyDescent="0.4">
      <c r="I5376" s="88"/>
      <c r="J5376" s="84" t="s">
        <v>495</v>
      </c>
    </row>
    <row r="5377" spans="9:10" x14ac:dyDescent="0.4">
      <c r="I5377" s="88"/>
      <c r="J5377" s="84" t="s">
        <v>471</v>
      </c>
    </row>
    <row r="5378" spans="9:10" x14ac:dyDescent="0.4">
      <c r="I5378" s="88"/>
      <c r="J5378" s="84" t="s">
        <v>517</v>
      </c>
    </row>
    <row r="5379" spans="9:10" x14ac:dyDescent="0.4">
      <c r="I5379" s="88"/>
      <c r="J5379" s="84" t="s">
        <v>605</v>
      </c>
    </row>
    <row r="5380" spans="9:10" x14ac:dyDescent="0.4">
      <c r="I5380" s="88"/>
      <c r="J5380" s="84" t="s">
        <v>606</v>
      </c>
    </row>
    <row r="5381" spans="9:10" x14ac:dyDescent="0.4">
      <c r="I5381" s="88"/>
      <c r="J5381" s="84" t="s">
        <v>862</v>
      </c>
    </row>
    <row r="5382" spans="9:10" x14ac:dyDescent="0.4">
      <c r="I5382" s="88"/>
      <c r="J5382" s="84" t="s">
        <v>861</v>
      </c>
    </row>
    <row r="5383" spans="9:10" x14ac:dyDescent="0.4">
      <c r="I5383" s="88"/>
      <c r="J5383" s="84" t="s">
        <v>580</v>
      </c>
    </row>
    <row r="5384" spans="9:10" x14ac:dyDescent="0.4">
      <c r="I5384" s="88"/>
      <c r="J5384" s="84" t="s">
        <v>1002</v>
      </c>
    </row>
    <row r="5385" spans="9:10" x14ac:dyDescent="0.4">
      <c r="I5385" s="88"/>
      <c r="J5385" s="84" t="s">
        <v>895</v>
      </c>
    </row>
    <row r="5386" spans="9:10" x14ac:dyDescent="0.4">
      <c r="I5386" s="88"/>
      <c r="J5386" s="84" t="s">
        <v>401</v>
      </c>
    </row>
    <row r="5387" spans="9:10" x14ac:dyDescent="0.4">
      <c r="I5387" s="88"/>
      <c r="J5387" s="84" t="s">
        <v>448</v>
      </c>
    </row>
    <row r="5388" spans="9:10" x14ac:dyDescent="0.4">
      <c r="I5388" s="88"/>
      <c r="J5388" s="84" t="s">
        <v>486</v>
      </c>
    </row>
    <row r="5389" spans="9:10" x14ac:dyDescent="0.4">
      <c r="I5389" s="88"/>
      <c r="J5389" s="84" t="s">
        <v>519</v>
      </c>
    </row>
    <row r="5390" spans="9:10" x14ac:dyDescent="0.4">
      <c r="I5390" s="88"/>
      <c r="J5390" s="84" t="s">
        <v>514</v>
      </c>
    </row>
    <row r="5391" spans="9:10" x14ac:dyDescent="0.4">
      <c r="I5391" s="88"/>
      <c r="J5391" s="84" t="s">
        <v>572</v>
      </c>
    </row>
    <row r="5392" spans="9:10" x14ac:dyDescent="0.4">
      <c r="I5392" s="88"/>
      <c r="J5392" s="84" t="s">
        <v>573</v>
      </c>
    </row>
    <row r="5393" spans="9:10" x14ac:dyDescent="0.4">
      <c r="I5393" s="88"/>
      <c r="J5393" s="84" t="s">
        <v>574</v>
      </c>
    </row>
    <row r="5394" spans="9:10" x14ac:dyDescent="0.4">
      <c r="I5394" s="88"/>
      <c r="J5394" s="84" t="s">
        <v>575</v>
      </c>
    </row>
    <row r="5395" spans="9:10" x14ac:dyDescent="0.4">
      <c r="I5395" s="88"/>
      <c r="J5395" s="84" t="s">
        <v>576</v>
      </c>
    </row>
    <row r="5396" spans="9:10" x14ac:dyDescent="0.4">
      <c r="I5396" s="88"/>
      <c r="J5396" s="84" t="s">
        <v>542</v>
      </c>
    </row>
    <row r="5397" spans="9:10" x14ac:dyDescent="0.4">
      <c r="I5397" s="88"/>
      <c r="J5397" s="84" t="s">
        <v>577</v>
      </c>
    </row>
    <row r="5398" spans="9:10" x14ac:dyDescent="0.4">
      <c r="I5398" s="88"/>
      <c r="J5398" s="84" t="s">
        <v>578</v>
      </c>
    </row>
    <row r="5399" spans="9:10" x14ac:dyDescent="0.4">
      <c r="I5399" s="88"/>
      <c r="J5399" s="84" t="s">
        <v>499</v>
      </c>
    </row>
    <row r="5400" spans="9:10" x14ac:dyDescent="0.4">
      <c r="I5400" s="88"/>
      <c r="J5400" s="84" t="s">
        <v>500</v>
      </c>
    </row>
    <row r="5401" spans="9:10" x14ac:dyDescent="0.4">
      <c r="I5401" s="88"/>
      <c r="J5401" s="84" t="s">
        <v>511</v>
      </c>
    </row>
    <row r="5402" spans="9:10" x14ac:dyDescent="0.4">
      <c r="I5402" s="88"/>
      <c r="J5402" s="84" t="s">
        <v>579</v>
      </c>
    </row>
    <row r="5403" spans="9:10" x14ac:dyDescent="0.4">
      <c r="I5403" s="88"/>
      <c r="J5403" s="84" t="s">
        <v>866</v>
      </c>
    </row>
    <row r="5404" spans="9:10" x14ac:dyDescent="0.4">
      <c r="I5404" s="88"/>
      <c r="J5404" s="84" t="s">
        <v>908</v>
      </c>
    </row>
    <row r="5405" spans="9:10" x14ac:dyDescent="0.4">
      <c r="I5405" s="88"/>
      <c r="J5405" s="84" t="s">
        <v>617</v>
      </c>
    </row>
    <row r="5406" spans="9:10" x14ac:dyDescent="0.4">
      <c r="I5406" s="88"/>
      <c r="J5406" s="84" t="s">
        <v>437</v>
      </c>
    </row>
    <row r="5407" spans="9:10" x14ac:dyDescent="0.4">
      <c r="I5407" s="88"/>
      <c r="J5407" s="84" t="s">
        <v>420</v>
      </c>
    </row>
    <row r="5408" spans="9:10" x14ac:dyDescent="0.4">
      <c r="I5408" s="88"/>
      <c r="J5408" s="84" t="s">
        <v>546</v>
      </c>
    </row>
    <row r="5409" spans="9:10" x14ac:dyDescent="0.4">
      <c r="I5409" s="88"/>
      <c r="J5409" s="84" t="s">
        <v>497</v>
      </c>
    </row>
    <row r="5410" spans="9:10" x14ac:dyDescent="0.4">
      <c r="I5410" s="88"/>
      <c r="J5410" s="84" t="s">
        <v>414</v>
      </c>
    </row>
    <row r="5411" spans="9:10" x14ac:dyDescent="0.4">
      <c r="I5411" s="88"/>
      <c r="J5411" s="84" t="s">
        <v>441</v>
      </c>
    </row>
    <row r="5412" spans="9:10" x14ac:dyDescent="0.4">
      <c r="I5412" s="88"/>
      <c r="J5412" s="84" t="s">
        <v>858</v>
      </c>
    </row>
    <row r="5413" spans="9:10" x14ac:dyDescent="0.4">
      <c r="I5413" s="88"/>
      <c r="J5413" s="84" t="s">
        <v>860</v>
      </c>
    </row>
    <row r="5414" spans="9:10" x14ac:dyDescent="0.4">
      <c r="I5414" s="88"/>
      <c r="J5414" s="84" t="s">
        <v>857</v>
      </c>
    </row>
    <row r="5415" spans="9:10" x14ac:dyDescent="0.4">
      <c r="I5415" s="88"/>
      <c r="J5415" s="84" t="s">
        <v>449</v>
      </c>
    </row>
    <row r="5416" spans="9:10" x14ac:dyDescent="0.4">
      <c r="I5416" s="88"/>
      <c r="J5416" s="84" t="s">
        <v>447</v>
      </c>
    </row>
    <row r="5417" spans="9:10" x14ac:dyDescent="0.4">
      <c r="I5417" s="88"/>
      <c r="J5417" s="84" t="s">
        <v>501</v>
      </c>
    </row>
    <row r="5418" spans="9:10" x14ac:dyDescent="0.4">
      <c r="I5418" s="88"/>
      <c r="J5418" s="84" t="s">
        <v>487</v>
      </c>
    </row>
    <row r="5419" spans="9:10" x14ac:dyDescent="0.4">
      <c r="I5419" s="88"/>
      <c r="J5419" s="84" t="s">
        <v>433</v>
      </c>
    </row>
    <row r="5420" spans="9:10" x14ac:dyDescent="0.4">
      <c r="I5420" s="88"/>
      <c r="J5420" s="84" t="s">
        <v>400</v>
      </c>
    </row>
    <row r="5421" spans="9:10" x14ac:dyDescent="0.4">
      <c r="I5421" s="88"/>
      <c r="J5421" s="84" t="s">
        <v>582</v>
      </c>
    </row>
    <row r="5422" spans="9:10" x14ac:dyDescent="0.4">
      <c r="I5422" s="88"/>
      <c r="J5422" s="84" t="s">
        <v>583</v>
      </c>
    </row>
    <row r="5423" spans="9:10" x14ac:dyDescent="0.4">
      <c r="I5423" s="88"/>
      <c r="J5423" s="84" t="s">
        <v>584</v>
      </c>
    </row>
    <row r="5424" spans="9:10" x14ac:dyDescent="0.4">
      <c r="I5424" s="88"/>
      <c r="J5424" s="84" t="s">
        <v>585</v>
      </c>
    </row>
    <row r="5425" spans="9:10" x14ac:dyDescent="0.4">
      <c r="I5425" s="88"/>
      <c r="J5425" s="84" t="s">
        <v>504</v>
      </c>
    </row>
    <row r="5426" spans="9:10" x14ac:dyDescent="0.4">
      <c r="I5426" s="88"/>
      <c r="J5426" s="84" t="s">
        <v>536</v>
      </c>
    </row>
    <row r="5427" spans="9:10" x14ac:dyDescent="0.4">
      <c r="I5427" s="88"/>
      <c r="J5427" s="84" t="s">
        <v>458</v>
      </c>
    </row>
    <row r="5428" spans="9:10" x14ac:dyDescent="0.4">
      <c r="I5428" s="88"/>
      <c r="J5428" s="84" t="s">
        <v>417</v>
      </c>
    </row>
    <row r="5429" spans="9:10" x14ac:dyDescent="0.4">
      <c r="I5429" s="88"/>
      <c r="J5429" s="84" t="s">
        <v>535</v>
      </c>
    </row>
    <row r="5430" spans="9:10" x14ac:dyDescent="0.4">
      <c r="I5430" s="88"/>
      <c r="J5430" s="84" t="s">
        <v>459</v>
      </c>
    </row>
    <row r="5431" spans="9:10" x14ac:dyDescent="0.4">
      <c r="I5431" s="88"/>
      <c r="J5431" s="84" t="s">
        <v>523</v>
      </c>
    </row>
    <row r="5432" spans="9:10" x14ac:dyDescent="0.4">
      <c r="I5432" s="88"/>
      <c r="J5432" s="84" t="s">
        <v>586</v>
      </c>
    </row>
    <row r="5433" spans="9:10" x14ac:dyDescent="0.4">
      <c r="I5433" s="88"/>
      <c r="J5433" s="84" t="s">
        <v>587</v>
      </c>
    </row>
    <row r="5434" spans="9:10" x14ac:dyDescent="0.4">
      <c r="I5434" s="88"/>
      <c r="J5434" s="84" t="s">
        <v>588</v>
      </c>
    </row>
    <row r="5435" spans="9:10" x14ac:dyDescent="0.4">
      <c r="I5435" s="88"/>
      <c r="J5435" s="84" t="s">
        <v>438</v>
      </c>
    </row>
    <row r="5436" spans="9:10" x14ac:dyDescent="0.4">
      <c r="I5436" s="88"/>
      <c r="J5436" s="84" t="s">
        <v>436</v>
      </c>
    </row>
    <row r="5437" spans="9:10" x14ac:dyDescent="0.4">
      <c r="I5437" s="88"/>
      <c r="J5437" s="84" t="s">
        <v>509</v>
      </c>
    </row>
    <row r="5438" spans="9:10" x14ac:dyDescent="0.4">
      <c r="I5438" s="88"/>
      <c r="J5438" s="84" t="s">
        <v>589</v>
      </c>
    </row>
    <row r="5439" spans="9:10" x14ac:dyDescent="0.4">
      <c r="I5439" s="88"/>
      <c r="J5439" s="84" t="s">
        <v>493</v>
      </c>
    </row>
    <row r="5440" spans="9:10" x14ac:dyDescent="0.4">
      <c r="I5440" s="88"/>
      <c r="J5440" s="84" t="s">
        <v>590</v>
      </c>
    </row>
    <row r="5441" spans="9:10" x14ac:dyDescent="0.4">
      <c r="I5441" s="88"/>
      <c r="J5441" s="84" t="s">
        <v>505</v>
      </c>
    </row>
    <row r="5442" spans="9:10" x14ac:dyDescent="0.4">
      <c r="I5442" s="88"/>
      <c r="J5442" s="84" t="s">
        <v>549</v>
      </c>
    </row>
    <row r="5443" spans="9:10" x14ac:dyDescent="0.4">
      <c r="I5443" s="88"/>
      <c r="J5443" s="84" t="s">
        <v>844</v>
      </c>
    </row>
    <row r="5444" spans="9:10" x14ac:dyDescent="0.4">
      <c r="I5444" s="88"/>
      <c r="J5444" s="84" t="s">
        <v>518</v>
      </c>
    </row>
    <row r="5445" spans="9:10" x14ac:dyDescent="0.4">
      <c r="I5445" s="88"/>
      <c r="J5445" s="84" t="s">
        <v>538</v>
      </c>
    </row>
    <row r="5446" spans="9:10" x14ac:dyDescent="0.4">
      <c r="I5446" s="88"/>
      <c r="J5446" s="84" t="s">
        <v>510</v>
      </c>
    </row>
    <row r="5447" spans="9:10" x14ac:dyDescent="0.4">
      <c r="I5447" s="88"/>
      <c r="J5447" s="84" t="s">
        <v>474</v>
      </c>
    </row>
    <row r="5448" spans="9:10" x14ac:dyDescent="0.4">
      <c r="I5448" s="88"/>
      <c r="J5448" s="84" t="s">
        <v>516</v>
      </c>
    </row>
    <row r="5449" spans="9:10" x14ac:dyDescent="0.4">
      <c r="I5449" s="88"/>
      <c r="J5449" s="84" t="s">
        <v>863</v>
      </c>
    </row>
    <row r="5450" spans="9:10" x14ac:dyDescent="0.4">
      <c r="I5450" s="88"/>
      <c r="J5450" s="84" t="s">
        <v>864</v>
      </c>
    </row>
    <row r="5451" spans="9:10" x14ac:dyDescent="0.4">
      <c r="I5451" s="88"/>
      <c r="J5451" s="84" t="s">
        <v>865</v>
      </c>
    </row>
    <row r="5452" spans="9:10" x14ac:dyDescent="0.4">
      <c r="I5452" s="88"/>
      <c r="J5452" s="84" t="s">
        <v>960</v>
      </c>
    </row>
    <row r="5453" spans="9:10" x14ac:dyDescent="0.4">
      <c r="I5453" s="88"/>
      <c r="J5453" s="84" t="s">
        <v>1088</v>
      </c>
    </row>
    <row r="5454" spans="9:10" x14ac:dyDescent="0.4">
      <c r="I5454" s="88"/>
      <c r="J5454" s="84" t="s">
        <v>827</v>
      </c>
    </row>
    <row r="5455" spans="9:10" x14ac:dyDescent="0.4">
      <c r="I5455" s="88"/>
      <c r="J5455" s="84" t="s">
        <v>480</v>
      </c>
    </row>
    <row r="5456" spans="9:10" x14ac:dyDescent="0.4">
      <c r="I5456" s="88"/>
      <c r="J5456" s="84" t="s">
        <v>410</v>
      </c>
    </row>
    <row r="5457" spans="9:10" x14ac:dyDescent="0.4">
      <c r="I5457" s="88"/>
      <c r="J5457" s="84" t="s">
        <v>532</v>
      </c>
    </row>
    <row r="5458" spans="9:10" x14ac:dyDescent="0.4">
      <c r="I5458" s="88"/>
      <c r="J5458" s="84" t="s">
        <v>828</v>
      </c>
    </row>
    <row r="5459" spans="9:10" x14ac:dyDescent="0.4">
      <c r="I5459" s="88"/>
      <c r="J5459" s="84" t="s">
        <v>829</v>
      </c>
    </row>
    <row r="5460" spans="9:10" x14ac:dyDescent="0.4">
      <c r="I5460" s="88"/>
      <c r="J5460" s="84" t="s">
        <v>826</v>
      </c>
    </row>
    <row r="5461" spans="9:10" x14ac:dyDescent="0.4">
      <c r="I5461" s="88"/>
      <c r="J5461" s="84" t="s">
        <v>830</v>
      </c>
    </row>
    <row r="5462" spans="9:10" x14ac:dyDescent="0.4">
      <c r="I5462" s="88"/>
      <c r="J5462" s="84" t="s">
        <v>831</v>
      </c>
    </row>
    <row r="5463" spans="9:10" x14ac:dyDescent="0.4">
      <c r="I5463" s="88"/>
      <c r="J5463" s="84" t="s">
        <v>1087</v>
      </c>
    </row>
    <row r="5464" spans="9:10" x14ac:dyDescent="0.4">
      <c r="I5464" s="88"/>
      <c r="J5464" s="84" t="s">
        <v>618</v>
      </c>
    </row>
    <row r="5465" spans="9:10" x14ac:dyDescent="0.4">
      <c r="I5465" s="88"/>
      <c r="J5465" s="84" t="s">
        <v>619</v>
      </c>
    </row>
    <row r="5466" spans="9:10" x14ac:dyDescent="0.4">
      <c r="I5466" s="88"/>
      <c r="J5466" s="84" t="s">
        <v>906</v>
      </c>
    </row>
    <row r="5467" spans="9:10" x14ac:dyDescent="0.4">
      <c r="I5467" s="88"/>
      <c r="J5467" s="84" t="s">
        <v>1062</v>
      </c>
    </row>
    <row r="5468" spans="9:10" x14ac:dyDescent="0.4">
      <c r="I5468" s="88"/>
      <c r="J5468" s="84" t="s">
        <v>1067</v>
      </c>
    </row>
    <row r="5469" spans="9:10" x14ac:dyDescent="0.4">
      <c r="I5469" s="88"/>
      <c r="J5469" s="84" t="s">
        <v>1066</v>
      </c>
    </row>
    <row r="5470" spans="9:10" x14ac:dyDescent="0.4">
      <c r="I5470" s="88"/>
      <c r="J5470" s="84" t="s">
        <v>1080</v>
      </c>
    </row>
    <row r="5471" spans="9:10" x14ac:dyDescent="0.4">
      <c r="I5471" s="88"/>
      <c r="J5471" s="84" t="s">
        <v>1064</v>
      </c>
    </row>
    <row r="5472" spans="9:10" x14ac:dyDescent="0.4">
      <c r="I5472" s="88"/>
      <c r="J5472" s="84" t="s">
        <v>1086</v>
      </c>
    </row>
    <row r="5473" spans="9:10" x14ac:dyDescent="0.4">
      <c r="I5473" s="88"/>
      <c r="J5473" s="84" t="s">
        <v>2396</v>
      </c>
    </row>
    <row r="5474" spans="9:10" x14ac:dyDescent="0.4">
      <c r="I5474" s="88"/>
      <c r="J5474" s="84" t="s">
        <v>848</v>
      </c>
    </row>
    <row r="5475" spans="9:10" x14ac:dyDescent="0.4">
      <c r="I5475" s="88"/>
      <c r="J5475" s="84" t="s">
        <v>623</v>
      </c>
    </row>
    <row r="5476" spans="9:10" x14ac:dyDescent="0.4">
      <c r="I5476" s="88"/>
      <c r="J5476" s="84" t="s">
        <v>624</v>
      </c>
    </row>
    <row r="5477" spans="9:10" x14ac:dyDescent="0.4">
      <c r="I5477" s="88"/>
      <c r="J5477" s="84" t="s">
        <v>835</v>
      </c>
    </row>
    <row r="5478" spans="9:10" x14ac:dyDescent="0.4">
      <c r="I5478" s="88"/>
      <c r="J5478" s="84" t="s">
        <v>832</v>
      </c>
    </row>
    <row r="5479" spans="9:10" x14ac:dyDescent="0.4">
      <c r="I5479" s="88"/>
      <c r="J5479" s="84" t="s">
        <v>847</v>
      </c>
    </row>
    <row r="5480" spans="9:10" x14ac:dyDescent="0.4">
      <c r="I5480" s="88"/>
      <c r="J5480" s="84" t="s">
        <v>836</v>
      </c>
    </row>
    <row r="5481" spans="9:10" x14ac:dyDescent="0.4">
      <c r="I5481" s="88"/>
      <c r="J5481" s="84" t="s">
        <v>834</v>
      </c>
    </row>
    <row r="5482" spans="9:10" x14ac:dyDescent="0.4">
      <c r="I5482" s="88"/>
      <c r="J5482" s="84" t="s">
        <v>833</v>
      </c>
    </row>
    <row r="5483" spans="9:10" x14ac:dyDescent="0.4">
      <c r="I5483" s="88"/>
      <c r="J5483" s="84" t="s">
        <v>891</v>
      </c>
    </row>
    <row r="5484" spans="9:10" x14ac:dyDescent="0.4">
      <c r="I5484" s="88"/>
      <c r="J5484" s="84" t="s">
        <v>625</v>
      </c>
    </row>
    <row r="5485" spans="9:10" x14ac:dyDescent="0.4">
      <c r="I5485" s="88"/>
      <c r="J5485" s="84" t="s">
        <v>626</v>
      </c>
    </row>
    <row r="5486" spans="9:10" x14ac:dyDescent="0.4">
      <c r="I5486" s="88"/>
      <c r="J5486" s="84" t="s">
        <v>627</v>
      </c>
    </row>
    <row r="5487" spans="9:10" x14ac:dyDescent="0.4">
      <c r="I5487" s="88"/>
      <c r="J5487" s="84" t="s">
        <v>628</v>
      </c>
    </row>
    <row r="5488" spans="9:10" x14ac:dyDescent="0.4">
      <c r="I5488" s="88"/>
      <c r="J5488" s="84" t="s">
        <v>629</v>
      </c>
    </row>
    <row r="5489" spans="9:10" x14ac:dyDescent="0.4">
      <c r="I5489" s="88"/>
      <c r="J5489" s="84" t="s">
        <v>630</v>
      </c>
    </row>
    <row r="5490" spans="9:10" x14ac:dyDescent="0.4">
      <c r="I5490" s="88"/>
      <c r="J5490" s="84" t="s">
        <v>631</v>
      </c>
    </row>
    <row r="5491" spans="9:10" x14ac:dyDescent="0.4">
      <c r="I5491" s="88"/>
      <c r="J5491" s="84" t="s">
        <v>632</v>
      </c>
    </row>
    <row r="5492" spans="9:10" x14ac:dyDescent="0.4">
      <c r="I5492" s="88"/>
      <c r="J5492" s="84" t="s">
        <v>633</v>
      </c>
    </row>
    <row r="5493" spans="9:10" x14ac:dyDescent="0.4">
      <c r="I5493" s="88"/>
      <c r="J5493" s="84" t="s">
        <v>634</v>
      </c>
    </row>
    <row r="5494" spans="9:10" x14ac:dyDescent="0.4">
      <c r="I5494" s="88"/>
      <c r="J5494" s="84" t="s">
        <v>635</v>
      </c>
    </row>
    <row r="5495" spans="9:10" x14ac:dyDescent="0.4">
      <c r="I5495" s="88"/>
      <c r="J5495" s="84" t="s">
        <v>636</v>
      </c>
    </row>
    <row r="5496" spans="9:10" x14ac:dyDescent="0.4">
      <c r="I5496" s="88"/>
      <c r="J5496" s="84" t="s">
        <v>637</v>
      </c>
    </row>
    <row r="5497" spans="9:10" x14ac:dyDescent="0.4">
      <c r="I5497" s="88"/>
      <c r="J5497" s="84" t="s">
        <v>638</v>
      </c>
    </row>
    <row r="5498" spans="9:10" x14ac:dyDescent="0.4">
      <c r="I5498" s="88"/>
      <c r="J5498" s="84" t="s">
        <v>913</v>
      </c>
    </row>
    <row r="5499" spans="9:10" x14ac:dyDescent="0.4">
      <c r="I5499" s="88"/>
      <c r="J5499" s="84" t="s">
        <v>852</v>
      </c>
    </row>
    <row r="5500" spans="9:10" x14ac:dyDescent="0.4">
      <c r="I5500" s="88"/>
      <c r="J5500" s="84" t="s">
        <v>853</v>
      </c>
    </row>
    <row r="5501" spans="9:10" x14ac:dyDescent="0.4">
      <c r="I5501" s="88"/>
      <c r="J5501" s="84" t="s">
        <v>854</v>
      </c>
    </row>
    <row r="5502" spans="9:10" x14ac:dyDescent="0.4">
      <c r="I5502" s="88"/>
      <c r="J5502" s="84" t="s">
        <v>855</v>
      </c>
    </row>
    <row r="5503" spans="9:10" x14ac:dyDescent="0.4">
      <c r="I5503" s="88"/>
      <c r="J5503" s="84" t="s">
        <v>1054</v>
      </c>
    </row>
    <row r="5504" spans="9:10" x14ac:dyDescent="0.4">
      <c r="I5504" s="88"/>
      <c r="J5504" s="84" t="s">
        <v>643</v>
      </c>
    </row>
    <row r="5505" spans="9:10" x14ac:dyDescent="0.4">
      <c r="I5505" s="88"/>
      <c r="J5505" s="84" t="s">
        <v>856</v>
      </c>
    </row>
    <row r="5506" spans="9:10" x14ac:dyDescent="0.4">
      <c r="I5506" s="88"/>
      <c r="J5506" s="84" t="s">
        <v>851</v>
      </c>
    </row>
    <row r="5507" spans="9:10" x14ac:dyDescent="0.4">
      <c r="I5507" s="88"/>
      <c r="J5507" s="84" t="s">
        <v>903</v>
      </c>
    </row>
    <row r="5508" spans="9:10" x14ac:dyDescent="0.4">
      <c r="I5508" s="88"/>
      <c r="J5508" s="84" t="s">
        <v>905</v>
      </c>
    </row>
    <row r="5509" spans="9:10" x14ac:dyDescent="0.4">
      <c r="I5509" s="88"/>
      <c r="J5509" s="84" t="s">
        <v>902</v>
      </c>
    </row>
    <row r="5510" spans="9:10" x14ac:dyDescent="0.4">
      <c r="I5510" s="88"/>
      <c r="J5510" s="84" t="s">
        <v>904</v>
      </c>
    </row>
    <row r="5511" spans="9:10" x14ac:dyDescent="0.4">
      <c r="I5511" s="88"/>
      <c r="J5511" s="84" t="s">
        <v>912</v>
      </c>
    </row>
    <row r="5512" spans="9:10" x14ac:dyDescent="0.4">
      <c r="I5512" s="88"/>
      <c r="J5512" s="84" t="s">
        <v>907</v>
      </c>
    </row>
    <row r="5513" spans="9:10" x14ac:dyDescent="0.4">
      <c r="I5513" s="88"/>
      <c r="J5513" s="84" t="s">
        <v>644</v>
      </c>
    </row>
    <row r="5514" spans="9:10" x14ac:dyDescent="0.4">
      <c r="I5514" s="88"/>
      <c r="J5514" s="84" t="s">
        <v>645</v>
      </c>
    </row>
    <row r="5515" spans="9:10" x14ac:dyDescent="0.4">
      <c r="I5515" s="88"/>
      <c r="J5515" s="84" t="s">
        <v>646</v>
      </c>
    </row>
    <row r="5516" spans="9:10" x14ac:dyDescent="0.4">
      <c r="I5516" s="88"/>
      <c r="J5516" s="84" t="s">
        <v>647</v>
      </c>
    </row>
    <row r="5517" spans="9:10" x14ac:dyDescent="0.4">
      <c r="I5517" s="88"/>
      <c r="J5517" s="84" t="s">
        <v>915</v>
      </c>
    </row>
    <row r="5518" spans="9:10" x14ac:dyDescent="0.4">
      <c r="I5518" s="88"/>
      <c r="J5518" s="84" t="s">
        <v>916</v>
      </c>
    </row>
    <row r="5519" spans="9:10" x14ac:dyDescent="0.4">
      <c r="I5519" s="88"/>
      <c r="J5519" s="84" t="s">
        <v>909</v>
      </c>
    </row>
    <row r="5520" spans="9:10" x14ac:dyDescent="0.4">
      <c r="I5520" s="88"/>
      <c r="J5520" s="84" t="s">
        <v>890</v>
      </c>
    </row>
    <row r="5521" spans="9:10" x14ac:dyDescent="0.4">
      <c r="I5521" s="88"/>
      <c r="J5521" s="84" t="s">
        <v>921</v>
      </c>
    </row>
    <row r="5522" spans="9:10" x14ac:dyDescent="0.4">
      <c r="I5522" s="88"/>
      <c r="J5522" s="84" t="s">
        <v>1104</v>
      </c>
    </row>
    <row r="5523" spans="9:10" x14ac:dyDescent="0.4">
      <c r="I5523" s="88"/>
      <c r="J5523" s="84" t="s">
        <v>639</v>
      </c>
    </row>
    <row r="5524" spans="9:10" x14ac:dyDescent="0.4">
      <c r="I5524" s="88"/>
      <c r="J5524" s="84" t="s">
        <v>640</v>
      </c>
    </row>
    <row r="5525" spans="9:10" x14ac:dyDescent="0.4">
      <c r="I5525" s="88"/>
      <c r="J5525" s="84" t="s">
        <v>641</v>
      </c>
    </row>
    <row r="5526" spans="9:10" x14ac:dyDescent="0.4">
      <c r="I5526" s="88"/>
      <c r="J5526" s="84" t="s">
        <v>642</v>
      </c>
    </row>
    <row r="5527" spans="9:10" x14ac:dyDescent="0.4">
      <c r="I5527" s="88"/>
      <c r="J5527" s="84" t="s">
        <v>901</v>
      </c>
    </row>
    <row r="5528" spans="9:10" x14ac:dyDescent="0.4">
      <c r="I5528" s="88"/>
      <c r="J5528" s="84" t="s">
        <v>911</v>
      </c>
    </row>
    <row r="5529" spans="9:10" x14ac:dyDescent="0.4">
      <c r="I5529" s="88"/>
      <c r="J5529" s="84" t="s">
        <v>930</v>
      </c>
    </row>
    <row r="5530" spans="9:10" x14ac:dyDescent="0.4">
      <c r="I5530" s="88"/>
      <c r="J5530" s="84" t="s">
        <v>949</v>
      </c>
    </row>
    <row r="5531" spans="9:10" x14ac:dyDescent="0.4">
      <c r="I5531" s="88"/>
      <c r="J5531" s="84" t="s">
        <v>937</v>
      </c>
    </row>
    <row r="5532" spans="9:10" x14ac:dyDescent="0.4">
      <c r="I5532" s="88"/>
      <c r="J5532" s="84" t="s">
        <v>1060</v>
      </c>
    </row>
    <row r="5533" spans="9:10" x14ac:dyDescent="0.4">
      <c r="I5533" s="88"/>
      <c r="J5533" s="84" t="s">
        <v>882</v>
      </c>
    </row>
    <row r="5534" spans="9:10" x14ac:dyDescent="0.4">
      <c r="I5534" s="88"/>
      <c r="J5534" s="84" t="s">
        <v>884</v>
      </c>
    </row>
    <row r="5535" spans="9:10" x14ac:dyDescent="0.4">
      <c r="I5535" s="88"/>
      <c r="J5535" s="84" t="s">
        <v>885</v>
      </c>
    </row>
    <row r="5536" spans="9:10" x14ac:dyDescent="0.4">
      <c r="I5536" s="88"/>
      <c r="J5536" s="84" t="s">
        <v>883</v>
      </c>
    </row>
    <row r="5537" spans="9:10" x14ac:dyDescent="0.4">
      <c r="I5537" s="88"/>
      <c r="J5537" s="84" t="s">
        <v>879</v>
      </c>
    </row>
    <row r="5538" spans="9:10" x14ac:dyDescent="0.4">
      <c r="I5538" s="88"/>
      <c r="J5538" s="84" t="s">
        <v>880</v>
      </c>
    </row>
    <row r="5539" spans="9:10" x14ac:dyDescent="0.4">
      <c r="I5539" s="88"/>
      <c r="J5539" s="84" t="s">
        <v>881</v>
      </c>
    </row>
    <row r="5540" spans="9:10" x14ac:dyDescent="0.4">
      <c r="I5540" s="88"/>
      <c r="J5540" s="84" t="s">
        <v>886</v>
      </c>
    </row>
    <row r="5541" spans="9:10" x14ac:dyDescent="0.4">
      <c r="I5541" s="88"/>
      <c r="J5541" s="84" t="s">
        <v>950</v>
      </c>
    </row>
    <row r="5542" spans="9:10" x14ac:dyDescent="0.4">
      <c r="I5542" s="88"/>
      <c r="J5542" s="84" t="s">
        <v>945</v>
      </c>
    </row>
    <row r="5543" spans="9:10" x14ac:dyDescent="0.4">
      <c r="I5543" s="88"/>
      <c r="J5543" s="84" t="s">
        <v>933</v>
      </c>
    </row>
    <row r="5544" spans="9:10" x14ac:dyDescent="0.4">
      <c r="I5544" s="88"/>
      <c r="J5544" s="84" t="s">
        <v>938</v>
      </c>
    </row>
    <row r="5545" spans="9:10" x14ac:dyDescent="0.4">
      <c r="I5545" s="88"/>
      <c r="J5545" s="84" t="s">
        <v>946</v>
      </c>
    </row>
    <row r="5546" spans="9:10" x14ac:dyDescent="0.4">
      <c r="I5546" s="88"/>
      <c r="J5546" s="84" t="s">
        <v>935</v>
      </c>
    </row>
    <row r="5547" spans="9:10" x14ac:dyDescent="0.4">
      <c r="I5547" s="88"/>
      <c r="J5547" s="84" t="s">
        <v>931</v>
      </c>
    </row>
    <row r="5548" spans="9:10" x14ac:dyDescent="0.4">
      <c r="I5548" s="88"/>
      <c r="J5548" s="84" t="s">
        <v>948</v>
      </c>
    </row>
    <row r="5549" spans="9:10" x14ac:dyDescent="0.4">
      <c r="I5549" s="88"/>
      <c r="J5549" s="84" t="s">
        <v>944</v>
      </c>
    </row>
    <row r="5550" spans="9:10" x14ac:dyDescent="0.4">
      <c r="I5550" s="88"/>
      <c r="J5550" s="84" t="s">
        <v>943</v>
      </c>
    </row>
    <row r="5551" spans="9:10" x14ac:dyDescent="0.4">
      <c r="I5551" s="88"/>
      <c r="J5551" s="84" t="s">
        <v>1059</v>
      </c>
    </row>
    <row r="5552" spans="9:10" x14ac:dyDescent="0.4">
      <c r="I5552" s="88"/>
      <c r="J5552" s="84" t="s">
        <v>934</v>
      </c>
    </row>
    <row r="5553" spans="9:10" x14ac:dyDescent="0.4">
      <c r="I5553" s="88"/>
      <c r="J5553" s="84" t="s">
        <v>932</v>
      </c>
    </row>
    <row r="5554" spans="9:10" x14ac:dyDescent="0.4">
      <c r="I5554" s="88"/>
      <c r="J5554" s="84" t="s">
        <v>942</v>
      </c>
    </row>
    <row r="5555" spans="9:10" x14ac:dyDescent="0.4">
      <c r="I5555" s="88"/>
      <c r="J5555" s="84" t="s">
        <v>941</v>
      </c>
    </row>
    <row r="5556" spans="9:10" x14ac:dyDescent="0.4">
      <c r="I5556" s="88"/>
      <c r="J5556" s="84" t="s">
        <v>947</v>
      </c>
    </row>
    <row r="5557" spans="9:10" x14ac:dyDescent="0.4">
      <c r="I5557" s="88"/>
      <c r="J5557" s="84" t="s">
        <v>936</v>
      </c>
    </row>
    <row r="5558" spans="9:10" x14ac:dyDescent="0.4">
      <c r="I5558" s="88"/>
      <c r="J5558" s="84" t="s">
        <v>939</v>
      </c>
    </row>
    <row r="5559" spans="9:10" x14ac:dyDescent="0.4">
      <c r="I5559" s="88"/>
      <c r="J5559" s="84" t="s">
        <v>940</v>
      </c>
    </row>
    <row r="5560" spans="9:10" x14ac:dyDescent="0.4">
      <c r="I5560" s="88"/>
      <c r="J5560" s="84" t="s">
        <v>923</v>
      </c>
    </row>
    <row r="5561" spans="9:10" x14ac:dyDescent="0.4">
      <c r="I5561" s="88"/>
      <c r="J5561" s="84" t="s">
        <v>1103</v>
      </c>
    </row>
    <row r="5562" spans="9:10" x14ac:dyDescent="0.4">
      <c r="I5562" s="88"/>
      <c r="J5562" s="84" t="s">
        <v>1081</v>
      </c>
    </row>
    <row r="5563" spans="9:10" x14ac:dyDescent="0.4">
      <c r="I5563" s="88"/>
      <c r="J5563" s="84" t="s">
        <v>1091</v>
      </c>
    </row>
    <row r="5564" spans="9:10" x14ac:dyDescent="0.4">
      <c r="I5564" s="88"/>
      <c r="J5564" s="84" t="s">
        <v>1096</v>
      </c>
    </row>
    <row r="5565" spans="9:10" x14ac:dyDescent="0.4">
      <c r="I5565" s="88"/>
      <c r="J5565" s="84" t="s">
        <v>1055</v>
      </c>
    </row>
    <row r="5566" spans="9:10" x14ac:dyDescent="0.4">
      <c r="I5566" s="88"/>
      <c r="J5566" s="84" t="s">
        <v>1083</v>
      </c>
    </row>
    <row r="5567" spans="9:10" x14ac:dyDescent="0.4">
      <c r="I5567" s="88"/>
      <c r="J5567" s="84" t="s">
        <v>1052</v>
      </c>
    </row>
    <row r="5568" spans="9:10" x14ac:dyDescent="0.4">
      <c r="I5568" s="88"/>
      <c r="J5568" s="84" t="s">
        <v>1061</v>
      </c>
    </row>
    <row r="5569" spans="9:10" x14ac:dyDescent="0.4">
      <c r="I5569" s="88"/>
      <c r="J5569" s="84" t="s">
        <v>1101</v>
      </c>
    </row>
    <row r="5570" spans="9:10" x14ac:dyDescent="0.4">
      <c r="I5570" s="88"/>
      <c r="J5570" s="84" t="s">
        <v>1102</v>
      </c>
    </row>
    <row r="5571" spans="9:10" x14ac:dyDescent="0.4">
      <c r="I5571" s="88"/>
      <c r="J5571" s="84" t="s">
        <v>4008</v>
      </c>
    </row>
    <row r="5572" spans="9:10" x14ac:dyDescent="0.4">
      <c r="I5572" s="88"/>
      <c r="J5572" s="84" t="s">
        <v>5462</v>
      </c>
    </row>
    <row r="5573" spans="9:10" x14ac:dyDescent="0.4">
      <c r="I5573" s="88"/>
      <c r="J5573" s="84" t="s">
        <v>5487</v>
      </c>
    </row>
    <row r="5574" spans="9:10" x14ac:dyDescent="0.4">
      <c r="I5574" s="88"/>
      <c r="J5574" s="84" t="s">
        <v>5483</v>
      </c>
    </row>
    <row r="5575" spans="9:10" x14ac:dyDescent="0.4">
      <c r="I5575" s="88"/>
      <c r="J5575" s="84" t="s">
        <v>5486</v>
      </c>
    </row>
    <row r="5576" spans="9:10" x14ac:dyDescent="0.4">
      <c r="I5576" s="88"/>
      <c r="J5576" s="84" t="s">
        <v>5275</v>
      </c>
    </row>
    <row r="5577" spans="9:10" x14ac:dyDescent="0.4">
      <c r="I5577" s="88"/>
      <c r="J5577" s="84" t="s">
        <v>2397</v>
      </c>
    </row>
    <row r="5578" spans="9:10" x14ac:dyDescent="0.4">
      <c r="I5578" s="88"/>
      <c r="J5578" s="84" t="s">
        <v>5475</v>
      </c>
    </row>
    <row r="5579" spans="9:10" x14ac:dyDescent="0.4">
      <c r="I5579" s="88"/>
      <c r="J5579" s="84" t="s">
        <v>5477</v>
      </c>
    </row>
    <row r="5580" spans="9:10" x14ac:dyDescent="0.4">
      <c r="I5580" s="88"/>
      <c r="J5580" s="84" t="s">
        <v>5468</v>
      </c>
    </row>
    <row r="5581" spans="9:10" x14ac:dyDescent="0.4">
      <c r="I5581" s="88"/>
      <c r="J5581" s="84" t="s">
        <v>5472</v>
      </c>
    </row>
    <row r="5582" spans="9:10" x14ac:dyDescent="0.4">
      <c r="I5582" s="88"/>
      <c r="J5582" s="84" t="s">
        <v>5473</v>
      </c>
    </row>
    <row r="5583" spans="9:10" x14ac:dyDescent="0.4">
      <c r="I5583" s="88"/>
      <c r="J5583" s="84" t="s">
        <v>5471</v>
      </c>
    </row>
    <row r="5584" spans="9:10" x14ac:dyDescent="0.4">
      <c r="I5584" s="88"/>
      <c r="J5584" s="84" t="s">
        <v>5461</v>
      </c>
    </row>
    <row r="5585" spans="9:10" x14ac:dyDescent="0.4">
      <c r="I5585" s="88"/>
      <c r="J5585" s="84" t="s">
        <v>5465</v>
      </c>
    </row>
    <row r="5586" spans="9:10" x14ac:dyDescent="0.4">
      <c r="I5586" s="88"/>
      <c r="J5586" s="84" t="s">
        <v>5466</v>
      </c>
    </row>
    <row r="5587" spans="9:10" x14ac:dyDescent="0.4">
      <c r="I5587" s="88"/>
      <c r="J5587" s="84" t="s">
        <v>5482</v>
      </c>
    </row>
    <row r="5588" spans="9:10" x14ac:dyDescent="0.4">
      <c r="I5588" s="88"/>
      <c r="J5588" s="84" t="s">
        <v>5464</v>
      </c>
    </row>
    <row r="5589" spans="9:10" x14ac:dyDescent="0.4">
      <c r="I5589" s="88"/>
      <c r="J5589" s="84" t="s">
        <v>5470</v>
      </c>
    </row>
    <row r="5590" spans="9:10" x14ac:dyDescent="0.4">
      <c r="I5590" s="88"/>
      <c r="J5590" s="84" t="s">
        <v>5469</v>
      </c>
    </row>
    <row r="5591" spans="9:10" x14ac:dyDescent="0.4">
      <c r="I5591" s="88"/>
      <c r="J5591" s="84" t="s">
        <v>5460</v>
      </c>
    </row>
    <row r="5592" spans="9:10" x14ac:dyDescent="0.4">
      <c r="I5592" s="88"/>
      <c r="J5592" s="84" t="s">
        <v>5480</v>
      </c>
    </row>
    <row r="5593" spans="9:10" x14ac:dyDescent="0.4">
      <c r="I5593" s="88"/>
      <c r="J5593" s="84" t="s">
        <v>5481</v>
      </c>
    </row>
    <row r="5594" spans="9:10" x14ac:dyDescent="0.4">
      <c r="I5594" s="88"/>
      <c r="J5594" s="84" t="s">
        <v>5478</v>
      </c>
    </row>
    <row r="5595" spans="9:10" x14ac:dyDescent="0.4">
      <c r="I5595" s="88"/>
      <c r="J5595" s="84" t="s">
        <v>5479</v>
      </c>
    </row>
    <row r="5596" spans="9:10" x14ac:dyDescent="0.4">
      <c r="I5596" s="88"/>
      <c r="J5596" s="84" t="s">
        <v>5467</v>
      </c>
    </row>
    <row r="5597" spans="9:10" x14ac:dyDescent="0.4">
      <c r="I5597" s="88"/>
      <c r="J5597" s="84" t="s">
        <v>5476</v>
      </c>
    </row>
    <row r="5598" spans="9:10" x14ac:dyDescent="0.4">
      <c r="I5598" s="88"/>
      <c r="J5598" s="84" t="s">
        <v>5485</v>
      </c>
    </row>
    <row r="5599" spans="9:10" x14ac:dyDescent="0.4">
      <c r="I5599" s="88"/>
      <c r="J5599" s="84" t="s">
        <v>5484</v>
      </c>
    </row>
    <row r="5600" spans="9:10" x14ac:dyDescent="0.4">
      <c r="I5600" s="88"/>
      <c r="J5600" s="84" t="s">
        <v>5474</v>
      </c>
    </row>
    <row r="5601" spans="9:10" x14ac:dyDescent="0.4">
      <c r="I5601" s="88"/>
      <c r="J5601" s="84" t="s">
        <v>5463</v>
      </c>
    </row>
    <row r="5602" spans="9:10" x14ac:dyDescent="0.4">
      <c r="I5602" s="88"/>
      <c r="J5602" s="84" t="s">
        <v>4009</v>
      </c>
    </row>
    <row r="5603" spans="9:10" x14ac:dyDescent="0.4">
      <c r="I5603" s="88"/>
      <c r="J5603" s="84" t="s">
        <v>2401</v>
      </c>
    </row>
    <row r="5604" spans="9:10" x14ac:dyDescent="0.4">
      <c r="I5604" s="88"/>
      <c r="J5604" s="84" t="s">
        <v>2398</v>
      </c>
    </row>
    <row r="5605" spans="9:10" x14ac:dyDescent="0.4">
      <c r="I5605" s="88"/>
      <c r="J5605" s="84" t="s">
        <v>2399</v>
      </c>
    </row>
    <row r="5606" spans="9:10" x14ac:dyDescent="0.4">
      <c r="I5606" s="88"/>
      <c r="J5606" s="84" t="s">
        <v>2400</v>
      </c>
    </row>
    <row r="5607" spans="9:10" x14ac:dyDescent="0.4">
      <c r="I5607" s="88"/>
      <c r="J5607" s="84" t="s">
        <v>2402</v>
      </c>
    </row>
    <row r="5608" spans="9:10" x14ac:dyDescent="0.4">
      <c r="I5608" s="88"/>
      <c r="J5608" s="84" t="s">
        <v>5277</v>
      </c>
    </row>
    <row r="5609" spans="9:10" x14ac:dyDescent="0.4">
      <c r="I5609" s="88"/>
      <c r="J5609" s="84" t="s">
        <v>5278</v>
      </c>
    </row>
    <row r="5610" spans="9:10" x14ac:dyDescent="0.4">
      <c r="I5610" s="88"/>
      <c r="J5610" s="84" t="s">
        <v>5276</v>
      </c>
    </row>
    <row r="5611" spans="9:10" x14ac:dyDescent="0.4">
      <c r="I5611" s="88"/>
      <c r="J5611" s="84" t="s">
        <v>5493</v>
      </c>
    </row>
    <row r="5612" spans="9:10" x14ac:dyDescent="0.4">
      <c r="I5612" s="88"/>
      <c r="J5612" s="84" t="s">
        <v>5488</v>
      </c>
    </row>
    <row r="5613" spans="9:10" x14ac:dyDescent="0.4">
      <c r="I5613" s="88"/>
      <c r="J5613" s="84" t="s">
        <v>5490</v>
      </c>
    </row>
    <row r="5614" spans="9:10" x14ac:dyDescent="0.4">
      <c r="I5614" s="88"/>
      <c r="J5614" s="84" t="s">
        <v>5494</v>
      </c>
    </row>
    <row r="5615" spans="9:10" x14ac:dyDescent="0.4">
      <c r="I5615" s="88"/>
      <c r="J5615" s="84" t="s">
        <v>5492</v>
      </c>
    </row>
    <row r="5616" spans="9:10" x14ac:dyDescent="0.4">
      <c r="I5616" s="88"/>
      <c r="J5616" s="84" t="s">
        <v>5489</v>
      </c>
    </row>
    <row r="5617" spans="9:10" x14ac:dyDescent="0.4">
      <c r="I5617" s="88"/>
      <c r="J5617" s="84" t="s">
        <v>5491</v>
      </c>
    </row>
    <row r="5618" spans="9:10" x14ac:dyDescent="0.4">
      <c r="I5618" s="88"/>
      <c r="J5618" s="84" t="s">
        <v>5495</v>
      </c>
    </row>
    <row r="5619" spans="9:10" x14ac:dyDescent="0.4">
      <c r="I5619" s="88"/>
      <c r="J5619" s="84" t="s">
        <v>2405</v>
      </c>
    </row>
    <row r="5620" spans="9:10" x14ac:dyDescent="0.4">
      <c r="I5620" s="88"/>
      <c r="J5620" s="84" t="s">
        <v>2403</v>
      </c>
    </row>
    <row r="5621" spans="9:10" x14ac:dyDescent="0.4">
      <c r="I5621" s="88"/>
      <c r="J5621" s="84" t="s">
        <v>2404</v>
      </c>
    </row>
    <row r="5622" spans="9:10" x14ac:dyDescent="0.4">
      <c r="I5622" s="88"/>
      <c r="J5622" s="84" t="s">
        <v>5502</v>
      </c>
    </row>
    <row r="5623" spans="9:10" x14ac:dyDescent="0.4">
      <c r="I5623" s="88"/>
      <c r="J5623" s="84" t="s">
        <v>5500</v>
      </c>
    </row>
    <row r="5624" spans="9:10" x14ac:dyDescent="0.4">
      <c r="I5624" s="88"/>
      <c r="J5624" s="84" t="s">
        <v>5501</v>
      </c>
    </row>
    <row r="5625" spans="9:10" x14ac:dyDescent="0.4">
      <c r="I5625" s="88"/>
      <c r="J5625" s="84" t="s">
        <v>5499</v>
      </c>
    </row>
    <row r="5626" spans="9:10" x14ac:dyDescent="0.4">
      <c r="I5626" s="88"/>
      <c r="J5626" s="84" t="s">
        <v>5503</v>
      </c>
    </row>
    <row r="5627" spans="9:10" x14ac:dyDescent="0.4">
      <c r="I5627" s="88"/>
      <c r="J5627" s="84" t="s">
        <v>5504</v>
      </c>
    </row>
    <row r="5628" spans="9:10" x14ac:dyDescent="0.4">
      <c r="I5628" s="88"/>
      <c r="J5628" s="84" t="s">
        <v>5498</v>
      </c>
    </row>
    <row r="5629" spans="9:10" x14ac:dyDescent="0.4">
      <c r="I5629" s="88"/>
      <c r="J5629" s="84" t="s">
        <v>5497</v>
      </c>
    </row>
    <row r="5630" spans="9:10" x14ac:dyDescent="0.4">
      <c r="I5630" s="88"/>
      <c r="J5630" s="84" t="s">
        <v>5496</v>
      </c>
    </row>
    <row r="5631" spans="9:10" x14ac:dyDescent="0.4">
      <c r="I5631" s="88"/>
      <c r="J5631" s="84" t="s">
        <v>607</v>
      </c>
    </row>
    <row r="5632" spans="9:10" x14ac:dyDescent="0.4">
      <c r="I5632" s="88"/>
      <c r="J5632" s="84" t="s">
        <v>608</v>
      </c>
    </row>
    <row r="5633" spans="9:10" x14ac:dyDescent="0.4">
      <c r="I5633" s="88"/>
      <c r="J5633" s="84" t="s">
        <v>609</v>
      </c>
    </row>
    <row r="5634" spans="9:10" x14ac:dyDescent="0.4">
      <c r="I5634" s="88"/>
      <c r="J5634" s="84" t="s">
        <v>610</v>
      </c>
    </row>
    <row r="5635" spans="9:10" x14ac:dyDescent="0.4">
      <c r="I5635" s="88"/>
      <c r="J5635" s="84" t="s">
        <v>611</v>
      </c>
    </row>
    <row r="5636" spans="9:10" x14ac:dyDescent="0.4">
      <c r="I5636" s="88"/>
      <c r="J5636" s="84" t="s">
        <v>983</v>
      </c>
    </row>
    <row r="5637" spans="9:10" x14ac:dyDescent="0.4">
      <c r="I5637" s="88"/>
      <c r="J5637" s="84" t="s">
        <v>1065</v>
      </c>
    </row>
    <row r="5638" spans="9:10" x14ac:dyDescent="0.4">
      <c r="I5638" s="88"/>
      <c r="J5638" s="84" t="s">
        <v>985</v>
      </c>
    </row>
    <row r="5639" spans="9:10" x14ac:dyDescent="0.4">
      <c r="I5639" s="88"/>
      <c r="J5639" s="84" t="s">
        <v>996</v>
      </c>
    </row>
    <row r="5640" spans="9:10" x14ac:dyDescent="0.4">
      <c r="I5640" s="88"/>
      <c r="J5640" s="84" t="s">
        <v>612</v>
      </c>
    </row>
    <row r="5641" spans="9:10" x14ac:dyDescent="0.4">
      <c r="I5641" s="88"/>
      <c r="J5641" s="84" t="s">
        <v>613</v>
      </c>
    </row>
    <row r="5642" spans="9:10" x14ac:dyDescent="0.4">
      <c r="I5642" s="88"/>
      <c r="J5642" s="84" t="s">
        <v>614</v>
      </c>
    </row>
    <row r="5643" spans="9:10" x14ac:dyDescent="0.4">
      <c r="I5643" s="88"/>
      <c r="J5643" s="84" t="s">
        <v>615</v>
      </c>
    </row>
    <row r="5644" spans="9:10" x14ac:dyDescent="0.4">
      <c r="I5644" s="88"/>
      <c r="J5644" s="84" t="s">
        <v>616</v>
      </c>
    </row>
    <row r="5645" spans="9:10" x14ac:dyDescent="0.4">
      <c r="I5645" s="88"/>
      <c r="J5645" s="84" t="s">
        <v>967</v>
      </c>
    </row>
    <row r="5646" spans="9:10" x14ac:dyDescent="0.4">
      <c r="I5646" s="88"/>
      <c r="J5646" s="84" t="s">
        <v>1006</v>
      </c>
    </row>
    <row r="5647" spans="9:10" x14ac:dyDescent="0.4">
      <c r="I5647" s="88"/>
      <c r="J5647" s="84" t="s">
        <v>924</v>
      </c>
    </row>
    <row r="5648" spans="9:10" x14ac:dyDescent="0.4">
      <c r="I5648" s="88"/>
      <c r="J5648" s="84" t="s">
        <v>971</v>
      </c>
    </row>
    <row r="5649" spans="9:10" x14ac:dyDescent="0.4">
      <c r="I5649" s="88"/>
      <c r="J5649" s="84" t="s">
        <v>599</v>
      </c>
    </row>
    <row r="5650" spans="9:10" x14ac:dyDescent="0.4">
      <c r="I5650" s="88"/>
      <c r="J5650" s="84" t="s">
        <v>600</v>
      </c>
    </row>
    <row r="5651" spans="9:10" x14ac:dyDescent="0.4">
      <c r="I5651" s="88"/>
      <c r="J5651" s="84" t="s">
        <v>601</v>
      </c>
    </row>
    <row r="5652" spans="9:10" x14ac:dyDescent="0.4">
      <c r="I5652" s="88"/>
      <c r="J5652" s="84" t="s">
        <v>602</v>
      </c>
    </row>
    <row r="5653" spans="9:10" x14ac:dyDescent="0.4">
      <c r="I5653" s="88"/>
      <c r="J5653" s="84" t="s">
        <v>603</v>
      </c>
    </row>
    <row r="5654" spans="9:10" x14ac:dyDescent="0.4">
      <c r="I5654" s="88"/>
      <c r="J5654" s="84" t="s">
        <v>970</v>
      </c>
    </row>
    <row r="5655" spans="9:10" x14ac:dyDescent="0.4">
      <c r="I5655" s="88"/>
      <c r="J5655" s="84" t="s">
        <v>1008</v>
      </c>
    </row>
    <row r="5656" spans="9:10" x14ac:dyDescent="0.4">
      <c r="I5656" s="88"/>
      <c r="J5656" s="84" t="s">
        <v>1011</v>
      </c>
    </row>
    <row r="5657" spans="9:10" x14ac:dyDescent="0.4">
      <c r="I5657" s="88"/>
      <c r="J5657" s="84" t="s">
        <v>968</v>
      </c>
    </row>
    <row r="5658" spans="9:10" x14ac:dyDescent="0.4">
      <c r="I5658" s="88"/>
      <c r="J5658" s="84" t="s">
        <v>1009</v>
      </c>
    </row>
    <row r="5659" spans="9:10" x14ac:dyDescent="0.4">
      <c r="I5659" s="88"/>
      <c r="J5659" s="84" t="s">
        <v>959</v>
      </c>
    </row>
    <row r="5660" spans="9:10" x14ac:dyDescent="0.4">
      <c r="I5660" s="88"/>
      <c r="J5660" s="84" t="s">
        <v>952</v>
      </c>
    </row>
    <row r="5661" spans="9:10" x14ac:dyDescent="0.4">
      <c r="I5661" s="88"/>
      <c r="J5661" s="84" t="s">
        <v>993</v>
      </c>
    </row>
    <row r="5662" spans="9:10" x14ac:dyDescent="0.4">
      <c r="I5662" s="88"/>
      <c r="J5662" s="84" t="s">
        <v>978</v>
      </c>
    </row>
    <row r="5663" spans="9:10" x14ac:dyDescent="0.4">
      <c r="I5663" s="88"/>
      <c r="J5663" s="84" t="s">
        <v>986</v>
      </c>
    </row>
    <row r="5664" spans="9:10" x14ac:dyDescent="0.4">
      <c r="I5664" s="88"/>
      <c r="J5664" s="84" t="s">
        <v>979</v>
      </c>
    </row>
    <row r="5665" spans="9:10" x14ac:dyDescent="0.4">
      <c r="I5665" s="88"/>
      <c r="J5665" s="84" t="s">
        <v>991</v>
      </c>
    </row>
    <row r="5666" spans="9:10" x14ac:dyDescent="0.4">
      <c r="I5666" s="88"/>
      <c r="J5666" s="84" t="s">
        <v>951</v>
      </c>
    </row>
    <row r="5667" spans="9:10" x14ac:dyDescent="0.4">
      <c r="I5667" s="88"/>
      <c r="J5667" s="84" t="s">
        <v>977</v>
      </c>
    </row>
    <row r="5668" spans="9:10" x14ac:dyDescent="0.4">
      <c r="I5668" s="88"/>
      <c r="J5668" s="84" t="s">
        <v>958</v>
      </c>
    </row>
    <row r="5669" spans="9:10" x14ac:dyDescent="0.4">
      <c r="I5669" s="88"/>
      <c r="J5669" s="84" t="s">
        <v>969</v>
      </c>
    </row>
    <row r="5670" spans="9:10" x14ac:dyDescent="0.4">
      <c r="I5670" s="88"/>
      <c r="J5670" s="84" t="s">
        <v>1010</v>
      </c>
    </row>
    <row r="5671" spans="9:10" x14ac:dyDescent="0.4">
      <c r="I5671" s="88"/>
      <c r="J5671" s="84" t="s">
        <v>984</v>
      </c>
    </row>
    <row r="5672" spans="9:10" x14ac:dyDescent="0.4">
      <c r="I5672" s="88"/>
      <c r="J5672" s="84" t="s">
        <v>954</v>
      </c>
    </row>
    <row r="5673" spans="9:10" x14ac:dyDescent="0.4">
      <c r="I5673" s="88"/>
      <c r="J5673" s="84" t="s">
        <v>955</v>
      </c>
    </row>
    <row r="5674" spans="9:10" x14ac:dyDescent="0.4">
      <c r="I5674" s="88"/>
      <c r="J5674" s="84" t="s">
        <v>966</v>
      </c>
    </row>
    <row r="5675" spans="9:10" x14ac:dyDescent="0.4">
      <c r="I5675" s="88"/>
      <c r="J5675" s="84" t="s">
        <v>929</v>
      </c>
    </row>
    <row r="5676" spans="9:10" x14ac:dyDescent="0.4">
      <c r="I5676" s="88"/>
      <c r="J5676" s="84" t="s">
        <v>976</v>
      </c>
    </row>
    <row r="5677" spans="9:10" x14ac:dyDescent="0.4">
      <c r="I5677" s="88"/>
      <c r="J5677" s="84" t="s">
        <v>995</v>
      </c>
    </row>
    <row r="5678" spans="9:10" x14ac:dyDescent="0.4">
      <c r="I5678" s="88"/>
      <c r="J5678" s="84" t="s">
        <v>987</v>
      </c>
    </row>
    <row r="5679" spans="9:10" x14ac:dyDescent="0.4">
      <c r="I5679" s="88"/>
      <c r="J5679" s="84" t="s">
        <v>992</v>
      </c>
    </row>
    <row r="5680" spans="9:10" x14ac:dyDescent="0.4">
      <c r="I5680" s="88"/>
      <c r="J5680" s="84" t="s">
        <v>965</v>
      </c>
    </row>
    <row r="5681" spans="9:10" x14ac:dyDescent="0.4">
      <c r="I5681" s="88"/>
      <c r="J5681" s="84" t="s">
        <v>990</v>
      </c>
    </row>
    <row r="5682" spans="9:10" x14ac:dyDescent="0.4">
      <c r="I5682" s="88"/>
      <c r="J5682" s="84" t="s">
        <v>1053</v>
      </c>
    </row>
    <row r="5683" spans="9:10" x14ac:dyDescent="0.4">
      <c r="I5683" s="88"/>
      <c r="J5683" s="84" t="s">
        <v>997</v>
      </c>
    </row>
    <row r="5684" spans="9:10" x14ac:dyDescent="0.4">
      <c r="I5684" s="88"/>
      <c r="J5684" s="84" t="s">
        <v>1003</v>
      </c>
    </row>
    <row r="5685" spans="9:10" x14ac:dyDescent="0.4">
      <c r="I5685" s="88"/>
      <c r="J5685" s="84" t="s">
        <v>974</v>
      </c>
    </row>
    <row r="5686" spans="9:10" x14ac:dyDescent="0.4">
      <c r="I5686" s="88"/>
      <c r="J5686" s="84" t="s">
        <v>972</v>
      </c>
    </row>
    <row r="5687" spans="9:10" x14ac:dyDescent="0.4">
      <c r="I5687" s="88"/>
      <c r="J5687" s="84" t="s">
        <v>973</v>
      </c>
    </row>
    <row r="5688" spans="9:10" x14ac:dyDescent="0.4">
      <c r="I5688" s="88"/>
      <c r="J5688" s="84" t="s">
        <v>998</v>
      </c>
    </row>
    <row r="5689" spans="9:10" x14ac:dyDescent="0.4">
      <c r="I5689" s="88"/>
      <c r="J5689" s="84" t="s">
        <v>963</v>
      </c>
    </row>
    <row r="5690" spans="9:10" x14ac:dyDescent="0.4">
      <c r="I5690" s="88"/>
      <c r="J5690" s="84" t="s">
        <v>982</v>
      </c>
    </row>
    <row r="5691" spans="9:10" x14ac:dyDescent="0.4">
      <c r="I5691" s="88"/>
      <c r="J5691" s="84" t="s">
        <v>953</v>
      </c>
    </row>
    <row r="5692" spans="9:10" x14ac:dyDescent="0.4">
      <c r="I5692" s="88"/>
      <c r="J5692" s="84" t="s">
        <v>956</v>
      </c>
    </row>
    <row r="5693" spans="9:10" x14ac:dyDescent="0.4">
      <c r="I5693" s="88"/>
      <c r="J5693" s="84" t="s">
        <v>1005</v>
      </c>
    </row>
    <row r="5694" spans="9:10" x14ac:dyDescent="0.4">
      <c r="I5694" s="88"/>
      <c r="J5694" s="84" t="s">
        <v>975</v>
      </c>
    </row>
    <row r="5695" spans="9:10" x14ac:dyDescent="0.4">
      <c r="I5695" s="88"/>
      <c r="J5695" s="84" t="s">
        <v>961</v>
      </c>
    </row>
    <row r="5696" spans="9:10" x14ac:dyDescent="0.4">
      <c r="I5696" s="88"/>
      <c r="J5696" s="84" t="s">
        <v>925</v>
      </c>
    </row>
    <row r="5697" spans="9:10" x14ac:dyDescent="0.4">
      <c r="I5697" s="88"/>
      <c r="J5697" s="84" t="s">
        <v>964</v>
      </c>
    </row>
    <row r="5698" spans="9:10" x14ac:dyDescent="0.4">
      <c r="I5698" s="88"/>
      <c r="J5698" s="84" t="s">
        <v>1007</v>
      </c>
    </row>
    <row r="5699" spans="9:10" x14ac:dyDescent="0.4">
      <c r="I5699" s="88"/>
      <c r="J5699" s="84" t="s">
        <v>994</v>
      </c>
    </row>
    <row r="5700" spans="9:10" x14ac:dyDescent="0.4">
      <c r="I5700" s="88"/>
      <c r="J5700" s="84" t="s">
        <v>1079</v>
      </c>
    </row>
    <row r="5701" spans="9:10" x14ac:dyDescent="0.4">
      <c r="I5701" s="88"/>
      <c r="J5701" s="84" t="s">
        <v>1072</v>
      </c>
    </row>
    <row r="5702" spans="9:10" x14ac:dyDescent="0.4">
      <c r="I5702" s="88"/>
      <c r="J5702" s="84" t="s">
        <v>981</v>
      </c>
    </row>
    <row r="5703" spans="9:10" x14ac:dyDescent="0.4">
      <c r="I5703" s="88"/>
      <c r="J5703" s="84" t="s">
        <v>918</v>
      </c>
    </row>
    <row r="5704" spans="9:10" x14ac:dyDescent="0.4">
      <c r="I5704" s="88"/>
      <c r="J5704" s="84" t="s">
        <v>1078</v>
      </c>
    </row>
    <row r="5705" spans="9:10" x14ac:dyDescent="0.4">
      <c r="I5705" s="88"/>
      <c r="J5705" s="84" t="s">
        <v>920</v>
      </c>
    </row>
    <row r="5706" spans="9:10" x14ac:dyDescent="0.4">
      <c r="I5706" s="88"/>
      <c r="J5706" s="84" t="s">
        <v>922</v>
      </c>
    </row>
    <row r="5707" spans="9:10" x14ac:dyDescent="0.4">
      <c r="I5707" s="88"/>
      <c r="J5707" s="84" t="s">
        <v>927</v>
      </c>
    </row>
    <row r="5708" spans="9:10" x14ac:dyDescent="0.4">
      <c r="I5708" s="88"/>
      <c r="J5708" s="84" t="s">
        <v>989</v>
      </c>
    </row>
    <row r="5709" spans="9:10" x14ac:dyDescent="0.4">
      <c r="I5709" s="88"/>
      <c r="J5709" s="84" t="s">
        <v>988</v>
      </c>
    </row>
    <row r="5710" spans="9:10" x14ac:dyDescent="0.4">
      <c r="I5710" s="88"/>
      <c r="J5710" s="84" t="s">
        <v>999</v>
      </c>
    </row>
    <row r="5711" spans="9:10" x14ac:dyDescent="0.4">
      <c r="I5711" s="88"/>
      <c r="J5711" s="84" t="s">
        <v>926</v>
      </c>
    </row>
    <row r="5712" spans="9:10" x14ac:dyDescent="0.4">
      <c r="I5712" s="88"/>
      <c r="J5712" s="84" t="s">
        <v>957</v>
      </c>
    </row>
    <row r="5713" spans="9:10" x14ac:dyDescent="0.4">
      <c r="I5713" s="88"/>
      <c r="J5713" s="84" t="s">
        <v>1075</v>
      </c>
    </row>
    <row r="5714" spans="9:10" x14ac:dyDescent="0.4">
      <c r="I5714" s="88"/>
      <c r="J5714" s="84" t="s">
        <v>1073</v>
      </c>
    </row>
    <row r="5715" spans="9:10" x14ac:dyDescent="0.4">
      <c r="I5715" s="88"/>
      <c r="J5715" s="84" t="s">
        <v>1070</v>
      </c>
    </row>
    <row r="5716" spans="9:10" x14ac:dyDescent="0.4">
      <c r="I5716" s="88"/>
      <c r="J5716" s="84" t="s">
        <v>1076</v>
      </c>
    </row>
    <row r="5717" spans="9:10" x14ac:dyDescent="0.4">
      <c r="I5717" s="88"/>
      <c r="J5717" s="84" t="s">
        <v>1074</v>
      </c>
    </row>
    <row r="5718" spans="9:10" x14ac:dyDescent="0.4">
      <c r="I5718" s="88"/>
      <c r="J5718" s="84" t="s">
        <v>1071</v>
      </c>
    </row>
    <row r="5719" spans="9:10" x14ac:dyDescent="0.4">
      <c r="I5719" s="88"/>
      <c r="J5719" s="84" t="s">
        <v>1077</v>
      </c>
    </row>
    <row r="5720" spans="9:10" x14ac:dyDescent="0.4">
      <c r="I5720" s="88"/>
      <c r="J5720" s="84" t="s">
        <v>1069</v>
      </c>
    </row>
    <row r="5721" spans="9:10" x14ac:dyDescent="0.4">
      <c r="I5721" s="88"/>
      <c r="J5721" s="84" t="s">
        <v>5248</v>
      </c>
    </row>
    <row r="5722" spans="9:10" x14ac:dyDescent="0.4">
      <c r="I5722" s="88"/>
      <c r="J5722" s="84" t="s">
        <v>4010</v>
      </c>
    </row>
    <row r="5723" spans="9:10" x14ac:dyDescent="0.4">
      <c r="I5723" s="88"/>
      <c r="J5723" s="84" t="s">
        <v>5254</v>
      </c>
    </row>
    <row r="5724" spans="9:10" x14ac:dyDescent="0.4">
      <c r="I5724" s="88"/>
      <c r="J5724" s="84" t="s">
        <v>5255</v>
      </c>
    </row>
    <row r="5725" spans="9:10" x14ac:dyDescent="0.4">
      <c r="I5725" s="88"/>
      <c r="J5725" s="84" t="s">
        <v>5249</v>
      </c>
    </row>
    <row r="5726" spans="9:10" x14ac:dyDescent="0.4">
      <c r="I5726" s="88"/>
      <c r="J5726" s="84" t="s">
        <v>5253</v>
      </c>
    </row>
    <row r="5727" spans="9:10" x14ac:dyDescent="0.4">
      <c r="I5727" s="88"/>
      <c r="J5727" s="84" t="s">
        <v>5250</v>
      </c>
    </row>
    <row r="5728" spans="9:10" x14ac:dyDescent="0.4">
      <c r="I5728" s="88"/>
      <c r="J5728" s="84" t="s">
        <v>4470</v>
      </c>
    </row>
    <row r="5729" spans="9:10" x14ac:dyDescent="0.4">
      <c r="I5729" s="88"/>
      <c r="J5729" s="84" t="s">
        <v>5251</v>
      </c>
    </row>
    <row r="5730" spans="9:10" x14ac:dyDescent="0.4">
      <c r="I5730" s="88"/>
      <c r="J5730" s="84" t="s">
        <v>5256</v>
      </c>
    </row>
    <row r="5731" spans="9:10" x14ac:dyDescent="0.4">
      <c r="I5731" s="88"/>
      <c r="J5731" s="84" t="s">
        <v>5252</v>
      </c>
    </row>
    <row r="5732" spans="9:10" x14ac:dyDescent="0.4">
      <c r="I5732" s="88"/>
      <c r="J5732" s="84" t="s">
        <v>4472</v>
      </c>
    </row>
    <row r="5733" spans="9:10" x14ac:dyDescent="0.4">
      <c r="I5733" s="88"/>
      <c r="J5733" s="84" t="s">
        <v>5260</v>
      </c>
    </row>
    <row r="5734" spans="9:10" x14ac:dyDescent="0.4">
      <c r="I5734" s="88"/>
      <c r="J5734" s="84" t="s">
        <v>5257</v>
      </c>
    </row>
    <row r="5735" spans="9:10" x14ac:dyDescent="0.4">
      <c r="I5735" s="88"/>
      <c r="J5735" s="84" t="s">
        <v>5258</v>
      </c>
    </row>
    <row r="5736" spans="9:10" x14ac:dyDescent="0.4">
      <c r="I5736" s="88"/>
      <c r="J5736" s="84" t="s">
        <v>4011</v>
      </c>
    </row>
    <row r="5737" spans="9:10" x14ac:dyDescent="0.4">
      <c r="I5737" s="88"/>
      <c r="J5737" s="84" t="s">
        <v>5261</v>
      </c>
    </row>
    <row r="5738" spans="9:10" x14ac:dyDescent="0.4">
      <c r="I5738" s="88"/>
      <c r="J5738" s="84" t="s">
        <v>4471</v>
      </c>
    </row>
    <row r="5739" spans="9:10" x14ac:dyDescent="0.4">
      <c r="I5739" s="88"/>
      <c r="J5739" s="84" t="s">
        <v>4473</v>
      </c>
    </row>
    <row r="5740" spans="9:10" x14ac:dyDescent="0.4">
      <c r="I5740" s="88"/>
      <c r="J5740" s="84" t="s">
        <v>5259</v>
      </c>
    </row>
    <row r="5741" spans="9:10" x14ac:dyDescent="0.4">
      <c r="I5741" s="88"/>
      <c r="J5741" s="84" t="s">
        <v>4012</v>
      </c>
    </row>
    <row r="5742" spans="9:10" x14ac:dyDescent="0.4">
      <c r="I5742" s="88"/>
      <c r="J5742" s="84" t="s">
        <v>5263</v>
      </c>
    </row>
    <row r="5743" spans="9:10" x14ac:dyDescent="0.4">
      <c r="I5743" s="88"/>
      <c r="J5743" s="84" t="s">
        <v>5265</v>
      </c>
    </row>
    <row r="5744" spans="9:10" x14ac:dyDescent="0.4">
      <c r="I5744" s="88"/>
      <c r="J5744" s="84" t="s">
        <v>5266</v>
      </c>
    </row>
    <row r="5745" spans="9:10" x14ac:dyDescent="0.4">
      <c r="I5745" s="88"/>
      <c r="J5745" s="84" t="s">
        <v>5264</v>
      </c>
    </row>
    <row r="5746" spans="9:10" x14ac:dyDescent="0.4">
      <c r="I5746" s="88"/>
      <c r="J5746" s="84" t="s">
        <v>5262</v>
      </c>
    </row>
    <row r="5747" spans="9:10" x14ac:dyDescent="0.4">
      <c r="I5747" s="88"/>
      <c r="J5747" s="84" t="s">
        <v>4013</v>
      </c>
    </row>
    <row r="5748" spans="9:10" x14ac:dyDescent="0.4">
      <c r="I5748" s="88"/>
      <c r="J5748" s="84" t="s">
        <v>4015</v>
      </c>
    </row>
    <row r="5749" spans="9:10" x14ac:dyDescent="0.4">
      <c r="I5749" s="88"/>
      <c r="J5749" s="84" t="s">
        <v>4014</v>
      </c>
    </row>
    <row r="5750" spans="9:10" x14ac:dyDescent="0.4">
      <c r="I5750" s="88"/>
      <c r="J5750" s="84" t="s">
        <v>4016</v>
      </c>
    </row>
    <row r="5751" spans="9:10" x14ac:dyDescent="0.4">
      <c r="I5751" s="88"/>
      <c r="J5751" s="84" t="s">
        <v>4017</v>
      </c>
    </row>
  </sheetData>
  <sortState xmlns:xlrd2="http://schemas.microsoft.com/office/spreadsheetml/2017/richdata2" ref="I3:I948">
    <sortCondition ref="I948"/>
  </sortState>
  <mergeCells count="12">
    <mergeCell ref="AY1:AY2"/>
    <mergeCell ref="AV1:AW1"/>
    <mergeCell ref="AE1:AF1"/>
    <mergeCell ref="Y1:Z2"/>
    <mergeCell ref="A1:B1"/>
    <mergeCell ref="I1:J2"/>
    <mergeCell ref="U1:U2"/>
    <mergeCell ref="V1:V2"/>
    <mergeCell ref="W1:X2"/>
    <mergeCell ref="M1:T1"/>
    <mergeCell ref="K1:L1"/>
    <mergeCell ref="D1:D2"/>
  </mergeCells>
  <phoneticPr fontId="1"/>
  <dataValidations count="2">
    <dataValidation type="list" errorStyle="warning" allowBlank="1" showInputMessage="1" sqref="AG4 AG6" xr:uid="{00000000-0002-0000-0100-000000000000}">
      <formula1>INDIRECT(AH4)</formula1>
    </dataValidation>
    <dataValidation errorStyle="warning" allowBlank="1" showInputMessage="1" sqref="AG5 AG7" xr:uid="{00000000-0002-0000-0100-000001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0"/>
  </sheetPr>
  <dimension ref="A1"/>
  <sheetViews>
    <sheetView workbookViewId="0">
      <selection activeCell="D10" sqref="D10"/>
    </sheetView>
  </sheetViews>
  <sheetFormatPr defaultColWidth="9" defaultRowHeight="18.75" x14ac:dyDescent="0.4"/>
  <cols>
    <col min="1" max="16384" width="9" style="74"/>
  </cols>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411"/>
  <sheetViews>
    <sheetView showGridLines="0" view="pageBreakPreview" topLeftCell="A15" zoomScale="140" zoomScaleNormal="100" zoomScaleSheetLayoutView="140" workbookViewId="0">
      <selection sqref="A1:B1"/>
    </sheetView>
  </sheetViews>
  <sheetFormatPr defaultColWidth="9" defaultRowHeight="24" x14ac:dyDescent="0.4"/>
  <cols>
    <col min="1" max="1" width="4.375" style="89" customWidth="1"/>
    <col min="2" max="2" width="76.25" style="2" customWidth="1"/>
    <col min="3" max="16384" width="9" style="2"/>
  </cols>
  <sheetData>
    <row r="1" spans="1:2" ht="24" customHeight="1" x14ac:dyDescent="0.4">
      <c r="A1" s="368" t="str">
        <f>"Articles of Incorporation of " &amp;入力情報!E6&amp;" Co."</f>
        <v>Articles of Incorporation of SampleName Co.</v>
      </c>
      <c r="B1" s="368"/>
    </row>
    <row r="2" spans="1:2" ht="24" customHeight="1" x14ac:dyDescent="0.4">
      <c r="A2" s="369" t="str">
        <f>入力情報!E6&amp;"株式会社定款"</f>
        <v>SampleName株式会社定款</v>
      </c>
      <c r="B2" s="369"/>
    </row>
    <row r="3" spans="1:2" ht="6" customHeight="1" x14ac:dyDescent="0.4">
      <c r="A3" s="370"/>
      <c r="B3" s="370"/>
    </row>
    <row r="4" spans="1:2" ht="24" customHeight="1" x14ac:dyDescent="0.4">
      <c r="A4" s="362" t="s">
        <v>0</v>
      </c>
      <c r="B4" s="362"/>
    </row>
    <row r="5" spans="1:2" ht="19.5" x14ac:dyDescent="0.4">
      <c r="A5" s="362" t="s">
        <v>1</v>
      </c>
      <c r="B5" s="362"/>
    </row>
    <row r="6" spans="1:2" ht="19.5" x14ac:dyDescent="0.4">
      <c r="A6" s="362" t="str">
        <f>" Article 1 The name of the Company shall be "&amp;入力情報!E6&amp;" Co."</f>
        <v xml:space="preserve"> Article 1 The name of the Company shall be SampleName Co.</v>
      </c>
      <c r="B6" s="362"/>
    </row>
    <row r="7" spans="1:2" ht="19.5" x14ac:dyDescent="0.4">
      <c r="A7" s="362" t="str">
        <f>"第１条 当会社は、"&amp;入力情報!E6&amp;"株式会社と称する。"</f>
        <v>第１条 当会社は、SampleName株式会社と称する。</v>
      </c>
      <c r="B7" s="362"/>
    </row>
    <row r="8" spans="1:2" ht="19.5" x14ac:dyDescent="0.4">
      <c r="A8" s="362"/>
      <c r="B8" s="362"/>
    </row>
    <row r="9" spans="1:2" ht="19.5" x14ac:dyDescent="0.4">
      <c r="A9" s="362" t="s">
        <v>2</v>
      </c>
      <c r="B9" s="362"/>
    </row>
    <row r="10" spans="1:2" ht="19.5" x14ac:dyDescent="0.4">
      <c r="A10" s="362" t="s">
        <v>3</v>
      </c>
      <c r="B10" s="362"/>
    </row>
    <row r="11" spans="1:2" ht="19.5" x14ac:dyDescent="0.4">
      <c r="A11" s="362" t="s">
        <v>4</v>
      </c>
      <c r="B11" s="362"/>
    </row>
    <row r="12" spans="1:2" s="140" customFormat="1" ht="36" customHeight="1" x14ac:dyDescent="0.4">
      <c r="A12" s="176" t="s">
        <v>6278</v>
      </c>
      <c r="B12" s="116" t="str">
        <f>IF(入力情報!F674="","",入力情報!F674)</f>
        <v>Business concerning finance</v>
      </c>
    </row>
    <row r="13" spans="1:2" s="140" customFormat="1" ht="36" customHeight="1" x14ac:dyDescent="0.4">
      <c r="A13" s="176" t="s">
        <v>6278</v>
      </c>
      <c r="B13" s="116" t="str">
        <f>IF(入力情報!F675="","",入力情報!F675)</f>
        <v>金融に関する事業</v>
      </c>
    </row>
    <row r="14" spans="1:2" s="140" customFormat="1" ht="36" customHeight="1" x14ac:dyDescent="0.4">
      <c r="A14" s="176" t="s">
        <v>6279</v>
      </c>
      <c r="B14" s="116" t="str">
        <f>IF(入力情報!F676="","",入力情報!F676)</f>
        <v>Sales of daily necessities, sports equipment, etc.</v>
      </c>
    </row>
    <row r="15" spans="1:2" s="140" customFormat="1" ht="36" customHeight="1" x14ac:dyDescent="0.4">
      <c r="A15" s="176" t="s">
        <v>6279</v>
      </c>
      <c r="B15" s="116" t="str">
        <f>IF(入力情報!F677="","",入力情報!F677)</f>
        <v>日用雑貨、スポーツ用品等の販売</v>
      </c>
    </row>
    <row r="16" spans="1:2" s="140" customFormat="1" ht="36" customHeight="1" x14ac:dyDescent="0.4">
      <c r="A16" s="176" t="s">
        <v>6280</v>
      </c>
      <c r="B16" s="116" t="str">
        <f>IF(入力情報!F678="","",入力情報!F678)</f>
        <v>Marketing of various kinds of food products</v>
      </c>
    </row>
    <row r="17" spans="1:2" s="140" customFormat="1" ht="36" customHeight="1" x14ac:dyDescent="0.4">
      <c r="A17" s="176" t="s">
        <v>6280</v>
      </c>
      <c r="B17" s="116" t="str">
        <f>IF(入力情報!F679="","",入力情報!F679)</f>
        <v>各種食品の販売</v>
      </c>
    </row>
    <row r="18" spans="1:2" s="140" customFormat="1" ht="36" customHeight="1" x14ac:dyDescent="0.4">
      <c r="A18" s="176" t="s">
        <v>6281</v>
      </c>
      <c r="B18" s="116" t="str">
        <f>IF(入力情報!F680="","",入力情報!F680)</f>
        <v xml:space="preserve">Consigned freight forwarding Business </v>
      </c>
    </row>
    <row r="19" spans="1:2" s="140" customFormat="1" ht="36" customHeight="1" x14ac:dyDescent="0.4">
      <c r="A19" s="176" t="s">
        <v>6281</v>
      </c>
      <c r="B19" s="116" t="str">
        <f>IF(入力情報!F681="","",入力情報!F681)</f>
        <v>貨物利用運送事業</v>
      </c>
    </row>
    <row r="20" spans="1:2" s="140" customFormat="1" ht="36" customHeight="1" x14ac:dyDescent="0.4">
      <c r="A20" s="176" t="s">
        <v>6282</v>
      </c>
      <c r="B20" s="116" t="str">
        <f>IF(入力情報!F682="","",入力情報!F682)</f>
        <v>Provision of various services relating to the medical field</v>
      </c>
    </row>
    <row r="21" spans="1:2" s="140" customFormat="1" ht="36" customHeight="1" x14ac:dyDescent="0.4">
      <c r="A21" s="176" t="s">
        <v>6282</v>
      </c>
      <c r="B21" s="116" t="str">
        <f>IF(入力情報!F683="","",入力情報!F683)</f>
        <v>医療に関連する各種サービスの提供</v>
      </c>
    </row>
    <row r="22" spans="1:2" s="140" customFormat="1" ht="36" customHeight="1" x14ac:dyDescent="0.4">
      <c r="A22" s="176" t="s">
        <v>6283</v>
      </c>
      <c r="B22" s="116" t="str">
        <f>IF(入力情報!F684="","",入力情報!F684)</f>
        <v>Investment consulting services</v>
      </c>
    </row>
    <row r="23" spans="1:2" s="140" customFormat="1" ht="36" customHeight="1" x14ac:dyDescent="0.4">
      <c r="A23" s="176" t="s">
        <v>6283</v>
      </c>
      <c r="B23" s="116" t="str">
        <f>IF(入力情報!F685="","",入力情報!F685)</f>
        <v>投資コンサルティング業務</v>
      </c>
    </row>
    <row r="24" spans="1:2" s="140" customFormat="1" ht="36" customHeight="1" x14ac:dyDescent="0.4">
      <c r="A24" s="176" t="s">
        <v>6284</v>
      </c>
      <c r="B24" s="116" t="str">
        <f>IF(入力情報!F686="","",入力情報!F686)</f>
        <v>Business related to offshore facilities installation and operations</v>
      </c>
    </row>
    <row r="25" spans="1:2" s="140" customFormat="1" ht="36" customHeight="1" x14ac:dyDescent="0.4">
      <c r="A25" s="176" t="s">
        <v>6284</v>
      </c>
      <c r="B25" s="116" t="str">
        <f>IF(入力情報!F687="","",入力情報!F687)</f>
        <v>洋上設備設置・運営に関する事業</v>
      </c>
    </row>
    <row r="26" spans="1:2" s="140" customFormat="1" ht="36" customHeight="1" x14ac:dyDescent="0.4">
      <c r="A26" s="176" t="s">
        <v>6285</v>
      </c>
      <c r="B26" s="116" t="str">
        <f>IF(入力情報!F688="","",入力情報!F688)</f>
        <v>All businesses incidental to the preceding items.</v>
      </c>
    </row>
    <row r="27" spans="1:2" s="140" customFormat="1" ht="36" customHeight="1" x14ac:dyDescent="0.4">
      <c r="A27" s="176" t="s">
        <v>6285</v>
      </c>
      <c r="B27" s="116" t="str">
        <f>IF(入力情報!F689="","",入力情報!F689)</f>
        <v>前各号に付帯する一切の事業</v>
      </c>
    </row>
    <row r="28" spans="1:2" s="140" customFormat="1" ht="36" hidden="1" customHeight="1" x14ac:dyDescent="0.4">
      <c r="A28" s="176" t="s">
        <v>6286</v>
      </c>
      <c r="B28" s="116" t="str">
        <f>IF(入力情報!F690="","",入力情報!F690)</f>
        <v/>
      </c>
    </row>
    <row r="29" spans="1:2" s="140" customFormat="1" ht="36" hidden="1" customHeight="1" x14ac:dyDescent="0.4">
      <c r="A29" s="176" t="s">
        <v>6286</v>
      </c>
      <c r="B29" s="116" t="str">
        <f>IF(入力情報!F691="","",入力情報!F691)</f>
        <v/>
      </c>
    </row>
    <row r="30" spans="1:2" s="140" customFormat="1" ht="36" hidden="1" customHeight="1" x14ac:dyDescent="0.4">
      <c r="A30" s="176" t="s">
        <v>6287</v>
      </c>
      <c r="B30" s="116" t="str">
        <f>IF(入力情報!F692="","",入力情報!F692)</f>
        <v/>
      </c>
    </row>
    <row r="31" spans="1:2" s="140" customFormat="1" ht="36" hidden="1" customHeight="1" x14ac:dyDescent="0.4">
      <c r="A31" s="176" t="s">
        <v>6287</v>
      </c>
      <c r="B31" s="116" t="str">
        <f>IF(入力情報!F693="","",入力情報!F693)</f>
        <v/>
      </c>
    </row>
    <row r="32" spans="1:2" s="140" customFormat="1" ht="36" hidden="1" customHeight="1" x14ac:dyDescent="0.4">
      <c r="A32" s="176" t="s">
        <v>6288</v>
      </c>
      <c r="B32" s="116" t="str">
        <f>IF(入力情報!F694="","",入力情報!F694)</f>
        <v/>
      </c>
    </row>
    <row r="33" spans="1:2" s="140" customFormat="1" ht="36" hidden="1" customHeight="1" x14ac:dyDescent="0.4">
      <c r="A33" s="176" t="s">
        <v>6288</v>
      </c>
      <c r="B33" s="116" t="str">
        <f>IF(入力情報!F695="","",入力情報!F695)</f>
        <v/>
      </c>
    </row>
    <row r="34" spans="1:2" s="140" customFormat="1" ht="36" hidden="1" customHeight="1" x14ac:dyDescent="0.4">
      <c r="A34" s="176" t="s">
        <v>6289</v>
      </c>
      <c r="B34" s="116" t="str">
        <f>IF(入力情報!F696="","",入力情報!F696)</f>
        <v/>
      </c>
    </row>
    <row r="35" spans="1:2" s="140" customFormat="1" ht="36" hidden="1" customHeight="1" x14ac:dyDescent="0.4">
      <c r="A35" s="176" t="s">
        <v>6289</v>
      </c>
      <c r="B35" s="116" t="str">
        <f>IF(入力情報!F697="","",入力情報!F697)</f>
        <v/>
      </c>
    </row>
    <row r="36" spans="1:2" s="140" customFormat="1" ht="36" hidden="1" customHeight="1" x14ac:dyDescent="0.4">
      <c r="A36" s="176" t="s">
        <v>6290</v>
      </c>
      <c r="B36" s="116" t="str">
        <f>IF(入力情報!F698="","",入力情報!F698)</f>
        <v/>
      </c>
    </row>
    <row r="37" spans="1:2" s="140" customFormat="1" ht="36" hidden="1" customHeight="1" x14ac:dyDescent="0.4">
      <c r="A37" s="176" t="s">
        <v>6290</v>
      </c>
      <c r="B37" s="116" t="str">
        <f>IF(入力情報!F699="","",入力情報!F699)</f>
        <v/>
      </c>
    </row>
    <row r="38" spans="1:2" s="140" customFormat="1" ht="36" hidden="1" customHeight="1" x14ac:dyDescent="0.4">
      <c r="A38" s="176" t="s">
        <v>6291</v>
      </c>
      <c r="B38" s="116" t="str">
        <f>IF(入力情報!F700="","",入力情報!F700)</f>
        <v/>
      </c>
    </row>
    <row r="39" spans="1:2" s="140" customFormat="1" ht="36" hidden="1" customHeight="1" x14ac:dyDescent="0.4">
      <c r="A39" s="176" t="s">
        <v>6291</v>
      </c>
      <c r="B39" s="116" t="str">
        <f>IF(入力情報!F701="","",入力情報!F701)</f>
        <v/>
      </c>
    </row>
    <row r="40" spans="1:2" s="140" customFormat="1" ht="36" hidden="1" customHeight="1" x14ac:dyDescent="0.4">
      <c r="A40" s="176" t="s">
        <v>6292</v>
      </c>
      <c r="B40" s="116" t="str">
        <f>IF(入力情報!F702="","",入力情報!F702)</f>
        <v/>
      </c>
    </row>
    <row r="41" spans="1:2" s="140" customFormat="1" ht="36" hidden="1" customHeight="1" x14ac:dyDescent="0.4">
      <c r="A41" s="176" t="s">
        <v>6292</v>
      </c>
      <c r="B41" s="116" t="str">
        <f>IF(入力情報!F703="","",入力情報!F703)</f>
        <v/>
      </c>
    </row>
    <row r="42" spans="1:2" s="140" customFormat="1" ht="36" hidden="1" customHeight="1" x14ac:dyDescent="0.4">
      <c r="A42" s="176" t="s">
        <v>6293</v>
      </c>
      <c r="B42" s="116" t="str">
        <f>IF(入力情報!F704="","",入力情報!F704)</f>
        <v/>
      </c>
    </row>
    <row r="43" spans="1:2" s="140" customFormat="1" ht="36" hidden="1" customHeight="1" x14ac:dyDescent="0.4">
      <c r="A43" s="176" t="s">
        <v>6293</v>
      </c>
      <c r="B43" s="116" t="str">
        <f>IF(入力情報!F705="","",入力情報!F705)</f>
        <v/>
      </c>
    </row>
    <row r="44" spans="1:2" s="140" customFormat="1" ht="36" hidden="1" customHeight="1" x14ac:dyDescent="0.4">
      <c r="A44" s="176" t="s">
        <v>6294</v>
      </c>
      <c r="B44" s="116" t="str">
        <f>IF(入力情報!F706="","",入力情報!F706)</f>
        <v/>
      </c>
    </row>
    <row r="45" spans="1:2" s="140" customFormat="1" ht="36" hidden="1" customHeight="1" x14ac:dyDescent="0.4">
      <c r="A45" s="176" t="s">
        <v>6294</v>
      </c>
      <c r="B45" s="116" t="str">
        <f>IF(入力情報!F707="","",入力情報!F707)</f>
        <v/>
      </c>
    </row>
    <row r="46" spans="1:2" s="140" customFormat="1" ht="36" hidden="1" customHeight="1" x14ac:dyDescent="0.4">
      <c r="A46" s="176" t="s">
        <v>6295</v>
      </c>
      <c r="B46" s="116" t="str">
        <f>IF(入力情報!F708="","",入力情報!F708)</f>
        <v/>
      </c>
    </row>
    <row r="47" spans="1:2" s="140" customFormat="1" ht="36" hidden="1" customHeight="1" x14ac:dyDescent="0.4">
      <c r="A47" s="176" t="s">
        <v>6295</v>
      </c>
      <c r="B47" s="116" t="str">
        <f>IF(入力情報!F709="","",入力情報!F709)</f>
        <v/>
      </c>
    </row>
    <row r="48" spans="1:2" s="140" customFormat="1" ht="36" hidden="1" customHeight="1" x14ac:dyDescent="0.4">
      <c r="A48" s="176" t="s">
        <v>6296</v>
      </c>
      <c r="B48" s="116" t="str">
        <f>IF(入力情報!F710="","",入力情報!F710)</f>
        <v/>
      </c>
    </row>
    <row r="49" spans="1:2" s="140" customFormat="1" ht="36" hidden="1" customHeight="1" x14ac:dyDescent="0.4">
      <c r="A49" s="176" t="s">
        <v>6296</v>
      </c>
      <c r="B49" s="116" t="str">
        <f>IF(入力情報!F711="","",入力情報!F711)</f>
        <v/>
      </c>
    </row>
    <row r="50" spans="1:2" s="140" customFormat="1" ht="36" hidden="1" customHeight="1" x14ac:dyDescent="0.4">
      <c r="A50" s="176" t="s">
        <v>6297</v>
      </c>
      <c r="B50" s="116" t="str">
        <f>IF(入力情報!F712="","",入力情報!F712)</f>
        <v/>
      </c>
    </row>
    <row r="51" spans="1:2" s="140" customFormat="1" ht="36" hidden="1" customHeight="1" x14ac:dyDescent="0.4">
      <c r="A51" s="176" t="s">
        <v>6297</v>
      </c>
      <c r="B51" s="116" t="str">
        <f>IF(入力情報!F713="","",入力情報!F713)</f>
        <v/>
      </c>
    </row>
    <row r="52" spans="1:2" s="140" customFormat="1" ht="36" hidden="1" customHeight="1" x14ac:dyDescent="0.4">
      <c r="A52" s="176" t="s">
        <v>6298</v>
      </c>
      <c r="B52" s="116" t="str">
        <f>IF(入力情報!F714="","",入力情報!F714)</f>
        <v/>
      </c>
    </row>
    <row r="53" spans="1:2" s="140" customFormat="1" ht="36" hidden="1" customHeight="1" x14ac:dyDescent="0.4">
      <c r="A53" s="176" t="s">
        <v>6298</v>
      </c>
      <c r="B53" s="116" t="str">
        <f>IF(入力情報!F715="","",入力情報!F715)</f>
        <v/>
      </c>
    </row>
    <row r="54" spans="1:2" s="140" customFormat="1" ht="36" hidden="1" customHeight="1" x14ac:dyDescent="0.4">
      <c r="A54" s="176" t="s">
        <v>6299</v>
      </c>
      <c r="B54" s="116" t="str">
        <f>IF(入力情報!F716="","",入力情報!F716)</f>
        <v/>
      </c>
    </row>
    <row r="55" spans="1:2" s="140" customFormat="1" ht="36" hidden="1" customHeight="1" x14ac:dyDescent="0.4">
      <c r="A55" s="176" t="s">
        <v>6299</v>
      </c>
      <c r="B55" s="116" t="str">
        <f>IF(入力情報!F717="","",入力情報!F717)</f>
        <v/>
      </c>
    </row>
    <row r="56" spans="1:2" s="140" customFormat="1" ht="36" hidden="1" customHeight="1" x14ac:dyDescent="0.4">
      <c r="A56" s="176" t="s">
        <v>6300</v>
      </c>
      <c r="B56" s="116" t="str">
        <f>IF(入力情報!F718="","",入力情報!F718)</f>
        <v/>
      </c>
    </row>
    <row r="57" spans="1:2" s="140" customFormat="1" ht="36" hidden="1" customHeight="1" x14ac:dyDescent="0.4">
      <c r="A57" s="176" t="s">
        <v>6300</v>
      </c>
      <c r="B57" s="116" t="str">
        <f>IF(入力情報!F719="","",入力情報!F719)</f>
        <v/>
      </c>
    </row>
    <row r="58" spans="1:2" s="140" customFormat="1" ht="36" hidden="1" customHeight="1" x14ac:dyDescent="0.4">
      <c r="A58" s="176" t="s">
        <v>6301</v>
      </c>
      <c r="B58" s="116" t="str">
        <f>IF(入力情報!F720="","",入力情報!F720)</f>
        <v/>
      </c>
    </row>
    <row r="59" spans="1:2" s="140" customFormat="1" ht="36" hidden="1" customHeight="1" x14ac:dyDescent="0.4">
      <c r="A59" s="176" t="s">
        <v>6301</v>
      </c>
      <c r="B59" s="116" t="str">
        <f>IF(入力情報!F721="","",入力情報!F721)</f>
        <v/>
      </c>
    </row>
    <row r="60" spans="1:2" s="140" customFormat="1" ht="36" hidden="1" customHeight="1" x14ac:dyDescent="0.4">
      <c r="A60" s="176" t="s">
        <v>6302</v>
      </c>
      <c r="B60" s="116" t="str">
        <f>IF(入力情報!F722="","",入力情報!F722)</f>
        <v/>
      </c>
    </row>
    <row r="61" spans="1:2" s="140" customFormat="1" ht="36" hidden="1" customHeight="1" x14ac:dyDescent="0.4">
      <c r="A61" s="176" t="s">
        <v>6302</v>
      </c>
      <c r="B61" s="116" t="str">
        <f>IF(入力情報!F723="","",入力情報!F723)</f>
        <v/>
      </c>
    </row>
    <row r="62" spans="1:2" s="140" customFormat="1" ht="36" hidden="1" customHeight="1" x14ac:dyDescent="0.4">
      <c r="A62" s="176" t="s">
        <v>6303</v>
      </c>
      <c r="B62" s="116" t="str">
        <f>IF(入力情報!F724="","",入力情報!F724)</f>
        <v/>
      </c>
    </row>
    <row r="63" spans="1:2" s="140" customFormat="1" ht="36" hidden="1" customHeight="1" x14ac:dyDescent="0.4">
      <c r="A63" s="176" t="s">
        <v>6303</v>
      </c>
      <c r="B63" s="116" t="str">
        <f>IF(入力情報!F725="","",入力情報!F725)</f>
        <v/>
      </c>
    </row>
    <row r="64" spans="1:2" s="140" customFormat="1" ht="36" hidden="1" customHeight="1" x14ac:dyDescent="0.4">
      <c r="A64" s="176" t="s">
        <v>6304</v>
      </c>
      <c r="B64" s="116" t="str">
        <f>IF(入力情報!F726="","",入力情報!F726)</f>
        <v/>
      </c>
    </row>
    <row r="65" spans="1:2" s="140" customFormat="1" ht="36" hidden="1" customHeight="1" x14ac:dyDescent="0.4">
      <c r="A65" s="176" t="s">
        <v>6304</v>
      </c>
      <c r="B65" s="116" t="str">
        <f>IF(入力情報!F727="","",入力情報!F727)</f>
        <v/>
      </c>
    </row>
    <row r="66" spans="1:2" s="140" customFormat="1" ht="36" hidden="1" customHeight="1" x14ac:dyDescent="0.4">
      <c r="A66" s="176" t="s">
        <v>6305</v>
      </c>
      <c r="B66" s="116" t="str">
        <f>IF(入力情報!F728="","",入力情報!F728)</f>
        <v/>
      </c>
    </row>
    <row r="67" spans="1:2" s="140" customFormat="1" ht="36" hidden="1" customHeight="1" x14ac:dyDescent="0.4">
      <c r="A67" s="176" t="s">
        <v>6305</v>
      </c>
      <c r="B67" s="116" t="str">
        <f>IF(入力情報!F729="","",入力情報!F729)</f>
        <v/>
      </c>
    </row>
    <row r="68" spans="1:2" s="140" customFormat="1" ht="36" hidden="1" customHeight="1" x14ac:dyDescent="0.4">
      <c r="A68" s="176" t="s">
        <v>6306</v>
      </c>
      <c r="B68" s="116" t="str">
        <f>IF(入力情報!F730="","",入力情報!F730)</f>
        <v/>
      </c>
    </row>
    <row r="69" spans="1:2" s="140" customFormat="1" ht="36" hidden="1" customHeight="1" x14ac:dyDescent="0.4">
      <c r="A69" s="176" t="s">
        <v>6306</v>
      </c>
      <c r="B69" s="116" t="str">
        <f>IF(入力情報!F731="","",入力情報!F731)</f>
        <v/>
      </c>
    </row>
    <row r="70" spans="1:2" s="140" customFormat="1" ht="36" hidden="1" customHeight="1" x14ac:dyDescent="0.4">
      <c r="A70" s="176" t="s">
        <v>6307</v>
      </c>
      <c r="B70" s="116" t="str">
        <f>IF(入力情報!F732="","",入力情報!F732)</f>
        <v/>
      </c>
    </row>
    <row r="71" spans="1:2" s="140" customFormat="1" ht="36" hidden="1" customHeight="1" x14ac:dyDescent="0.4">
      <c r="A71" s="176" t="s">
        <v>6307</v>
      </c>
      <c r="B71" s="116" t="str">
        <f>IF(入力情報!F733="","",入力情報!F733)</f>
        <v/>
      </c>
    </row>
    <row r="72" spans="1:2" s="140" customFormat="1" ht="36" hidden="1" customHeight="1" x14ac:dyDescent="0.4">
      <c r="A72" s="176" t="s">
        <v>6308</v>
      </c>
      <c r="B72" s="116" t="str">
        <f>IF(入力情報!F734="","",入力情報!F734)</f>
        <v/>
      </c>
    </row>
    <row r="73" spans="1:2" s="140" customFormat="1" ht="36" hidden="1" customHeight="1" x14ac:dyDescent="0.4">
      <c r="A73" s="176" t="s">
        <v>6308</v>
      </c>
      <c r="B73" s="116" t="str">
        <f>IF(入力情報!F735="","",入力情報!F735)</f>
        <v/>
      </c>
    </row>
    <row r="74" spans="1:2" s="140" customFormat="1" ht="36" hidden="1" customHeight="1" x14ac:dyDescent="0.4">
      <c r="A74" s="176" t="s">
        <v>6309</v>
      </c>
      <c r="B74" s="116" t="str">
        <f>IF(入力情報!F736="","",入力情報!F736)</f>
        <v/>
      </c>
    </row>
    <row r="75" spans="1:2" s="140" customFormat="1" ht="36" hidden="1" customHeight="1" x14ac:dyDescent="0.4">
      <c r="A75" s="176" t="s">
        <v>6309</v>
      </c>
      <c r="B75" s="116" t="str">
        <f>IF(入力情報!F737="","",入力情報!F737)</f>
        <v/>
      </c>
    </row>
    <row r="76" spans="1:2" s="140" customFormat="1" ht="36" hidden="1" customHeight="1" x14ac:dyDescent="0.4">
      <c r="A76" s="176" t="s">
        <v>6310</v>
      </c>
      <c r="B76" s="116" t="str">
        <f>IF(入力情報!F738="","",入力情報!F738)</f>
        <v/>
      </c>
    </row>
    <row r="77" spans="1:2" s="140" customFormat="1" ht="36" hidden="1" customHeight="1" x14ac:dyDescent="0.4">
      <c r="A77" s="176" t="s">
        <v>6310</v>
      </c>
      <c r="B77" s="116" t="str">
        <f>IF(入力情報!F739="","",入力情報!F739)</f>
        <v/>
      </c>
    </row>
    <row r="78" spans="1:2" s="140" customFormat="1" ht="36" hidden="1" customHeight="1" x14ac:dyDescent="0.4">
      <c r="A78" s="176" t="s">
        <v>6311</v>
      </c>
      <c r="B78" s="116" t="str">
        <f>IF(入力情報!F740="","",入力情報!F740)</f>
        <v/>
      </c>
    </row>
    <row r="79" spans="1:2" s="140" customFormat="1" ht="36" hidden="1" customHeight="1" x14ac:dyDescent="0.4">
      <c r="A79" s="176" t="s">
        <v>6311</v>
      </c>
      <c r="B79" s="116" t="str">
        <f>IF(入力情報!F741="","",入力情報!F741)</f>
        <v/>
      </c>
    </row>
    <row r="80" spans="1:2" s="140" customFormat="1" ht="36" hidden="1" customHeight="1" x14ac:dyDescent="0.4">
      <c r="A80" s="176" t="s">
        <v>6312</v>
      </c>
      <c r="B80" s="116" t="str">
        <f>IF(入力情報!F742="","",入力情報!F742)</f>
        <v/>
      </c>
    </row>
    <row r="81" spans="1:2" s="140" customFormat="1" ht="36" hidden="1" customHeight="1" x14ac:dyDescent="0.4">
      <c r="A81" s="176" t="s">
        <v>6312</v>
      </c>
      <c r="B81" s="116" t="str">
        <f>IF(入力情報!F743="","",入力情報!F743)</f>
        <v/>
      </c>
    </row>
    <row r="82" spans="1:2" s="140" customFormat="1" ht="36" hidden="1" customHeight="1" x14ac:dyDescent="0.4">
      <c r="A82" s="176" t="s">
        <v>6313</v>
      </c>
      <c r="B82" s="116" t="str">
        <f>IF(入力情報!F744="","",入力情報!F744)</f>
        <v/>
      </c>
    </row>
    <row r="83" spans="1:2" s="140" customFormat="1" ht="36" hidden="1" customHeight="1" x14ac:dyDescent="0.4">
      <c r="A83" s="176" t="s">
        <v>6313</v>
      </c>
      <c r="B83" s="116" t="str">
        <f>IF(入力情報!F745="","",入力情報!F745)</f>
        <v/>
      </c>
    </row>
    <row r="84" spans="1:2" s="140" customFormat="1" ht="36" hidden="1" customHeight="1" x14ac:dyDescent="0.4">
      <c r="A84" s="176" t="s">
        <v>6314</v>
      </c>
      <c r="B84" s="116" t="str">
        <f>IF(入力情報!F746="","",入力情報!F746)</f>
        <v/>
      </c>
    </row>
    <row r="85" spans="1:2" s="140" customFormat="1" ht="36" hidden="1" customHeight="1" x14ac:dyDescent="0.4">
      <c r="A85" s="176" t="s">
        <v>6314</v>
      </c>
      <c r="B85" s="116" t="str">
        <f>IF(入力情報!F747="","",入力情報!F747)</f>
        <v/>
      </c>
    </row>
    <row r="86" spans="1:2" s="140" customFormat="1" ht="36" hidden="1" customHeight="1" x14ac:dyDescent="0.4">
      <c r="A86" s="176" t="s">
        <v>6315</v>
      </c>
      <c r="B86" s="116" t="str">
        <f>IF(入力情報!F748="","",入力情報!F748)</f>
        <v/>
      </c>
    </row>
    <row r="87" spans="1:2" s="140" customFormat="1" ht="36" hidden="1" customHeight="1" x14ac:dyDescent="0.4">
      <c r="A87" s="176" t="s">
        <v>6315</v>
      </c>
      <c r="B87" s="116" t="str">
        <f>IF(入力情報!F749="","",入力情報!F749)</f>
        <v/>
      </c>
    </row>
    <row r="88" spans="1:2" s="140" customFormat="1" ht="36" hidden="1" customHeight="1" x14ac:dyDescent="0.4">
      <c r="A88" s="176" t="s">
        <v>6316</v>
      </c>
      <c r="B88" s="116" t="str">
        <f>IF(入力情報!F750="","",入力情報!F750)</f>
        <v/>
      </c>
    </row>
    <row r="89" spans="1:2" s="140" customFormat="1" ht="36" hidden="1" customHeight="1" x14ac:dyDescent="0.4">
      <c r="A89" s="176" t="s">
        <v>6316</v>
      </c>
      <c r="B89" s="116" t="str">
        <f>IF(入力情報!F751="","",入力情報!F751)</f>
        <v/>
      </c>
    </row>
    <row r="90" spans="1:2" s="140" customFormat="1" ht="36" hidden="1" customHeight="1" x14ac:dyDescent="0.4">
      <c r="A90" s="176" t="s">
        <v>6317</v>
      </c>
      <c r="B90" s="116" t="str">
        <f>IF(入力情報!F752="","",入力情報!F752)</f>
        <v/>
      </c>
    </row>
    <row r="91" spans="1:2" s="140" customFormat="1" ht="36" hidden="1" customHeight="1" x14ac:dyDescent="0.4">
      <c r="A91" s="176" t="s">
        <v>6317</v>
      </c>
      <c r="B91" s="116" t="str">
        <f>IF(入力情報!F753="","",入力情報!F753)</f>
        <v/>
      </c>
    </row>
    <row r="92" spans="1:2" s="140" customFormat="1" ht="36" hidden="1" customHeight="1" x14ac:dyDescent="0.4">
      <c r="A92" s="176" t="s">
        <v>6318</v>
      </c>
      <c r="B92" s="116" t="str">
        <f>IF(入力情報!F754="","",入力情報!F754)</f>
        <v/>
      </c>
    </row>
    <row r="93" spans="1:2" s="140" customFormat="1" ht="36" hidden="1" customHeight="1" x14ac:dyDescent="0.4">
      <c r="A93" s="176" t="s">
        <v>6318</v>
      </c>
      <c r="B93" s="116" t="str">
        <f>IF(入力情報!F755="","",入力情報!F755)</f>
        <v/>
      </c>
    </row>
    <row r="94" spans="1:2" s="140" customFormat="1" ht="36" hidden="1" customHeight="1" x14ac:dyDescent="0.4">
      <c r="A94" s="176" t="s">
        <v>6319</v>
      </c>
      <c r="B94" s="116" t="str">
        <f>IF(入力情報!F756="","",入力情報!F756)</f>
        <v/>
      </c>
    </row>
    <row r="95" spans="1:2" s="140" customFormat="1" ht="36" hidden="1" customHeight="1" x14ac:dyDescent="0.4">
      <c r="A95" s="176" t="s">
        <v>6319</v>
      </c>
      <c r="B95" s="116" t="str">
        <f>IF(入力情報!F757="","",入力情報!F757)</f>
        <v/>
      </c>
    </row>
    <row r="96" spans="1:2" s="140" customFormat="1" ht="36" hidden="1" customHeight="1" x14ac:dyDescent="0.4">
      <c r="A96" s="176" t="s">
        <v>6320</v>
      </c>
      <c r="B96" s="116" t="str">
        <f>IF(入力情報!F758="","",入力情報!F758)</f>
        <v/>
      </c>
    </row>
    <row r="97" spans="1:2" s="140" customFormat="1" ht="36" hidden="1" customHeight="1" x14ac:dyDescent="0.4">
      <c r="A97" s="176" t="s">
        <v>6320</v>
      </c>
      <c r="B97" s="116" t="str">
        <f>IF(入力情報!F759="","",入力情報!F759)</f>
        <v/>
      </c>
    </row>
    <row r="98" spans="1:2" s="140" customFormat="1" ht="36" hidden="1" customHeight="1" x14ac:dyDescent="0.4">
      <c r="A98" s="176" t="s">
        <v>6321</v>
      </c>
      <c r="B98" s="116" t="str">
        <f>IF(入力情報!F760="","",入力情報!F760)</f>
        <v/>
      </c>
    </row>
    <row r="99" spans="1:2" s="140" customFormat="1" ht="36" hidden="1" customHeight="1" x14ac:dyDescent="0.4">
      <c r="A99" s="176" t="s">
        <v>6321</v>
      </c>
      <c r="B99" s="116" t="str">
        <f>IF(入力情報!F761="","",入力情報!F761)</f>
        <v/>
      </c>
    </row>
    <row r="100" spans="1:2" s="140" customFormat="1" ht="36" hidden="1" customHeight="1" x14ac:dyDescent="0.4">
      <c r="A100" s="176" t="s">
        <v>6322</v>
      </c>
      <c r="B100" s="116" t="str">
        <f>IF(入力情報!F762="","",入力情報!F762)</f>
        <v/>
      </c>
    </row>
    <row r="101" spans="1:2" s="140" customFormat="1" ht="36" hidden="1" customHeight="1" x14ac:dyDescent="0.4">
      <c r="A101" s="176" t="s">
        <v>6322</v>
      </c>
      <c r="B101" s="116" t="str">
        <f>IF(入力情報!F763="","",入力情報!F763)</f>
        <v/>
      </c>
    </row>
    <row r="102" spans="1:2" s="140" customFormat="1" ht="36" hidden="1" customHeight="1" x14ac:dyDescent="0.4">
      <c r="A102" s="176" t="s">
        <v>6323</v>
      </c>
      <c r="B102" s="116" t="str">
        <f>IF(入力情報!F764="","",入力情報!F764)</f>
        <v/>
      </c>
    </row>
    <row r="103" spans="1:2" s="140" customFormat="1" ht="36" hidden="1" customHeight="1" x14ac:dyDescent="0.4">
      <c r="A103" s="176" t="s">
        <v>6323</v>
      </c>
      <c r="B103" s="116" t="str">
        <f>IF(入力情報!F765="","",入力情報!F765)</f>
        <v/>
      </c>
    </row>
    <row r="104" spans="1:2" s="140" customFormat="1" ht="36" hidden="1" customHeight="1" x14ac:dyDescent="0.4">
      <c r="A104" s="176" t="s">
        <v>6324</v>
      </c>
      <c r="B104" s="116" t="str">
        <f>IF(入力情報!F766="","",入力情報!F766)</f>
        <v/>
      </c>
    </row>
    <row r="105" spans="1:2" s="140" customFormat="1" ht="36" hidden="1" customHeight="1" x14ac:dyDescent="0.4">
      <c r="A105" s="176" t="s">
        <v>6324</v>
      </c>
      <c r="B105" s="116" t="str">
        <f>IF(入力情報!F767="","",入力情報!F767)</f>
        <v/>
      </c>
    </row>
    <row r="106" spans="1:2" s="140" customFormat="1" ht="36" hidden="1" customHeight="1" x14ac:dyDescent="0.4">
      <c r="A106" s="176" t="s">
        <v>6325</v>
      </c>
      <c r="B106" s="116" t="str">
        <f>IF(入力情報!F768="","",入力情報!F768)</f>
        <v/>
      </c>
    </row>
    <row r="107" spans="1:2" s="140" customFormat="1" ht="36" hidden="1" customHeight="1" x14ac:dyDescent="0.4">
      <c r="A107" s="176" t="s">
        <v>6325</v>
      </c>
      <c r="B107" s="116" t="str">
        <f>IF(入力情報!F769="","",入力情報!F769)</f>
        <v/>
      </c>
    </row>
    <row r="108" spans="1:2" s="140" customFormat="1" ht="36" hidden="1" customHeight="1" x14ac:dyDescent="0.4">
      <c r="A108" s="176" t="s">
        <v>6326</v>
      </c>
      <c r="B108" s="116" t="str">
        <f>IF(入力情報!F770="","",入力情報!F770)</f>
        <v/>
      </c>
    </row>
    <row r="109" spans="1:2" s="140" customFormat="1" ht="36" hidden="1" customHeight="1" x14ac:dyDescent="0.4">
      <c r="A109" s="176" t="s">
        <v>6326</v>
      </c>
      <c r="B109" s="116" t="str">
        <f>IF(入力情報!F771="","",入力情報!F771)</f>
        <v/>
      </c>
    </row>
    <row r="110" spans="1:2" s="140" customFormat="1" ht="36" hidden="1" customHeight="1" x14ac:dyDescent="0.4">
      <c r="A110" s="176" t="s">
        <v>6327</v>
      </c>
      <c r="B110" s="116" t="str">
        <f>IF(入力情報!F772="","",入力情報!F772)</f>
        <v/>
      </c>
    </row>
    <row r="111" spans="1:2" s="140" customFormat="1" ht="36" hidden="1" customHeight="1" x14ac:dyDescent="0.4">
      <c r="A111" s="176" t="s">
        <v>6327</v>
      </c>
      <c r="B111" s="116" t="str">
        <f>IF(入力情報!F773="","",入力情報!F773)</f>
        <v/>
      </c>
    </row>
    <row r="112" spans="1:2" ht="19.5" x14ac:dyDescent="0.4">
      <c r="A112" s="119"/>
      <c r="B112" s="95"/>
    </row>
    <row r="113" spans="1:2" ht="19.5" x14ac:dyDescent="0.4">
      <c r="A113" s="362" t="s">
        <v>5</v>
      </c>
      <c r="B113" s="362"/>
    </row>
    <row r="114" spans="1:2" ht="37.5" customHeight="1" x14ac:dyDescent="0.4">
      <c r="A114" s="362" t="str">
        <f>"Article 3 The Company shall have its head office in "&amp;入力情報!E658&amp;" "&amp;入力情報!E660&amp;" "&amp;入力情報!E661</f>
        <v>Article 3 The Company shall have its head office in Akitaken Sembokushi Kakunodatemachinishinagano 22-33-44 Shinsekai Building Room 101</v>
      </c>
      <c r="B114" s="362"/>
    </row>
    <row r="115" spans="1:2" ht="37.5" customHeight="1" x14ac:dyDescent="0.4">
      <c r="A115" s="362" t="str">
        <f>"第３条 当会社は、本店を"&amp;IF(入力情報!E659="","                                               ",入力情報!E659)&amp;DBCS(入力情報!E660)&amp;DBCS(入力情報!E662)&amp;"に置く。 "</f>
        <v xml:space="preserve">第３条 当会社は、本店を秋田県 仙北市 角館町西長野２２－３３－４４新世界ビル１０１号室に置く。 </v>
      </c>
      <c r="B115" s="362"/>
    </row>
    <row r="116" spans="1:2" ht="19.5" x14ac:dyDescent="0.4">
      <c r="A116" s="362"/>
      <c r="B116" s="362"/>
    </row>
    <row r="117" spans="1:2" ht="19.5" x14ac:dyDescent="0.4">
      <c r="A117" s="362" t="s">
        <v>53</v>
      </c>
      <c r="B117" s="362"/>
    </row>
    <row r="118" spans="1:2" ht="39" customHeight="1" x14ac:dyDescent="0.4">
      <c r="A118" s="362" t="str">
        <f>"Article 4 Public notices of the Company shall be "&amp;入力情報!E663&amp;"."</f>
        <v>Article 4 Public notices of the Company shall be electronic public notice.</v>
      </c>
      <c r="B118" s="362"/>
    </row>
    <row r="119" spans="1:2" ht="55.5" hidden="1" customHeight="1" x14ac:dyDescent="0.4">
      <c r="A119" s="363" t="s">
        <v>7328</v>
      </c>
      <c r="B119" s="363"/>
    </row>
    <row r="120" spans="1:2" ht="19.5" x14ac:dyDescent="0.4">
      <c r="A120" s="362" t="str">
        <f>"第４条 当会社の公告は、" &amp; 入力情報!E664 &amp; IF(入力情報!E664="電子公告", "の方法により行う。", "に掲載してする。")</f>
        <v>第４条 当会社の公告は、電子公告の方法により行う。</v>
      </c>
      <c r="B120" s="362"/>
    </row>
    <row r="121" spans="1:2" ht="37.5" hidden="1" customHeight="1" x14ac:dyDescent="0.4">
      <c r="A121" s="363" t="s">
        <v>7329</v>
      </c>
      <c r="B121" s="363"/>
    </row>
    <row r="122" spans="1:2" ht="19.5" x14ac:dyDescent="0.4">
      <c r="A122" s="362"/>
      <c r="B122" s="362"/>
    </row>
    <row r="123" spans="1:2" ht="19.5" x14ac:dyDescent="0.4">
      <c r="A123" s="362" t="s">
        <v>5818</v>
      </c>
      <c r="B123" s="362"/>
    </row>
    <row r="124" spans="1:2" ht="19.5" x14ac:dyDescent="0.4">
      <c r="A124" s="362" t="s">
        <v>5819</v>
      </c>
      <c r="B124" s="362"/>
    </row>
    <row r="125" spans="1:2" ht="19.5" x14ac:dyDescent="0.4">
      <c r="A125" s="362" t="str">
        <f>"Article 5 The total number of authorized shares by the Company shall be "&amp;TEXT(入力情報!E666,"#,000")&amp;" shares."</f>
        <v>Article 5 The total number of authorized shares by the Company shall be 100 shares.</v>
      </c>
      <c r="B125" s="362"/>
    </row>
    <row r="126" spans="1:2" ht="19.5" x14ac:dyDescent="0.4">
      <c r="A126" s="362" t="str">
        <f>"第５条 当会社の発行可能株式総数は、"&amp;TEXT(入力情報!E666,"#,000")&amp;" 株とする。"</f>
        <v>第５条 当会社の発行可能株式総数は、100 株とする。</v>
      </c>
      <c r="B126" s="362"/>
    </row>
    <row r="127" spans="1:2" ht="19.5" x14ac:dyDescent="0.4">
      <c r="A127" s="362"/>
      <c r="B127" s="362"/>
    </row>
    <row r="128" spans="1:2" ht="19.5" x14ac:dyDescent="0.4">
      <c r="A128" s="362" t="s">
        <v>14</v>
      </c>
      <c r="B128" s="362"/>
    </row>
    <row r="129" spans="1:2" ht="25.5" customHeight="1" x14ac:dyDescent="0.4">
      <c r="A129" s="362" t="s">
        <v>15</v>
      </c>
      <c r="B129" s="362"/>
    </row>
    <row r="130" spans="1:2" ht="19.5" x14ac:dyDescent="0.4">
      <c r="A130" s="362" t="s">
        <v>7</v>
      </c>
      <c r="B130" s="362"/>
    </row>
    <row r="131" spans="1:2" ht="19.5" x14ac:dyDescent="0.4">
      <c r="A131" s="362"/>
      <c r="B131" s="362"/>
    </row>
    <row r="132" spans="1:2" ht="19.5" x14ac:dyDescent="0.4">
      <c r="A132" s="362" t="s">
        <v>8</v>
      </c>
      <c r="B132" s="362"/>
    </row>
    <row r="133" spans="1:2" ht="36" customHeight="1" x14ac:dyDescent="0.4">
      <c r="A133" s="362" t="s">
        <v>9</v>
      </c>
      <c r="B133" s="362"/>
    </row>
    <row r="134" spans="1:2" ht="24" customHeight="1" x14ac:dyDescent="0.4">
      <c r="A134" s="362" t="s">
        <v>10</v>
      </c>
      <c r="B134" s="362"/>
    </row>
    <row r="135" spans="1:2" ht="19.5" x14ac:dyDescent="0.4">
      <c r="A135" s="362"/>
      <c r="B135" s="362"/>
    </row>
    <row r="136" spans="1:2" ht="21" customHeight="1" x14ac:dyDescent="0.4">
      <c r="A136" s="362" t="s">
        <v>11</v>
      </c>
      <c r="B136" s="362"/>
    </row>
    <row r="137" spans="1:2" ht="19.5" x14ac:dyDescent="0.4">
      <c r="A137" s="362" t="s">
        <v>12</v>
      </c>
      <c r="B137" s="362"/>
    </row>
    <row r="138" spans="1:2" ht="118.5" customHeight="1" x14ac:dyDescent="0.4">
      <c r="A138" s="362" t="s">
        <v>13</v>
      </c>
      <c r="B138" s="362"/>
    </row>
    <row r="139" spans="1:2" ht="78" customHeight="1" x14ac:dyDescent="0.4">
      <c r="A139" s="362" t="s">
        <v>16</v>
      </c>
      <c r="B139" s="362"/>
    </row>
    <row r="140" spans="1:2" ht="81" customHeight="1" x14ac:dyDescent="0.4">
      <c r="A140" s="362" t="s">
        <v>17</v>
      </c>
      <c r="B140" s="362"/>
    </row>
    <row r="141" spans="1:2" ht="60.75" customHeight="1" x14ac:dyDescent="0.4">
      <c r="A141" s="362" t="s">
        <v>18</v>
      </c>
      <c r="B141" s="362"/>
    </row>
    <row r="142" spans="1:2" ht="19.5" x14ac:dyDescent="0.4">
      <c r="A142" s="362"/>
      <c r="B142" s="362"/>
    </row>
    <row r="143" spans="1:2" ht="19.5" x14ac:dyDescent="0.4">
      <c r="A143" s="362" t="s">
        <v>19</v>
      </c>
      <c r="B143" s="362"/>
    </row>
    <row r="144" spans="1:2" ht="19.5" x14ac:dyDescent="0.4">
      <c r="A144" s="362" t="s">
        <v>20</v>
      </c>
      <c r="B144" s="362"/>
    </row>
    <row r="145" spans="1:2" ht="78" customHeight="1" x14ac:dyDescent="0.4">
      <c r="A145" s="362" t="s">
        <v>21</v>
      </c>
      <c r="B145" s="362"/>
    </row>
    <row r="146" spans="1:2" ht="58.5" customHeight="1" x14ac:dyDescent="0.4">
      <c r="A146" s="362" t="s">
        <v>22</v>
      </c>
      <c r="B146" s="362"/>
    </row>
    <row r="147" spans="1:2" ht="19.5" x14ac:dyDescent="0.4">
      <c r="A147" s="362"/>
      <c r="B147" s="362"/>
    </row>
    <row r="148" spans="1:2" ht="19.5" x14ac:dyDescent="0.4">
      <c r="A148" s="362" t="s">
        <v>23</v>
      </c>
      <c r="B148" s="362"/>
    </row>
    <row r="149" spans="1:2" ht="33.75" customHeight="1" x14ac:dyDescent="0.4">
      <c r="A149" s="362" t="s">
        <v>24</v>
      </c>
      <c r="B149" s="362"/>
    </row>
    <row r="150" spans="1:2" ht="41.25" customHeight="1" x14ac:dyDescent="0.4">
      <c r="A150" s="362" t="s">
        <v>25</v>
      </c>
      <c r="B150" s="362"/>
    </row>
    <row r="151" spans="1:2" ht="19.5" x14ac:dyDescent="0.4">
      <c r="A151" s="362"/>
      <c r="B151" s="362"/>
    </row>
    <row r="152" spans="1:2" ht="19.5" x14ac:dyDescent="0.4">
      <c r="A152" s="362" t="s">
        <v>26</v>
      </c>
      <c r="B152" s="362"/>
    </row>
    <row r="153" spans="1:2" ht="178.5" customHeight="1" x14ac:dyDescent="0.4">
      <c r="A153" s="362" t="s">
        <v>27</v>
      </c>
      <c r="B153" s="362"/>
    </row>
    <row r="154" spans="1:2" ht="121.5" customHeight="1" x14ac:dyDescent="0.4">
      <c r="A154" s="362" t="s">
        <v>28</v>
      </c>
      <c r="B154" s="362"/>
    </row>
    <row r="155" spans="1:2" ht="99" customHeight="1" x14ac:dyDescent="0.4">
      <c r="A155" s="362" t="s">
        <v>29</v>
      </c>
      <c r="B155" s="362"/>
    </row>
    <row r="156" spans="1:2" ht="64.5" customHeight="1" x14ac:dyDescent="0.4">
      <c r="A156" s="362" t="s">
        <v>30</v>
      </c>
      <c r="B156" s="362"/>
    </row>
    <row r="157" spans="1:2" ht="19.5" x14ac:dyDescent="0.4">
      <c r="A157" s="362"/>
      <c r="B157" s="362"/>
    </row>
    <row r="158" spans="1:2" ht="102" customHeight="1" x14ac:dyDescent="0.4">
      <c r="A158" s="362" t="s">
        <v>31</v>
      </c>
      <c r="B158" s="362"/>
    </row>
    <row r="159" spans="1:2" ht="63.75" customHeight="1" x14ac:dyDescent="0.4">
      <c r="A159" s="362" t="s">
        <v>32</v>
      </c>
      <c r="B159" s="362"/>
    </row>
    <row r="160" spans="1:2" ht="19.5" x14ac:dyDescent="0.4">
      <c r="A160" s="362"/>
      <c r="B160" s="362"/>
    </row>
    <row r="161" spans="1:2" ht="19.5" x14ac:dyDescent="0.4">
      <c r="A161" s="362" t="s">
        <v>33</v>
      </c>
      <c r="B161" s="362"/>
    </row>
    <row r="162" spans="1:2" ht="19.5" x14ac:dyDescent="0.4">
      <c r="A162" s="362" t="s">
        <v>34</v>
      </c>
      <c r="B162" s="362"/>
    </row>
    <row r="163" spans="1:2" ht="61.5" customHeight="1" x14ac:dyDescent="0.4">
      <c r="A163" s="362" t="s">
        <v>35</v>
      </c>
      <c r="B163" s="362"/>
    </row>
    <row r="164" spans="1:2" ht="48" customHeight="1" x14ac:dyDescent="0.4">
      <c r="A164" s="362" t="s">
        <v>36</v>
      </c>
      <c r="B164" s="362"/>
    </row>
    <row r="165" spans="1:2" ht="60.75" customHeight="1" x14ac:dyDescent="0.4">
      <c r="A165" s="362" t="s">
        <v>37</v>
      </c>
      <c r="B165" s="362"/>
    </row>
    <row r="166" spans="1:2" ht="39" customHeight="1" x14ac:dyDescent="0.4">
      <c r="A166" s="362" t="s">
        <v>38</v>
      </c>
      <c r="B166" s="362"/>
    </row>
    <row r="167" spans="1:2" ht="19.5" x14ac:dyDescent="0.4">
      <c r="A167" s="362"/>
      <c r="B167" s="362"/>
    </row>
    <row r="168" spans="1:2" ht="19.5" x14ac:dyDescent="0.4">
      <c r="A168" s="362" t="s">
        <v>39</v>
      </c>
      <c r="B168" s="362"/>
    </row>
    <row r="169" spans="1:2" ht="78.75" customHeight="1" x14ac:dyDescent="0.4">
      <c r="A169" s="362" t="s">
        <v>40</v>
      </c>
      <c r="B169" s="362"/>
    </row>
    <row r="170" spans="1:2" ht="48" customHeight="1" x14ac:dyDescent="0.4">
      <c r="A170" s="362" t="s">
        <v>7180</v>
      </c>
      <c r="B170" s="362"/>
    </row>
    <row r="171" spans="1:2" ht="19.5" x14ac:dyDescent="0.4">
      <c r="A171" s="362"/>
      <c r="B171" s="362"/>
    </row>
    <row r="172" spans="1:2" ht="19.5" x14ac:dyDescent="0.4">
      <c r="A172" s="362" t="s">
        <v>41</v>
      </c>
      <c r="B172" s="362"/>
    </row>
    <row r="173" spans="1:2" ht="63.75" customHeight="1" x14ac:dyDescent="0.4">
      <c r="A173" s="362" t="s">
        <v>42</v>
      </c>
      <c r="B173" s="362"/>
    </row>
    <row r="174" spans="1:2" ht="48" customHeight="1" x14ac:dyDescent="0.4">
      <c r="A174" s="362" t="s">
        <v>43</v>
      </c>
      <c r="B174" s="362"/>
    </row>
    <row r="175" spans="1:2" ht="77.25" customHeight="1" x14ac:dyDescent="0.4">
      <c r="A175" s="362" t="s">
        <v>44</v>
      </c>
      <c r="B175" s="362"/>
    </row>
    <row r="176" spans="1:2" ht="61.5" customHeight="1" x14ac:dyDescent="0.4">
      <c r="A176" s="362" t="s">
        <v>45</v>
      </c>
      <c r="B176" s="362"/>
    </row>
    <row r="177" spans="1:2" ht="19.5" x14ac:dyDescent="0.4">
      <c r="A177" s="362"/>
      <c r="B177" s="362"/>
    </row>
    <row r="178" spans="1:2" ht="19.5" x14ac:dyDescent="0.4">
      <c r="A178" s="362" t="s">
        <v>46</v>
      </c>
      <c r="B178" s="362"/>
    </row>
    <row r="179" spans="1:2" ht="79.5" customHeight="1" x14ac:dyDescent="0.4">
      <c r="A179" s="362" t="s">
        <v>47</v>
      </c>
      <c r="B179" s="362"/>
    </row>
    <row r="180" spans="1:2" ht="58.5" customHeight="1" x14ac:dyDescent="0.4">
      <c r="A180" s="362" t="s">
        <v>48</v>
      </c>
      <c r="B180" s="362"/>
    </row>
    <row r="181" spans="1:2" ht="19.5" x14ac:dyDescent="0.4">
      <c r="A181" s="362"/>
      <c r="B181" s="362"/>
    </row>
    <row r="182" spans="1:2" ht="40.5" customHeight="1" x14ac:dyDescent="0.4">
      <c r="A182" s="366" t="s">
        <v>6777</v>
      </c>
      <c r="B182" s="366"/>
    </row>
    <row r="183" spans="1:2" ht="19.5" customHeight="1" x14ac:dyDescent="0.4">
      <c r="A183" s="365" t="s">
        <v>6778</v>
      </c>
      <c r="B183" s="365"/>
    </row>
    <row r="184" spans="1:2" ht="19.5" customHeight="1" x14ac:dyDescent="0.4">
      <c r="A184" s="365" t="s">
        <v>6779</v>
      </c>
      <c r="B184" s="365"/>
    </row>
    <row r="185" spans="1:2" ht="19.5" customHeight="1" x14ac:dyDescent="0.4">
      <c r="A185" s="365" t="s">
        <v>6780</v>
      </c>
      <c r="B185" s="365"/>
    </row>
    <row r="186" spans="1:2" ht="19.5" x14ac:dyDescent="0.4">
      <c r="A186" s="365"/>
      <c r="B186" s="365"/>
    </row>
    <row r="187" spans="1:2" ht="19.5" customHeight="1" x14ac:dyDescent="0.4">
      <c r="A187" s="365" t="s">
        <v>6781</v>
      </c>
      <c r="B187" s="365"/>
    </row>
    <row r="188" spans="1:2" ht="19.5" customHeight="1" x14ac:dyDescent="0.4">
      <c r="A188" s="365" t="s">
        <v>6782</v>
      </c>
      <c r="B188" s="365"/>
    </row>
    <row r="189" spans="1:2" ht="19.5" customHeight="1" x14ac:dyDescent="0.4">
      <c r="A189" s="365" t="s">
        <v>6783</v>
      </c>
      <c r="B189" s="365"/>
    </row>
    <row r="190" spans="1:2" ht="19.5" x14ac:dyDescent="0.4">
      <c r="A190" s="365"/>
      <c r="B190" s="365"/>
    </row>
    <row r="191" spans="1:2" ht="19.5" customHeight="1" x14ac:dyDescent="0.4">
      <c r="A191" s="365" t="s">
        <v>6784</v>
      </c>
      <c r="B191" s="365"/>
    </row>
    <row r="192" spans="1:2" ht="42" customHeight="1" x14ac:dyDescent="0.4">
      <c r="A192" s="365" t="s">
        <v>6785</v>
      </c>
      <c r="B192" s="365"/>
    </row>
    <row r="193" spans="1:2" ht="19.5" customHeight="1" x14ac:dyDescent="0.4">
      <c r="A193" s="365" t="s">
        <v>6786</v>
      </c>
      <c r="B193" s="365"/>
    </row>
    <row r="194" spans="1:2" ht="19.5" x14ac:dyDescent="0.4">
      <c r="A194" s="365"/>
      <c r="B194" s="365"/>
    </row>
    <row r="195" spans="1:2" ht="19.5" customHeight="1" x14ac:dyDescent="0.4">
      <c r="A195" s="365" t="s">
        <v>6787</v>
      </c>
      <c r="B195" s="365"/>
    </row>
    <row r="196" spans="1:2" ht="80.25" customHeight="1" x14ac:dyDescent="0.4">
      <c r="A196" s="365" t="s">
        <v>6788</v>
      </c>
      <c r="B196" s="365"/>
    </row>
    <row r="197" spans="1:2" ht="60.75" customHeight="1" x14ac:dyDescent="0.4">
      <c r="A197" s="365" t="s">
        <v>6789</v>
      </c>
      <c r="B197" s="365"/>
    </row>
    <row r="198" spans="1:2" ht="19.5" customHeight="1" x14ac:dyDescent="0.4">
      <c r="A198" s="365" t="s">
        <v>6790</v>
      </c>
      <c r="B198" s="365"/>
    </row>
    <row r="199" spans="1:2" ht="19.5" customHeight="1" x14ac:dyDescent="0.4">
      <c r="A199" s="365" t="s">
        <v>6791</v>
      </c>
      <c r="B199" s="365"/>
    </row>
    <row r="200" spans="1:2" ht="19.5" x14ac:dyDescent="0.4">
      <c r="A200" s="365"/>
      <c r="B200" s="365"/>
    </row>
    <row r="201" spans="1:2" ht="19.5" customHeight="1" x14ac:dyDescent="0.4">
      <c r="A201" s="365" t="s">
        <v>6792</v>
      </c>
      <c r="B201" s="365"/>
    </row>
    <row r="202" spans="1:2" s="140" customFormat="1" ht="81.75" customHeight="1" x14ac:dyDescent="0.4">
      <c r="A202" s="371" t="str">
        <f>"Article 21 (1) The Company directors’ terms of office continues " &amp; IF(ISERROR(VLOOKUP(入力情報!E668,work!$AV:$AW,2,FALSE)),"", VLOOKUP(入力情報!E668,work!$AV:$AW,2,FALSE)) &amp; " years after the election, and auditors' terms of office continues until the conclusion of the annual shareholders meeting at the last business year which ends within " &amp; IF(ISERROR(VLOOKUP(入力情報!E669,work!$AV:$AW,2,FALSE)),"", VLOOKUP(入力情報!E669,work!$AV:$AW,2,FALSE)) &amp; " years from the time of their election."</f>
        <v>Article 21 (1) The Company directors’ terms of office continues six years after the election, and auditors' terms of office continues until the conclusion of the annual shareholders meeting at the last business year which ends within eight years from the time of their election.</v>
      </c>
      <c r="B202" s="371"/>
    </row>
    <row r="203" spans="1:2" ht="43.5" customHeight="1" x14ac:dyDescent="0.4">
      <c r="A203" s="365" t="str">
        <f>"第21条　取締役の任期はその選任後" &amp;DBCS(入力情報!E668)&amp;"年以内、監査役の任期はその選任後"&amp;DBCS(入力情報!E669)&amp;"年以内に終了する事業年度のうち最終のものに関する定時株主総会の終結の時までとする。"</f>
        <v>第21条　取締役の任期はその選任後６年以内、監査役の任期はその選任後８年以内に終了する事業年度のうち最終のものに関する定時株主総会の終結の時までとする。</v>
      </c>
      <c r="B203" s="365"/>
    </row>
    <row r="204" spans="1:2" ht="57.75" customHeight="1" x14ac:dyDescent="0.4">
      <c r="A204" s="365" t="s">
        <v>6793</v>
      </c>
      <c r="B204" s="365"/>
    </row>
    <row r="205" spans="1:2" ht="39" customHeight="1" x14ac:dyDescent="0.4">
      <c r="A205" s="365" t="s">
        <v>6794</v>
      </c>
      <c r="B205" s="365"/>
    </row>
    <row r="206" spans="1:2" ht="62.25" customHeight="1" x14ac:dyDescent="0.4">
      <c r="A206" s="365" t="s">
        <v>6795</v>
      </c>
      <c r="B206" s="365"/>
    </row>
    <row r="207" spans="1:2" ht="42.75" customHeight="1" x14ac:dyDescent="0.4">
      <c r="A207" s="365" t="s">
        <v>6796</v>
      </c>
      <c r="B207" s="365"/>
    </row>
    <row r="208" spans="1:2" ht="19.5" x14ac:dyDescent="0.4">
      <c r="A208" s="365"/>
      <c r="B208" s="365"/>
    </row>
    <row r="209" spans="1:2" ht="19.5" customHeight="1" x14ac:dyDescent="0.4">
      <c r="A209" s="365" t="s">
        <v>6797</v>
      </c>
      <c r="B209" s="365"/>
    </row>
    <row r="210" spans="1:2" ht="79.5" customHeight="1" x14ac:dyDescent="0.4">
      <c r="A210" s="365" t="s">
        <v>6798</v>
      </c>
      <c r="B210" s="365"/>
    </row>
    <row r="211" spans="1:2" ht="62.25" customHeight="1" x14ac:dyDescent="0.4">
      <c r="A211" s="365" t="s">
        <v>6799</v>
      </c>
      <c r="B211" s="365"/>
    </row>
    <row r="212" spans="1:2" ht="19.5" x14ac:dyDescent="0.4">
      <c r="A212" s="365"/>
      <c r="B212" s="365"/>
    </row>
    <row r="213" spans="1:2" ht="19.5" customHeight="1" x14ac:dyDescent="0.4">
      <c r="A213" s="365" t="s">
        <v>6800</v>
      </c>
      <c r="B213" s="365"/>
    </row>
    <row r="214" spans="1:2" ht="45.75" customHeight="1" x14ac:dyDescent="0.4">
      <c r="A214" s="365" t="s">
        <v>6801</v>
      </c>
      <c r="B214" s="365"/>
    </row>
    <row r="215" spans="1:2" ht="42" customHeight="1" x14ac:dyDescent="0.4">
      <c r="A215" s="365" t="s">
        <v>6802</v>
      </c>
      <c r="B215" s="365"/>
    </row>
    <row r="216" spans="1:2" ht="21" customHeight="1" x14ac:dyDescent="0.4">
      <c r="A216" s="365" t="s">
        <v>6803</v>
      </c>
      <c r="B216" s="365"/>
    </row>
    <row r="217" spans="1:2" ht="19.5" customHeight="1" x14ac:dyDescent="0.4">
      <c r="A217" s="365" t="s">
        <v>6804</v>
      </c>
      <c r="B217" s="365"/>
    </row>
    <row r="218" spans="1:2" ht="65.25" customHeight="1" x14ac:dyDescent="0.4">
      <c r="A218" s="365" t="s">
        <v>6805</v>
      </c>
      <c r="B218" s="365"/>
    </row>
    <row r="219" spans="1:2" ht="42" customHeight="1" x14ac:dyDescent="0.4">
      <c r="A219" s="365" t="s">
        <v>6806</v>
      </c>
      <c r="B219" s="365"/>
    </row>
    <row r="220" spans="1:2" ht="19.5" x14ac:dyDescent="0.4">
      <c r="A220" s="365"/>
      <c r="B220" s="365"/>
    </row>
    <row r="221" spans="1:2" ht="19.5" customHeight="1" x14ac:dyDescent="0.4">
      <c r="A221" s="365" t="s">
        <v>6807</v>
      </c>
      <c r="B221" s="365"/>
    </row>
    <row r="222" spans="1:2" ht="60" customHeight="1" x14ac:dyDescent="0.4">
      <c r="A222" s="365" t="s">
        <v>6808</v>
      </c>
      <c r="B222" s="365"/>
    </row>
    <row r="223" spans="1:2" ht="41.25" customHeight="1" x14ac:dyDescent="0.4">
      <c r="A223" s="365" t="s">
        <v>6809</v>
      </c>
      <c r="B223" s="365"/>
    </row>
    <row r="224" spans="1:2" ht="61.5" customHeight="1" x14ac:dyDescent="0.4">
      <c r="A224" s="365" t="s">
        <v>6810</v>
      </c>
      <c r="B224" s="365"/>
    </row>
    <row r="225" spans="1:2" ht="41.25" customHeight="1" x14ac:dyDescent="0.4">
      <c r="A225" s="365" t="s">
        <v>6811</v>
      </c>
      <c r="B225" s="365"/>
    </row>
    <row r="226" spans="1:2" ht="19.5" x14ac:dyDescent="0.4">
      <c r="A226" s="365"/>
      <c r="B226" s="365"/>
    </row>
    <row r="227" spans="1:2" ht="19.5" customHeight="1" x14ac:dyDescent="0.4">
      <c r="A227" s="365" t="s">
        <v>6812</v>
      </c>
      <c r="B227" s="365"/>
    </row>
    <row r="228" spans="1:2" ht="19.5" customHeight="1" x14ac:dyDescent="0.4">
      <c r="A228" s="365" t="s">
        <v>6813</v>
      </c>
      <c r="B228" s="365"/>
    </row>
    <row r="229" spans="1:2" ht="19.5" customHeight="1" x14ac:dyDescent="0.4">
      <c r="A229" s="365" t="s">
        <v>6814</v>
      </c>
      <c r="B229" s="365"/>
    </row>
    <row r="230" spans="1:2" ht="19.5" x14ac:dyDescent="0.4">
      <c r="A230" s="365"/>
      <c r="B230" s="365"/>
    </row>
    <row r="231" spans="1:2" ht="19.5" customHeight="1" x14ac:dyDescent="0.4">
      <c r="A231" s="365" t="s">
        <v>6815</v>
      </c>
      <c r="B231" s="365"/>
    </row>
    <row r="232" spans="1:2" ht="39.75" customHeight="1" x14ac:dyDescent="0.4">
      <c r="A232" s="365" t="s">
        <v>6816</v>
      </c>
      <c r="B232" s="365"/>
    </row>
    <row r="233" spans="1:2" ht="39" customHeight="1" x14ac:dyDescent="0.4">
      <c r="A233" s="365" t="s">
        <v>6817</v>
      </c>
      <c r="B233" s="365"/>
    </row>
    <row r="234" spans="1:2" ht="19.5" x14ac:dyDescent="0.4">
      <c r="A234" s="147"/>
      <c r="B234" s="147"/>
    </row>
    <row r="235" spans="1:2" ht="19.5" x14ac:dyDescent="0.4">
      <c r="A235" s="362" t="s">
        <v>49</v>
      </c>
      <c r="B235" s="362"/>
    </row>
    <row r="236" spans="1:2" ht="19.5" x14ac:dyDescent="0.4">
      <c r="A236" s="362" t="s">
        <v>6818</v>
      </c>
      <c r="B236" s="362"/>
    </row>
    <row r="237" spans="1:2" ht="40.5" customHeight="1" x14ac:dyDescent="0.4">
      <c r="A237" s="362" t="str">
        <f xml:space="preserve"> "Article 27 The business year of the Company shall be one year, from " &amp; IF(ISERROR(VLOOKUP(入力情報!E781,work!$AE:$AF,2,FALSE)),"", VLOOKUP(入力情報!E781,work!$AE:$AF,2,FALSE)) &amp; " 1 to the last day of " &amp; IF(ISERROR(VLOOKUP(入力情報!E782,work!$AE:$AF,2,FALSE)),"", VLOOKUP(入力情報!E782,work!$AE:$AF,2,FALSE)) &amp; " in the following year."</f>
        <v>Article 27 The business year of the Company shall be one year, from April 1 to the last day of March in the following year.</v>
      </c>
      <c r="B237" s="362"/>
    </row>
    <row r="238" spans="1:2" ht="27" customHeight="1" x14ac:dyDescent="0.4">
      <c r="A238" s="362" t="str">
        <f>"第 27 条 当会社の事業年度は、毎年" &amp; DBCS(入力情報!E781) &amp; "月１日から翌年" &amp; DBCS(入力情報!E782) &amp; "月末日までの年1期とする。"</f>
        <v>第 27 条 当会社の事業年度は、毎年４月１日から翌年３月末日までの年1期とする。</v>
      </c>
      <c r="B238" s="362"/>
    </row>
    <row r="239" spans="1:2" ht="19.5" x14ac:dyDescent="0.4">
      <c r="A239" s="362"/>
      <c r="B239" s="362"/>
    </row>
    <row r="240" spans="1:2" ht="19.5" x14ac:dyDescent="0.4">
      <c r="A240" s="362" t="s">
        <v>6819</v>
      </c>
      <c r="B240" s="362"/>
    </row>
    <row r="241" spans="1:2" ht="60.75" customHeight="1" x14ac:dyDescent="0.4">
      <c r="A241" s="362" t="s">
        <v>7181</v>
      </c>
      <c r="B241" s="362"/>
    </row>
    <row r="242" spans="1:2" ht="38.25" customHeight="1" x14ac:dyDescent="0.4">
      <c r="A242" s="362" t="s">
        <v>7182</v>
      </c>
      <c r="B242" s="362"/>
    </row>
    <row r="243" spans="1:2" ht="19.5" x14ac:dyDescent="0.4">
      <c r="A243" s="362"/>
      <c r="B243" s="362"/>
    </row>
    <row r="244" spans="1:2" ht="19.5" x14ac:dyDescent="0.4">
      <c r="A244" s="362" t="s">
        <v>6820</v>
      </c>
      <c r="B244" s="362"/>
    </row>
    <row r="245" spans="1:2" ht="59.25" customHeight="1" x14ac:dyDescent="0.4">
      <c r="A245" s="362" t="s">
        <v>6821</v>
      </c>
      <c r="B245" s="362"/>
    </row>
    <row r="246" spans="1:2" ht="41.25" customHeight="1" x14ac:dyDescent="0.4">
      <c r="A246" s="362" t="s">
        <v>6822</v>
      </c>
      <c r="B246" s="362"/>
    </row>
    <row r="247" spans="1:2" ht="19.5" x14ac:dyDescent="0.4">
      <c r="A247" s="362"/>
      <c r="B247" s="362"/>
    </row>
    <row r="248" spans="1:2" ht="19.5" x14ac:dyDescent="0.4">
      <c r="A248" s="362" t="s">
        <v>6823</v>
      </c>
      <c r="B248" s="362"/>
    </row>
    <row r="249" spans="1:2" ht="41.25" customHeight="1" x14ac:dyDescent="0.4">
      <c r="A249" s="362" t="s">
        <v>6824</v>
      </c>
      <c r="B249" s="362"/>
    </row>
    <row r="250" spans="1:2" ht="39.75" customHeight="1" x14ac:dyDescent="0.4">
      <c r="A250" s="362" t="s">
        <v>6825</v>
      </c>
      <c r="B250" s="362"/>
    </row>
    <row r="251" spans="1:2" ht="19.5" x14ac:dyDescent="0.4">
      <c r="A251" s="362"/>
      <c r="B251" s="362"/>
    </row>
    <row r="252" spans="1:2" ht="19.5" x14ac:dyDescent="0.4">
      <c r="A252" s="362" t="s">
        <v>50</v>
      </c>
      <c r="B252" s="362"/>
    </row>
    <row r="253" spans="1:2" ht="19.5" x14ac:dyDescent="0.4">
      <c r="A253" s="362" t="s">
        <v>7183</v>
      </c>
      <c r="B253" s="362"/>
    </row>
    <row r="254" spans="1:2" ht="19.5" x14ac:dyDescent="0.4">
      <c r="A254" s="362" t="s">
        <v>7184</v>
      </c>
      <c r="B254" s="362"/>
    </row>
    <row r="255" spans="1:2" ht="38.25" customHeight="1" x14ac:dyDescent="0.4">
      <c r="A255" s="362" t="str">
        <f>"Article 31 The value of property to be contributed in establishment of the Company shall be "&amp;TEXT(入力情報!E667,"#,###")&amp;" yen."</f>
        <v>Article 31 The value of property to be contributed in establishment of the Company shall be 1,000,000 yen.</v>
      </c>
      <c r="B255" s="362"/>
    </row>
    <row r="256" spans="1:2" ht="19.5" x14ac:dyDescent="0.4">
      <c r="A256" s="362" t="str">
        <f>"第 31 条 当会社の設立に際して出資される財産の価額は、金"&amp;TEXT(入力情報!E667,"#,###")&amp;"円とする。"</f>
        <v>第 31 条 当会社の設立に際して出資される財産の価額は、金1,000,000円とする。</v>
      </c>
      <c r="B256" s="362"/>
    </row>
    <row r="257" spans="1:2" ht="19.5" x14ac:dyDescent="0.4">
      <c r="A257" s="362"/>
      <c r="B257" s="362"/>
    </row>
    <row r="258" spans="1:2" ht="39.75" customHeight="1" x14ac:dyDescent="0.4">
      <c r="A258" s="362" t="s">
        <v>5820</v>
      </c>
      <c r="B258" s="362"/>
    </row>
    <row r="259" spans="1:2" ht="38.25" customHeight="1" x14ac:dyDescent="0.4">
      <c r="A259" s="362" t="s">
        <v>6826</v>
      </c>
      <c r="B259" s="362"/>
    </row>
    <row r="260" spans="1:2" ht="24" customHeight="1" x14ac:dyDescent="0.4">
      <c r="A260" s="362" t="s">
        <v>6827</v>
      </c>
      <c r="B260" s="362"/>
    </row>
    <row r="261" spans="1:2" ht="19.5" x14ac:dyDescent="0.4">
      <c r="A261" s="362"/>
      <c r="B261" s="362"/>
    </row>
    <row r="262" spans="1:2" ht="19.5" x14ac:dyDescent="0.4">
      <c r="A262" s="362" t="s">
        <v>5821</v>
      </c>
      <c r="B262" s="362"/>
    </row>
    <row r="263" spans="1:2" ht="42.75" customHeight="1" x14ac:dyDescent="0.4">
      <c r="A263" s="362" t="str">
        <f>"Article 33 The first business year of the Company shall be from the date of the Company’s formation to the last day of " &amp; IF(ISERROR(VLOOKUP(入力情報!E782,work!$AE:$AF,2,FALSE)),"", VLOOKUP(入力情報!E782,work!$AE:$AF,2,FALSE)) &amp; " "&amp;入力情報!E670&amp;" ."</f>
        <v>Article 33 The first business year of the Company shall be from the date of the Company’s formation to the last day of March 2025 .</v>
      </c>
      <c r="B263" s="362"/>
    </row>
    <row r="264" spans="1:2" ht="40.5" customHeight="1" x14ac:dyDescent="0.4">
      <c r="A264" s="362" t="str">
        <f>"第 33 条 当会社の最初の事業年度は、当会社の設立の日から" &amp; DBCS(入力情報!E670) &amp; "年" &amp; DBCS(入力情報!E782) &amp; "月末日までとする。"</f>
        <v>第 33 条 当会社の最初の事業年度は、当会社の設立の日から２０２５年３月末日までとする。</v>
      </c>
      <c r="B264" s="362"/>
    </row>
    <row r="265" spans="1:2" ht="19.5" x14ac:dyDescent="0.4">
      <c r="A265" s="362"/>
      <c r="B265" s="362"/>
    </row>
    <row r="266" spans="1:2" ht="19.5" x14ac:dyDescent="0.4">
      <c r="A266" s="362" t="s">
        <v>5822</v>
      </c>
      <c r="B266" s="362"/>
    </row>
    <row r="267" spans="1:2" ht="33.75" customHeight="1" x14ac:dyDescent="0.4">
      <c r="A267" s="362" t="s">
        <v>6833</v>
      </c>
      <c r="B267" s="362"/>
    </row>
    <row r="268" spans="1:2" ht="39" customHeight="1" x14ac:dyDescent="0.4">
      <c r="A268" s="362" t="s">
        <v>6832</v>
      </c>
      <c r="B268" s="362"/>
    </row>
    <row r="269" spans="1:2" ht="19.5" x14ac:dyDescent="0.4">
      <c r="A269" s="367" t="s">
        <v>6437</v>
      </c>
      <c r="B269" s="367"/>
    </row>
    <row r="270" spans="1:2" ht="19.5" x14ac:dyDescent="0.4">
      <c r="A270" s="367" t="s">
        <v>6438</v>
      </c>
      <c r="B270" s="367"/>
    </row>
    <row r="271" spans="1:2" ht="24" customHeight="1" x14ac:dyDescent="0.4">
      <c r="A271" s="120"/>
      <c r="B271" s="117" t="str">
        <f>IF(入力情報!E28&lt;&gt;"",入力情報!E28,"")</f>
        <v>Mary Smith</v>
      </c>
    </row>
    <row r="272" spans="1:2" ht="24" customHeight="1" x14ac:dyDescent="0.4">
      <c r="A272" s="120"/>
      <c r="B272" s="117" t="str">
        <f>IF(入力情報!E29&lt;&gt;"",入力情報!E29,"")</f>
        <v>メアリー　スミス</v>
      </c>
    </row>
    <row r="273" spans="1:2" ht="24" customHeight="1" x14ac:dyDescent="0.4">
      <c r="A273" s="120"/>
      <c r="B273" s="117" t="str">
        <f>IF(入力情報!E39&lt;&gt;"",入力情報!E39,"")</f>
        <v>Michael Smith</v>
      </c>
    </row>
    <row r="274" spans="1:2" ht="24" customHeight="1" x14ac:dyDescent="0.4">
      <c r="A274" s="120"/>
      <c r="B274" s="117" t="str">
        <f>IF(入力情報!E40&lt;&gt;"",入力情報!E40,"")</f>
        <v>マイケル　スミス</v>
      </c>
    </row>
    <row r="275" spans="1:2" ht="24" customHeight="1" x14ac:dyDescent="0.4">
      <c r="A275" s="120"/>
      <c r="B275" s="117" t="str">
        <f>IF(入力情報!E50&lt;&gt;"",入力情報!E50,"")</f>
        <v>Hanako Suzuki</v>
      </c>
    </row>
    <row r="276" spans="1:2" ht="24" customHeight="1" x14ac:dyDescent="0.4">
      <c r="A276" s="120"/>
      <c r="B276" s="117" t="str">
        <f>IF(入力情報!E51&lt;&gt;"",入力情報!E51,"")</f>
        <v>鈴木 花子</v>
      </c>
    </row>
    <row r="277" spans="1:2" ht="24" hidden="1" customHeight="1" x14ac:dyDescent="0.4">
      <c r="A277" s="120"/>
      <c r="B277" s="117" t="str">
        <f>IF(入力情報!E61&lt;&gt;"",入力情報!E61,"")</f>
        <v/>
      </c>
    </row>
    <row r="278" spans="1:2" ht="24" hidden="1" customHeight="1" x14ac:dyDescent="0.4">
      <c r="A278" s="120"/>
      <c r="B278" s="117" t="str">
        <f>IF(入力情報!E62&lt;&gt;"",入力情報!E62,"")</f>
        <v/>
      </c>
    </row>
    <row r="279" spans="1:2" ht="24" hidden="1" customHeight="1" x14ac:dyDescent="0.4">
      <c r="A279" s="120"/>
      <c r="B279" s="117" t="str">
        <f>IF(入力情報!E72&lt;&gt;"",入力情報!E72,"")</f>
        <v/>
      </c>
    </row>
    <row r="280" spans="1:2" ht="24" hidden="1" customHeight="1" x14ac:dyDescent="0.4">
      <c r="A280" s="120"/>
      <c r="B280" s="117" t="str">
        <f>IF(入力情報!E73&lt;&gt;"",入力情報!E73,"")</f>
        <v/>
      </c>
    </row>
    <row r="281" spans="1:2" ht="24" hidden="1" customHeight="1" x14ac:dyDescent="0.4">
      <c r="A281" s="120"/>
      <c r="B281" s="117" t="str">
        <f>IF(入力情報!E83&lt;&gt;"",入力情報!E83,"")</f>
        <v/>
      </c>
    </row>
    <row r="282" spans="1:2" ht="24" hidden="1" customHeight="1" x14ac:dyDescent="0.4">
      <c r="A282" s="120"/>
      <c r="B282" s="117" t="str">
        <f>IF(入力情報!E84&lt;&gt;"",入力情報!E84,"")</f>
        <v/>
      </c>
    </row>
    <row r="283" spans="1:2" ht="24" hidden="1" customHeight="1" x14ac:dyDescent="0.4">
      <c r="A283" s="120"/>
      <c r="B283" s="117" t="str">
        <f>IF(入力情報!E94&lt;&gt;"",入力情報!E94,"")</f>
        <v/>
      </c>
    </row>
    <row r="284" spans="1:2" ht="24" hidden="1" customHeight="1" x14ac:dyDescent="0.4">
      <c r="A284" s="120"/>
      <c r="B284" s="117" t="str">
        <f>IF(入力情報!E95&lt;&gt;"",入力情報!E95,"")</f>
        <v/>
      </c>
    </row>
    <row r="285" spans="1:2" ht="24" hidden="1" customHeight="1" x14ac:dyDescent="0.4">
      <c r="A285" s="120"/>
      <c r="B285" s="117" t="str">
        <f>IF(入力情報!E105&lt;&gt;"",入力情報!E105,"")</f>
        <v/>
      </c>
    </row>
    <row r="286" spans="1:2" ht="24" hidden="1" customHeight="1" x14ac:dyDescent="0.4">
      <c r="A286" s="120"/>
      <c r="B286" s="117" t="str">
        <f>IF(入力情報!E106&lt;&gt;"",入力情報!E106,"")</f>
        <v/>
      </c>
    </row>
    <row r="287" spans="1:2" ht="24" hidden="1" customHeight="1" x14ac:dyDescent="0.4">
      <c r="A287" s="120"/>
      <c r="B287" s="117" t="str">
        <f>IF(入力情報!E116&lt;&gt;"",入力情報!E116,"")</f>
        <v/>
      </c>
    </row>
    <row r="288" spans="1:2" ht="24" hidden="1" customHeight="1" x14ac:dyDescent="0.4">
      <c r="A288" s="120"/>
      <c r="B288" s="117" t="str">
        <f>IF(入力情報!E117&lt;&gt;"",入力情報!E117,"")</f>
        <v/>
      </c>
    </row>
    <row r="289" spans="1:2" ht="24" hidden="1" customHeight="1" x14ac:dyDescent="0.4">
      <c r="A289" s="120"/>
      <c r="B289" s="117" t="str">
        <f>IF(入力情報!E127&lt;&gt;"",入力情報!E127,"")</f>
        <v/>
      </c>
    </row>
    <row r="290" spans="1:2" ht="24" hidden="1" customHeight="1" x14ac:dyDescent="0.4">
      <c r="A290" s="120"/>
      <c r="B290" s="117" t="str">
        <f>IF(入力情報!E128&lt;&gt;"",入力情報!E128,"")</f>
        <v/>
      </c>
    </row>
    <row r="291" spans="1:2" ht="24" hidden="1" customHeight="1" x14ac:dyDescent="0.4">
      <c r="A291" s="120"/>
      <c r="B291" s="117" t="str">
        <f>IF(入力情報!E138&lt;&gt;"",入力情報!E138,"")</f>
        <v/>
      </c>
    </row>
    <row r="292" spans="1:2" ht="24" hidden="1" customHeight="1" x14ac:dyDescent="0.4">
      <c r="A292" s="120"/>
      <c r="B292" s="117" t="str">
        <f>IF(入力情報!E139&lt;&gt;"",入力情報!E139,"")</f>
        <v/>
      </c>
    </row>
    <row r="293" spans="1:2" ht="24" hidden="1" customHeight="1" x14ac:dyDescent="0.4">
      <c r="A293" s="120"/>
      <c r="B293" s="117" t="str">
        <f>IF(入力情報!E149&lt;&gt;"",入力情報!E149,"")</f>
        <v/>
      </c>
    </row>
    <row r="294" spans="1:2" ht="24" hidden="1" customHeight="1" x14ac:dyDescent="0.4">
      <c r="A294" s="120"/>
      <c r="B294" s="117" t="str">
        <f>IF(入力情報!E150&lt;&gt;"",入力情報!E150,"")</f>
        <v/>
      </c>
    </row>
    <row r="295" spans="1:2" ht="24" hidden="1" customHeight="1" x14ac:dyDescent="0.4">
      <c r="A295" s="120"/>
      <c r="B295" s="117" t="str">
        <f>IF(入力情報!E160&lt;&gt;"",入力情報!E160,"")</f>
        <v/>
      </c>
    </row>
    <row r="296" spans="1:2" ht="24" hidden="1" customHeight="1" x14ac:dyDescent="0.4">
      <c r="A296" s="120"/>
      <c r="B296" s="117" t="str">
        <f>IF(入力情報!E161&lt;&gt;"",入力情報!E161,"")</f>
        <v/>
      </c>
    </row>
    <row r="297" spans="1:2" ht="24" hidden="1" customHeight="1" x14ac:dyDescent="0.4">
      <c r="A297" s="120"/>
      <c r="B297" s="117" t="str">
        <f>IF(入力情報!E171&lt;&gt;"",入力情報!E171,"")</f>
        <v/>
      </c>
    </row>
    <row r="298" spans="1:2" ht="24" hidden="1" customHeight="1" x14ac:dyDescent="0.4">
      <c r="A298" s="120"/>
      <c r="B298" s="117" t="str">
        <f>IF(入力情報!E172&lt;&gt;"",入力情報!E172,"")</f>
        <v/>
      </c>
    </row>
    <row r="299" spans="1:2" ht="24" hidden="1" customHeight="1" x14ac:dyDescent="0.4">
      <c r="A299" s="120"/>
      <c r="B299" s="117" t="str">
        <f>IF(入力情報!E182&lt;&gt;"",入力情報!E182,"")</f>
        <v/>
      </c>
    </row>
    <row r="300" spans="1:2" ht="24" hidden="1" customHeight="1" x14ac:dyDescent="0.4">
      <c r="A300" s="120"/>
      <c r="B300" s="117" t="str">
        <f>IF(入力情報!E183&lt;&gt;"",入力情報!E183,"")</f>
        <v/>
      </c>
    </row>
    <row r="301" spans="1:2" ht="24" hidden="1" customHeight="1" x14ac:dyDescent="0.4">
      <c r="A301" s="120"/>
      <c r="B301" s="117" t="str">
        <f>IF(入力情報!E193&lt;&gt;"",入力情報!E193,"")</f>
        <v/>
      </c>
    </row>
    <row r="302" spans="1:2" ht="24" hidden="1" customHeight="1" x14ac:dyDescent="0.4">
      <c r="A302" s="120"/>
      <c r="B302" s="117" t="str">
        <f>IF(入力情報!E194&lt;&gt;"",入力情報!E194,"")</f>
        <v/>
      </c>
    </row>
    <row r="303" spans="1:2" ht="24" hidden="1" customHeight="1" x14ac:dyDescent="0.4">
      <c r="A303" s="120"/>
      <c r="B303" s="117" t="str">
        <f>IF(入力情報!E204&lt;&gt;"",入力情報!E204,"")</f>
        <v/>
      </c>
    </row>
    <row r="304" spans="1:2" ht="24" hidden="1" customHeight="1" x14ac:dyDescent="0.4">
      <c r="A304" s="120"/>
      <c r="B304" s="117" t="str">
        <f>IF(入力情報!E205&lt;&gt;"",入力情報!E205,"")</f>
        <v/>
      </c>
    </row>
    <row r="305" spans="1:2" ht="24" hidden="1" customHeight="1" x14ac:dyDescent="0.4">
      <c r="A305" s="120"/>
      <c r="B305" s="117" t="str">
        <f>IF(入力情報!E215&lt;&gt;"",入力情報!E215,"")</f>
        <v/>
      </c>
    </row>
    <row r="306" spans="1:2" ht="24" hidden="1" customHeight="1" x14ac:dyDescent="0.4">
      <c r="A306" s="120"/>
      <c r="B306" s="117" t="str">
        <f>IF(入力情報!E216&lt;&gt;"",入力情報!E216,"")</f>
        <v/>
      </c>
    </row>
    <row r="307" spans="1:2" ht="24" hidden="1" customHeight="1" x14ac:dyDescent="0.4">
      <c r="A307" s="120"/>
      <c r="B307" s="117" t="str">
        <f>IF(入力情報!E226&lt;&gt;"",入力情報!E226,"")</f>
        <v/>
      </c>
    </row>
    <row r="308" spans="1:2" ht="24" hidden="1" customHeight="1" x14ac:dyDescent="0.4">
      <c r="A308" s="120"/>
      <c r="B308" s="117" t="str">
        <f>IF(入力情報!E227&lt;&gt;"",入力情報!E227,"")</f>
        <v/>
      </c>
    </row>
    <row r="309" spans="1:2" ht="24" hidden="1" customHeight="1" x14ac:dyDescent="0.4">
      <c r="A309" s="120"/>
      <c r="B309" s="117" t="str">
        <f>IF(入力情報!E237&lt;&gt;"",入力情報!E237,"")</f>
        <v/>
      </c>
    </row>
    <row r="310" spans="1:2" ht="24" hidden="1" customHeight="1" x14ac:dyDescent="0.4">
      <c r="A310" s="120"/>
      <c r="B310" s="117" t="str">
        <f>IF(入力情報!E238&lt;&gt;"",入力情報!E238,"")</f>
        <v/>
      </c>
    </row>
    <row r="311" spans="1:2" ht="24" hidden="1" customHeight="1" x14ac:dyDescent="0.4">
      <c r="A311" s="120"/>
      <c r="B311" s="117" t="str">
        <f>IF(入力情報!E248&lt;&gt;"",入力情報!E248,"")</f>
        <v/>
      </c>
    </row>
    <row r="312" spans="1:2" ht="24" hidden="1" customHeight="1" x14ac:dyDescent="0.4">
      <c r="A312" s="120"/>
      <c r="B312" s="117" t="str">
        <f>IF(入力情報!E249&lt;&gt;"",入力情報!E249,"")</f>
        <v/>
      </c>
    </row>
    <row r="313" spans="1:2" ht="24" hidden="1" customHeight="1" x14ac:dyDescent="0.4">
      <c r="A313" s="120"/>
      <c r="B313" s="117" t="str">
        <f>IF(入力情報!E259&lt;&gt;"",入力情報!E259,"")</f>
        <v/>
      </c>
    </row>
    <row r="314" spans="1:2" ht="24" hidden="1" customHeight="1" x14ac:dyDescent="0.4">
      <c r="A314" s="120"/>
      <c r="B314" s="117" t="str">
        <f>IF(入力情報!E260&lt;&gt;"",入力情報!E260,"")</f>
        <v/>
      </c>
    </row>
    <row r="315" spans="1:2" ht="24" hidden="1" customHeight="1" x14ac:dyDescent="0.4">
      <c r="A315" s="120"/>
      <c r="B315" s="117" t="str">
        <f>IF(入力情報!E270&lt;&gt;"",入力情報!E270,"")</f>
        <v/>
      </c>
    </row>
    <row r="316" spans="1:2" ht="24" hidden="1" customHeight="1" x14ac:dyDescent="0.4">
      <c r="A316" s="120"/>
      <c r="B316" s="117" t="str">
        <f>IF(入力情報!E271&lt;&gt;"",入力情報!E271,"")</f>
        <v/>
      </c>
    </row>
    <row r="317" spans="1:2" ht="24" hidden="1" customHeight="1" x14ac:dyDescent="0.4">
      <c r="A317" s="120"/>
      <c r="B317" s="117" t="str">
        <f>IF(入力情報!E281&lt;&gt;"",入力情報!E281,"")</f>
        <v/>
      </c>
    </row>
    <row r="318" spans="1:2" ht="24" hidden="1" customHeight="1" x14ac:dyDescent="0.4">
      <c r="A318" s="120"/>
      <c r="B318" s="117" t="str">
        <f>IF(入力情報!E282&lt;&gt;"",入力情報!E282,"")</f>
        <v/>
      </c>
    </row>
    <row r="319" spans="1:2" ht="24" hidden="1" customHeight="1" x14ac:dyDescent="0.4">
      <c r="A319" s="120"/>
      <c r="B319" s="117" t="str">
        <f>IF(入力情報!E292&lt;&gt;"",入力情報!E292,"")</f>
        <v/>
      </c>
    </row>
    <row r="320" spans="1:2" ht="24" hidden="1" customHeight="1" x14ac:dyDescent="0.4">
      <c r="A320" s="120"/>
      <c r="B320" s="117" t="str">
        <f>IF(入力情報!E293&lt;&gt;"",入力情報!E293,"")</f>
        <v/>
      </c>
    </row>
    <row r="321" spans="1:2" ht="24" hidden="1" customHeight="1" x14ac:dyDescent="0.4">
      <c r="A321" s="120"/>
      <c r="B321" s="117" t="str">
        <f>IF(入力情報!E303&lt;&gt;"",入力情報!E303,"")</f>
        <v/>
      </c>
    </row>
    <row r="322" spans="1:2" ht="24" hidden="1" customHeight="1" x14ac:dyDescent="0.4">
      <c r="A322" s="120"/>
      <c r="B322" s="117" t="str">
        <f>IF(入力情報!E304&lt;&gt;"",入力情報!E304,"")</f>
        <v/>
      </c>
    </row>
    <row r="323" spans="1:2" ht="24" hidden="1" customHeight="1" x14ac:dyDescent="0.4">
      <c r="A323" s="120"/>
      <c r="B323" s="117" t="str">
        <f>IF(入力情報!E314&lt;&gt;"",入力情報!E314,"")</f>
        <v/>
      </c>
    </row>
    <row r="324" spans="1:2" ht="24" hidden="1" customHeight="1" x14ac:dyDescent="0.4">
      <c r="A324" s="120"/>
      <c r="B324" s="117" t="str">
        <f>IF(入力情報!E315&lt;&gt;"",入力情報!E315,"")</f>
        <v/>
      </c>
    </row>
    <row r="325" spans="1:2" ht="24" hidden="1" customHeight="1" x14ac:dyDescent="0.4">
      <c r="A325" s="120"/>
      <c r="B325" s="117" t="str">
        <f>IF(入力情報!E325&lt;&gt;"",入力情報!E325,"")</f>
        <v/>
      </c>
    </row>
    <row r="326" spans="1:2" ht="24" hidden="1" customHeight="1" x14ac:dyDescent="0.4">
      <c r="A326" s="120"/>
      <c r="B326" s="117" t="str">
        <f>IF(入力情報!E326&lt;&gt;"",入力情報!E326,"")</f>
        <v/>
      </c>
    </row>
    <row r="327" spans="1:2" ht="24" hidden="1" customHeight="1" x14ac:dyDescent="0.4">
      <c r="A327" s="120"/>
      <c r="B327" s="117" t="str">
        <f>IF(入力情報!E336&lt;&gt;"",入力情報!E336,"")</f>
        <v/>
      </c>
    </row>
    <row r="328" spans="1:2" ht="24" hidden="1" customHeight="1" x14ac:dyDescent="0.4">
      <c r="A328" s="120"/>
      <c r="B328" s="117" t="str">
        <f>IF(入力情報!E337&lt;&gt;"",入力情報!E337,"")</f>
        <v/>
      </c>
    </row>
    <row r="329" spans="1:2" ht="24" hidden="1" customHeight="1" x14ac:dyDescent="0.4">
      <c r="A329" s="120"/>
      <c r="B329" s="117" t="str">
        <f>IF(入力情報!E347&lt;&gt;"",入力情報!E347,"")</f>
        <v/>
      </c>
    </row>
    <row r="330" spans="1:2" ht="24" hidden="1" customHeight="1" x14ac:dyDescent="0.4">
      <c r="A330" s="120"/>
      <c r="B330" s="117" t="str">
        <f>IF(入力情報!E348&lt;&gt;"",入力情報!E348,"")</f>
        <v/>
      </c>
    </row>
    <row r="331" spans="1:2" ht="24" hidden="1" customHeight="1" x14ac:dyDescent="0.4">
      <c r="A331" s="120"/>
      <c r="B331" s="117" t="str">
        <f>IF(入力情報!E358&lt;&gt;"",入力情報!E358,"")</f>
        <v/>
      </c>
    </row>
    <row r="332" spans="1:2" ht="24" hidden="1" customHeight="1" x14ac:dyDescent="0.4">
      <c r="A332" s="120"/>
      <c r="B332" s="117" t="str">
        <f>IF(入力情報!E359&lt;&gt;"",入力情報!E359,"")</f>
        <v/>
      </c>
    </row>
    <row r="333" spans="1:2" ht="24" hidden="1" customHeight="1" x14ac:dyDescent="0.4">
      <c r="A333" s="120"/>
      <c r="B333" s="117" t="str">
        <f>IF(入力情報!E369&lt;&gt;"",入力情報!E369,"")</f>
        <v/>
      </c>
    </row>
    <row r="334" spans="1:2" ht="24" hidden="1" customHeight="1" x14ac:dyDescent="0.4">
      <c r="A334" s="120"/>
      <c r="B334" s="117" t="str">
        <f>IF(入力情報!E370&lt;&gt;"",入力情報!E370,"")</f>
        <v/>
      </c>
    </row>
    <row r="335" spans="1:2" ht="24" hidden="1" customHeight="1" x14ac:dyDescent="0.4">
      <c r="A335" s="120"/>
      <c r="B335" s="117" t="str">
        <f>IF(入力情報!E380&lt;&gt;"",入力情報!E380,"")</f>
        <v/>
      </c>
    </row>
    <row r="336" spans="1:2" ht="24" hidden="1" customHeight="1" x14ac:dyDescent="0.4">
      <c r="A336" s="120"/>
      <c r="B336" s="117" t="str">
        <f>IF(入力情報!E381&lt;&gt;"",入力情報!E381,"")</f>
        <v/>
      </c>
    </row>
    <row r="337" spans="1:2" ht="24" hidden="1" customHeight="1" x14ac:dyDescent="0.4">
      <c r="A337" s="120"/>
      <c r="B337" s="117" t="str">
        <f>IF(入力情報!E391&lt;&gt;"",入力情報!E391,"")</f>
        <v/>
      </c>
    </row>
    <row r="338" spans="1:2" ht="24" hidden="1" customHeight="1" x14ac:dyDescent="0.4">
      <c r="A338" s="120"/>
      <c r="B338" s="117" t="str">
        <f>IF(入力情報!E392&lt;&gt;"",入力情報!E392,"")</f>
        <v/>
      </c>
    </row>
    <row r="339" spans="1:2" ht="24" hidden="1" customHeight="1" x14ac:dyDescent="0.4">
      <c r="A339" s="120"/>
      <c r="B339" s="117" t="str">
        <f>IF(入力情報!E402&lt;&gt;"",入力情報!E402,"")</f>
        <v/>
      </c>
    </row>
    <row r="340" spans="1:2" ht="24" hidden="1" customHeight="1" x14ac:dyDescent="0.4">
      <c r="A340" s="120"/>
      <c r="B340" s="117" t="str">
        <f>IF(入力情報!E403&lt;&gt;"",入力情報!E403,"")</f>
        <v/>
      </c>
    </row>
    <row r="341" spans="1:2" ht="24" hidden="1" customHeight="1" x14ac:dyDescent="0.4">
      <c r="A341" s="120"/>
      <c r="B341" s="117" t="str">
        <f>IF(入力情報!E413&lt;&gt;"",入力情報!E413,"")</f>
        <v/>
      </c>
    </row>
    <row r="342" spans="1:2" ht="24" hidden="1" customHeight="1" x14ac:dyDescent="0.4">
      <c r="A342" s="120"/>
      <c r="B342" s="117" t="str">
        <f>IF(入力情報!E414&lt;&gt;"",入力情報!E414,"")</f>
        <v/>
      </c>
    </row>
    <row r="343" spans="1:2" ht="24" hidden="1" customHeight="1" x14ac:dyDescent="0.4">
      <c r="A343" s="120"/>
      <c r="B343" s="117" t="str">
        <f>IF(入力情報!E424&lt;&gt;"",入力情報!E424,"")</f>
        <v/>
      </c>
    </row>
    <row r="344" spans="1:2" ht="24" hidden="1" customHeight="1" x14ac:dyDescent="0.4">
      <c r="A344" s="120"/>
      <c r="B344" s="117" t="str">
        <f>IF(入力情報!E425&lt;&gt;"",入力情報!E425,"")</f>
        <v/>
      </c>
    </row>
    <row r="345" spans="1:2" ht="24" hidden="1" customHeight="1" x14ac:dyDescent="0.4">
      <c r="A345" s="120"/>
      <c r="B345" s="117" t="str">
        <f>IF(入力情報!E435&lt;&gt;"",入力情報!E435,"")</f>
        <v/>
      </c>
    </row>
    <row r="346" spans="1:2" ht="24" hidden="1" customHeight="1" x14ac:dyDescent="0.4">
      <c r="A346" s="120"/>
      <c r="B346" s="117" t="str">
        <f>IF(入力情報!E436&lt;&gt;"",入力情報!E436,"")</f>
        <v/>
      </c>
    </row>
    <row r="347" spans="1:2" ht="24" hidden="1" customHeight="1" x14ac:dyDescent="0.4">
      <c r="A347" s="120"/>
      <c r="B347" s="117" t="str">
        <f>IF(入力情報!E446&lt;&gt;"",入力情報!E446,"")</f>
        <v/>
      </c>
    </row>
    <row r="348" spans="1:2" ht="24" hidden="1" customHeight="1" x14ac:dyDescent="0.4">
      <c r="A348" s="120"/>
      <c r="B348" s="117" t="str">
        <f>IF(入力情報!E447&lt;&gt;"",入力情報!E447,"")</f>
        <v/>
      </c>
    </row>
    <row r="349" spans="1:2" ht="24" hidden="1" customHeight="1" x14ac:dyDescent="0.4">
      <c r="A349" s="120"/>
      <c r="B349" s="117" t="str">
        <f>IF(入力情報!E457&lt;&gt;"",入力情報!E457,"")</f>
        <v/>
      </c>
    </row>
    <row r="350" spans="1:2" ht="24" hidden="1" customHeight="1" x14ac:dyDescent="0.4">
      <c r="A350" s="120"/>
      <c r="B350" s="117" t="str">
        <f>IF(入力情報!E458&lt;&gt;"",入力情報!E458,"")</f>
        <v/>
      </c>
    </row>
    <row r="351" spans="1:2" ht="24" hidden="1" customHeight="1" x14ac:dyDescent="0.4">
      <c r="A351" s="120"/>
      <c r="B351" s="117" t="str">
        <f>IF(入力情報!E468&lt;&gt;"",入力情報!E468,"")</f>
        <v/>
      </c>
    </row>
    <row r="352" spans="1:2" ht="24" hidden="1" customHeight="1" x14ac:dyDescent="0.4">
      <c r="A352" s="120"/>
      <c r="B352" s="117" t="str">
        <f>IF(入力情報!E469&lt;&gt;"",入力情報!E469,"")</f>
        <v/>
      </c>
    </row>
    <row r="353" spans="1:2" ht="24" hidden="1" customHeight="1" x14ac:dyDescent="0.4">
      <c r="A353" s="120"/>
      <c r="B353" s="117" t="str">
        <f>IF(入力情報!E479&lt;&gt;"",入力情報!E479,"")</f>
        <v/>
      </c>
    </row>
    <row r="354" spans="1:2" ht="24" hidden="1" customHeight="1" x14ac:dyDescent="0.4">
      <c r="A354" s="120"/>
      <c r="B354" s="117" t="str">
        <f>IF(入力情報!E480&lt;&gt;"",入力情報!E480,"")</f>
        <v/>
      </c>
    </row>
    <row r="355" spans="1:2" ht="24" hidden="1" customHeight="1" x14ac:dyDescent="0.4">
      <c r="A355" s="120"/>
      <c r="B355" s="117" t="str">
        <f>IF(入力情報!E490&lt;&gt;"",入力情報!E490,"")</f>
        <v/>
      </c>
    </row>
    <row r="356" spans="1:2" ht="24" hidden="1" customHeight="1" x14ac:dyDescent="0.4">
      <c r="A356" s="120"/>
      <c r="B356" s="117" t="str">
        <f>IF(入力情報!E491&lt;&gt;"",入力情報!E491,"")</f>
        <v/>
      </c>
    </row>
    <row r="357" spans="1:2" ht="24" hidden="1" customHeight="1" x14ac:dyDescent="0.4">
      <c r="A357" s="120"/>
      <c r="B357" s="117" t="str">
        <f>IF(入力情報!E501&lt;&gt;"",入力情報!E501,"")</f>
        <v/>
      </c>
    </row>
    <row r="358" spans="1:2" ht="24" hidden="1" customHeight="1" x14ac:dyDescent="0.4">
      <c r="A358" s="120"/>
      <c r="B358" s="117" t="str">
        <f>IF(入力情報!E502&lt;&gt;"",入力情報!E502,"")</f>
        <v/>
      </c>
    </row>
    <row r="359" spans="1:2" ht="24" hidden="1" customHeight="1" x14ac:dyDescent="0.4">
      <c r="A359" s="120"/>
      <c r="B359" s="117" t="str">
        <f>IF(入力情報!E512&lt;&gt;"",入力情報!E512,"")</f>
        <v/>
      </c>
    </row>
    <row r="360" spans="1:2" ht="24" hidden="1" customHeight="1" x14ac:dyDescent="0.4">
      <c r="A360" s="120"/>
      <c r="B360" s="117" t="str">
        <f>IF(入力情報!E513&lt;&gt;"",入力情報!E513,"")</f>
        <v/>
      </c>
    </row>
    <row r="361" spans="1:2" ht="24" hidden="1" customHeight="1" x14ac:dyDescent="0.4">
      <c r="A361" s="120"/>
      <c r="B361" s="117" t="str">
        <f>IF(入力情報!E523&lt;&gt;"",入力情報!E523,"")</f>
        <v/>
      </c>
    </row>
    <row r="362" spans="1:2" ht="24" hidden="1" customHeight="1" x14ac:dyDescent="0.4">
      <c r="A362" s="120"/>
      <c r="B362" s="117" t="str">
        <f>IF(入力情報!E524&lt;&gt;"",入力情報!E524,"")</f>
        <v/>
      </c>
    </row>
    <row r="363" spans="1:2" ht="24" hidden="1" customHeight="1" x14ac:dyDescent="0.4">
      <c r="A363" s="120"/>
      <c r="B363" s="117" t="str">
        <f>IF(入力情報!E534&lt;&gt;"",入力情報!E534,"")</f>
        <v/>
      </c>
    </row>
    <row r="364" spans="1:2" ht="24" hidden="1" customHeight="1" x14ac:dyDescent="0.4">
      <c r="A364" s="120"/>
      <c r="B364" s="117" t="str">
        <f>IF(入力情報!E535&lt;&gt;"",入力情報!E535,"")</f>
        <v/>
      </c>
    </row>
    <row r="365" spans="1:2" ht="24" hidden="1" customHeight="1" x14ac:dyDescent="0.4">
      <c r="A365" s="120"/>
      <c r="B365" s="117" t="str">
        <f>IF(入力情報!E545&lt;&gt;"",入力情報!E545,"")</f>
        <v/>
      </c>
    </row>
    <row r="366" spans="1:2" ht="24" hidden="1" customHeight="1" x14ac:dyDescent="0.4">
      <c r="A366" s="120"/>
      <c r="B366" s="117" t="str">
        <f>IF(入力情報!E546&lt;&gt;"",入力情報!E546,"")</f>
        <v/>
      </c>
    </row>
    <row r="367" spans="1:2" ht="24" hidden="1" customHeight="1" x14ac:dyDescent="0.4">
      <c r="A367" s="120"/>
      <c r="B367" s="117" t="str">
        <f>IF(入力情報!E556&lt;&gt;"",入力情報!E556,"")</f>
        <v/>
      </c>
    </row>
    <row r="368" spans="1:2" ht="24" hidden="1" customHeight="1" x14ac:dyDescent="0.4">
      <c r="A368" s="120"/>
      <c r="B368" s="117" t="str">
        <f>IF(入力情報!E557&lt;&gt;"",入力情報!E557,"")</f>
        <v/>
      </c>
    </row>
    <row r="369" spans="1:2" ht="24" hidden="1" customHeight="1" x14ac:dyDescent="0.4">
      <c r="A369" s="120"/>
      <c r="B369" s="117" t="str">
        <f>IF(入力情報!E567&lt;&gt;"",入力情報!E567,"")</f>
        <v/>
      </c>
    </row>
    <row r="370" spans="1:2" ht="24" hidden="1" customHeight="1" x14ac:dyDescent="0.4">
      <c r="A370" s="120"/>
      <c r="B370" s="117" t="str">
        <f>IF(入力情報!E568&lt;&gt;"",入力情報!E568,"")</f>
        <v/>
      </c>
    </row>
    <row r="371" spans="1:2" ht="21" customHeight="1" x14ac:dyDescent="0.4">
      <c r="A371" s="120"/>
      <c r="B371" s="117"/>
    </row>
    <row r="372" spans="1:2" ht="19.5" x14ac:dyDescent="0.4">
      <c r="A372" s="121" t="s">
        <v>6440</v>
      </c>
      <c r="B372" s="117"/>
    </row>
    <row r="373" spans="1:2" ht="19.5" hidden="1" x14ac:dyDescent="0.4">
      <c r="A373" s="362" t="s">
        <v>6441</v>
      </c>
      <c r="B373" s="362"/>
    </row>
    <row r="374" spans="1:2" ht="33" hidden="1" customHeight="1" x14ac:dyDescent="0.4">
      <c r="A374" s="95"/>
      <c r="B374" s="95" t="str">
        <f>IF(入力情報!E15="",入力情報!E21&amp;" "&amp;入力情報!E12,入力情報!E16&amp;" "&amp;入力情報!E18&amp;" "&amp;入力情報!E19&amp;" "&amp;入力情報!E12)</f>
        <v>Akitaken Daisenshi Omagarikurosecho 1-1-11 Shinsekai Building Room 99 Mary Smith</v>
      </c>
    </row>
    <row r="375" spans="1:2" ht="33" hidden="1" customHeight="1" x14ac:dyDescent="0.4">
      <c r="A375" s="95"/>
      <c r="B375" s="95" t="str">
        <f>IF(入力情報!E15="",IF(入力情報!E22="","                                               ",入力情報!E22)&amp;" "&amp;入力情報!E13,IF(入力情報!E17="","                                               ",入力情報!E17)&amp;DBCS(入力情報!E18)&amp;DBCS(入力情報!E20)&amp;" "&amp;入力情報!E13)</f>
        <v>秋田県 大仙市 大曲黒瀬町１－１－１１新世界ビル９９号室 メアリー　スミス</v>
      </c>
    </row>
    <row r="376" spans="1:2" ht="19.5" hidden="1" x14ac:dyDescent="0.4">
      <c r="A376" s="372" t="s">
        <v>6828</v>
      </c>
      <c r="B376" s="372"/>
    </row>
    <row r="377" spans="1:2" ht="19.5" hidden="1" x14ac:dyDescent="0.4">
      <c r="A377" s="372" t="s">
        <v>6829</v>
      </c>
      <c r="B377" s="372"/>
    </row>
    <row r="378" spans="1:2" ht="19.5" hidden="1" x14ac:dyDescent="0.4">
      <c r="A378" s="95"/>
      <c r="B378" s="95" t="str">
        <f>IF(入力情報!E580="","",入力情報!E580)</f>
        <v>Michael Alan</v>
      </c>
    </row>
    <row r="379" spans="1:2" ht="19.5" x14ac:dyDescent="0.4">
      <c r="A379" s="95"/>
      <c r="B379" s="95" t="str">
        <f>IF(入力情報!E581="","",入力情報!E581)</f>
        <v>マイケル・アラン</v>
      </c>
    </row>
    <row r="380" spans="1:2" ht="19.5" x14ac:dyDescent="0.4">
      <c r="A380" s="95"/>
      <c r="B380" s="95"/>
    </row>
    <row r="381" spans="1:2" ht="19.5" x14ac:dyDescent="0.4">
      <c r="A381" s="362" t="s">
        <v>5826</v>
      </c>
      <c r="B381" s="362"/>
    </row>
    <row r="382" spans="1:2" ht="48" customHeight="1" x14ac:dyDescent="0.4">
      <c r="A382" s="362" t="s">
        <v>6830</v>
      </c>
      <c r="B382" s="362"/>
    </row>
    <row r="383" spans="1:2" ht="34.5" customHeight="1" x14ac:dyDescent="0.4">
      <c r="A383" s="362" t="s">
        <v>6831</v>
      </c>
      <c r="B383" s="362"/>
    </row>
    <row r="384" spans="1:2" ht="34.5" customHeight="1" x14ac:dyDescent="0.4">
      <c r="A384" s="362" t="str">
        <f>IF(入力情報!E597 = "", 入力情報!E603, 入力情報!E598&amp;" "&amp;入力情報!E600&amp;"  "&amp;入力情報!E601) &amp; "  "&amp;入力情報!E595&amp;"  "&amp;入力情報!E612&amp;" shares  "&amp;TEXT(入力情報!E613,"#,###")&amp;" yen"</f>
        <v>Osakafu Osakashichuoku Kawarayamachi 3-8-9  Shinsekai Building Room 389  Jennifer Williams  60 shares  600,000 yen</v>
      </c>
      <c r="B384" s="362"/>
    </row>
    <row r="385" spans="1:2" ht="34.5" customHeight="1" x14ac:dyDescent="0.4">
      <c r="A385" s="362" t="str">
        <f>IF(入力情報!E597 = "", 入力情報!E604, IF(入力情報!E599="","                                               ",入力情報!E599)&amp;DBCS(入力情報!E600)&amp;DBCS(入力情報!E602)) &amp; "  "&amp;入力情報!E596&amp;"  "&amp;入力情報!E612&amp;" 株  "&amp;TEXT(入力情報!E613,"#,###")&amp;" 円"</f>
        <v>大阪府 大阪市中央区 瓦屋町３－８－９新世界ビル３８９号室  ジェニファー　ウィリアムズ  60 株  600,000 円</v>
      </c>
      <c r="B385" s="362"/>
    </row>
    <row r="386" spans="1:2" ht="34.5" hidden="1" customHeight="1" x14ac:dyDescent="0.4">
      <c r="A386" s="362" t="str">
        <f>IF(入力情報!E617 = "", 入力情報!E623, 入力情報!E618&amp;" "&amp;入力情報!E620&amp;"  "&amp;入力情報!E621) &amp; "  "&amp;入力情報!E615&amp;"  "&amp;入力情報!E632&amp;" shares  "&amp;TEXT(入力情報!E633,"#,###")&amp;" yen"</f>
        <v xml:space="preserve">     shares   yen</v>
      </c>
      <c r="B386" s="362"/>
    </row>
    <row r="387" spans="1:2" ht="34.5" hidden="1" customHeight="1" x14ac:dyDescent="0.4">
      <c r="A387" s="362" t="str">
        <f>IF(入力情報!E617 = "", 入力情報!E624, IF(入力情報!E619="","                                               ",入力情報!E619)&amp;DBCS(入力情報!E620)&amp;DBCS(入力情報!E622)) &amp; "  "&amp;入力情報!E616&amp;"  "&amp;入力情報!E632&amp;" 株  "&amp;TEXT(入力情報!E633,"#,###")&amp;" 円"</f>
        <v xml:space="preserve">     株   円</v>
      </c>
      <c r="B387" s="362"/>
    </row>
    <row r="388" spans="1:2" ht="34.5" hidden="1" customHeight="1" x14ac:dyDescent="0.4">
      <c r="A388" s="362" t="str">
        <f>IF(入力情報!E637 = "", 入力情報!E643, 入力情報!E638&amp;" "&amp;入力情報!E640&amp;"  "&amp;入力情報!E641) &amp; "  "&amp;入力情報!E635&amp;"  "&amp;入力情報!E652&amp;" shares  "&amp;TEXT(入力情報!E653,"#,###")&amp;" yen"</f>
        <v xml:space="preserve">     shares   yen</v>
      </c>
      <c r="B388" s="362"/>
    </row>
    <row r="389" spans="1:2" ht="34.5" hidden="1" customHeight="1" x14ac:dyDescent="0.4">
      <c r="A389" s="362" t="str">
        <f>IF(入力情報!E637 = "", 入力情報!E644, IF(入力情報!E639="","                                               ",入力情報!E639)&amp;DBCS(入力情報!E640)&amp;DBCS(入力情報!E642)) &amp; "  "&amp;入力情報!E636&amp;"  "&amp;入力情報!E652&amp;" 株  "&amp;TEXT(入力情報!E653,"#,###")&amp;" 円"</f>
        <v xml:space="preserve">     株   円</v>
      </c>
      <c r="B389" s="362"/>
    </row>
    <row r="390" spans="1:2" ht="19.5" x14ac:dyDescent="0.4">
      <c r="A390" s="362"/>
      <c r="B390" s="362"/>
    </row>
    <row r="391" spans="1:2" ht="19.5" x14ac:dyDescent="0.4">
      <c r="A391" s="362" t="s">
        <v>5831</v>
      </c>
      <c r="B391" s="362"/>
    </row>
    <row r="392" spans="1:2" ht="48" customHeight="1" x14ac:dyDescent="0.4">
      <c r="A392" s="362" t="s">
        <v>6834</v>
      </c>
      <c r="B392" s="362"/>
    </row>
    <row r="393" spans="1:2" ht="22.5" customHeight="1" x14ac:dyDescent="0.4">
      <c r="A393" s="362" t="s">
        <v>6835</v>
      </c>
      <c r="B393" s="362"/>
    </row>
    <row r="394" spans="1:2" ht="19.5" x14ac:dyDescent="0.4">
      <c r="A394" s="362"/>
      <c r="B394" s="362"/>
    </row>
    <row r="395" spans="1:2" ht="55.5" customHeight="1" x14ac:dyDescent="0.4">
      <c r="A395" s="362" t="str">
        <f>"As above-stated, in order to establish "&amp;入力情報!E6&amp;" Corporation, the articles of incorporation is prepared" &amp; IF(入力情報!E777="電磁的記録 / electronic or magnetic record", " as an electronic or magnetic record", "") &amp; ", and the incorporators" &amp; IF(入力情報!E777="電磁的記録 / electronic or magnetic record", " performed the electronic signature", " affix the name and seal below") &amp; ". "</f>
        <v xml:space="preserve">As above-stated, in order to establish SampleName Corporation, the articles of incorporation is prepared as an electronic or magnetic record, and the incorporators performed the electronic signature. </v>
      </c>
      <c r="B395" s="362"/>
    </row>
    <row r="396" spans="1:2" ht="36" customHeight="1" x14ac:dyDescent="0.4">
      <c r="A396" s="362" t="str">
        <f>"以上、"&amp;入力情報!E6&amp;"株式会社の設立のため、" &amp; IF(入力情報!E777="電磁的記録 / electronic or magnetic record", "電磁的記録である", "") &amp; "この定款を作成し、発起人が" &amp; IF(入力情報!E777="電磁的記録 / electronic or magnetic record", "これに電子署名", "次に記名押印") &amp; "する。"</f>
        <v>以上、SampleName株式会社の設立のため、電磁的記録であるこの定款を作成し、発起人がこれに電子署名する。</v>
      </c>
      <c r="B396" s="362"/>
    </row>
    <row r="397" spans="1:2" ht="19.5" x14ac:dyDescent="0.4">
      <c r="A397" s="362" t="str">
        <f>入力情報!E778&amp;" year, "&amp;入力情報!E779&amp;" month-"&amp;入力情報!E780&amp;" day"</f>
        <v>2026 year, 1 month-31 day</v>
      </c>
      <c r="B397" s="362"/>
    </row>
    <row r="398" spans="1:2" ht="19.5" x14ac:dyDescent="0.4">
      <c r="A398" s="362" t="str">
        <f>DBCS(入力情報!E778)&amp;"年"&amp;DBCS(入力情報!E779)&amp;"月"&amp;DBCS(入力情報!E780)&amp;"日"</f>
        <v>２０２６年１月３１日</v>
      </c>
      <c r="B398" s="362"/>
    </row>
    <row r="399" spans="1:2" ht="19.5" x14ac:dyDescent="0.4">
      <c r="A399" s="362"/>
      <c r="B399" s="362"/>
    </row>
    <row r="400" spans="1:2" ht="19.5" x14ac:dyDescent="0.4">
      <c r="A400" s="362" t="str">
        <f>"Incorporator: "</f>
        <v xml:space="preserve">Incorporator: </v>
      </c>
      <c r="B400" s="362"/>
    </row>
    <row r="401" spans="1:2" ht="19.5" x14ac:dyDescent="0.4">
      <c r="A401" s="90" t="s">
        <v>6439</v>
      </c>
      <c r="B401" s="95"/>
    </row>
    <row r="402" spans="1:2" ht="24" customHeight="1" x14ac:dyDescent="0.4">
      <c r="A402" s="364" t="str">
        <f>IF(入力情報!E595="", "", 入力情報!E595&amp;"   (Seal or signatures)")</f>
        <v>Jennifer Williams   (Seal or signatures)</v>
      </c>
      <c r="B402" s="364"/>
    </row>
    <row r="403" spans="1:2" ht="24" customHeight="1" x14ac:dyDescent="0.4">
      <c r="A403" s="364" t="str">
        <f>IF(入力情報!E596="","",入力情報!E596)</f>
        <v>ジェニファー　ウィリアムズ</v>
      </c>
      <c r="B403" s="364"/>
    </row>
    <row r="404" spans="1:2" ht="36" customHeight="1" x14ac:dyDescent="0.4">
      <c r="A404" s="116"/>
      <c r="B404" s="116"/>
    </row>
    <row r="405" spans="1:2" ht="24" hidden="1" customHeight="1" x14ac:dyDescent="0.4">
      <c r="A405" s="364" t="str">
        <f>IF(入力情報!E615 = "", "", 入力情報!E615&amp;"   (Seal or signatures)")</f>
        <v/>
      </c>
      <c r="B405" s="364"/>
    </row>
    <row r="406" spans="1:2" ht="24" hidden="1" customHeight="1" x14ac:dyDescent="0.4">
      <c r="A406" s="364" t="str">
        <f>IF(入力情報!E616="","",入力情報!E616)</f>
        <v/>
      </c>
      <c r="B406" s="364"/>
    </row>
    <row r="407" spans="1:2" ht="36" hidden="1" customHeight="1" x14ac:dyDescent="0.4">
      <c r="A407" s="116"/>
      <c r="B407" s="116"/>
    </row>
    <row r="408" spans="1:2" ht="24" hidden="1" customHeight="1" x14ac:dyDescent="0.4">
      <c r="A408" s="364" t="str">
        <f>IF(入力情報!E635 = "", "", 入力情報!E635&amp;"   (Seal or signatures)")</f>
        <v/>
      </c>
      <c r="B408" s="364"/>
    </row>
    <row r="409" spans="1:2" ht="24" hidden="1" customHeight="1" x14ac:dyDescent="0.4">
      <c r="A409" s="364" t="str">
        <f>IF(入力情報!E636="","",入力情報!E636)</f>
        <v/>
      </c>
      <c r="B409" s="364"/>
    </row>
    <row r="410" spans="1:2" ht="36" hidden="1" customHeight="1" x14ac:dyDescent="0.4">
      <c r="A410" s="116"/>
      <c r="B410" s="116"/>
    </row>
    <row r="411" spans="1:2" ht="19.5" x14ac:dyDescent="0.4">
      <c r="A411" s="362"/>
      <c r="B411" s="362"/>
    </row>
  </sheetData>
  <mergeCells count="198">
    <mergeCell ref="A254:B254"/>
    <mergeCell ref="A238:B238"/>
    <mergeCell ref="A239:B239"/>
    <mergeCell ref="A249:B249"/>
    <mergeCell ref="A250:B250"/>
    <mergeCell ref="A376:B376"/>
    <mergeCell ref="A377:B377"/>
    <mergeCell ref="A240:B240"/>
    <mergeCell ref="A241:B241"/>
    <mergeCell ref="A242:B242"/>
    <mergeCell ref="A243:B243"/>
    <mergeCell ref="A244:B244"/>
    <mergeCell ref="A245:B245"/>
    <mergeCell ref="A246:B246"/>
    <mergeCell ref="A247:B247"/>
    <mergeCell ref="A248:B248"/>
    <mergeCell ref="A255:B255"/>
    <mergeCell ref="A256:B256"/>
    <mergeCell ref="A257:B257"/>
    <mergeCell ref="A258:B258"/>
    <mergeCell ref="A259:B259"/>
    <mergeCell ref="A260:B260"/>
    <mergeCell ref="A251:B251"/>
    <mergeCell ref="A252:B252"/>
    <mergeCell ref="A253:B253"/>
    <mergeCell ref="A228:B228"/>
    <mergeCell ref="A229:B229"/>
    <mergeCell ref="A230:B230"/>
    <mergeCell ref="A231:B231"/>
    <mergeCell ref="A232:B232"/>
    <mergeCell ref="A233:B233"/>
    <mergeCell ref="A235:B235"/>
    <mergeCell ref="A236:B236"/>
    <mergeCell ref="A237:B237"/>
    <mergeCell ref="A219:B219"/>
    <mergeCell ref="A220:B220"/>
    <mergeCell ref="A221:B221"/>
    <mergeCell ref="A222:B222"/>
    <mergeCell ref="A223:B223"/>
    <mergeCell ref="A224:B224"/>
    <mergeCell ref="A225:B225"/>
    <mergeCell ref="A226:B226"/>
    <mergeCell ref="A227:B227"/>
    <mergeCell ref="A210:B210"/>
    <mergeCell ref="A211:B211"/>
    <mergeCell ref="A212:B212"/>
    <mergeCell ref="A213:B213"/>
    <mergeCell ref="A214:B214"/>
    <mergeCell ref="A215:B215"/>
    <mergeCell ref="A216:B216"/>
    <mergeCell ref="A217:B217"/>
    <mergeCell ref="A218:B218"/>
    <mergeCell ref="A201:B201"/>
    <mergeCell ref="A202:B202"/>
    <mergeCell ref="A203:B203"/>
    <mergeCell ref="A204:B204"/>
    <mergeCell ref="A205:B205"/>
    <mergeCell ref="A206:B206"/>
    <mergeCell ref="A207:B207"/>
    <mergeCell ref="A208:B208"/>
    <mergeCell ref="A209:B209"/>
    <mergeCell ref="A411:B411"/>
    <mergeCell ref="A1:B1"/>
    <mergeCell ref="A2:B2"/>
    <mergeCell ref="A3:B3"/>
    <mergeCell ref="A398:B398"/>
    <mergeCell ref="A399:B399"/>
    <mergeCell ref="A400:B400"/>
    <mergeCell ref="A402:B402"/>
    <mergeCell ref="A405:B405"/>
    <mergeCell ref="A408:B408"/>
    <mergeCell ref="A392:B392"/>
    <mergeCell ref="A393:B393"/>
    <mergeCell ref="A394:B394"/>
    <mergeCell ref="A395:B395"/>
    <mergeCell ref="A396:B396"/>
    <mergeCell ref="A397:B397"/>
    <mergeCell ref="A386:B386"/>
    <mergeCell ref="A387:B387"/>
    <mergeCell ref="A388:B388"/>
    <mergeCell ref="A389:B389"/>
    <mergeCell ref="A390:B390"/>
    <mergeCell ref="A391:B391"/>
    <mergeCell ref="A381:B381"/>
    <mergeCell ref="A382:B382"/>
    <mergeCell ref="A176:B176"/>
    <mergeCell ref="A177:B177"/>
    <mergeCell ref="A178:B178"/>
    <mergeCell ref="A383:B383"/>
    <mergeCell ref="A384:B384"/>
    <mergeCell ref="A385:B385"/>
    <mergeCell ref="A267:B267"/>
    <mergeCell ref="A268:B268"/>
    <mergeCell ref="A269:B269"/>
    <mergeCell ref="A373:B373"/>
    <mergeCell ref="A270:B270"/>
    <mergeCell ref="A261:B261"/>
    <mergeCell ref="A262:B262"/>
    <mergeCell ref="A263:B263"/>
    <mergeCell ref="A264:B264"/>
    <mergeCell ref="A265:B265"/>
    <mergeCell ref="A266:B266"/>
    <mergeCell ref="A194:B194"/>
    <mergeCell ref="A195:B195"/>
    <mergeCell ref="A196:B196"/>
    <mergeCell ref="A197:B197"/>
    <mergeCell ref="A198:B198"/>
    <mergeCell ref="A199:B199"/>
    <mergeCell ref="A200:B200"/>
    <mergeCell ref="A191:B191"/>
    <mergeCell ref="A192:B192"/>
    <mergeCell ref="A193:B193"/>
    <mergeCell ref="A167:B167"/>
    <mergeCell ref="A168:B168"/>
    <mergeCell ref="A169:B169"/>
    <mergeCell ref="A170:B170"/>
    <mergeCell ref="A171:B171"/>
    <mergeCell ref="A172:B172"/>
    <mergeCell ref="A182:B182"/>
    <mergeCell ref="A183:B183"/>
    <mergeCell ref="A184:B184"/>
    <mergeCell ref="A185:B185"/>
    <mergeCell ref="A186:B186"/>
    <mergeCell ref="A187:B187"/>
    <mergeCell ref="A188:B188"/>
    <mergeCell ref="A189:B189"/>
    <mergeCell ref="A190:B190"/>
    <mergeCell ref="A179:B179"/>
    <mergeCell ref="A180:B180"/>
    <mergeCell ref="A181:B181"/>
    <mergeCell ref="A173:B173"/>
    <mergeCell ref="A174:B174"/>
    <mergeCell ref="A175:B175"/>
    <mergeCell ref="A161:B161"/>
    <mergeCell ref="A162:B162"/>
    <mergeCell ref="A163:B163"/>
    <mergeCell ref="A164:B164"/>
    <mergeCell ref="A165:B165"/>
    <mergeCell ref="A166:B166"/>
    <mergeCell ref="A155:B155"/>
    <mergeCell ref="A156:B156"/>
    <mergeCell ref="A157:B157"/>
    <mergeCell ref="A158:B158"/>
    <mergeCell ref="A159:B159"/>
    <mergeCell ref="A160:B160"/>
    <mergeCell ref="A152:B152"/>
    <mergeCell ref="A153:B153"/>
    <mergeCell ref="A154:B154"/>
    <mergeCell ref="A143:B143"/>
    <mergeCell ref="A144:B144"/>
    <mergeCell ref="A145:B145"/>
    <mergeCell ref="A146:B146"/>
    <mergeCell ref="A147:B147"/>
    <mergeCell ref="A148:B148"/>
    <mergeCell ref="A125:B125"/>
    <mergeCell ref="A126:B126"/>
    <mergeCell ref="A127:B127"/>
    <mergeCell ref="A128:B128"/>
    <mergeCell ref="A129:B129"/>
    <mergeCell ref="A130:B130"/>
    <mergeCell ref="A403:B403"/>
    <mergeCell ref="A406:B406"/>
    <mergeCell ref="A409:B409"/>
    <mergeCell ref="A131:B131"/>
    <mergeCell ref="A132:B132"/>
    <mergeCell ref="A133:B133"/>
    <mergeCell ref="A137:B137"/>
    <mergeCell ref="A138:B138"/>
    <mergeCell ref="A139:B139"/>
    <mergeCell ref="A140:B140"/>
    <mergeCell ref="A141:B141"/>
    <mergeCell ref="A142:B142"/>
    <mergeCell ref="A134:B134"/>
    <mergeCell ref="A135:B135"/>
    <mergeCell ref="A136:B136"/>
    <mergeCell ref="A149:B149"/>
    <mergeCell ref="A150:B150"/>
    <mergeCell ref="A151:B151"/>
    <mergeCell ref="A10:B10"/>
    <mergeCell ref="A11:B11"/>
    <mergeCell ref="A4:B4"/>
    <mergeCell ref="A5:B5"/>
    <mergeCell ref="A6:B6"/>
    <mergeCell ref="A7:B7"/>
    <mergeCell ref="A8:B8"/>
    <mergeCell ref="A9:B9"/>
    <mergeCell ref="A117:B117"/>
    <mergeCell ref="A118:B118"/>
    <mergeCell ref="A120:B120"/>
    <mergeCell ref="A122:B122"/>
    <mergeCell ref="A123:B123"/>
    <mergeCell ref="A124:B124"/>
    <mergeCell ref="A113:B113"/>
    <mergeCell ref="A114:B114"/>
    <mergeCell ref="A115:B115"/>
    <mergeCell ref="A116:B116"/>
    <mergeCell ref="A119:B119"/>
    <mergeCell ref="A121:B121"/>
  </mergeCells>
  <phoneticPr fontId="1"/>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AE665"/>
  <sheetViews>
    <sheetView view="pageBreakPreview" zoomScale="140" zoomScaleNormal="100" zoomScaleSheetLayoutView="140" workbookViewId="0"/>
  </sheetViews>
  <sheetFormatPr defaultColWidth="2.625" defaultRowHeight="12" customHeight="1" x14ac:dyDescent="0.4"/>
  <cols>
    <col min="1" max="1" width="1.5" style="90" customWidth="1"/>
    <col min="2" max="4" width="2.625" style="90"/>
    <col min="5" max="5" width="6.5" style="90" customWidth="1"/>
    <col min="6" max="6" width="16.75" style="90" customWidth="1"/>
    <col min="7" max="7" width="7.75" style="90" customWidth="1"/>
    <col min="8" max="8" width="2.625" style="90"/>
    <col min="9" max="9" width="2.625" style="90" customWidth="1"/>
    <col min="10" max="12" width="2.625" style="90"/>
    <col min="13" max="15" width="2.625" style="90" customWidth="1"/>
    <col min="16" max="21" width="2.625" style="90"/>
    <col min="22" max="22" width="2.875" style="90" customWidth="1"/>
    <col min="23" max="30" width="2.625" style="90"/>
    <col min="31" max="31" width="2.75" style="90" customWidth="1"/>
    <col min="32" max="16384" width="2.625" style="90"/>
  </cols>
  <sheetData>
    <row r="1" spans="1:23" ht="21" customHeight="1" x14ac:dyDescent="0.35">
      <c r="B1" s="376" t="s">
        <v>7327</v>
      </c>
      <c r="C1" s="376"/>
      <c r="D1" s="376"/>
      <c r="E1" s="376"/>
      <c r="F1" s="376"/>
      <c r="G1" s="376"/>
      <c r="H1" s="376"/>
      <c r="I1" s="376"/>
      <c r="J1" s="376"/>
      <c r="K1" s="376"/>
      <c r="L1" s="376"/>
      <c r="M1" s="376"/>
      <c r="N1" s="376"/>
      <c r="O1" s="376"/>
      <c r="P1" s="376"/>
      <c r="Q1" s="376"/>
      <c r="R1" s="376"/>
      <c r="S1" s="376"/>
      <c r="T1" s="376"/>
      <c r="U1" s="376"/>
      <c r="V1" s="376"/>
    </row>
    <row r="2" spans="1:23" ht="22.5" customHeight="1" x14ac:dyDescent="0.4"/>
    <row r="3" spans="1:23" ht="22.5" customHeight="1" x14ac:dyDescent="0.4"/>
    <row r="5" spans="1:23" ht="12" customHeight="1" x14ac:dyDescent="0.4">
      <c r="A5" s="369" t="s">
        <v>6435</v>
      </c>
      <c r="B5" s="369"/>
      <c r="C5" s="369"/>
      <c r="D5" s="369"/>
      <c r="E5" s="369"/>
      <c r="F5" s="369"/>
      <c r="G5" s="369"/>
      <c r="H5" s="369"/>
      <c r="I5" s="369"/>
      <c r="J5" s="369"/>
      <c r="K5" s="369"/>
      <c r="L5" s="369"/>
      <c r="M5" s="369"/>
      <c r="N5" s="369"/>
      <c r="O5" s="369"/>
      <c r="P5" s="369"/>
      <c r="Q5" s="369"/>
      <c r="R5" s="369"/>
      <c r="S5" s="369"/>
      <c r="T5" s="369"/>
      <c r="U5" s="369"/>
      <c r="V5" s="369"/>
      <c r="W5" s="369"/>
    </row>
    <row r="6" spans="1:23" ht="12" customHeight="1" x14ac:dyDescent="0.4">
      <c r="A6" s="369"/>
      <c r="B6" s="369"/>
      <c r="C6" s="369"/>
      <c r="D6" s="369"/>
      <c r="E6" s="369"/>
      <c r="F6" s="369"/>
      <c r="G6" s="369"/>
      <c r="H6" s="369"/>
      <c r="I6" s="369"/>
      <c r="J6" s="369"/>
      <c r="K6" s="369"/>
      <c r="L6" s="369"/>
      <c r="M6" s="369"/>
      <c r="N6" s="369"/>
      <c r="O6" s="369"/>
      <c r="P6" s="369"/>
      <c r="Q6" s="369"/>
      <c r="R6" s="369"/>
      <c r="S6" s="369"/>
      <c r="T6" s="369"/>
      <c r="U6" s="369"/>
      <c r="V6" s="369"/>
      <c r="W6" s="369"/>
    </row>
    <row r="7" spans="1:23" ht="12" customHeight="1" x14ac:dyDescent="0.4">
      <c r="A7" s="369"/>
      <c r="B7" s="369"/>
      <c r="C7" s="369"/>
      <c r="D7" s="369"/>
      <c r="E7" s="369"/>
      <c r="F7" s="369"/>
      <c r="G7" s="369"/>
      <c r="H7" s="369"/>
      <c r="I7" s="369"/>
      <c r="J7" s="369"/>
      <c r="K7" s="369"/>
      <c r="L7" s="369"/>
      <c r="M7" s="369"/>
      <c r="N7" s="369"/>
      <c r="O7" s="369"/>
      <c r="P7" s="369"/>
      <c r="Q7" s="369"/>
      <c r="R7" s="369"/>
      <c r="S7" s="369"/>
      <c r="T7" s="369"/>
      <c r="U7" s="369"/>
      <c r="V7" s="369"/>
      <c r="W7" s="369"/>
    </row>
    <row r="8" spans="1:23" ht="74.25" customHeight="1" x14ac:dyDescent="0.4"/>
    <row r="9" spans="1:23" ht="15" customHeight="1" x14ac:dyDescent="0.4">
      <c r="C9" s="90" t="s">
        <v>6097</v>
      </c>
      <c r="G9" s="90" t="str">
        <f>IF(入力情報!E7 = "", "", 入力情報!E7)</f>
        <v>サンプルネーム</v>
      </c>
    </row>
    <row r="10" spans="1:23" ht="23.25" customHeight="1" x14ac:dyDescent="0.4">
      <c r="B10" s="90" t="str">
        <f>"1."</f>
        <v>1.</v>
      </c>
      <c r="C10" s="372" t="s">
        <v>6098</v>
      </c>
      <c r="D10" s="372"/>
      <c r="E10" s="372"/>
      <c r="F10" s="372"/>
      <c r="G10" s="90" t="str">
        <f>入力情報!E6&amp;" Co."</f>
        <v>SampleName Co.</v>
      </c>
    </row>
    <row r="11" spans="1:23" ht="15" customHeight="1" x14ac:dyDescent="0.4">
      <c r="C11" s="2" t="s">
        <v>6103</v>
      </c>
      <c r="G11" s="90" t="str">
        <f>IF(入力情報!E7 = "", "", 入力情報!E7)</f>
        <v>サンプルネーム</v>
      </c>
    </row>
    <row r="12" spans="1:23" ht="23.25" customHeight="1" x14ac:dyDescent="0.4">
      <c r="B12" s="113" t="str">
        <f>"１．"</f>
        <v>１．</v>
      </c>
      <c r="C12" s="374" t="s">
        <v>6099</v>
      </c>
      <c r="D12" s="374"/>
      <c r="E12" s="374"/>
      <c r="F12" s="374"/>
      <c r="G12" s="90" t="str">
        <f>入力情報!E6&amp;"株式会社"</f>
        <v>SampleName株式会社</v>
      </c>
    </row>
    <row r="13" spans="1:23" ht="21" customHeight="1" x14ac:dyDescent="0.4"/>
    <row r="14" spans="1:23" ht="36" customHeight="1" x14ac:dyDescent="0.4">
      <c r="B14" s="90" t="str">
        <f>"1."</f>
        <v>1.</v>
      </c>
      <c r="C14" s="372" t="s">
        <v>6100</v>
      </c>
      <c r="D14" s="372"/>
      <c r="E14" s="372"/>
      <c r="F14" s="372"/>
      <c r="G14" s="363" t="str">
        <f>入力情報!E658&amp;" "&amp;入力情報!E660 &amp; " "&amp;入力情報!E661</f>
        <v>Akitaken Sembokushi Kakunodatemachinishinagano 22-33-44 Shinsekai Building Room 101</v>
      </c>
      <c r="H14" s="363"/>
      <c r="I14" s="363"/>
      <c r="J14" s="363"/>
      <c r="K14" s="363"/>
      <c r="L14" s="363"/>
      <c r="M14" s="363"/>
      <c r="N14" s="363"/>
      <c r="O14" s="363"/>
      <c r="P14" s="363"/>
      <c r="Q14" s="363"/>
      <c r="R14" s="363"/>
      <c r="S14" s="363"/>
      <c r="T14" s="363"/>
      <c r="U14" s="363"/>
      <c r="V14" s="363"/>
    </row>
    <row r="15" spans="1:23" ht="36" customHeight="1" x14ac:dyDescent="0.4">
      <c r="B15" s="114" t="str">
        <f>"１．"</f>
        <v>１．</v>
      </c>
      <c r="C15" s="374" t="s">
        <v>6101</v>
      </c>
      <c r="D15" s="374"/>
      <c r="E15" s="374"/>
      <c r="F15" s="374"/>
      <c r="G15" s="363" t="str">
        <f>IF(入力情報!E659="","                                               ",入力情報!E659)&amp;DBCS(入力情報!E660)&amp;DBCS(入力情報!E662)</f>
        <v>秋田県 仙北市 角館町西長野２２－３３－４４新世界ビル１０１号室</v>
      </c>
      <c r="H15" s="363"/>
      <c r="I15" s="363"/>
      <c r="J15" s="363"/>
      <c r="K15" s="363"/>
      <c r="L15" s="363"/>
      <c r="M15" s="363"/>
      <c r="N15" s="363"/>
      <c r="O15" s="363"/>
      <c r="P15" s="363"/>
      <c r="Q15" s="363"/>
      <c r="R15" s="363"/>
      <c r="S15" s="363"/>
      <c r="T15" s="363"/>
      <c r="U15" s="363"/>
      <c r="V15" s="363"/>
    </row>
    <row r="16" spans="1:23" ht="21" customHeight="1" x14ac:dyDescent="0.4"/>
    <row r="17" spans="2:23" ht="41.25" customHeight="1" x14ac:dyDescent="0.4">
      <c r="B17" s="90" t="str">
        <f>"1."</f>
        <v>1.</v>
      </c>
      <c r="C17" s="372" t="s">
        <v>6104</v>
      </c>
      <c r="D17" s="372"/>
      <c r="E17" s="372"/>
      <c r="F17" s="372"/>
      <c r="G17" s="363" t="str">
        <f>"Completion of the procedures for establishment by initiative on date ( "&amp;入力情報!E803&amp;" year, "&amp;入力情報!E804&amp;" month-"&amp;入力情報!E805&amp;" day) "</f>
        <v xml:space="preserve">Completion of the procedures for establishment by initiative on date ( 2026 year, 1 month-31 day) </v>
      </c>
      <c r="H17" s="363"/>
      <c r="I17" s="363"/>
      <c r="J17" s="363"/>
      <c r="K17" s="363"/>
      <c r="L17" s="363"/>
      <c r="M17" s="363"/>
      <c r="N17" s="363"/>
      <c r="O17" s="363"/>
      <c r="P17" s="363"/>
      <c r="Q17" s="363"/>
      <c r="R17" s="363"/>
      <c r="S17" s="363"/>
      <c r="T17" s="363"/>
      <c r="U17" s="363"/>
      <c r="V17" s="363"/>
      <c r="W17" s="363"/>
    </row>
    <row r="18" spans="2:23" ht="19.5" customHeight="1" x14ac:dyDescent="0.4">
      <c r="B18" s="114" t="str">
        <f>"１．"</f>
        <v>１．</v>
      </c>
      <c r="C18" s="374" t="s">
        <v>6105</v>
      </c>
      <c r="D18" s="374"/>
      <c r="E18" s="374"/>
      <c r="F18" s="374"/>
      <c r="G18" s="90" t="str">
        <f>DBCS(入力情報!E803)&amp;"年"&amp;DBCS(入力情報!E804)&amp;"月"&amp;DBCS(入力情報!E805)&amp;"日発起設立の手続終了"</f>
        <v>２０２６年１月３１日発起設立の手続終了</v>
      </c>
    </row>
    <row r="19" spans="2:23" ht="21" customHeight="1" x14ac:dyDescent="0.4"/>
    <row r="20" spans="2:23" ht="15" customHeight="1" x14ac:dyDescent="0.4">
      <c r="B20" s="90" t="str">
        <f>"1."</f>
        <v>1.</v>
      </c>
      <c r="C20" s="372" t="s">
        <v>6106</v>
      </c>
      <c r="D20" s="372"/>
      <c r="E20" s="372"/>
      <c r="F20" s="372"/>
      <c r="G20" s="90" t="s">
        <v>6107</v>
      </c>
    </row>
    <row r="21" spans="2:23" ht="20.25" customHeight="1" x14ac:dyDescent="0.4">
      <c r="B21" s="114" t="str">
        <f>"１．"</f>
        <v>１．</v>
      </c>
      <c r="C21" s="374" t="s">
        <v>6108</v>
      </c>
      <c r="D21" s="374"/>
      <c r="E21" s="374"/>
      <c r="F21" s="374"/>
      <c r="G21" s="90" t="s">
        <v>6109</v>
      </c>
    </row>
    <row r="22" spans="2:23" ht="21" customHeight="1" x14ac:dyDescent="0.4"/>
    <row r="23" spans="2:23" ht="15" customHeight="1" x14ac:dyDescent="0.4">
      <c r="B23" s="90" t="str">
        <f>"1."</f>
        <v>1.</v>
      </c>
      <c r="C23" s="372" t="s">
        <v>6110</v>
      </c>
      <c r="D23" s="372"/>
      <c r="E23" s="372"/>
      <c r="F23" s="372"/>
      <c r="G23" s="90" t="str">
        <f>TEXT(入力情報!E667,"#,###")&amp;" yen"</f>
        <v>1,000,000 yen</v>
      </c>
    </row>
    <row r="24" spans="2:23" ht="21.75" customHeight="1" x14ac:dyDescent="0.4">
      <c r="B24" s="114" t="str">
        <f>"１．"</f>
        <v>１．</v>
      </c>
      <c r="C24" s="374" t="s">
        <v>6111</v>
      </c>
      <c r="D24" s="374"/>
      <c r="E24" s="374"/>
      <c r="F24" s="374"/>
      <c r="G24" s="90" t="str">
        <f>"金 "&amp;DBCS(TEXT(入力情報!E667,"#,###"))&amp;" 円"</f>
        <v>金 １，０００，０００ 円</v>
      </c>
    </row>
    <row r="25" spans="2:23" ht="21" customHeight="1" x14ac:dyDescent="0.4"/>
    <row r="26" spans="2:23" ht="15" customHeight="1" x14ac:dyDescent="0.4">
      <c r="B26" s="90" t="str">
        <f>"1."</f>
        <v>1.</v>
      </c>
      <c r="C26" s="372" t="s">
        <v>6112</v>
      </c>
      <c r="D26" s="372"/>
      <c r="E26" s="372"/>
      <c r="F26" s="372"/>
      <c r="G26" s="90" t="str">
        <f>TEXT(入力情報!E806,"#,###")&amp;" yen"</f>
        <v>150,000 yen</v>
      </c>
    </row>
    <row r="27" spans="2:23" ht="19.5" customHeight="1" x14ac:dyDescent="0.4">
      <c r="B27" s="114" t="str">
        <f>"１．"</f>
        <v>１．</v>
      </c>
      <c r="C27" s="374" t="s">
        <v>6230</v>
      </c>
      <c r="D27" s="374"/>
      <c r="E27" s="374"/>
      <c r="F27" s="374"/>
      <c r="G27" s="90" t="str">
        <f>"金 "&amp;DBCS(TEXT(入力情報!E806,"#,###"))&amp;" 円"</f>
        <v>金 １５０，０００ 円</v>
      </c>
    </row>
    <row r="28" spans="2:23" ht="21" customHeight="1" x14ac:dyDescent="0.4"/>
    <row r="29" spans="2:23" ht="21" customHeight="1" x14ac:dyDescent="0.4">
      <c r="B29" s="114" t="str">
        <f>"１．"</f>
        <v>１．</v>
      </c>
      <c r="C29" s="372" t="s">
        <v>6436</v>
      </c>
      <c r="D29" s="372"/>
      <c r="E29" s="372"/>
      <c r="F29" s="372"/>
    </row>
    <row r="30" spans="2:23" ht="6" customHeight="1" x14ac:dyDescent="0.4"/>
    <row r="31" spans="2:23" ht="15" customHeight="1" x14ac:dyDescent="0.4">
      <c r="C31" s="90" t="s">
        <v>6114</v>
      </c>
      <c r="N31" s="373" t="s">
        <v>6122</v>
      </c>
      <c r="O31" s="373"/>
      <c r="P31" s="373"/>
      <c r="Q31" s="373"/>
    </row>
    <row r="32" spans="2:23" ht="15" customHeight="1" x14ac:dyDescent="0.4">
      <c r="C32" s="90" t="s">
        <v>6115</v>
      </c>
      <c r="N32" s="373" t="s">
        <v>6123</v>
      </c>
      <c r="O32" s="373"/>
      <c r="P32" s="373"/>
      <c r="Q32" s="373"/>
    </row>
    <row r="33" spans="2:22" ht="15" customHeight="1" x14ac:dyDescent="0.4">
      <c r="C33" s="90" t="s">
        <v>6116</v>
      </c>
      <c r="N33" s="373" t="str">
        <f>入力情報!E26&amp;" copy"</f>
        <v>3 copy</v>
      </c>
      <c r="O33" s="373"/>
      <c r="P33" s="373"/>
      <c r="Q33" s="373"/>
    </row>
    <row r="34" spans="2:22" ht="15" customHeight="1" x14ac:dyDescent="0.4">
      <c r="C34" s="90" t="s">
        <v>6117</v>
      </c>
      <c r="N34" s="373" t="str">
        <f>DBCS(入力情報!E26)&amp;" 通"</f>
        <v>３ 通</v>
      </c>
      <c r="O34" s="373"/>
      <c r="P34" s="373"/>
      <c r="Q34" s="373"/>
    </row>
    <row r="35" spans="2:22" ht="15" customHeight="1" x14ac:dyDescent="0.4">
      <c r="C35" s="90" t="s">
        <v>6118</v>
      </c>
      <c r="N35" s="373" t="str">
        <f>入力情報!E26&amp;" copy"</f>
        <v>3 copy</v>
      </c>
      <c r="O35" s="373"/>
      <c r="P35" s="373"/>
      <c r="Q35" s="373"/>
    </row>
    <row r="36" spans="2:22" ht="15" customHeight="1" x14ac:dyDescent="0.4">
      <c r="C36" s="90" t="s">
        <v>6119</v>
      </c>
      <c r="N36" s="373" t="str">
        <f>DBCS(入力情報!E26)&amp;" 通"</f>
        <v>３ 通</v>
      </c>
      <c r="O36" s="373"/>
      <c r="P36" s="373"/>
      <c r="Q36" s="373"/>
    </row>
    <row r="37" spans="2:22" ht="15" customHeight="1" x14ac:dyDescent="0.4">
      <c r="C37" s="90" t="s">
        <v>6120</v>
      </c>
      <c r="N37" s="373" t="s">
        <v>6122</v>
      </c>
      <c r="O37" s="373"/>
      <c r="P37" s="373"/>
      <c r="Q37" s="373"/>
    </row>
    <row r="38" spans="2:22" ht="15" customHeight="1" x14ac:dyDescent="0.4">
      <c r="C38" s="90" t="s">
        <v>6121</v>
      </c>
      <c r="N38" s="373" t="s">
        <v>6123</v>
      </c>
      <c r="O38" s="373"/>
      <c r="P38" s="373"/>
      <c r="Q38" s="373"/>
    </row>
    <row r="39" spans="2:22" ht="15" customHeight="1" x14ac:dyDescent="0.4"/>
    <row r="40" spans="2:22" ht="15" customHeight="1" x14ac:dyDescent="0.4">
      <c r="C40" s="90" t="s">
        <v>6124</v>
      </c>
    </row>
    <row r="41" spans="2:22" ht="18" customHeight="1" x14ac:dyDescent="0.4">
      <c r="C41" s="115" t="s">
        <v>6125</v>
      </c>
      <c r="D41" s="115"/>
      <c r="E41" s="115"/>
      <c r="F41" s="115"/>
      <c r="G41" s="115"/>
      <c r="H41" s="115"/>
      <c r="I41" s="115"/>
    </row>
    <row r="42" spans="2:22" ht="10.5" customHeight="1" x14ac:dyDescent="0.4">
      <c r="C42" s="115"/>
      <c r="D42" s="115"/>
      <c r="E42" s="115"/>
      <c r="F42" s="115"/>
      <c r="G42" s="115"/>
      <c r="H42" s="115"/>
      <c r="I42" s="115"/>
    </row>
    <row r="43" spans="2:22" ht="15" customHeight="1" x14ac:dyDescent="0.4">
      <c r="C43" s="90" t="str">
        <f>入力情報!E807&amp;" year, "&amp;入力情報!E808&amp;" month-"&amp;入力情報!E809&amp;" day"</f>
        <v>2026 year, 2 month-1 day</v>
      </c>
    </row>
    <row r="44" spans="2:22" ht="15" customHeight="1" x14ac:dyDescent="0.4">
      <c r="C44" s="90" t="str">
        <f>DBCS(入力情報!E807)&amp;"年"&amp;DBCS(入力情報!E808)&amp;"月"&amp;DBCS(入力情報!E809)&amp;"日"</f>
        <v>２０２６年２月１日</v>
      </c>
    </row>
    <row r="45" spans="2:22" ht="6.75" customHeight="1" x14ac:dyDescent="0.4"/>
    <row r="46" spans="2:22" s="96" customFormat="1" ht="54" customHeight="1" x14ac:dyDescent="0.4">
      <c r="B46" s="91" t="s">
        <v>6126</v>
      </c>
      <c r="C46" s="91"/>
      <c r="D46" s="91"/>
      <c r="E46" s="91"/>
      <c r="F46" s="363" t="str">
        <f>G14 &amp; CHAR(10) &amp; G10</f>
        <v>Akitaken Sembokushi Kakunodatemachinishinagano 22-33-44 Shinsekai Building Room 101
SampleName Co.</v>
      </c>
      <c r="G46" s="363"/>
      <c r="H46" s="363"/>
      <c r="I46" s="363"/>
      <c r="J46" s="363"/>
      <c r="K46" s="363"/>
      <c r="L46" s="363"/>
      <c r="M46" s="363"/>
      <c r="N46" s="363"/>
      <c r="O46" s="363"/>
      <c r="P46" s="363"/>
      <c r="Q46" s="363"/>
      <c r="R46" s="363"/>
      <c r="S46" s="363"/>
      <c r="T46" s="363"/>
      <c r="U46" s="363"/>
      <c r="V46" s="363"/>
    </row>
    <row r="47" spans="2:22" ht="39.75" customHeight="1" x14ac:dyDescent="0.4">
      <c r="B47" s="372" t="s">
        <v>6127</v>
      </c>
      <c r="C47" s="372"/>
      <c r="D47" s="372"/>
      <c r="E47" s="372"/>
      <c r="F47" s="363" t="str">
        <f>G15 &amp; CHAR(10) &amp; G12</f>
        <v>秋田県 仙北市 角館町西長野２２－３３－４４新世界ビル１０１号室
SampleName株式会社</v>
      </c>
      <c r="G47" s="363"/>
      <c r="H47" s="363"/>
      <c r="I47" s="363"/>
      <c r="J47" s="363"/>
      <c r="K47" s="363"/>
      <c r="L47" s="363"/>
      <c r="M47" s="363"/>
      <c r="N47" s="363"/>
      <c r="O47" s="363"/>
      <c r="P47" s="363"/>
      <c r="Q47" s="363"/>
      <c r="R47" s="363"/>
      <c r="S47" s="363"/>
      <c r="T47" s="363"/>
      <c r="U47" s="363"/>
      <c r="V47" s="363"/>
    </row>
    <row r="48" spans="2:22" ht="6.75" customHeight="1" x14ac:dyDescent="0.4"/>
    <row r="49" spans="2:22" s="96" customFormat="1" ht="54" customHeight="1" x14ac:dyDescent="0.4">
      <c r="B49" s="91" t="s">
        <v>6128</v>
      </c>
      <c r="C49" s="91"/>
      <c r="D49" s="91"/>
      <c r="E49" s="91"/>
      <c r="F49" s="91"/>
      <c r="G49" s="363" t="str">
        <f>IF(入力情報!E15="",入力情報!E21 &amp; CHAR(10) &amp; 入力情報!E12,入力情報!E16&amp;" "&amp;入力情報!E18&amp;" "&amp;入力情報!E19 &amp; CHAR(10) &amp; 入力情報!E12)</f>
        <v>Akitaken Daisenshi Omagarikurosecho 1-1-11 Shinsekai Building Room 99
Mary Smith</v>
      </c>
      <c r="H49" s="363"/>
      <c r="I49" s="363"/>
      <c r="J49" s="363"/>
      <c r="K49" s="363"/>
      <c r="L49" s="363"/>
      <c r="M49" s="363"/>
      <c r="N49" s="363"/>
      <c r="O49" s="363"/>
      <c r="P49" s="363"/>
      <c r="Q49" s="363"/>
      <c r="R49" s="363"/>
      <c r="S49" s="363"/>
      <c r="T49" s="363"/>
      <c r="U49" s="363"/>
      <c r="V49" s="363"/>
    </row>
    <row r="50" spans="2:22" s="96" customFormat="1" ht="54" customHeight="1" x14ac:dyDescent="0.4">
      <c r="B50" s="372" t="s">
        <v>6129</v>
      </c>
      <c r="C50" s="372"/>
      <c r="D50" s="372"/>
      <c r="E50" s="372"/>
      <c r="F50" s="91"/>
      <c r="G50" s="363" t="str">
        <f>IF(入力情報!E15="",IF(入力情報!E22="","                                               ",入力情報!E22) &amp; CHAR(10) &amp; 入力情報!E13,IF(入力情報!E17="","                                               ",入力情報!E17)&amp;DBCS(入力情報!E18)&amp;DBCS(入力情報!E20) &amp; CHAR(10) &amp; 入力情報!E13)</f>
        <v>秋田県 大仙市 大曲黒瀬町１－１－１１新世界ビル９９号室
メアリー　スミス</v>
      </c>
      <c r="H50" s="363"/>
      <c r="I50" s="363"/>
      <c r="J50" s="363"/>
      <c r="K50" s="363"/>
      <c r="L50" s="363"/>
      <c r="M50" s="363"/>
      <c r="N50" s="363"/>
      <c r="O50" s="363"/>
      <c r="P50" s="363"/>
      <c r="Q50" s="363"/>
      <c r="R50" s="363"/>
      <c r="S50" s="363"/>
      <c r="T50" s="363"/>
      <c r="U50" s="363"/>
      <c r="V50" s="363"/>
    </row>
    <row r="51" spans="2:22" ht="6.75" customHeight="1" x14ac:dyDescent="0.4"/>
    <row r="52" spans="2:22" ht="39" customHeight="1" x14ac:dyDescent="0.4">
      <c r="B52" s="95"/>
      <c r="F52" s="363" t="str">
        <f>"Phone Number for Contact （連絡先の電話番号）" &amp; CHAR(10) &amp; 入力情報!E810</f>
        <v>Phone Number for Contact （連絡先の電話番号）
090-4823-7894</v>
      </c>
      <c r="G52" s="363"/>
      <c r="H52" s="363"/>
      <c r="I52" s="363"/>
      <c r="J52" s="363"/>
      <c r="K52" s="363"/>
      <c r="L52" s="363"/>
      <c r="M52" s="363"/>
      <c r="N52" s="363"/>
      <c r="O52" s="363"/>
      <c r="P52" s="363"/>
      <c r="Q52" s="363"/>
      <c r="R52" s="363"/>
      <c r="S52" s="363"/>
      <c r="T52" s="363"/>
      <c r="U52" s="363"/>
      <c r="V52" s="363"/>
    </row>
    <row r="53" spans="2:22" ht="39" customHeight="1" x14ac:dyDescent="0.4">
      <c r="B53" s="95"/>
      <c r="C53" s="95"/>
      <c r="D53" s="95"/>
      <c r="E53" s="95"/>
      <c r="F53" s="363" t="str">
        <f>"E-mail address for Contact（連絡先の電子メールアドレス）"  &amp; CHAR(10) &amp; 入力情報!E811</f>
        <v>E-mail address for Contact（連絡先の電子メールアドレス）
test01@hotmail.com</v>
      </c>
      <c r="G53" s="363"/>
      <c r="H53" s="363"/>
      <c r="I53" s="363"/>
      <c r="J53" s="363"/>
      <c r="K53" s="363"/>
      <c r="L53" s="363"/>
      <c r="M53" s="363"/>
      <c r="N53" s="363"/>
      <c r="O53" s="363"/>
      <c r="P53" s="363"/>
      <c r="Q53" s="363"/>
      <c r="R53" s="363"/>
      <c r="S53" s="363"/>
      <c r="T53" s="363"/>
      <c r="U53" s="363"/>
      <c r="V53" s="363"/>
    </row>
    <row r="54" spans="2:22" ht="20.25" customHeight="1" x14ac:dyDescent="0.4"/>
    <row r="55" spans="2:22" ht="34.5" customHeight="1" x14ac:dyDescent="0.4">
      <c r="B55" s="363" t="str">
        <f>"To: " &amp; 入力情報!E812 &amp; CHAR(10) &amp; "      " &amp; IF(ISERROR(VLOOKUP(入力情報!E812,work!$AB:$AC,2,FALSE)),"", VLOOKUP(入力情報!E812,work!$AB:$AC,2,FALSE))</f>
        <v>To: Akita District Legal Affairs Bureau
      秋田地方法務局</v>
      </c>
      <c r="C55" s="363"/>
      <c r="D55" s="363"/>
      <c r="E55" s="363"/>
      <c r="F55" s="363"/>
      <c r="G55" s="363"/>
      <c r="H55" s="363"/>
      <c r="I55" s="363"/>
      <c r="J55" s="363"/>
      <c r="K55" s="363"/>
      <c r="L55" s="363"/>
      <c r="M55" s="363"/>
      <c r="N55" s="363"/>
      <c r="O55" s="363"/>
      <c r="P55" s="363"/>
      <c r="Q55" s="363"/>
      <c r="R55" s="363"/>
      <c r="S55" s="363"/>
      <c r="T55" s="363"/>
      <c r="U55" s="363"/>
      <c r="V55" s="363"/>
    </row>
    <row r="56" spans="2:22" ht="5.25" customHeight="1" x14ac:dyDescent="0.4"/>
    <row r="57" spans="2:22" ht="12" customHeight="1" x14ac:dyDescent="0.4">
      <c r="B57" s="90" t="s">
        <v>6138</v>
      </c>
    </row>
    <row r="119" spans="1:24" ht="20.100000000000001" customHeight="1" x14ac:dyDescent="0.4">
      <c r="A119" s="90" t="s">
        <v>6139</v>
      </c>
    </row>
    <row r="120" spans="1:24" ht="20.100000000000001" customHeight="1" x14ac:dyDescent="0.4"/>
    <row r="121" spans="1:24" ht="20.100000000000001" customHeight="1" x14ac:dyDescent="0.4">
      <c r="B121" s="90" t="s">
        <v>6140</v>
      </c>
      <c r="F121" s="90" t="str">
        <f>G10</f>
        <v>SampleName Co.</v>
      </c>
    </row>
    <row r="122" spans="1:24" ht="20.100000000000001" customHeight="1" x14ac:dyDescent="0.4">
      <c r="B122" s="90" t="s">
        <v>6141</v>
      </c>
      <c r="F122" s="90" t="str">
        <f>G12</f>
        <v>SampleName株式会社</v>
      </c>
    </row>
    <row r="123" spans="1:24" ht="32.25" customHeight="1" x14ac:dyDescent="0.4">
      <c r="B123" s="90" t="s">
        <v>6142</v>
      </c>
      <c r="F123" s="362" t="str">
        <f>G14</f>
        <v>Akitaken Sembokushi Kakunodatemachinishinagano 22-33-44 Shinsekai Building Room 101</v>
      </c>
      <c r="G123" s="362"/>
      <c r="H123" s="362"/>
      <c r="I123" s="362"/>
      <c r="J123" s="362"/>
      <c r="K123" s="362"/>
      <c r="L123" s="362"/>
      <c r="M123" s="362"/>
      <c r="N123" s="362"/>
      <c r="O123" s="362"/>
      <c r="P123" s="362"/>
      <c r="Q123" s="362"/>
      <c r="R123" s="362"/>
      <c r="S123" s="362"/>
      <c r="T123" s="362"/>
      <c r="U123" s="362"/>
      <c r="V123" s="362"/>
      <c r="W123" s="362"/>
    </row>
    <row r="124" spans="1:24" ht="32.25" customHeight="1" x14ac:dyDescent="0.4">
      <c r="B124" s="90" t="s">
        <v>6143</v>
      </c>
      <c r="F124" s="362" t="str">
        <f>G15</f>
        <v>秋田県 仙北市 角館町西長野２２－３３－４４新世界ビル１０１号室</v>
      </c>
      <c r="G124" s="362"/>
      <c r="H124" s="362"/>
      <c r="I124" s="362"/>
      <c r="J124" s="362"/>
      <c r="K124" s="362"/>
      <c r="L124" s="362"/>
      <c r="M124" s="362"/>
      <c r="N124" s="362"/>
      <c r="O124" s="362"/>
      <c r="P124" s="362"/>
      <c r="Q124" s="362"/>
      <c r="R124" s="362"/>
      <c r="S124" s="362"/>
      <c r="T124" s="362"/>
      <c r="U124" s="362"/>
      <c r="V124" s="362"/>
      <c r="W124" s="362"/>
    </row>
    <row r="125" spans="1:24" ht="20.100000000000001" customHeight="1" x14ac:dyDescent="0.4">
      <c r="B125" s="92" t="s">
        <v>6144</v>
      </c>
      <c r="G125" s="90" t="str">
        <f>"By "&amp;入力情報!E663</f>
        <v>By electronic public notice</v>
      </c>
    </row>
    <row r="126" spans="1:24" ht="20.100000000000001" hidden="1" customHeight="1" x14ac:dyDescent="0.4">
      <c r="B126" s="92"/>
      <c r="G126" s="375" t="str">
        <f>IF(入力情報!E665="","",入力情報!E665)</f>
        <v>https://samplename.co.jp</v>
      </c>
      <c r="H126" s="375"/>
      <c r="I126" s="375"/>
      <c r="J126" s="375"/>
      <c r="K126" s="375"/>
      <c r="L126" s="375"/>
      <c r="M126" s="375"/>
      <c r="N126" s="375"/>
      <c r="O126" s="375"/>
      <c r="P126" s="375"/>
      <c r="Q126" s="375"/>
      <c r="R126" s="375"/>
      <c r="S126" s="375"/>
      <c r="T126" s="375"/>
      <c r="U126" s="375"/>
      <c r="V126" s="375"/>
      <c r="W126" s="375"/>
      <c r="X126" s="375"/>
    </row>
    <row r="127" spans="1:24" ht="57.75" hidden="1" customHeight="1" x14ac:dyDescent="0.4">
      <c r="B127" s="92"/>
      <c r="D127" s="363" t="s">
        <v>7328</v>
      </c>
      <c r="E127" s="363"/>
      <c r="F127" s="363"/>
      <c r="G127" s="363"/>
      <c r="H127" s="363"/>
      <c r="I127" s="363"/>
      <c r="J127" s="363"/>
      <c r="K127" s="363"/>
      <c r="L127" s="363"/>
      <c r="M127" s="363"/>
      <c r="N127" s="363"/>
      <c r="O127" s="363"/>
      <c r="P127" s="363"/>
      <c r="Q127" s="363"/>
      <c r="R127" s="363"/>
      <c r="S127" s="363"/>
      <c r="T127" s="363"/>
      <c r="U127" s="363"/>
      <c r="V127" s="363"/>
      <c r="W127" s="363"/>
    </row>
    <row r="128" spans="1:24" ht="20.100000000000001" customHeight="1" x14ac:dyDescent="0.4">
      <c r="B128" s="90" t="s">
        <v>6145</v>
      </c>
      <c r="G128" s="90" t="str">
        <f>入力情報!E664 &amp; IF(入力情報!E664="電子公告", "の方法により行う。", "に掲載してする。")</f>
        <v>電子公告の方法により行う。</v>
      </c>
    </row>
    <row r="129" spans="2:24" ht="20.100000000000001" hidden="1" customHeight="1" x14ac:dyDescent="0.4">
      <c r="B129" s="92"/>
      <c r="G129" s="375" t="str">
        <f>IF(入力情報!E665="","",入力情報!E665)</f>
        <v>https://samplename.co.jp</v>
      </c>
      <c r="H129" s="375"/>
      <c r="I129" s="375"/>
      <c r="J129" s="375"/>
      <c r="K129" s="375"/>
      <c r="L129" s="375"/>
      <c r="M129" s="375"/>
      <c r="N129" s="375"/>
      <c r="O129" s="375"/>
      <c r="P129" s="375"/>
      <c r="Q129" s="375"/>
      <c r="R129" s="375"/>
      <c r="S129" s="375"/>
      <c r="T129" s="375"/>
      <c r="U129" s="375"/>
      <c r="V129" s="375"/>
      <c r="W129" s="375"/>
      <c r="X129" s="375"/>
    </row>
    <row r="130" spans="2:24" ht="55.5" hidden="1" customHeight="1" x14ac:dyDescent="0.4">
      <c r="B130" s="92"/>
      <c r="D130" s="377" t="s">
        <v>7329</v>
      </c>
      <c r="E130" s="377"/>
      <c r="F130" s="377"/>
      <c r="G130" s="377"/>
      <c r="H130" s="377"/>
      <c r="I130" s="377"/>
      <c r="J130" s="377"/>
      <c r="K130" s="377"/>
      <c r="L130" s="377"/>
      <c r="M130" s="377"/>
      <c r="N130" s="377"/>
      <c r="O130" s="377"/>
      <c r="P130" s="377"/>
      <c r="Q130" s="377"/>
      <c r="R130" s="377"/>
      <c r="S130" s="377"/>
      <c r="T130" s="377"/>
      <c r="U130" s="377"/>
      <c r="V130" s="377"/>
      <c r="W130" s="377"/>
    </row>
    <row r="131" spans="2:24" s="96" customFormat="1" ht="39" customHeight="1" x14ac:dyDescent="0.4">
      <c r="B131" s="96" t="s">
        <v>6146</v>
      </c>
      <c r="F131" s="364" t="str">
        <f>'Articles of Incorporation定款'!A12 &amp; IF('Articles of Incorporation定款'!B12="","",'Articles of Incorporation定款'!B12)</f>
        <v>1.Business concerning finance</v>
      </c>
      <c r="G131" s="364"/>
      <c r="H131" s="364"/>
      <c r="I131" s="364"/>
      <c r="J131" s="364"/>
      <c r="K131" s="364"/>
      <c r="L131" s="364"/>
      <c r="M131" s="364"/>
      <c r="N131" s="364"/>
      <c r="O131" s="364"/>
      <c r="P131" s="364"/>
      <c r="Q131" s="364"/>
      <c r="R131" s="364"/>
      <c r="S131" s="364"/>
      <c r="T131" s="364"/>
      <c r="U131" s="364"/>
      <c r="V131" s="364"/>
      <c r="W131" s="364"/>
    </row>
    <row r="132" spans="2:24" s="96" customFormat="1" ht="39" customHeight="1" x14ac:dyDescent="0.4">
      <c r="B132" s="96" t="s">
        <v>6147</v>
      </c>
      <c r="F132" s="364" t="str">
        <f>'Articles of Incorporation定款'!A13 &amp; IF('Articles of Incorporation定款'!B13="","",'Articles of Incorporation定款'!B13)</f>
        <v>1.金融に関する事業</v>
      </c>
      <c r="G132" s="364"/>
      <c r="H132" s="364"/>
      <c r="I132" s="364"/>
      <c r="J132" s="364"/>
      <c r="K132" s="364"/>
      <c r="L132" s="364"/>
      <c r="M132" s="364"/>
      <c r="N132" s="364"/>
      <c r="O132" s="364"/>
      <c r="P132" s="364"/>
      <c r="Q132" s="364"/>
      <c r="R132" s="364"/>
      <c r="S132" s="364"/>
      <c r="T132" s="364"/>
      <c r="U132" s="364"/>
      <c r="V132" s="364"/>
      <c r="W132" s="364"/>
    </row>
    <row r="133" spans="2:24" s="96" customFormat="1" ht="39" customHeight="1" x14ac:dyDescent="0.4">
      <c r="F133" s="364" t="str">
        <f>'Articles of Incorporation定款'!A14 &amp; IF('Articles of Incorporation定款'!B14="","",'Articles of Incorporation定款'!B14)</f>
        <v>2.Sales of daily necessities, sports equipment, etc.</v>
      </c>
      <c r="G133" s="364"/>
      <c r="H133" s="364"/>
      <c r="I133" s="364"/>
      <c r="J133" s="364"/>
      <c r="K133" s="364"/>
      <c r="L133" s="364"/>
      <c r="M133" s="364"/>
      <c r="N133" s="364"/>
      <c r="O133" s="364"/>
      <c r="P133" s="364"/>
      <c r="Q133" s="364"/>
      <c r="R133" s="364"/>
      <c r="S133" s="364"/>
      <c r="T133" s="364"/>
      <c r="U133" s="364"/>
      <c r="V133" s="364"/>
      <c r="W133" s="364"/>
    </row>
    <row r="134" spans="2:24" s="96" customFormat="1" ht="39" customHeight="1" x14ac:dyDescent="0.4">
      <c r="F134" s="364" t="str">
        <f>'Articles of Incorporation定款'!A15 &amp; IF('Articles of Incorporation定款'!B15="","",'Articles of Incorporation定款'!B15)</f>
        <v>2.日用雑貨、スポーツ用品等の販売</v>
      </c>
      <c r="G134" s="364"/>
      <c r="H134" s="364"/>
      <c r="I134" s="364"/>
      <c r="J134" s="364"/>
      <c r="K134" s="364"/>
      <c r="L134" s="364"/>
      <c r="M134" s="364"/>
      <c r="N134" s="364"/>
      <c r="O134" s="364"/>
      <c r="P134" s="364"/>
      <c r="Q134" s="364"/>
      <c r="R134" s="364"/>
      <c r="S134" s="364"/>
      <c r="T134" s="364"/>
      <c r="U134" s="364"/>
      <c r="V134" s="364"/>
      <c r="W134" s="364"/>
    </row>
    <row r="135" spans="2:24" s="96" customFormat="1" ht="39" customHeight="1" x14ac:dyDescent="0.4">
      <c r="F135" s="364" t="str">
        <f>'Articles of Incorporation定款'!A16 &amp; IF('Articles of Incorporation定款'!B16="","",'Articles of Incorporation定款'!B16)</f>
        <v>3.Marketing of various kinds of food products</v>
      </c>
      <c r="G135" s="364"/>
      <c r="H135" s="364"/>
      <c r="I135" s="364"/>
      <c r="J135" s="364"/>
      <c r="K135" s="364"/>
      <c r="L135" s="364"/>
      <c r="M135" s="364"/>
      <c r="N135" s="364"/>
      <c r="O135" s="364"/>
      <c r="P135" s="364"/>
      <c r="Q135" s="364"/>
      <c r="R135" s="364"/>
      <c r="S135" s="364"/>
      <c r="T135" s="364"/>
      <c r="U135" s="364"/>
      <c r="V135" s="364"/>
      <c r="W135" s="364"/>
    </row>
    <row r="136" spans="2:24" s="96" customFormat="1" ht="39" customHeight="1" x14ac:dyDescent="0.4">
      <c r="F136" s="364" t="str">
        <f>'Articles of Incorporation定款'!A17 &amp; IF('Articles of Incorporation定款'!B17="","",'Articles of Incorporation定款'!B17)</f>
        <v>3.各種食品の販売</v>
      </c>
      <c r="G136" s="364"/>
      <c r="H136" s="364"/>
      <c r="I136" s="364"/>
      <c r="J136" s="364"/>
      <c r="K136" s="364"/>
      <c r="L136" s="364"/>
      <c r="M136" s="364"/>
      <c r="N136" s="364"/>
      <c r="O136" s="364"/>
      <c r="P136" s="364"/>
      <c r="Q136" s="364"/>
      <c r="R136" s="364"/>
      <c r="S136" s="364"/>
      <c r="T136" s="364"/>
      <c r="U136" s="364"/>
      <c r="V136" s="364"/>
      <c r="W136" s="364"/>
    </row>
    <row r="137" spans="2:24" s="96" customFormat="1" ht="39" customHeight="1" x14ac:dyDescent="0.4">
      <c r="F137" s="364" t="str">
        <f>'Articles of Incorporation定款'!A18 &amp; IF('Articles of Incorporation定款'!B18="","",'Articles of Incorporation定款'!B18)</f>
        <v xml:space="preserve">4.Consigned freight forwarding Business </v>
      </c>
      <c r="G137" s="364"/>
      <c r="H137" s="364"/>
      <c r="I137" s="364"/>
      <c r="J137" s="364"/>
      <c r="K137" s="364"/>
      <c r="L137" s="364"/>
      <c r="M137" s="364"/>
      <c r="N137" s="364"/>
      <c r="O137" s="364"/>
      <c r="P137" s="364"/>
      <c r="Q137" s="364"/>
      <c r="R137" s="364"/>
      <c r="S137" s="364"/>
      <c r="T137" s="364"/>
      <c r="U137" s="364"/>
      <c r="V137" s="364"/>
      <c r="W137" s="364"/>
    </row>
    <row r="138" spans="2:24" s="96" customFormat="1" ht="39" customHeight="1" x14ac:dyDescent="0.4">
      <c r="F138" s="364" t="str">
        <f>'Articles of Incorporation定款'!A19 &amp; IF('Articles of Incorporation定款'!B19="","",'Articles of Incorporation定款'!B19)</f>
        <v>4.貨物利用運送事業</v>
      </c>
      <c r="G138" s="364"/>
      <c r="H138" s="364"/>
      <c r="I138" s="364"/>
      <c r="J138" s="364"/>
      <c r="K138" s="364"/>
      <c r="L138" s="364"/>
      <c r="M138" s="364"/>
      <c r="N138" s="364"/>
      <c r="O138" s="364"/>
      <c r="P138" s="364"/>
      <c r="Q138" s="364"/>
      <c r="R138" s="364"/>
      <c r="S138" s="364"/>
      <c r="T138" s="364"/>
      <c r="U138" s="364"/>
      <c r="V138" s="364"/>
      <c r="W138" s="364"/>
    </row>
    <row r="139" spans="2:24" s="96" customFormat="1" ht="39" customHeight="1" x14ac:dyDescent="0.4">
      <c r="F139" s="364" t="str">
        <f>'Articles of Incorporation定款'!A20 &amp; IF('Articles of Incorporation定款'!B20="","",'Articles of Incorporation定款'!B20)</f>
        <v>5.Provision of various services relating to the medical field</v>
      </c>
      <c r="G139" s="364"/>
      <c r="H139" s="364"/>
      <c r="I139" s="364"/>
      <c r="J139" s="364"/>
      <c r="K139" s="364"/>
      <c r="L139" s="364"/>
      <c r="M139" s="364"/>
      <c r="N139" s="364"/>
      <c r="O139" s="364"/>
      <c r="P139" s="364"/>
      <c r="Q139" s="364"/>
      <c r="R139" s="364"/>
      <c r="S139" s="364"/>
      <c r="T139" s="364"/>
      <c r="U139" s="364"/>
      <c r="V139" s="364"/>
      <c r="W139" s="364"/>
    </row>
    <row r="140" spans="2:24" s="96" customFormat="1" ht="39" customHeight="1" x14ac:dyDescent="0.4">
      <c r="F140" s="364" t="str">
        <f>'Articles of Incorporation定款'!A21 &amp; IF('Articles of Incorporation定款'!B21="","",'Articles of Incorporation定款'!B21)</f>
        <v>5.医療に関連する各種サービスの提供</v>
      </c>
      <c r="G140" s="364"/>
      <c r="H140" s="364"/>
      <c r="I140" s="364"/>
      <c r="J140" s="364"/>
      <c r="K140" s="364"/>
      <c r="L140" s="364"/>
      <c r="M140" s="364"/>
      <c r="N140" s="364"/>
      <c r="O140" s="364"/>
      <c r="P140" s="364"/>
      <c r="Q140" s="364"/>
      <c r="R140" s="364"/>
      <c r="S140" s="364"/>
      <c r="T140" s="364"/>
      <c r="U140" s="364"/>
      <c r="V140" s="364"/>
      <c r="W140" s="364"/>
    </row>
    <row r="141" spans="2:24" s="96" customFormat="1" ht="39" customHeight="1" x14ac:dyDescent="0.4">
      <c r="F141" s="364" t="str">
        <f>'Articles of Incorporation定款'!A22 &amp; IF('Articles of Incorporation定款'!B22="","",'Articles of Incorporation定款'!B22)</f>
        <v>6.Investment consulting services</v>
      </c>
      <c r="G141" s="364"/>
      <c r="H141" s="364"/>
      <c r="I141" s="364"/>
      <c r="J141" s="364"/>
      <c r="K141" s="364"/>
      <c r="L141" s="364"/>
      <c r="M141" s="364"/>
      <c r="N141" s="364"/>
      <c r="O141" s="364"/>
      <c r="P141" s="364"/>
      <c r="Q141" s="364"/>
      <c r="R141" s="364"/>
      <c r="S141" s="364"/>
      <c r="T141" s="364"/>
      <c r="U141" s="364"/>
      <c r="V141" s="364"/>
      <c r="W141" s="364"/>
    </row>
    <row r="142" spans="2:24" s="96" customFormat="1" ht="39" customHeight="1" x14ac:dyDescent="0.4">
      <c r="F142" s="364" t="str">
        <f>'Articles of Incorporation定款'!A23 &amp; IF('Articles of Incorporation定款'!B23="","",'Articles of Incorporation定款'!B23)</f>
        <v>6.投資コンサルティング業務</v>
      </c>
      <c r="G142" s="364"/>
      <c r="H142" s="364"/>
      <c r="I142" s="364"/>
      <c r="J142" s="364"/>
      <c r="K142" s="364"/>
      <c r="L142" s="364"/>
      <c r="M142" s="364"/>
      <c r="N142" s="364"/>
      <c r="O142" s="364"/>
      <c r="P142" s="364"/>
      <c r="Q142" s="364"/>
      <c r="R142" s="364"/>
      <c r="S142" s="364"/>
      <c r="T142" s="364"/>
      <c r="U142" s="364"/>
      <c r="V142" s="364"/>
      <c r="W142" s="364"/>
    </row>
    <row r="143" spans="2:24" s="96" customFormat="1" ht="39" customHeight="1" x14ac:dyDescent="0.4">
      <c r="F143" s="364" t="str">
        <f>'Articles of Incorporation定款'!A24 &amp; IF('Articles of Incorporation定款'!B24="","",'Articles of Incorporation定款'!B24)</f>
        <v>7.Business related to offshore facilities installation and operations</v>
      </c>
      <c r="G143" s="364"/>
      <c r="H143" s="364"/>
      <c r="I143" s="364"/>
      <c r="J143" s="364"/>
      <c r="K143" s="364"/>
      <c r="L143" s="364"/>
      <c r="M143" s="364"/>
      <c r="N143" s="364"/>
      <c r="O143" s="364"/>
      <c r="P143" s="364"/>
      <c r="Q143" s="364"/>
      <c r="R143" s="364"/>
      <c r="S143" s="364"/>
      <c r="T143" s="364"/>
      <c r="U143" s="364"/>
      <c r="V143" s="364"/>
      <c r="W143" s="364"/>
    </row>
    <row r="144" spans="2:24" s="96" customFormat="1" ht="39" customHeight="1" x14ac:dyDescent="0.4">
      <c r="F144" s="364" t="str">
        <f>'Articles of Incorporation定款'!A25 &amp; IF('Articles of Incorporation定款'!B25="","",'Articles of Incorporation定款'!B25)</f>
        <v>7.洋上設備設置・運営に関する事業</v>
      </c>
      <c r="G144" s="364"/>
      <c r="H144" s="364"/>
      <c r="I144" s="364"/>
      <c r="J144" s="364"/>
      <c r="K144" s="364"/>
      <c r="L144" s="364"/>
      <c r="M144" s="364"/>
      <c r="N144" s="364"/>
      <c r="O144" s="364"/>
      <c r="P144" s="364"/>
      <c r="Q144" s="364"/>
      <c r="R144" s="364"/>
      <c r="S144" s="364"/>
      <c r="T144" s="364"/>
      <c r="U144" s="364"/>
      <c r="V144" s="364"/>
      <c r="W144" s="364"/>
    </row>
    <row r="145" spans="6:23" s="96" customFormat="1" ht="39" customHeight="1" x14ac:dyDescent="0.4">
      <c r="F145" s="364" t="str">
        <f>'Articles of Incorporation定款'!A26 &amp; IF('Articles of Incorporation定款'!B26="","",'Articles of Incorporation定款'!B26)</f>
        <v>8.All businesses incidental to the preceding items.</v>
      </c>
      <c r="G145" s="364"/>
      <c r="H145" s="364"/>
      <c r="I145" s="364"/>
      <c r="J145" s="364"/>
      <c r="K145" s="364"/>
      <c r="L145" s="364"/>
      <c r="M145" s="364"/>
      <c r="N145" s="364"/>
      <c r="O145" s="364"/>
      <c r="P145" s="364"/>
      <c r="Q145" s="364"/>
      <c r="R145" s="364"/>
      <c r="S145" s="364"/>
      <c r="T145" s="364"/>
      <c r="U145" s="364"/>
      <c r="V145" s="364"/>
      <c r="W145" s="364"/>
    </row>
    <row r="146" spans="6:23" s="96" customFormat="1" ht="39" customHeight="1" x14ac:dyDescent="0.4">
      <c r="F146" s="364" t="str">
        <f>'Articles of Incorporation定款'!A27 &amp; IF('Articles of Incorporation定款'!B27="","",'Articles of Incorporation定款'!B27)</f>
        <v>8.前各号に付帯する一切の事業</v>
      </c>
      <c r="G146" s="364"/>
      <c r="H146" s="364"/>
      <c r="I146" s="364"/>
      <c r="J146" s="364"/>
      <c r="K146" s="364"/>
      <c r="L146" s="364"/>
      <c r="M146" s="364"/>
      <c r="N146" s="364"/>
      <c r="O146" s="364"/>
      <c r="P146" s="364"/>
      <c r="Q146" s="364"/>
      <c r="R146" s="364"/>
      <c r="S146" s="364"/>
      <c r="T146" s="364"/>
      <c r="U146" s="364"/>
      <c r="V146" s="364"/>
      <c r="W146" s="364"/>
    </row>
    <row r="147" spans="6:23" s="96" customFormat="1" ht="39" hidden="1" customHeight="1" x14ac:dyDescent="0.4">
      <c r="F147" s="364" t="str">
        <f>'Articles of Incorporation定款'!A28 &amp; IF('Articles of Incorporation定款'!B28="","",'Articles of Incorporation定款'!B28)</f>
        <v>9.</v>
      </c>
      <c r="G147" s="364"/>
      <c r="H147" s="364"/>
      <c r="I147" s="364"/>
      <c r="J147" s="364"/>
      <c r="K147" s="364"/>
      <c r="L147" s="364"/>
      <c r="M147" s="364"/>
      <c r="N147" s="364"/>
      <c r="O147" s="364"/>
      <c r="P147" s="364"/>
      <c r="Q147" s="364"/>
      <c r="R147" s="364"/>
      <c r="S147" s="364"/>
      <c r="T147" s="364"/>
      <c r="U147" s="364"/>
      <c r="V147" s="364"/>
      <c r="W147" s="364"/>
    </row>
    <row r="148" spans="6:23" s="96" customFormat="1" ht="39" hidden="1" customHeight="1" x14ac:dyDescent="0.4">
      <c r="F148" s="364" t="str">
        <f>'Articles of Incorporation定款'!A29 &amp; IF('Articles of Incorporation定款'!B29="","",'Articles of Incorporation定款'!B29)</f>
        <v>9.</v>
      </c>
      <c r="G148" s="364"/>
      <c r="H148" s="364"/>
      <c r="I148" s="364"/>
      <c r="J148" s="364"/>
      <c r="K148" s="364"/>
      <c r="L148" s="364"/>
      <c r="M148" s="364"/>
      <c r="N148" s="364"/>
      <c r="O148" s="364"/>
      <c r="P148" s="364"/>
      <c r="Q148" s="364"/>
      <c r="R148" s="364"/>
      <c r="S148" s="364"/>
      <c r="T148" s="364"/>
      <c r="U148" s="364"/>
      <c r="V148" s="364"/>
      <c r="W148" s="364"/>
    </row>
    <row r="149" spans="6:23" s="96" customFormat="1" ht="39" hidden="1" customHeight="1" x14ac:dyDescent="0.4">
      <c r="F149" s="364" t="str">
        <f>'Articles of Incorporation定款'!A30 &amp; IF('Articles of Incorporation定款'!B30="","",'Articles of Incorporation定款'!B30)</f>
        <v>10.</v>
      </c>
      <c r="G149" s="364"/>
      <c r="H149" s="364"/>
      <c r="I149" s="364"/>
      <c r="J149" s="364"/>
      <c r="K149" s="364"/>
      <c r="L149" s="364"/>
      <c r="M149" s="364"/>
      <c r="N149" s="364"/>
      <c r="O149" s="364"/>
      <c r="P149" s="364"/>
      <c r="Q149" s="364"/>
      <c r="R149" s="364"/>
      <c r="S149" s="364"/>
      <c r="T149" s="364"/>
      <c r="U149" s="364"/>
      <c r="V149" s="364"/>
      <c r="W149" s="364"/>
    </row>
    <row r="150" spans="6:23" s="96" customFormat="1" ht="39" hidden="1" customHeight="1" x14ac:dyDescent="0.4">
      <c r="F150" s="364" t="str">
        <f>'Articles of Incorporation定款'!A31 &amp; IF('Articles of Incorporation定款'!B31="","",'Articles of Incorporation定款'!B31)</f>
        <v>10.</v>
      </c>
      <c r="G150" s="364"/>
      <c r="H150" s="364"/>
      <c r="I150" s="364"/>
      <c r="J150" s="364"/>
      <c r="K150" s="364"/>
      <c r="L150" s="364"/>
      <c r="M150" s="364"/>
      <c r="N150" s="364"/>
      <c r="O150" s="364"/>
      <c r="P150" s="364"/>
      <c r="Q150" s="364"/>
      <c r="R150" s="364"/>
      <c r="S150" s="364"/>
      <c r="T150" s="364"/>
      <c r="U150" s="364"/>
      <c r="V150" s="364"/>
      <c r="W150" s="364"/>
    </row>
    <row r="151" spans="6:23" s="96" customFormat="1" ht="39" hidden="1" customHeight="1" x14ac:dyDescent="0.4">
      <c r="F151" s="364" t="str">
        <f>'Articles of Incorporation定款'!A32 &amp; IF('Articles of Incorporation定款'!B32="","",'Articles of Incorporation定款'!B32)</f>
        <v>11.</v>
      </c>
      <c r="G151" s="364"/>
      <c r="H151" s="364"/>
      <c r="I151" s="364"/>
      <c r="J151" s="364"/>
      <c r="K151" s="364"/>
      <c r="L151" s="364"/>
      <c r="M151" s="364"/>
      <c r="N151" s="364"/>
      <c r="O151" s="364"/>
      <c r="P151" s="364"/>
      <c r="Q151" s="364"/>
      <c r="R151" s="364"/>
      <c r="S151" s="364"/>
      <c r="T151" s="364"/>
      <c r="U151" s="364"/>
      <c r="V151" s="364"/>
      <c r="W151" s="364"/>
    </row>
    <row r="152" spans="6:23" s="96" customFormat="1" ht="39" hidden="1" customHeight="1" x14ac:dyDescent="0.4">
      <c r="F152" s="364" t="str">
        <f>'Articles of Incorporation定款'!A33 &amp; IF('Articles of Incorporation定款'!B33="","",'Articles of Incorporation定款'!B33)</f>
        <v>11.</v>
      </c>
      <c r="G152" s="364"/>
      <c r="H152" s="364"/>
      <c r="I152" s="364"/>
      <c r="J152" s="364"/>
      <c r="K152" s="364"/>
      <c r="L152" s="364"/>
      <c r="M152" s="364"/>
      <c r="N152" s="364"/>
      <c r="O152" s="364"/>
      <c r="P152" s="364"/>
      <c r="Q152" s="364"/>
      <c r="R152" s="364"/>
      <c r="S152" s="364"/>
      <c r="T152" s="364"/>
      <c r="U152" s="364"/>
      <c r="V152" s="364"/>
      <c r="W152" s="364"/>
    </row>
    <row r="153" spans="6:23" s="96" customFormat="1" ht="39" hidden="1" customHeight="1" x14ac:dyDescent="0.4">
      <c r="F153" s="364" t="str">
        <f>'Articles of Incorporation定款'!A34 &amp; IF('Articles of Incorporation定款'!B34="","",'Articles of Incorporation定款'!B34)</f>
        <v>12.</v>
      </c>
      <c r="G153" s="364"/>
      <c r="H153" s="364"/>
      <c r="I153" s="364"/>
      <c r="J153" s="364"/>
      <c r="K153" s="364"/>
      <c r="L153" s="364"/>
      <c r="M153" s="364"/>
      <c r="N153" s="364"/>
      <c r="O153" s="364"/>
      <c r="P153" s="364"/>
      <c r="Q153" s="364"/>
      <c r="R153" s="364"/>
      <c r="S153" s="364"/>
      <c r="T153" s="364"/>
      <c r="U153" s="364"/>
      <c r="V153" s="364"/>
      <c r="W153" s="364"/>
    </row>
    <row r="154" spans="6:23" s="96" customFormat="1" ht="39" hidden="1" customHeight="1" x14ac:dyDescent="0.4">
      <c r="F154" s="364" t="str">
        <f>'Articles of Incorporation定款'!A35 &amp; IF('Articles of Incorporation定款'!B35="","",'Articles of Incorporation定款'!B35)</f>
        <v>12.</v>
      </c>
      <c r="G154" s="364"/>
      <c r="H154" s="364"/>
      <c r="I154" s="364"/>
      <c r="J154" s="364"/>
      <c r="K154" s="364"/>
      <c r="L154" s="364"/>
      <c r="M154" s="364"/>
      <c r="N154" s="364"/>
      <c r="O154" s="364"/>
      <c r="P154" s="364"/>
      <c r="Q154" s="364"/>
      <c r="R154" s="364"/>
      <c r="S154" s="364"/>
      <c r="T154" s="364"/>
      <c r="U154" s="364"/>
      <c r="V154" s="364"/>
      <c r="W154" s="364"/>
    </row>
    <row r="155" spans="6:23" s="96" customFormat="1" ht="39" hidden="1" customHeight="1" x14ac:dyDescent="0.4">
      <c r="F155" s="364" t="str">
        <f>'Articles of Incorporation定款'!A36 &amp; IF('Articles of Incorporation定款'!B36="","",'Articles of Incorporation定款'!B36)</f>
        <v>13.</v>
      </c>
      <c r="G155" s="364"/>
      <c r="H155" s="364"/>
      <c r="I155" s="364"/>
      <c r="J155" s="364"/>
      <c r="K155" s="364"/>
      <c r="L155" s="364"/>
      <c r="M155" s="364"/>
      <c r="N155" s="364"/>
      <c r="O155" s="364"/>
      <c r="P155" s="364"/>
      <c r="Q155" s="364"/>
      <c r="R155" s="364"/>
      <c r="S155" s="364"/>
      <c r="T155" s="364"/>
      <c r="U155" s="364"/>
      <c r="V155" s="364"/>
      <c r="W155" s="364"/>
    </row>
    <row r="156" spans="6:23" s="96" customFormat="1" ht="39" hidden="1" customHeight="1" x14ac:dyDescent="0.4">
      <c r="F156" s="364" t="str">
        <f>'Articles of Incorporation定款'!A37 &amp; IF('Articles of Incorporation定款'!B37="","",'Articles of Incorporation定款'!B37)</f>
        <v>13.</v>
      </c>
      <c r="G156" s="364"/>
      <c r="H156" s="364"/>
      <c r="I156" s="364"/>
      <c r="J156" s="364"/>
      <c r="K156" s="364"/>
      <c r="L156" s="364"/>
      <c r="M156" s="364"/>
      <c r="N156" s="364"/>
      <c r="O156" s="364"/>
      <c r="P156" s="364"/>
      <c r="Q156" s="364"/>
      <c r="R156" s="364"/>
      <c r="S156" s="364"/>
      <c r="T156" s="364"/>
      <c r="U156" s="364"/>
      <c r="V156" s="364"/>
      <c r="W156" s="364"/>
    </row>
    <row r="157" spans="6:23" s="96" customFormat="1" ht="39" hidden="1" customHeight="1" x14ac:dyDescent="0.4">
      <c r="F157" s="364" t="str">
        <f>'Articles of Incorporation定款'!A38 &amp; IF('Articles of Incorporation定款'!B38="","",'Articles of Incorporation定款'!B38)</f>
        <v>14.</v>
      </c>
      <c r="G157" s="364"/>
      <c r="H157" s="364"/>
      <c r="I157" s="364"/>
      <c r="J157" s="364"/>
      <c r="K157" s="364"/>
      <c r="L157" s="364"/>
      <c r="M157" s="364"/>
      <c r="N157" s="364"/>
      <c r="O157" s="364"/>
      <c r="P157" s="364"/>
      <c r="Q157" s="364"/>
      <c r="R157" s="364"/>
      <c r="S157" s="364"/>
      <c r="T157" s="364"/>
      <c r="U157" s="364"/>
      <c r="V157" s="364"/>
      <c r="W157" s="364"/>
    </row>
    <row r="158" spans="6:23" s="96" customFormat="1" ht="39" hidden="1" customHeight="1" x14ac:dyDescent="0.4">
      <c r="F158" s="364" t="str">
        <f>'Articles of Incorporation定款'!A39 &amp; IF('Articles of Incorporation定款'!B39="","",'Articles of Incorporation定款'!B39)</f>
        <v>14.</v>
      </c>
      <c r="G158" s="364"/>
      <c r="H158" s="364"/>
      <c r="I158" s="364"/>
      <c r="J158" s="364"/>
      <c r="K158" s="364"/>
      <c r="L158" s="364"/>
      <c r="M158" s="364"/>
      <c r="N158" s="364"/>
      <c r="O158" s="364"/>
      <c r="P158" s="364"/>
      <c r="Q158" s="364"/>
      <c r="R158" s="364"/>
      <c r="S158" s="364"/>
      <c r="T158" s="364"/>
      <c r="U158" s="364"/>
      <c r="V158" s="364"/>
      <c r="W158" s="364"/>
    </row>
    <row r="159" spans="6:23" s="96" customFormat="1" ht="39" hidden="1" customHeight="1" x14ac:dyDescent="0.4">
      <c r="F159" s="364" t="str">
        <f>'Articles of Incorporation定款'!A40 &amp; IF('Articles of Incorporation定款'!B40="","",'Articles of Incorporation定款'!B40)</f>
        <v>15.</v>
      </c>
      <c r="G159" s="364"/>
      <c r="H159" s="364"/>
      <c r="I159" s="364"/>
      <c r="J159" s="364"/>
      <c r="K159" s="364"/>
      <c r="L159" s="364"/>
      <c r="M159" s="364"/>
      <c r="N159" s="364"/>
      <c r="O159" s="364"/>
      <c r="P159" s="364"/>
      <c r="Q159" s="364"/>
      <c r="R159" s="364"/>
      <c r="S159" s="364"/>
      <c r="T159" s="364"/>
      <c r="U159" s="364"/>
      <c r="V159" s="364"/>
      <c r="W159" s="364"/>
    </row>
    <row r="160" spans="6:23" s="96" customFormat="1" ht="39" hidden="1" customHeight="1" x14ac:dyDescent="0.4">
      <c r="F160" s="364" t="str">
        <f>'Articles of Incorporation定款'!A41 &amp; IF('Articles of Incorporation定款'!B41="","",'Articles of Incorporation定款'!B41)</f>
        <v>15.</v>
      </c>
      <c r="G160" s="364"/>
      <c r="H160" s="364"/>
      <c r="I160" s="364"/>
      <c r="J160" s="364"/>
      <c r="K160" s="364"/>
      <c r="L160" s="364"/>
      <c r="M160" s="364"/>
      <c r="N160" s="364"/>
      <c r="O160" s="364"/>
      <c r="P160" s="364"/>
      <c r="Q160" s="364"/>
      <c r="R160" s="364"/>
      <c r="S160" s="364"/>
      <c r="T160" s="364"/>
      <c r="U160" s="364"/>
      <c r="V160" s="364"/>
      <c r="W160" s="364"/>
    </row>
    <row r="161" spans="6:23" s="96" customFormat="1" ht="39" hidden="1" customHeight="1" x14ac:dyDescent="0.4">
      <c r="F161" s="364" t="str">
        <f>'Articles of Incorporation定款'!A42 &amp; IF('Articles of Incorporation定款'!B42="","",'Articles of Incorporation定款'!B42)</f>
        <v>16.</v>
      </c>
      <c r="G161" s="364"/>
      <c r="H161" s="364"/>
      <c r="I161" s="364"/>
      <c r="J161" s="364"/>
      <c r="K161" s="364"/>
      <c r="L161" s="364"/>
      <c r="M161" s="364"/>
      <c r="N161" s="364"/>
      <c r="O161" s="364"/>
      <c r="P161" s="364"/>
      <c r="Q161" s="364"/>
      <c r="R161" s="364"/>
      <c r="S161" s="364"/>
      <c r="T161" s="364"/>
      <c r="U161" s="364"/>
      <c r="V161" s="364"/>
      <c r="W161" s="364"/>
    </row>
    <row r="162" spans="6:23" s="96" customFormat="1" ht="39" hidden="1" customHeight="1" x14ac:dyDescent="0.4">
      <c r="F162" s="364" t="str">
        <f>'Articles of Incorporation定款'!A43 &amp; IF('Articles of Incorporation定款'!B43="","",'Articles of Incorporation定款'!B43)</f>
        <v>16.</v>
      </c>
      <c r="G162" s="364"/>
      <c r="H162" s="364"/>
      <c r="I162" s="364"/>
      <c r="J162" s="364"/>
      <c r="K162" s="364"/>
      <c r="L162" s="364"/>
      <c r="M162" s="364"/>
      <c r="N162" s="364"/>
      <c r="O162" s="364"/>
      <c r="P162" s="364"/>
      <c r="Q162" s="364"/>
      <c r="R162" s="364"/>
      <c r="S162" s="364"/>
      <c r="T162" s="364"/>
      <c r="U162" s="364"/>
      <c r="V162" s="364"/>
      <c r="W162" s="364"/>
    </row>
    <row r="163" spans="6:23" s="96" customFormat="1" ht="39" hidden="1" customHeight="1" x14ac:dyDescent="0.4">
      <c r="F163" s="364" t="str">
        <f>'Articles of Incorporation定款'!A44 &amp; IF('Articles of Incorporation定款'!B44="","",'Articles of Incorporation定款'!B44)</f>
        <v>17.</v>
      </c>
      <c r="G163" s="364"/>
      <c r="H163" s="364"/>
      <c r="I163" s="364"/>
      <c r="J163" s="364"/>
      <c r="K163" s="364"/>
      <c r="L163" s="364"/>
      <c r="M163" s="364"/>
      <c r="N163" s="364"/>
      <c r="O163" s="364"/>
      <c r="P163" s="364"/>
      <c r="Q163" s="364"/>
      <c r="R163" s="364"/>
      <c r="S163" s="364"/>
      <c r="T163" s="364"/>
      <c r="U163" s="364"/>
      <c r="V163" s="364"/>
      <c r="W163" s="364"/>
    </row>
    <row r="164" spans="6:23" s="96" customFormat="1" ht="39" hidden="1" customHeight="1" x14ac:dyDescent="0.4">
      <c r="F164" s="364" t="str">
        <f>'Articles of Incorporation定款'!A45 &amp; IF('Articles of Incorporation定款'!B45="","",'Articles of Incorporation定款'!B45)</f>
        <v>17.</v>
      </c>
      <c r="G164" s="364"/>
      <c r="H164" s="364"/>
      <c r="I164" s="364"/>
      <c r="J164" s="364"/>
      <c r="K164" s="364"/>
      <c r="L164" s="364"/>
      <c r="M164" s="364"/>
      <c r="N164" s="364"/>
      <c r="O164" s="364"/>
      <c r="P164" s="364"/>
      <c r="Q164" s="364"/>
      <c r="R164" s="364"/>
      <c r="S164" s="364"/>
      <c r="T164" s="364"/>
      <c r="U164" s="364"/>
      <c r="V164" s="364"/>
      <c r="W164" s="364"/>
    </row>
    <row r="165" spans="6:23" s="96" customFormat="1" ht="39" hidden="1" customHeight="1" x14ac:dyDescent="0.4">
      <c r="F165" s="364" t="str">
        <f>'Articles of Incorporation定款'!A46 &amp; IF('Articles of Incorporation定款'!B46="","",'Articles of Incorporation定款'!B46)</f>
        <v>18.</v>
      </c>
      <c r="G165" s="364"/>
      <c r="H165" s="364"/>
      <c r="I165" s="364"/>
      <c r="J165" s="364"/>
      <c r="K165" s="364"/>
      <c r="L165" s="364"/>
      <c r="M165" s="364"/>
      <c r="N165" s="364"/>
      <c r="O165" s="364"/>
      <c r="P165" s="364"/>
      <c r="Q165" s="364"/>
      <c r="R165" s="364"/>
      <c r="S165" s="364"/>
      <c r="T165" s="364"/>
      <c r="U165" s="364"/>
      <c r="V165" s="364"/>
      <c r="W165" s="364"/>
    </row>
    <row r="166" spans="6:23" s="96" customFormat="1" ht="39" hidden="1" customHeight="1" x14ac:dyDescent="0.4">
      <c r="F166" s="364" t="str">
        <f>'Articles of Incorporation定款'!A47 &amp; IF('Articles of Incorporation定款'!B47="","",'Articles of Incorporation定款'!B47)</f>
        <v>18.</v>
      </c>
      <c r="G166" s="364"/>
      <c r="H166" s="364"/>
      <c r="I166" s="364"/>
      <c r="J166" s="364"/>
      <c r="K166" s="364"/>
      <c r="L166" s="364"/>
      <c r="M166" s="364"/>
      <c r="N166" s="364"/>
      <c r="O166" s="364"/>
      <c r="P166" s="364"/>
      <c r="Q166" s="364"/>
      <c r="R166" s="364"/>
      <c r="S166" s="364"/>
      <c r="T166" s="364"/>
      <c r="U166" s="364"/>
      <c r="V166" s="364"/>
      <c r="W166" s="364"/>
    </row>
    <row r="167" spans="6:23" s="96" customFormat="1" ht="39" hidden="1" customHeight="1" x14ac:dyDescent="0.4">
      <c r="F167" s="364" t="str">
        <f>'Articles of Incorporation定款'!A48 &amp; IF('Articles of Incorporation定款'!B48="","",'Articles of Incorporation定款'!B48)</f>
        <v>19.</v>
      </c>
      <c r="G167" s="364"/>
      <c r="H167" s="364"/>
      <c r="I167" s="364"/>
      <c r="J167" s="364"/>
      <c r="K167" s="364"/>
      <c r="L167" s="364"/>
      <c r="M167" s="364"/>
      <c r="N167" s="364"/>
      <c r="O167" s="364"/>
      <c r="P167" s="364"/>
      <c r="Q167" s="364"/>
      <c r="R167" s="364"/>
      <c r="S167" s="364"/>
      <c r="T167" s="364"/>
      <c r="U167" s="364"/>
      <c r="V167" s="364"/>
      <c r="W167" s="364"/>
    </row>
    <row r="168" spans="6:23" s="96" customFormat="1" ht="39" hidden="1" customHeight="1" x14ac:dyDescent="0.4">
      <c r="F168" s="364" t="str">
        <f>'Articles of Incorporation定款'!A49 &amp; IF('Articles of Incorporation定款'!B49="","",'Articles of Incorporation定款'!B49)</f>
        <v>19.</v>
      </c>
      <c r="G168" s="364"/>
      <c r="H168" s="364"/>
      <c r="I168" s="364"/>
      <c r="J168" s="364"/>
      <c r="K168" s="364"/>
      <c r="L168" s="364"/>
      <c r="M168" s="364"/>
      <c r="N168" s="364"/>
      <c r="O168" s="364"/>
      <c r="P168" s="364"/>
      <c r="Q168" s="364"/>
      <c r="R168" s="364"/>
      <c r="S168" s="364"/>
      <c r="T168" s="364"/>
      <c r="U168" s="364"/>
      <c r="V168" s="364"/>
      <c r="W168" s="364"/>
    </row>
    <row r="169" spans="6:23" s="96" customFormat="1" ht="39" hidden="1" customHeight="1" x14ac:dyDescent="0.4">
      <c r="F169" s="364" t="str">
        <f>'Articles of Incorporation定款'!A50 &amp; IF('Articles of Incorporation定款'!B50="","",'Articles of Incorporation定款'!B50)</f>
        <v>20.</v>
      </c>
      <c r="G169" s="364"/>
      <c r="H169" s="364"/>
      <c r="I169" s="364"/>
      <c r="J169" s="364"/>
      <c r="K169" s="364"/>
      <c r="L169" s="364"/>
      <c r="M169" s="364"/>
      <c r="N169" s="364"/>
      <c r="O169" s="364"/>
      <c r="P169" s="364"/>
      <c r="Q169" s="364"/>
      <c r="R169" s="364"/>
      <c r="S169" s="364"/>
      <c r="T169" s="364"/>
      <c r="U169" s="364"/>
      <c r="V169" s="364"/>
      <c r="W169" s="364"/>
    </row>
    <row r="170" spans="6:23" s="96" customFormat="1" ht="39" hidden="1" customHeight="1" x14ac:dyDescent="0.4">
      <c r="F170" s="364" t="str">
        <f>'Articles of Incorporation定款'!A51 &amp; IF('Articles of Incorporation定款'!B51="","",'Articles of Incorporation定款'!B51)</f>
        <v>20.</v>
      </c>
      <c r="G170" s="364"/>
      <c r="H170" s="364"/>
      <c r="I170" s="364"/>
      <c r="J170" s="364"/>
      <c r="K170" s="364"/>
      <c r="L170" s="364"/>
      <c r="M170" s="364"/>
      <c r="N170" s="364"/>
      <c r="O170" s="364"/>
      <c r="P170" s="364"/>
      <c r="Q170" s="364"/>
      <c r="R170" s="364"/>
      <c r="S170" s="364"/>
      <c r="T170" s="364"/>
      <c r="U170" s="364"/>
      <c r="V170" s="364"/>
      <c r="W170" s="364"/>
    </row>
    <row r="171" spans="6:23" s="96" customFormat="1" ht="39" hidden="1" customHeight="1" x14ac:dyDescent="0.4">
      <c r="F171" s="364" t="str">
        <f>'Articles of Incorporation定款'!A52 &amp; IF('Articles of Incorporation定款'!B52="","",'Articles of Incorporation定款'!B52)</f>
        <v>21.</v>
      </c>
      <c r="G171" s="364"/>
      <c r="H171" s="364"/>
      <c r="I171" s="364"/>
      <c r="J171" s="364"/>
      <c r="K171" s="364"/>
      <c r="L171" s="364"/>
      <c r="M171" s="364"/>
      <c r="N171" s="364"/>
      <c r="O171" s="364"/>
      <c r="P171" s="364"/>
      <c r="Q171" s="364"/>
      <c r="R171" s="364"/>
      <c r="S171" s="364"/>
      <c r="T171" s="364"/>
      <c r="U171" s="364"/>
      <c r="V171" s="364"/>
      <c r="W171" s="364"/>
    </row>
    <row r="172" spans="6:23" s="96" customFormat="1" ht="39" hidden="1" customHeight="1" x14ac:dyDescent="0.4">
      <c r="F172" s="364" t="str">
        <f>'Articles of Incorporation定款'!A53 &amp; IF('Articles of Incorporation定款'!B53="","",'Articles of Incorporation定款'!B53)</f>
        <v>21.</v>
      </c>
      <c r="G172" s="364"/>
      <c r="H172" s="364"/>
      <c r="I172" s="364"/>
      <c r="J172" s="364"/>
      <c r="K172" s="364"/>
      <c r="L172" s="364"/>
      <c r="M172" s="364"/>
      <c r="N172" s="364"/>
      <c r="O172" s="364"/>
      <c r="P172" s="364"/>
      <c r="Q172" s="364"/>
      <c r="R172" s="364"/>
      <c r="S172" s="364"/>
      <c r="T172" s="364"/>
      <c r="U172" s="364"/>
      <c r="V172" s="364"/>
      <c r="W172" s="364"/>
    </row>
    <row r="173" spans="6:23" s="96" customFormat="1" ht="39" hidden="1" customHeight="1" x14ac:dyDescent="0.4">
      <c r="F173" s="364" t="str">
        <f>'Articles of Incorporation定款'!A54 &amp; IF('Articles of Incorporation定款'!B54="","",'Articles of Incorporation定款'!B54)</f>
        <v>22.</v>
      </c>
      <c r="G173" s="364"/>
      <c r="H173" s="364"/>
      <c r="I173" s="364"/>
      <c r="J173" s="364"/>
      <c r="K173" s="364"/>
      <c r="L173" s="364"/>
      <c r="M173" s="364"/>
      <c r="N173" s="364"/>
      <c r="O173" s="364"/>
      <c r="P173" s="364"/>
      <c r="Q173" s="364"/>
      <c r="R173" s="364"/>
      <c r="S173" s="364"/>
      <c r="T173" s="364"/>
      <c r="U173" s="364"/>
      <c r="V173" s="364"/>
      <c r="W173" s="364"/>
    </row>
    <row r="174" spans="6:23" s="96" customFormat="1" ht="39" hidden="1" customHeight="1" x14ac:dyDescent="0.4">
      <c r="F174" s="364" t="str">
        <f>'Articles of Incorporation定款'!A55 &amp; IF('Articles of Incorporation定款'!B55="","",'Articles of Incorporation定款'!B55)</f>
        <v>22.</v>
      </c>
      <c r="G174" s="364"/>
      <c r="H174" s="364"/>
      <c r="I174" s="364"/>
      <c r="J174" s="364"/>
      <c r="K174" s="364"/>
      <c r="L174" s="364"/>
      <c r="M174" s="364"/>
      <c r="N174" s="364"/>
      <c r="O174" s="364"/>
      <c r="P174" s="364"/>
      <c r="Q174" s="364"/>
      <c r="R174" s="364"/>
      <c r="S174" s="364"/>
      <c r="T174" s="364"/>
      <c r="U174" s="364"/>
      <c r="V174" s="364"/>
      <c r="W174" s="364"/>
    </row>
    <row r="175" spans="6:23" s="96" customFormat="1" ht="39" hidden="1" customHeight="1" x14ac:dyDescent="0.4">
      <c r="F175" s="364" t="str">
        <f>'Articles of Incorporation定款'!A56 &amp; IF('Articles of Incorporation定款'!B56="","",'Articles of Incorporation定款'!B56)</f>
        <v>23.</v>
      </c>
      <c r="G175" s="364"/>
      <c r="H175" s="364"/>
      <c r="I175" s="364"/>
      <c r="J175" s="364"/>
      <c r="K175" s="364"/>
      <c r="L175" s="364"/>
      <c r="M175" s="364"/>
      <c r="N175" s="364"/>
      <c r="O175" s="364"/>
      <c r="P175" s="364"/>
      <c r="Q175" s="364"/>
      <c r="R175" s="364"/>
      <c r="S175" s="364"/>
      <c r="T175" s="364"/>
      <c r="U175" s="364"/>
      <c r="V175" s="364"/>
      <c r="W175" s="364"/>
    </row>
    <row r="176" spans="6:23" s="96" customFormat="1" ht="39" hidden="1" customHeight="1" x14ac:dyDescent="0.4">
      <c r="F176" s="364" t="str">
        <f>'Articles of Incorporation定款'!A57 &amp; IF('Articles of Incorporation定款'!B57="","",'Articles of Incorporation定款'!B57)</f>
        <v>23.</v>
      </c>
      <c r="G176" s="364"/>
      <c r="H176" s="364"/>
      <c r="I176" s="364"/>
      <c r="J176" s="364"/>
      <c r="K176" s="364"/>
      <c r="L176" s="364"/>
      <c r="M176" s="364"/>
      <c r="N176" s="364"/>
      <c r="O176" s="364"/>
      <c r="P176" s="364"/>
      <c r="Q176" s="364"/>
      <c r="R176" s="364"/>
      <c r="S176" s="364"/>
      <c r="T176" s="364"/>
      <c r="U176" s="364"/>
      <c r="V176" s="364"/>
      <c r="W176" s="364"/>
    </row>
    <row r="177" spans="6:23" s="96" customFormat="1" ht="39" hidden="1" customHeight="1" x14ac:dyDescent="0.4">
      <c r="F177" s="364" t="str">
        <f>'Articles of Incorporation定款'!A58 &amp; IF('Articles of Incorporation定款'!B58="","",'Articles of Incorporation定款'!B58)</f>
        <v>24.</v>
      </c>
      <c r="G177" s="364"/>
      <c r="H177" s="364"/>
      <c r="I177" s="364"/>
      <c r="J177" s="364"/>
      <c r="K177" s="364"/>
      <c r="L177" s="364"/>
      <c r="M177" s="364"/>
      <c r="N177" s="364"/>
      <c r="O177" s="364"/>
      <c r="P177" s="364"/>
      <c r="Q177" s="364"/>
      <c r="R177" s="364"/>
      <c r="S177" s="364"/>
      <c r="T177" s="364"/>
      <c r="U177" s="364"/>
      <c r="V177" s="364"/>
      <c r="W177" s="364"/>
    </row>
    <row r="178" spans="6:23" s="96" customFormat="1" ht="39" hidden="1" customHeight="1" x14ac:dyDescent="0.4">
      <c r="F178" s="364" t="str">
        <f>'Articles of Incorporation定款'!A59 &amp; IF('Articles of Incorporation定款'!B59="","",'Articles of Incorporation定款'!B59)</f>
        <v>24.</v>
      </c>
      <c r="G178" s="364"/>
      <c r="H178" s="364"/>
      <c r="I178" s="364"/>
      <c r="J178" s="364"/>
      <c r="K178" s="364"/>
      <c r="L178" s="364"/>
      <c r="M178" s="364"/>
      <c r="N178" s="364"/>
      <c r="O178" s="364"/>
      <c r="P178" s="364"/>
      <c r="Q178" s="364"/>
      <c r="R178" s="364"/>
      <c r="S178" s="364"/>
      <c r="T178" s="364"/>
      <c r="U178" s="364"/>
      <c r="V178" s="364"/>
      <c r="W178" s="364"/>
    </row>
    <row r="179" spans="6:23" s="96" customFormat="1" ht="39" hidden="1" customHeight="1" x14ac:dyDescent="0.4">
      <c r="F179" s="364" t="str">
        <f>'Articles of Incorporation定款'!A60 &amp; IF('Articles of Incorporation定款'!B60="","",'Articles of Incorporation定款'!B60)</f>
        <v>25.</v>
      </c>
      <c r="G179" s="364"/>
      <c r="H179" s="364"/>
      <c r="I179" s="364"/>
      <c r="J179" s="364"/>
      <c r="K179" s="364"/>
      <c r="L179" s="364"/>
      <c r="M179" s="364"/>
      <c r="N179" s="364"/>
      <c r="O179" s="364"/>
      <c r="P179" s="364"/>
      <c r="Q179" s="364"/>
      <c r="R179" s="364"/>
      <c r="S179" s="364"/>
      <c r="T179" s="364"/>
      <c r="U179" s="364"/>
      <c r="V179" s="364"/>
      <c r="W179" s="364"/>
    </row>
    <row r="180" spans="6:23" s="96" customFormat="1" ht="39" hidden="1" customHeight="1" x14ac:dyDescent="0.4">
      <c r="F180" s="364" t="str">
        <f>'Articles of Incorporation定款'!A61 &amp; IF('Articles of Incorporation定款'!B61="","",'Articles of Incorporation定款'!B61)</f>
        <v>25.</v>
      </c>
      <c r="G180" s="364"/>
      <c r="H180" s="364"/>
      <c r="I180" s="364"/>
      <c r="J180" s="364"/>
      <c r="K180" s="364"/>
      <c r="L180" s="364"/>
      <c r="M180" s="364"/>
      <c r="N180" s="364"/>
      <c r="O180" s="364"/>
      <c r="P180" s="364"/>
      <c r="Q180" s="364"/>
      <c r="R180" s="364"/>
      <c r="S180" s="364"/>
      <c r="T180" s="364"/>
      <c r="U180" s="364"/>
      <c r="V180" s="364"/>
      <c r="W180" s="364"/>
    </row>
    <row r="181" spans="6:23" s="96" customFormat="1" ht="39" hidden="1" customHeight="1" x14ac:dyDescent="0.4">
      <c r="F181" s="364" t="str">
        <f>'Articles of Incorporation定款'!A62 &amp; IF('Articles of Incorporation定款'!B62="","",'Articles of Incorporation定款'!B62)</f>
        <v>26.</v>
      </c>
      <c r="G181" s="364"/>
      <c r="H181" s="364"/>
      <c r="I181" s="364"/>
      <c r="J181" s="364"/>
      <c r="K181" s="364"/>
      <c r="L181" s="364"/>
      <c r="M181" s="364"/>
      <c r="N181" s="364"/>
      <c r="O181" s="364"/>
      <c r="P181" s="364"/>
      <c r="Q181" s="364"/>
      <c r="R181" s="364"/>
      <c r="S181" s="364"/>
      <c r="T181" s="364"/>
      <c r="U181" s="364"/>
      <c r="V181" s="364"/>
      <c r="W181" s="364"/>
    </row>
    <row r="182" spans="6:23" s="96" customFormat="1" ht="39" hidden="1" customHeight="1" x14ac:dyDescent="0.4">
      <c r="F182" s="364" t="str">
        <f>'Articles of Incorporation定款'!A63 &amp; IF('Articles of Incorporation定款'!B63="","",'Articles of Incorporation定款'!B63)</f>
        <v>26.</v>
      </c>
      <c r="G182" s="364"/>
      <c r="H182" s="364"/>
      <c r="I182" s="364"/>
      <c r="J182" s="364"/>
      <c r="K182" s="364"/>
      <c r="L182" s="364"/>
      <c r="M182" s="364"/>
      <c r="N182" s="364"/>
      <c r="O182" s="364"/>
      <c r="P182" s="364"/>
      <c r="Q182" s="364"/>
      <c r="R182" s="364"/>
      <c r="S182" s="364"/>
      <c r="T182" s="364"/>
      <c r="U182" s="364"/>
      <c r="V182" s="364"/>
      <c r="W182" s="364"/>
    </row>
    <row r="183" spans="6:23" s="96" customFormat="1" ht="39" hidden="1" customHeight="1" x14ac:dyDescent="0.4">
      <c r="F183" s="364" t="str">
        <f>'Articles of Incorporation定款'!A64 &amp; IF('Articles of Incorporation定款'!B64="","",'Articles of Incorporation定款'!B64)</f>
        <v>27.</v>
      </c>
      <c r="G183" s="364"/>
      <c r="H183" s="364"/>
      <c r="I183" s="364"/>
      <c r="J183" s="364"/>
      <c r="K183" s="364"/>
      <c r="L183" s="364"/>
      <c r="M183" s="364"/>
      <c r="N183" s="364"/>
      <c r="O183" s="364"/>
      <c r="P183" s="364"/>
      <c r="Q183" s="364"/>
      <c r="R183" s="364"/>
      <c r="S183" s="364"/>
      <c r="T183" s="364"/>
      <c r="U183" s="364"/>
      <c r="V183" s="364"/>
      <c r="W183" s="364"/>
    </row>
    <row r="184" spans="6:23" s="96" customFormat="1" ht="39" hidden="1" customHeight="1" x14ac:dyDescent="0.4">
      <c r="F184" s="364" t="str">
        <f>'Articles of Incorporation定款'!A65 &amp; IF('Articles of Incorporation定款'!B65="","",'Articles of Incorporation定款'!B65)</f>
        <v>27.</v>
      </c>
      <c r="G184" s="364"/>
      <c r="H184" s="364"/>
      <c r="I184" s="364"/>
      <c r="J184" s="364"/>
      <c r="K184" s="364"/>
      <c r="L184" s="364"/>
      <c r="M184" s="364"/>
      <c r="N184" s="364"/>
      <c r="O184" s="364"/>
      <c r="P184" s="364"/>
      <c r="Q184" s="364"/>
      <c r="R184" s="364"/>
      <c r="S184" s="364"/>
      <c r="T184" s="364"/>
      <c r="U184" s="364"/>
      <c r="V184" s="364"/>
      <c r="W184" s="364"/>
    </row>
    <row r="185" spans="6:23" s="96" customFormat="1" ht="39" hidden="1" customHeight="1" x14ac:dyDescent="0.4">
      <c r="F185" s="364" t="str">
        <f>'Articles of Incorporation定款'!A66 &amp; IF('Articles of Incorporation定款'!B66="","",'Articles of Incorporation定款'!B66)</f>
        <v>28.</v>
      </c>
      <c r="G185" s="364"/>
      <c r="H185" s="364"/>
      <c r="I185" s="364"/>
      <c r="J185" s="364"/>
      <c r="K185" s="364"/>
      <c r="L185" s="364"/>
      <c r="M185" s="364"/>
      <c r="N185" s="364"/>
      <c r="O185" s="364"/>
      <c r="P185" s="364"/>
      <c r="Q185" s="364"/>
      <c r="R185" s="364"/>
      <c r="S185" s="364"/>
      <c r="T185" s="364"/>
      <c r="U185" s="364"/>
      <c r="V185" s="364"/>
      <c r="W185" s="364"/>
    </row>
    <row r="186" spans="6:23" s="96" customFormat="1" ht="39" hidden="1" customHeight="1" x14ac:dyDescent="0.4">
      <c r="F186" s="364" t="str">
        <f>'Articles of Incorporation定款'!A67 &amp; IF('Articles of Incorporation定款'!B67="","",'Articles of Incorporation定款'!B67)</f>
        <v>28.</v>
      </c>
      <c r="G186" s="364"/>
      <c r="H186" s="364"/>
      <c r="I186" s="364"/>
      <c r="J186" s="364"/>
      <c r="K186" s="364"/>
      <c r="L186" s="364"/>
      <c r="M186" s="364"/>
      <c r="N186" s="364"/>
      <c r="O186" s="364"/>
      <c r="P186" s="364"/>
      <c r="Q186" s="364"/>
      <c r="R186" s="364"/>
      <c r="S186" s="364"/>
      <c r="T186" s="364"/>
      <c r="U186" s="364"/>
      <c r="V186" s="364"/>
      <c r="W186" s="364"/>
    </row>
    <row r="187" spans="6:23" s="96" customFormat="1" ht="39" hidden="1" customHeight="1" x14ac:dyDescent="0.4">
      <c r="F187" s="364" t="str">
        <f>'Articles of Incorporation定款'!A68 &amp; IF('Articles of Incorporation定款'!B68="","",'Articles of Incorporation定款'!B68)</f>
        <v>29.</v>
      </c>
      <c r="G187" s="364"/>
      <c r="H187" s="364"/>
      <c r="I187" s="364"/>
      <c r="J187" s="364"/>
      <c r="K187" s="364"/>
      <c r="L187" s="364"/>
      <c r="M187" s="364"/>
      <c r="N187" s="364"/>
      <c r="O187" s="364"/>
      <c r="P187" s="364"/>
      <c r="Q187" s="364"/>
      <c r="R187" s="364"/>
      <c r="S187" s="364"/>
      <c r="T187" s="364"/>
      <c r="U187" s="364"/>
      <c r="V187" s="364"/>
      <c r="W187" s="364"/>
    </row>
    <row r="188" spans="6:23" s="96" customFormat="1" ht="39" hidden="1" customHeight="1" x14ac:dyDescent="0.4">
      <c r="F188" s="364" t="str">
        <f>'Articles of Incorporation定款'!A69 &amp; IF('Articles of Incorporation定款'!B69="","",'Articles of Incorporation定款'!B69)</f>
        <v>29.</v>
      </c>
      <c r="G188" s="364"/>
      <c r="H188" s="364"/>
      <c r="I188" s="364"/>
      <c r="J188" s="364"/>
      <c r="K188" s="364"/>
      <c r="L188" s="364"/>
      <c r="M188" s="364"/>
      <c r="N188" s="364"/>
      <c r="O188" s="364"/>
      <c r="P188" s="364"/>
      <c r="Q188" s="364"/>
      <c r="R188" s="364"/>
      <c r="S188" s="364"/>
      <c r="T188" s="364"/>
      <c r="U188" s="364"/>
      <c r="V188" s="364"/>
      <c r="W188" s="364"/>
    </row>
    <row r="189" spans="6:23" s="96" customFormat="1" ht="39" hidden="1" customHeight="1" x14ac:dyDescent="0.4">
      <c r="F189" s="364" t="str">
        <f>'Articles of Incorporation定款'!A70 &amp; IF('Articles of Incorporation定款'!B70="","",'Articles of Incorporation定款'!B70)</f>
        <v>30.</v>
      </c>
      <c r="G189" s="364"/>
      <c r="H189" s="364"/>
      <c r="I189" s="364"/>
      <c r="J189" s="364"/>
      <c r="K189" s="364"/>
      <c r="L189" s="364"/>
      <c r="M189" s="364"/>
      <c r="N189" s="364"/>
      <c r="O189" s="364"/>
      <c r="P189" s="364"/>
      <c r="Q189" s="364"/>
      <c r="R189" s="364"/>
      <c r="S189" s="364"/>
      <c r="T189" s="364"/>
      <c r="U189" s="364"/>
      <c r="V189" s="364"/>
      <c r="W189" s="364"/>
    </row>
    <row r="190" spans="6:23" s="96" customFormat="1" ht="39" hidden="1" customHeight="1" x14ac:dyDescent="0.4">
      <c r="F190" s="364" t="str">
        <f>'Articles of Incorporation定款'!A71 &amp; IF('Articles of Incorporation定款'!B71="","",'Articles of Incorporation定款'!B71)</f>
        <v>30.</v>
      </c>
      <c r="G190" s="364"/>
      <c r="H190" s="364"/>
      <c r="I190" s="364"/>
      <c r="J190" s="364"/>
      <c r="K190" s="364"/>
      <c r="L190" s="364"/>
      <c r="M190" s="364"/>
      <c r="N190" s="364"/>
      <c r="O190" s="364"/>
      <c r="P190" s="364"/>
      <c r="Q190" s="364"/>
      <c r="R190" s="364"/>
      <c r="S190" s="364"/>
      <c r="T190" s="364"/>
      <c r="U190" s="364"/>
      <c r="V190" s="364"/>
      <c r="W190" s="364"/>
    </row>
    <row r="191" spans="6:23" s="96" customFormat="1" ht="39" hidden="1" customHeight="1" x14ac:dyDescent="0.4">
      <c r="F191" s="364" t="str">
        <f>'Articles of Incorporation定款'!A72 &amp; IF('Articles of Incorporation定款'!B72="","",'Articles of Incorporation定款'!B72)</f>
        <v>31.</v>
      </c>
      <c r="G191" s="364"/>
      <c r="H191" s="364"/>
      <c r="I191" s="364"/>
      <c r="J191" s="364"/>
      <c r="K191" s="364"/>
      <c r="L191" s="364"/>
      <c r="M191" s="364"/>
      <c r="N191" s="364"/>
      <c r="O191" s="364"/>
      <c r="P191" s="364"/>
      <c r="Q191" s="364"/>
      <c r="R191" s="364"/>
      <c r="S191" s="364"/>
      <c r="T191" s="364"/>
      <c r="U191" s="364"/>
      <c r="V191" s="364"/>
      <c r="W191" s="364"/>
    </row>
    <row r="192" spans="6:23" s="96" customFormat="1" ht="39" hidden="1" customHeight="1" x14ac:dyDescent="0.4">
      <c r="F192" s="364" t="str">
        <f>'Articles of Incorporation定款'!A73 &amp; IF('Articles of Incorporation定款'!B73="","",'Articles of Incorporation定款'!B73)</f>
        <v>31.</v>
      </c>
      <c r="G192" s="364"/>
      <c r="H192" s="364"/>
      <c r="I192" s="364"/>
      <c r="J192" s="364"/>
      <c r="K192" s="364"/>
      <c r="L192" s="364"/>
      <c r="M192" s="364"/>
      <c r="N192" s="364"/>
      <c r="O192" s="364"/>
      <c r="P192" s="364"/>
      <c r="Q192" s="364"/>
      <c r="R192" s="364"/>
      <c r="S192" s="364"/>
      <c r="T192" s="364"/>
      <c r="U192" s="364"/>
      <c r="V192" s="364"/>
      <c r="W192" s="364"/>
    </row>
    <row r="193" spans="6:23" s="96" customFormat="1" ht="39" hidden="1" customHeight="1" x14ac:dyDescent="0.4">
      <c r="F193" s="364" t="str">
        <f>'Articles of Incorporation定款'!A74 &amp; IF('Articles of Incorporation定款'!B74="","",'Articles of Incorporation定款'!B74)</f>
        <v>32.</v>
      </c>
      <c r="G193" s="364"/>
      <c r="H193" s="364"/>
      <c r="I193" s="364"/>
      <c r="J193" s="364"/>
      <c r="K193" s="364"/>
      <c r="L193" s="364"/>
      <c r="M193" s="364"/>
      <c r="N193" s="364"/>
      <c r="O193" s="364"/>
      <c r="P193" s="364"/>
      <c r="Q193" s="364"/>
      <c r="R193" s="364"/>
      <c r="S193" s="364"/>
      <c r="T193" s="364"/>
      <c r="U193" s="364"/>
      <c r="V193" s="364"/>
      <c r="W193" s="364"/>
    </row>
    <row r="194" spans="6:23" s="96" customFormat="1" ht="39" hidden="1" customHeight="1" x14ac:dyDescent="0.4">
      <c r="F194" s="364" t="str">
        <f>'Articles of Incorporation定款'!A75 &amp; IF('Articles of Incorporation定款'!B75="","",'Articles of Incorporation定款'!B75)</f>
        <v>32.</v>
      </c>
      <c r="G194" s="364"/>
      <c r="H194" s="364"/>
      <c r="I194" s="364"/>
      <c r="J194" s="364"/>
      <c r="K194" s="364"/>
      <c r="L194" s="364"/>
      <c r="M194" s="364"/>
      <c r="N194" s="364"/>
      <c r="O194" s="364"/>
      <c r="P194" s="364"/>
      <c r="Q194" s="364"/>
      <c r="R194" s="364"/>
      <c r="S194" s="364"/>
      <c r="T194" s="364"/>
      <c r="U194" s="364"/>
      <c r="V194" s="364"/>
      <c r="W194" s="364"/>
    </row>
    <row r="195" spans="6:23" s="96" customFormat="1" ht="39" hidden="1" customHeight="1" x14ac:dyDescent="0.4">
      <c r="F195" s="364" t="str">
        <f>'Articles of Incorporation定款'!A76 &amp; IF('Articles of Incorporation定款'!B76="","",'Articles of Incorporation定款'!B76)</f>
        <v>33.</v>
      </c>
      <c r="G195" s="364"/>
      <c r="H195" s="364"/>
      <c r="I195" s="364"/>
      <c r="J195" s="364"/>
      <c r="K195" s="364"/>
      <c r="L195" s="364"/>
      <c r="M195" s="364"/>
      <c r="N195" s="364"/>
      <c r="O195" s="364"/>
      <c r="P195" s="364"/>
      <c r="Q195" s="364"/>
      <c r="R195" s="364"/>
      <c r="S195" s="364"/>
      <c r="T195" s="364"/>
      <c r="U195" s="364"/>
      <c r="V195" s="364"/>
      <c r="W195" s="364"/>
    </row>
    <row r="196" spans="6:23" s="96" customFormat="1" ht="39" hidden="1" customHeight="1" x14ac:dyDescent="0.4">
      <c r="F196" s="364" t="str">
        <f>'Articles of Incorporation定款'!A77 &amp; IF('Articles of Incorporation定款'!B77="","",'Articles of Incorporation定款'!B77)</f>
        <v>33.</v>
      </c>
      <c r="G196" s="364"/>
      <c r="H196" s="364"/>
      <c r="I196" s="364"/>
      <c r="J196" s="364"/>
      <c r="K196" s="364"/>
      <c r="L196" s="364"/>
      <c r="M196" s="364"/>
      <c r="N196" s="364"/>
      <c r="O196" s="364"/>
      <c r="P196" s="364"/>
      <c r="Q196" s="364"/>
      <c r="R196" s="364"/>
      <c r="S196" s="364"/>
      <c r="T196" s="364"/>
      <c r="U196" s="364"/>
      <c r="V196" s="364"/>
      <c r="W196" s="364"/>
    </row>
    <row r="197" spans="6:23" s="96" customFormat="1" ht="39" hidden="1" customHeight="1" x14ac:dyDescent="0.4">
      <c r="F197" s="364" t="str">
        <f>'Articles of Incorporation定款'!A78 &amp; IF('Articles of Incorporation定款'!B78="","",'Articles of Incorporation定款'!B78)</f>
        <v>34.</v>
      </c>
      <c r="G197" s="364"/>
      <c r="H197" s="364"/>
      <c r="I197" s="364"/>
      <c r="J197" s="364"/>
      <c r="K197" s="364"/>
      <c r="L197" s="364"/>
      <c r="M197" s="364"/>
      <c r="N197" s="364"/>
      <c r="O197" s="364"/>
      <c r="P197" s="364"/>
      <c r="Q197" s="364"/>
      <c r="R197" s="364"/>
      <c r="S197" s="364"/>
      <c r="T197" s="364"/>
      <c r="U197" s="364"/>
      <c r="V197" s="364"/>
      <c r="W197" s="364"/>
    </row>
    <row r="198" spans="6:23" s="96" customFormat="1" ht="39" hidden="1" customHeight="1" x14ac:dyDescent="0.4">
      <c r="F198" s="364" t="str">
        <f>'Articles of Incorporation定款'!A79 &amp; IF('Articles of Incorporation定款'!B79="","",'Articles of Incorporation定款'!B79)</f>
        <v>34.</v>
      </c>
      <c r="G198" s="364"/>
      <c r="H198" s="364"/>
      <c r="I198" s="364"/>
      <c r="J198" s="364"/>
      <c r="K198" s="364"/>
      <c r="L198" s="364"/>
      <c r="M198" s="364"/>
      <c r="N198" s="364"/>
      <c r="O198" s="364"/>
      <c r="P198" s="364"/>
      <c r="Q198" s="364"/>
      <c r="R198" s="364"/>
      <c r="S198" s="364"/>
      <c r="T198" s="364"/>
      <c r="U198" s="364"/>
      <c r="V198" s="364"/>
      <c r="W198" s="364"/>
    </row>
    <row r="199" spans="6:23" s="96" customFormat="1" ht="39" hidden="1" customHeight="1" x14ac:dyDescent="0.4">
      <c r="F199" s="364" t="str">
        <f>'Articles of Incorporation定款'!A80 &amp; IF('Articles of Incorporation定款'!B80="","",'Articles of Incorporation定款'!B80)</f>
        <v>35.</v>
      </c>
      <c r="G199" s="364"/>
      <c r="H199" s="364"/>
      <c r="I199" s="364"/>
      <c r="J199" s="364"/>
      <c r="K199" s="364"/>
      <c r="L199" s="364"/>
      <c r="M199" s="364"/>
      <c r="N199" s="364"/>
      <c r="O199" s="364"/>
      <c r="P199" s="364"/>
      <c r="Q199" s="364"/>
      <c r="R199" s="364"/>
      <c r="S199" s="364"/>
      <c r="T199" s="364"/>
      <c r="U199" s="364"/>
      <c r="V199" s="364"/>
      <c r="W199" s="364"/>
    </row>
    <row r="200" spans="6:23" s="96" customFormat="1" ht="39" hidden="1" customHeight="1" x14ac:dyDescent="0.4">
      <c r="F200" s="364" t="str">
        <f>'Articles of Incorporation定款'!A81 &amp; IF('Articles of Incorporation定款'!B81="","",'Articles of Incorporation定款'!B81)</f>
        <v>35.</v>
      </c>
      <c r="G200" s="364"/>
      <c r="H200" s="364"/>
      <c r="I200" s="364"/>
      <c r="J200" s="364"/>
      <c r="K200" s="364"/>
      <c r="L200" s="364"/>
      <c r="M200" s="364"/>
      <c r="N200" s="364"/>
      <c r="O200" s="364"/>
      <c r="P200" s="364"/>
      <c r="Q200" s="364"/>
      <c r="R200" s="364"/>
      <c r="S200" s="364"/>
      <c r="T200" s="364"/>
      <c r="U200" s="364"/>
      <c r="V200" s="364"/>
      <c r="W200" s="364"/>
    </row>
    <row r="201" spans="6:23" s="96" customFormat="1" ht="39" hidden="1" customHeight="1" x14ac:dyDescent="0.4">
      <c r="F201" s="364" t="str">
        <f>'Articles of Incorporation定款'!A82 &amp; IF('Articles of Incorporation定款'!B82="","",'Articles of Incorporation定款'!B82)</f>
        <v>36.</v>
      </c>
      <c r="G201" s="364"/>
      <c r="H201" s="364"/>
      <c r="I201" s="364"/>
      <c r="J201" s="364"/>
      <c r="K201" s="364"/>
      <c r="L201" s="364"/>
      <c r="M201" s="364"/>
      <c r="N201" s="364"/>
      <c r="O201" s="364"/>
      <c r="P201" s="364"/>
      <c r="Q201" s="364"/>
      <c r="R201" s="364"/>
      <c r="S201" s="364"/>
      <c r="T201" s="364"/>
      <c r="U201" s="364"/>
      <c r="V201" s="364"/>
      <c r="W201" s="364"/>
    </row>
    <row r="202" spans="6:23" s="96" customFormat="1" ht="39" hidden="1" customHeight="1" x14ac:dyDescent="0.4">
      <c r="F202" s="364" t="str">
        <f>'Articles of Incorporation定款'!A83 &amp; IF('Articles of Incorporation定款'!B83="","",'Articles of Incorporation定款'!B83)</f>
        <v>36.</v>
      </c>
      <c r="G202" s="364"/>
      <c r="H202" s="364"/>
      <c r="I202" s="364"/>
      <c r="J202" s="364"/>
      <c r="K202" s="364"/>
      <c r="L202" s="364"/>
      <c r="M202" s="364"/>
      <c r="N202" s="364"/>
      <c r="O202" s="364"/>
      <c r="P202" s="364"/>
      <c r="Q202" s="364"/>
      <c r="R202" s="364"/>
      <c r="S202" s="364"/>
      <c r="T202" s="364"/>
      <c r="U202" s="364"/>
      <c r="V202" s="364"/>
      <c r="W202" s="364"/>
    </row>
    <row r="203" spans="6:23" s="96" customFormat="1" ht="39" hidden="1" customHeight="1" x14ac:dyDescent="0.4">
      <c r="F203" s="364" t="str">
        <f>'Articles of Incorporation定款'!A84 &amp; IF('Articles of Incorporation定款'!B84="","",'Articles of Incorporation定款'!B84)</f>
        <v>37.</v>
      </c>
      <c r="G203" s="364"/>
      <c r="H203" s="364"/>
      <c r="I203" s="364"/>
      <c r="J203" s="364"/>
      <c r="K203" s="364"/>
      <c r="L203" s="364"/>
      <c r="M203" s="364"/>
      <c r="N203" s="364"/>
      <c r="O203" s="364"/>
      <c r="P203" s="364"/>
      <c r="Q203" s="364"/>
      <c r="R203" s="364"/>
      <c r="S203" s="364"/>
      <c r="T203" s="364"/>
      <c r="U203" s="364"/>
      <c r="V203" s="364"/>
      <c r="W203" s="364"/>
    </row>
    <row r="204" spans="6:23" s="96" customFormat="1" ht="39" hidden="1" customHeight="1" x14ac:dyDescent="0.4">
      <c r="F204" s="364" t="str">
        <f>'Articles of Incorporation定款'!A85 &amp; IF('Articles of Incorporation定款'!B85="","",'Articles of Incorporation定款'!B85)</f>
        <v>37.</v>
      </c>
      <c r="G204" s="364"/>
      <c r="H204" s="364"/>
      <c r="I204" s="364"/>
      <c r="J204" s="364"/>
      <c r="K204" s="364"/>
      <c r="L204" s="364"/>
      <c r="M204" s="364"/>
      <c r="N204" s="364"/>
      <c r="O204" s="364"/>
      <c r="P204" s="364"/>
      <c r="Q204" s="364"/>
      <c r="R204" s="364"/>
      <c r="S204" s="364"/>
      <c r="T204" s="364"/>
      <c r="U204" s="364"/>
      <c r="V204" s="364"/>
      <c r="W204" s="364"/>
    </row>
    <row r="205" spans="6:23" s="96" customFormat="1" ht="39" hidden="1" customHeight="1" x14ac:dyDescent="0.4">
      <c r="F205" s="364" t="str">
        <f>'Articles of Incorporation定款'!A86 &amp; IF('Articles of Incorporation定款'!B86="","",'Articles of Incorporation定款'!B86)</f>
        <v>38.</v>
      </c>
      <c r="G205" s="364"/>
      <c r="H205" s="364"/>
      <c r="I205" s="364"/>
      <c r="J205" s="364"/>
      <c r="K205" s="364"/>
      <c r="L205" s="364"/>
      <c r="M205" s="364"/>
      <c r="N205" s="364"/>
      <c r="O205" s="364"/>
      <c r="P205" s="364"/>
      <c r="Q205" s="364"/>
      <c r="R205" s="364"/>
      <c r="S205" s="364"/>
      <c r="T205" s="364"/>
      <c r="U205" s="364"/>
      <c r="V205" s="364"/>
      <c r="W205" s="364"/>
    </row>
    <row r="206" spans="6:23" s="96" customFormat="1" ht="39" hidden="1" customHeight="1" x14ac:dyDescent="0.4">
      <c r="F206" s="364" t="str">
        <f>'Articles of Incorporation定款'!A87 &amp; IF('Articles of Incorporation定款'!B87="","",'Articles of Incorporation定款'!B87)</f>
        <v>38.</v>
      </c>
      <c r="G206" s="364"/>
      <c r="H206" s="364"/>
      <c r="I206" s="364"/>
      <c r="J206" s="364"/>
      <c r="K206" s="364"/>
      <c r="L206" s="364"/>
      <c r="M206" s="364"/>
      <c r="N206" s="364"/>
      <c r="O206" s="364"/>
      <c r="P206" s="364"/>
      <c r="Q206" s="364"/>
      <c r="R206" s="364"/>
      <c r="S206" s="364"/>
      <c r="T206" s="364"/>
      <c r="U206" s="364"/>
      <c r="V206" s="364"/>
      <c r="W206" s="364"/>
    </row>
    <row r="207" spans="6:23" s="96" customFormat="1" ht="39" hidden="1" customHeight="1" x14ac:dyDescent="0.4">
      <c r="F207" s="364" t="str">
        <f>'Articles of Incorporation定款'!A88 &amp; IF('Articles of Incorporation定款'!B88="","",'Articles of Incorporation定款'!B88)</f>
        <v>39.</v>
      </c>
      <c r="G207" s="364"/>
      <c r="H207" s="364"/>
      <c r="I207" s="364"/>
      <c r="J207" s="364"/>
      <c r="K207" s="364"/>
      <c r="L207" s="364"/>
      <c r="M207" s="364"/>
      <c r="N207" s="364"/>
      <c r="O207" s="364"/>
      <c r="P207" s="364"/>
      <c r="Q207" s="364"/>
      <c r="R207" s="364"/>
      <c r="S207" s="364"/>
      <c r="T207" s="364"/>
      <c r="U207" s="364"/>
      <c r="V207" s="364"/>
      <c r="W207" s="364"/>
    </row>
    <row r="208" spans="6:23" s="96" customFormat="1" ht="39" hidden="1" customHeight="1" x14ac:dyDescent="0.4">
      <c r="F208" s="364" t="str">
        <f>'Articles of Incorporation定款'!A89 &amp; IF('Articles of Incorporation定款'!B89="","",'Articles of Incorporation定款'!B89)</f>
        <v>39.</v>
      </c>
      <c r="G208" s="364"/>
      <c r="H208" s="364"/>
      <c r="I208" s="364"/>
      <c r="J208" s="364"/>
      <c r="K208" s="364"/>
      <c r="L208" s="364"/>
      <c r="M208" s="364"/>
      <c r="N208" s="364"/>
      <c r="O208" s="364"/>
      <c r="P208" s="364"/>
      <c r="Q208" s="364"/>
      <c r="R208" s="364"/>
      <c r="S208" s="364"/>
      <c r="T208" s="364"/>
      <c r="U208" s="364"/>
      <c r="V208" s="364"/>
      <c r="W208" s="364"/>
    </row>
    <row r="209" spans="6:23" s="96" customFormat="1" ht="39" hidden="1" customHeight="1" x14ac:dyDescent="0.4">
      <c r="F209" s="364" t="str">
        <f>'Articles of Incorporation定款'!A90 &amp; IF('Articles of Incorporation定款'!B90="","",'Articles of Incorporation定款'!B90)</f>
        <v>40.</v>
      </c>
      <c r="G209" s="364"/>
      <c r="H209" s="364"/>
      <c r="I209" s="364"/>
      <c r="J209" s="364"/>
      <c r="K209" s="364"/>
      <c r="L209" s="364"/>
      <c r="M209" s="364"/>
      <c r="N209" s="364"/>
      <c r="O209" s="364"/>
      <c r="P209" s="364"/>
      <c r="Q209" s="364"/>
      <c r="R209" s="364"/>
      <c r="S209" s="364"/>
      <c r="T209" s="364"/>
      <c r="U209" s="364"/>
      <c r="V209" s="364"/>
      <c r="W209" s="364"/>
    </row>
    <row r="210" spans="6:23" s="96" customFormat="1" ht="39" hidden="1" customHeight="1" x14ac:dyDescent="0.4">
      <c r="F210" s="364" t="str">
        <f>'Articles of Incorporation定款'!A91 &amp; IF('Articles of Incorporation定款'!B91="","",'Articles of Incorporation定款'!B91)</f>
        <v>40.</v>
      </c>
      <c r="G210" s="364"/>
      <c r="H210" s="364"/>
      <c r="I210" s="364"/>
      <c r="J210" s="364"/>
      <c r="K210" s="364"/>
      <c r="L210" s="364"/>
      <c r="M210" s="364"/>
      <c r="N210" s="364"/>
      <c r="O210" s="364"/>
      <c r="P210" s="364"/>
      <c r="Q210" s="364"/>
      <c r="R210" s="364"/>
      <c r="S210" s="364"/>
      <c r="T210" s="364"/>
      <c r="U210" s="364"/>
      <c r="V210" s="364"/>
      <c r="W210" s="364"/>
    </row>
    <row r="211" spans="6:23" s="96" customFormat="1" ht="39" hidden="1" customHeight="1" x14ac:dyDescent="0.4">
      <c r="F211" s="364" t="str">
        <f>'Articles of Incorporation定款'!A92 &amp; IF('Articles of Incorporation定款'!B92="","",'Articles of Incorporation定款'!B92)</f>
        <v>41.</v>
      </c>
      <c r="G211" s="364"/>
      <c r="H211" s="364"/>
      <c r="I211" s="364"/>
      <c r="J211" s="364"/>
      <c r="K211" s="364"/>
      <c r="L211" s="364"/>
      <c r="M211" s="364"/>
      <c r="N211" s="364"/>
      <c r="O211" s="364"/>
      <c r="P211" s="364"/>
      <c r="Q211" s="364"/>
      <c r="R211" s="364"/>
      <c r="S211" s="364"/>
      <c r="T211" s="364"/>
      <c r="U211" s="364"/>
      <c r="V211" s="364"/>
      <c r="W211" s="364"/>
    </row>
    <row r="212" spans="6:23" s="96" customFormat="1" ht="39" hidden="1" customHeight="1" x14ac:dyDescent="0.4">
      <c r="F212" s="364" t="str">
        <f>'Articles of Incorporation定款'!A93 &amp; IF('Articles of Incorporation定款'!B93="","",'Articles of Incorporation定款'!B93)</f>
        <v>41.</v>
      </c>
      <c r="G212" s="364"/>
      <c r="H212" s="364"/>
      <c r="I212" s="364"/>
      <c r="J212" s="364"/>
      <c r="K212" s="364"/>
      <c r="L212" s="364"/>
      <c r="M212" s="364"/>
      <c r="N212" s="364"/>
      <c r="O212" s="364"/>
      <c r="P212" s="364"/>
      <c r="Q212" s="364"/>
      <c r="R212" s="364"/>
      <c r="S212" s="364"/>
      <c r="T212" s="364"/>
      <c r="U212" s="364"/>
      <c r="V212" s="364"/>
      <c r="W212" s="364"/>
    </row>
    <row r="213" spans="6:23" s="96" customFormat="1" ht="39" hidden="1" customHeight="1" x14ac:dyDescent="0.4">
      <c r="F213" s="364" t="str">
        <f>'Articles of Incorporation定款'!A94 &amp; IF('Articles of Incorporation定款'!B94="","",'Articles of Incorporation定款'!B94)</f>
        <v>42.</v>
      </c>
      <c r="G213" s="364"/>
      <c r="H213" s="364"/>
      <c r="I213" s="364"/>
      <c r="J213" s="364"/>
      <c r="K213" s="364"/>
      <c r="L213" s="364"/>
      <c r="M213" s="364"/>
      <c r="N213" s="364"/>
      <c r="O213" s="364"/>
      <c r="P213" s="364"/>
      <c r="Q213" s="364"/>
      <c r="R213" s="364"/>
      <c r="S213" s="364"/>
      <c r="T213" s="364"/>
      <c r="U213" s="364"/>
      <c r="V213" s="364"/>
      <c r="W213" s="364"/>
    </row>
    <row r="214" spans="6:23" s="96" customFormat="1" ht="39" hidden="1" customHeight="1" x14ac:dyDescent="0.4">
      <c r="F214" s="364" t="str">
        <f>'Articles of Incorporation定款'!A95 &amp; IF('Articles of Incorporation定款'!B95="","",'Articles of Incorporation定款'!B95)</f>
        <v>42.</v>
      </c>
      <c r="G214" s="364"/>
      <c r="H214" s="364"/>
      <c r="I214" s="364"/>
      <c r="J214" s="364"/>
      <c r="K214" s="364"/>
      <c r="L214" s="364"/>
      <c r="M214" s="364"/>
      <c r="N214" s="364"/>
      <c r="O214" s="364"/>
      <c r="P214" s="364"/>
      <c r="Q214" s="364"/>
      <c r="R214" s="364"/>
      <c r="S214" s="364"/>
      <c r="T214" s="364"/>
      <c r="U214" s="364"/>
      <c r="V214" s="364"/>
      <c r="W214" s="364"/>
    </row>
    <row r="215" spans="6:23" s="96" customFormat="1" ht="39" hidden="1" customHeight="1" x14ac:dyDescent="0.4">
      <c r="F215" s="364" t="str">
        <f>'Articles of Incorporation定款'!A96 &amp; IF('Articles of Incorporation定款'!B96="","",'Articles of Incorporation定款'!B96)</f>
        <v>43.</v>
      </c>
      <c r="G215" s="364"/>
      <c r="H215" s="364"/>
      <c r="I215" s="364"/>
      <c r="J215" s="364"/>
      <c r="K215" s="364"/>
      <c r="L215" s="364"/>
      <c r="M215" s="364"/>
      <c r="N215" s="364"/>
      <c r="O215" s="364"/>
      <c r="P215" s="364"/>
      <c r="Q215" s="364"/>
      <c r="R215" s="364"/>
      <c r="S215" s="364"/>
      <c r="T215" s="364"/>
      <c r="U215" s="364"/>
      <c r="V215" s="364"/>
      <c r="W215" s="364"/>
    </row>
    <row r="216" spans="6:23" s="96" customFormat="1" ht="39" hidden="1" customHeight="1" x14ac:dyDescent="0.4">
      <c r="F216" s="364" t="str">
        <f>'Articles of Incorporation定款'!A97 &amp; IF('Articles of Incorporation定款'!B97="","",'Articles of Incorporation定款'!B97)</f>
        <v>43.</v>
      </c>
      <c r="G216" s="364"/>
      <c r="H216" s="364"/>
      <c r="I216" s="364"/>
      <c r="J216" s="364"/>
      <c r="K216" s="364"/>
      <c r="L216" s="364"/>
      <c r="M216" s="364"/>
      <c r="N216" s="364"/>
      <c r="O216" s="364"/>
      <c r="P216" s="364"/>
      <c r="Q216" s="364"/>
      <c r="R216" s="364"/>
      <c r="S216" s="364"/>
      <c r="T216" s="364"/>
      <c r="U216" s="364"/>
      <c r="V216" s="364"/>
      <c r="W216" s="364"/>
    </row>
    <row r="217" spans="6:23" s="96" customFormat="1" ht="39" hidden="1" customHeight="1" x14ac:dyDescent="0.4">
      <c r="F217" s="364" t="str">
        <f>'Articles of Incorporation定款'!A98 &amp; IF('Articles of Incorporation定款'!B98="","",'Articles of Incorporation定款'!B98)</f>
        <v>44.</v>
      </c>
      <c r="G217" s="364"/>
      <c r="H217" s="364"/>
      <c r="I217" s="364"/>
      <c r="J217" s="364"/>
      <c r="K217" s="364"/>
      <c r="L217" s="364"/>
      <c r="M217" s="364"/>
      <c r="N217" s="364"/>
      <c r="O217" s="364"/>
      <c r="P217" s="364"/>
      <c r="Q217" s="364"/>
      <c r="R217" s="364"/>
      <c r="S217" s="364"/>
      <c r="T217" s="364"/>
      <c r="U217" s="364"/>
      <c r="V217" s="364"/>
      <c r="W217" s="364"/>
    </row>
    <row r="218" spans="6:23" s="96" customFormat="1" ht="39" hidden="1" customHeight="1" x14ac:dyDescent="0.4">
      <c r="F218" s="364" t="str">
        <f>'Articles of Incorporation定款'!A99 &amp; IF('Articles of Incorporation定款'!B99="","",'Articles of Incorporation定款'!B99)</f>
        <v>44.</v>
      </c>
      <c r="G218" s="364"/>
      <c r="H218" s="364"/>
      <c r="I218" s="364"/>
      <c r="J218" s="364"/>
      <c r="K218" s="364"/>
      <c r="L218" s="364"/>
      <c r="M218" s="364"/>
      <c r="N218" s="364"/>
      <c r="O218" s="364"/>
      <c r="P218" s="364"/>
      <c r="Q218" s="364"/>
      <c r="R218" s="364"/>
      <c r="S218" s="364"/>
      <c r="T218" s="364"/>
      <c r="U218" s="364"/>
      <c r="V218" s="364"/>
      <c r="W218" s="364"/>
    </row>
    <row r="219" spans="6:23" s="96" customFormat="1" ht="39" hidden="1" customHeight="1" x14ac:dyDescent="0.4">
      <c r="F219" s="364" t="str">
        <f>'Articles of Incorporation定款'!A100 &amp; IF('Articles of Incorporation定款'!B100="","",'Articles of Incorporation定款'!B100)</f>
        <v>45.</v>
      </c>
      <c r="G219" s="364"/>
      <c r="H219" s="364"/>
      <c r="I219" s="364"/>
      <c r="J219" s="364"/>
      <c r="K219" s="364"/>
      <c r="L219" s="364"/>
      <c r="M219" s="364"/>
      <c r="N219" s="364"/>
      <c r="O219" s="364"/>
      <c r="P219" s="364"/>
      <c r="Q219" s="364"/>
      <c r="R219" s="364"/>
      <c r="S219" s="364"/>
      <c r="T219" s="364"/>
      <c r="U219" s="364"/>
      <c r="V219" s="364"/>
      <c r="W219" s="364"/>
    </row>
    <row r="220" spans="6:23" s="96" customFormat="1" ht="39" hidden="1" customHeight="1" x14ac:dyDescent="0.4">
      <c r="F220" s="364" t="str">
        <f>'Articles of Incorporation定款'!A101 &amp; IF('Articles of Incorporation定款'!B101="","",'Articles of Incorporation定款'!B101)</f>
        <v>45.</v>
      </c>
      <c r="G220" s="364"/>
      <c r="H220" s="364"/>
      <c r="I220" s="364"/>
      <c r="J220" s="364"/>
      <c r="K220" s="364"/>
      <c r="L220" s="364"/>
      <c r="M220" s="364"/>
      <c r="N220" s="364"/>
      <c r="O220" s="364"/>
      <c r="P220" s="364"/>
      <c r="Q220" s="364"/>
      <c r="R220" s="364"/>
      <c r="S220" s="364"/>
      <c r="T220" s="364"/>
      <c r="U220" s="364"/>
      <c r="V220" s="364"/>
      <c r="W220" s="364"/>
    </row>
    <row r="221" spans="6:23" s="96" customFormat="1" ht="39" hidden="1" customHeight="1" x14ac:dyDescent="0.4">
      <c r="F221" s="364" t="str">
        <f>'Articles of Incorporation定款'!A102 &amp; IF('Articles of Incorporation定款'!B102="","",'Articles of Incorporation定款'!B102)</f>
        <v>46.</v>
      </c>
      <c r="G221" s="364"/>
      <c r="H221" s="364"/>
      <c r="I221" s="364"/>
      <c r="J221" s="364"/>
      <c r="K221" s="364"/>
      <c r="L221" s="364"/>
      <c r="M221" s="364"/>
      <c r="N221" s="364"/>
      <c r="O221" s="364"/>
      <c r="P221" s="364"/>
      <c r="Q221" s="364"/>
      <c r="R221" s="364"/>
      <c r="S221" s="364"/>
      <c r="T221" s="364"/>
      <c r="U221" s="364"/>
      <c r="V221" s="364"/>
      <c r="W221" s="364"/>
    </row>
    <row r="222" spans="6:23" s="96" customFormat="1" ht="39" hidden="1" customHeight="1" x14ac:dyDescent="0.4">
      <c r="F222" s="364" t="str">
        <f>'Articles of Incorporation定款'!A103 &amp; IF('Articles of Incorporation定款'!B103="","",'Articles of Incorporation定款'!B103)</f>
        <v>46.</v>
      </c>
      <c r="G222" s="364"/>
      <c r="H222" s="364"/>
      <c r="I222" s="364"/>
      <c r="J222" s="364"/>
      <c r="K222" s="364"/>
      <c r="L222" s="364"/>
      <c r="M222" s="364"/>
      <c r="N222" s="364"/>
      <c r="O222" s="364"/>
      <c r="P222" s="364"/>
      <c r="Q222" s="364"/>
      <c r="R222" s="364"/>
      <c r="S222" s="364"/>
      <c r="T222" s="364"/>
      <c r="U222" s="364"/>
      <c r="V222" s="364"/>
      <c r="W222" s="364"/>
    </row>
    <row r="223" spans="6:23" s="96" customFormat="1" ht="39" hidden="1" customHeight="1" x14ac:dyDescent="0.4">
      <c r="F223" s="364" t="str">
        <f>'Articles of Incorporation定款'!A104 &amp; IF('Articles of Incorporation定款'!B104="","",'Articles of Incorporation定款'!B104)</f>
        <v>47.</v>
      </c>
      <c r="G223" s="364"/>
      <c r="H223" s="364"/>
      <c r="I223" s="364"/>
      <c r="J223" s="364"/>
      <c r="K223" s="364"/>
      <c r="L223" s="364"/>
      <c r="M223" s="364"/>
      <c r="N223" s="364"/>
      <c r="O223" s="364"/>
      <c r="P223" s="364"/>
      <c r="Q223" s="364"/>
      <c r="R223" s="364"/>
      <c r="S223" s="364"/>
      <c r="T223" s="364"/>
      <c r="U223" s="364"/>
      <c r="V223" s="364"/>
      <c r="W223" s="364"/>
    </row>
    <row r="224" spans="6:23" s="96" customFormat="1" ht="39" hidden="1" customHeight="1" x14ac:dyDescent="0.4">
      <c r="F224" s="364" t="str">
        <f>'Articles of Incorporation定款'!A105 &amp; IF('Articles of Incorporation定款'!B105="","",'Articles of Incorporation定款'!B105)</f>
        <v>47.</v>
      </c>
      <c r="G224" s="364"/>
      <c r="H224" s="364"/>
      <c r="I224" s="364"/>
      <c r="J224" s="364"/>
      <c r="K224" s="364"/>
      <c r="L224" s="364"/>
      <c r="M224" s="364"/>
      <c r="N224" s="364"/>
      <c r="O224" s="364"/>
      <c r="P224" s="364"/>
      <c r="Q224" s="364"/>
      <c r="R224" s="364"/>
      <c r="S224" s="364"/>
      <c r="T224" s="364"/>
      <c r="U224" s="364"/>
      <c r="V224" s="364"/>
      <c r="W224" s="364"/>
    </row>
    <row r="225" spans="2:23" s="96" customFormat="1" ht="39" hidden="1" customHeight="1" x14ac:dyDescent="0.4">
      <c r="F225" s="364" t="str">
        <f>'Articles of Incorporation定款'!A106 &amp; IF('Articles of Incorporation定款'!B106="","",'Articles of Incorporation定款'!B106)</f>
        <v>48.</v>
      </c>
      <c r="G225" s="364"/>
      <c r="H225" s="364"/>
      <c r="I225" s="364"/>
      <c r="J225" s="364"/>
      <c r="K225" s="364"/>
      <c r="L225" s="364"/>
      <c r="M225" s="364"/>
      <c r="N225" s="364"/>
      <c r="O225" s="364"/>
      <c r="P225" s="364"/>
      <c r="Q225" s="364"/>
      <c r="R225" s="364"/>
      <c r="S225" s="364"/>
      <c r="T225" s="364"/>
      <c r="U225" s="364"/>
      <c r="V225" s="364"/>
      <c r="W225" s="364"/>
    </row>
    <row r="226" spans="2:23" s="96" customFormat="1" ht="39" hidden="1" customHeight="1" x14ac:dyDescent="0.4">
      <c r="F226" s="364" t="str">
        <f>'Articles of Incorporation定款'!A107 &amp; IF('Articles of Incorporation定款'!B107="","",'Articles of Incorporation定款'!B107)</f>
        <v>48.</v>
      </c>
      <c r="G226" s="364"/>
      <c r="H226" s="364"/>
      <c r="I226" s="364"/>
      <c r="J226" s="364"/>
      <c r="K226" s="364"/>
      <c r="L226" s="364"/>
      <c r="M226" s="364"/>
      <c r="N226" s="364"/>
      <c r="O226" s="364"/>
      <c r="P226" s="364"/>
      <c r="Q226" s="364"/>
      <c r="R226" s="364"/>
      <c r="S226" s="364"/>
      <c r="T226" s="364"/>
      <c r="U226" s="364"/>
      <c r="V226" s="364"/>
      <c r="W226" s="364"/>
    </row>
    <row r="227" spans="2:23" s="96" customFormat="1" ht="39" hidden="1" customHeight="1" x14ac:dyDescent="0.4">
      <c r="F227" s="364" t="str">
        <f>'Articles of Incorporation定款'!A108 &amp; IF('Articles of Incorporation定款'!B108="","",'Articles of Incorporation定款'!B108)</f>
        <v>49.</v>
      </c>
      <c r="G227" s="364"/>
      <c r="H227" s="364"/>
      <c r="I227" s="364"/>
      <c r="J227" s="364"/>
      <c r="K227" s="364"/>
      <c r="L227" s="364"/>
      <c r="M227" s="364"/>
      <c r="N227" s="364"/>
      <c r="O227" s="364"/>
      <c r="P227" s="364"/>
      <c r="Q227" s="364"/>
      <c r="R227" s="364"/>
      <c r="S227" s="364"/>
      <c r="T227" s="364"/>
      <c r="U227" s="364"/>
      <c r="V227" s="364"/>
      <c r="W227" s="364"/>
    </row>
    <row r="228" spans="2:23" s="96" customFormat="1" ht="39" hidden="1" customHeight="1" x14ac:dyDescent="0.4">
      <c r="F228" s="364" t="str">
        <f>'Articles of Incorporation定款'!A109 &amp; IF('Articles of Incorporation定款'!B109="","",'Articles of Incorporation定款'!B109)</f>
        <v>49.</v>
      </c>
      <c r="G228" s="364"/>
      <c r="H228" s="364"/>
      <c r="I228" s="364"/>
      <c r="J228" s="364"/>
      <c r="K228" s="364"/>
      <c r="L228" s="364"/>
      <c r="M228" s="364"/>
      <c r="N228" s="364"/>
      <c r="O228" s="364"/>
      <c r="P228" s="364"/>
      <c r="Q228" s="364"/>
      <c r="R228" s="364"/>
      <c r="S228" s="364"/>
      <c r="T228" s="364"/>
      <c r="U228" s="364"/>
      <c r="V228" s="364"/>
      <c r="W228" s="364"/>
    </row>
    <row r="229" spans="2:23" s="96" customFormat="1" ht="39" hidden="1" customHeight="1" x14ac:dyDescent="0.4">
      <c r="F229" s="364" t="str">
        <f>'Articles of Incorporation定款'!A110 &amp; IF('Articles of Incorporation定款'!B110="","",'Articles of Incorporation定款'!B110)</f>
        <v>50.</v>
      </c>
      <c r="G229" s="364"/>
      <c r="H229" s="364"/>
      <c r="I229" s="364"/>
      <c r="J229" s="364"/>
      <c r="K229" s="364"/>
      <c r="L229" s="364"/>
      <c r="M229" s="364"/>
      <c r="N229" s="364"/>
      <c r="O229" s="364"/>
      <c r="P229" s="364"/>
      <c r="Q229" s="364"/>
      <c r="R229" s="364"/>
      <c r="S229" s="364"/>
      <c r="T229" s="364"/>
      <c r="U229" s="364"/>
      <c r="V229" s="364"/>
      <c r="W229" s="364"/>
    </row>
    <row r="230" spans="2:23" s="96" customFormat="1" ht="39" hidden="1" customHeight="1" x14ac:dyDescent="0.4">
      <c r="F230" s="364" t="str">
        <f>'Articles of Incorporation定款'!A111 &amp; IF('Articles of Incorporation定款'!B111="","",'Articles of Incorporation定款'!B111)</f>
        <v>50.</v>
      </c>
      <c r="G230" s="364"/>
      <c r="H230" s="364"/>
      <c r="I230" s="364"/>
      <c r="J230" s="364"/>
      <c r="K230" s="364"/>
      <c r="L230" s="364"/>
      <c r="M230" s="364"/>
      <c r="N230" s="364"/>
      <c r="O230" s="364"/>
      <c r="P230" s="364"/>
      <c r="Q230" s="364"/>
      <c r="R230" s="364"/>
      <c r="S230" s="364"/>
      <c r="T230" s="364"/>
      <c r="U230" s="364"/>
      <c r="V230" s="364"/>
      <c r="W230" s="364"/>
    </row>
    <row r="231" spans="2:23" ht="20.100000000000001" customHeight="1" x14ac:dyDescent="0.4">
      <c r="B231" s="90" t="s">
        <v>6148</v>
      </c>
      <c r="I231" s="90" t="str">
        <f>TEXT(入力情報!E666,"#,###")&amp;" shares"</f>
        <v>100 shares</v>
      </c>
    </row>
    <row r="232" spans="2:23" ht="20.100000000000001" customHeight="1" x14ac:dyDescent="0.4">
      <c r="B232" s="90" t="s">
        <v>6149</v>
      </c>
      <c r="I232" s="90" t="str">
        <f>DBCS(TEXT(入力情報!E666,"#,###"))&amp;"株"</f>
        <v>１００株</v>
      </c>
    </row>
    <row r="233" spans="2:23" ht="20.100000000000001" customHeight="1" x14ac:dyDescent="0.4">
      <c r="B233" s="90" t="s">
        <v>6150</v>
      </c>
    </row>
    <row r="234" spans="2:23" ht="20.100000000000001" customHeight="1" x14ac:dyDescent="0.4">
      <c r="B234" s="90" t="s">
        <v>6151</v>
      </c>
    </row>
    <row r="235" spans="2:23" ht="20.100000000000001" customHeight="1" x14ac:dyDescent="0.4">
      <c r="B235" s="90" t="s">
        <v>6152</v>
      </c>
      <c r="I235" s="90" t="str">
        <f>TEXT(IF(入力情報!E612="",0,入力情報!E612) + IF(入力情報!E632="",0,入力情報!E632) + IF(入力情報!E652="",0,入力情報!E652),"#,###")&amp;" shares"</f>
        <v>60 shares</v>
      </c>
    </row>
    <row r="236" spans="2:23" ht="20.100000000000001" customHeight="1" x14ac:dyDescent="0.4">
      <c r="B236" s="90" t="s">
        <v>6153</v>
      </c>
      <c r="I236" s="90" t="str">
        <f>DBCS(TEXT(IF(入力情報!E612="",0,入力情報!E612) + IF(入力情報!E632="",0,入力情報!E632) + IF(入力情報!E652="",0,入力情報!E652),"#,###"))&amp;"株"</f>
        <v>６０株</v>
      </c>
    </row>
    <row r="237" spans="2:23" ht="20.100000000000001" customHeight="1" x14ac:dyDescent="0.4">
      <c r="B237" s="90" t="s">
        <v>6154</v>
      </c>
      <c r="I237" s="90" t="str">
        <f>TEXT(入力情報!E667,"#,###")&amp;" yen"</f>
        <v>1,000,000 yen</v>
      </c>
    </row>
    <row r="238" spans="2:23" ht="20.100000000000001" customHeight="1" x14ac:dyDescent="0.4">
      <c r="B238" s="90" t="s">
        <v>6155</v>
      </c>
      <c r="I238" s="90" t="str">
        <f>"金 "&amp;DBCS(TEXT(入力情報!E667,"#,###"))&amp;" 円"</f>
        <v>金 １，０００，０００ 円</v>
      </c>
    </row>
    <row r="239" spans="2:23" ht="20.100000000000001" customHeight="1" x14ac:dyDescent="0.4">
      <c r="B239" s="90" t="s">
        <v>6156</v>
      </c>
    </row>
    <row r="240" spans="2:23" ht="20.100000000000001" customHeight="1" x14ac:dyDescent="0.4">
      <c r="B240" s="90" t="s">
        <v>6157</v>
      </c>
    </row>
    <row r="241" spans="1:31" ht="39" customHeight="1" x14ac:dyDescent="0.4">
      <c r="B241" s="363" t="s">
        <v>6158</v>
      </c>
      <c r="C241" s="363"/>
      <c r="D241" s="363"/>
      <c r="E241" s="363"/>
      <c r="F241" s="363"/>
      <c r="G241" s="363"/>
      <c r="H241" s="363"/>
      <c r="I241" s="363"/>
      <c r="J241" s="363"/>
      <c r="K241" s="363"/>
      <c r="L241" s="363"/>
      <c r="M241" s="363"/>
      <c r="N241" s="363"/>
      <c r="O241" s="363"/>
      <c r="P241" s="363"/>
      <c r="Q241" s="363"/>
      <c r="R241" s="363"/>
      <c r="S241" s="363"/>
      <c r="T241" s="363"/>
      <c r="U241" s="363"/>
      <c r="V241" s="363"/>
      <c r="W241" s="363"/>
    </row>
    <row r="242" spans="1:31" ht="20.100000000000001" customHeight="1" x14ac:dyDescent="0.4">
      <c r="B242" s="90" t="s">
        <v>6159</v>
      </c>
    </row>
    <row r="243" spans="1:31" ht="20.100000000000001" customHeight="1" x14ac:dyDescent="0.4">
      <c r="B243" s="90" t="s">
        <v>6160</v>
      </c>
    </row>
    <row r="244" spans="1:31" ht="20.100000000000001" customHeight="1" x14ac:dyDescent="0.4">
      <c r="B244" s="90" t="s">
        <v>6161</v>
      </c>
    </row>
    <row r="245" spans="1:31" ht="20.100000000000001" customHeight="1" x14ac:dyDescent="0.4">
      <c r="B245" s="90" t="s">
        <v>6162</v>
      </c>
    </row>
    <row r="246" spans="1:31" ht="20.100000000000001" customHeight="1" x14ac:dyDescent="0.4">
      <c r="B246" s="90" t="s">
        <v>6163</v>
      </c>
    </row>
    <row r="247" spans="1:31" ht="24" customHeight="1" x14ac:dyDescent="0.4">
      <c r="A247" s="95"/>
      <c r="B247" s="96" t="s">
        <v>6164</v>
      </c>
      <c r="F247" s="96" t="str">
        <f>IF(入力情報!E28&lt;&gt;"",入力情報!E28,"")</f>
        <v>Mary Smith</v>
      </c>
      <c r="G247" s="96"/>
      <c r="H247" s="96"/>
      <c r="I247" s="96"/>
      <c r="J247" s="96"/>
      <c r="K247" s="96"/>
      <c r="L247" s="96"/>
      <c r="M247" s="96"/>
      <c r="N247" s="96"/>
      <c r="O247" s="96"/>
      <c r="P247" s="96"/>
      <c r="Q247" s="96"/>
      <c r="R247" s="96"/>
      <c r="S247" s="96"/>
      <c r="T247" s="96"/>
      <c r="U247" s="96"/>
      <c r="V247" s="96"/>
      <c r="AE247" s="97"/>
    </row>
    <row r="248" spans="1:31" ht="24" customHeight="1" x14ac:dyDescent="0.4">
      <c r="A248" s="95"/>
      <c r="B248" s="117" t="s">
        <v>6165</v>
      </c>
      <c r="C248" s="96"/>
      <c r="D248" s="96"/>
      <c r="F248" s="96" t="str">
        <f>IF(入力情報!E29&lt;&gt;"",入力情報!E29,"")</f>
        <v>メアリー　スミス</v>
      </c>
      <c r="G248" s="96"/>
      <c r="H248" s="96"/>
      <c r="I248" s="96"/>
      <c r="J248" s="96"/>
      <c r="K248" s="96"/>
      <c r="L248" s="96"/>
      <c r="M248" s="96"/>
      <c r="N248" s="96"/>
      <c r="O248" s="96"/>
      <c r="P248" s="96"/>
      <c r="Q248" s="96"/>
      <c r="R248" s="96"/>
      <c r="S248" s="96"/>
      <c r="T248" s="96"/>
      <c r="U248" s="96"/>
      <c r="V248" s="96"/>
      <c r="AE248" s="97"/>
    </row>
    <row r="249" spans="1:31" ht="20.100000000000001" customHeight="1" x14ac:dyDescent="0.4">
      <c r="B249" s="90" t="s">
        <v>6160</v>
      </c>
    </row>
    <row r="250" spans="1:31" ht="20.100000000000001" customHeight="1" x14ac:dyDescent="0.4">
      <c r="B250" s="90" t="s">
        <v>6161</v>
      </c>
    </row>
    <row r="251" spans="1:31" ht="20.100000000000001" customHeight="1" x14ac:dyDescent="0.4">
      <c r="B251" s="90" t="s">
        <v>6162</v>
      </c>
    </row>
    <row r="252" spans="1:31" ht="20.100000000000001" customHeight="1" x14ac:dyDescent="0.4">
      <c r="B252" s="90" t="s">
        <v>6163</v>
      </c>
    </row>
    <row r="253" spans="1:31" ht="24" customHeight="1" x14ac:dyDescent="0.4">
      <c r="A253" s="95"/>
      <c r="B253" s="96" t="s">
        <v>6164</v>
      </c>
      <c r="F253" s="117" t="str">
        <f>IF(入力情報!E39&lt;&gt;"",入力情報!E39,"")</f>
        <v>Michael Smith</v>
      </c>
      <c r="G253" s="117"/>
      <c r="H253" s="117"/>
      <c r="I253" s="117"/>
      <c r="J253" s="117"/>
      <c r="K253" s="117"/>
      <c r="L253" s="117"/>
      <c r="M253" s="117"/>
      <c r="N253" s="117"/>
      <c r="O253" s="117"/>
      <c r="P253" s="117"/>
      <c r="Q253" s="117"/>
      <c r="R253" s="117"/>
      <c r="S253" s="117"/>
      <c r="T253" s="117"/>
      <c r="U253" s="117"/>
      <c r="V253" s="117"/>
      <c r="AE253" s="97"/>
    </row>
    <row r="254" spans="1:31" ht="24" customHeight="1" x14ac:dyDescent="0.4">
      <c r="A254" s="95"/>
      <c r="B254" s="117" t="s">
        <v>6165</v>
      </c>
      <c r="F254" s="117" t="str">
        <f>IF(入力情報!E40&lt;&gt;"",入力情報!E40,"")</f>
        <v>マイケル　スミス</v>
      </c>
      <c r="G254" s="117"/>
      <c r="H254" s="117"/>
      <c r="I254" s="117"/>
      <c r="J254" s="117"/>
      <c r="K254" s="117"/>
      <c r="L254" s="117"/>
      <c r="M254" s="117"/>
      <c r="N254" s="117"/>
      <c r="O254" s="117"/>
      <c r="P254" s="117"/>
      <c r="Q254" s="117"/>
      <c r="R254" s="117"/>
      <c r="S254" s="117"/>
      <c r="T254" s="117"/>
      <c r="U254" s="117"/>
      <c r="V254" s="117"/>
      <c r="AE254" s="97"/>
    </row>
    <row r="255" spans="1:31" ht="20.100000000000001" customHeight="1" x14ac:dyDescent="0.4">
      <c r="B255" s="90" t="s">
        <v>6160</v>
      </c>
    </row>
    <row r="256" spans="1:31" ht="20.100000000000001" customHeight="1" x14ac:dyDescent="0.4">
      <c r="B256" s="90" t="s">
        <v>6161</v>
      </c>
    </row>
    <row r="257" spans="1:31" ht="20.100000000000001" customHeight="1" x14ac:dyDescent="0.4">
      <c r="B257" s="90" t="s">
        <v>6162</v>
      </c>
    </row>
    <row r="258" spans="1:31" ht="20.100000000000001" customHeight="1" x14ac:dyDescent="0.4">
      <c r="B258" s="90" t="s">
        <v>6163</v>
      </c>
    </row>
    <row r="259" spans="1:31" ht="24" customHeight="1" x14ac:dyDescent="0.4">
      <c r="A259" s="95"/>
      <c r="B259" s="96" t="s">
        <v>6164</v>
      </c>
      <c r="F259" s="117" t="str">
        <f>IF(入力情報!E50&lt;&gt;"",入力情報!E50,"")</f>
        <v>Hanako Suzuki</v>
      </c>
      <c r="G259" s="117"/>
      <c r="H259" s="117"/>
      <c r="I259" s="117"/>
      <c r="J259" s="117"/>
      <c r="K259" s="117"/>
      <c r="L259" s="117"/>
      <c r="M259" s="117"/>
      <c r="N259" s="117"/>
      <c r="O259" s="117"/>
      <c r="P259" s="117"/>
      <c r="Q259" s="117"/>
      <c r="R259" s="117"/>
      <c r="S259" s="117"/>
      <c r="T259" s="117"/>
      <c r="U259" s="117"/>
      <c r="V259" s="117"/>
      <c r="AE259" s="97"/>
    </row>
    <row r="260" spans="1:31" ht="24" customHeight="1" x14ac:dyDescent="0.4">
      <c r="A260" s="95"/>
      <c r="B260" s="117" t="s">
        <v>6165</v>
      </c>
      <c r="F260" s="117" t="str">
        <f>IF(入力情報!E51&lt;&gt;"",入力情報!E51,"")</f>
        <v>鈴木 花子</v>
      </c>
      <c r="G260" s="117"/>
      <c r="H260" s="117"/>
      <c r="I260" s="117"/>
      <c r="J260" s="117"/>
      <c r="K260" s="117"/>
      <c r="L260" s="117"/>
      <c r="M260" s="117"/>
      <c r="N260" s="117"/>
      <c r="O260" s="117"/>
      <c r="P260" s="117"/>
      <c r="Q260" s="117"/>
      <c r="R260" s="117"/>
      <c r="S260" s="117"/>
      <c r="T260" s="117"/>
      <c r="U260" s="117"/>
      <c r="V260" s="117"/>
      <c r="AE260" s="97"/>
    </row>
    <row r="261" spans="1:31" ht="20.100000000000001" hidden="1" customHeight="1" x14ac:dyDescent="0.4">
      <c r="B261" s="90" t="s">
        <v>6160</v>
      </c>
    </row>
    <row r="262" spans="1:31" ht="20.100000000000001" hidden="1" customHeight="1" x14ac:dyDescent="0.4">
      <c r="B262" s="90" t="s">
        <v>6161</v>
      </c>
    </row>
    <row r="263" spans="1:31" ht="20.100000000000001" hidden="1" customHeight="1" x14ac:dyDescent="0.4">
      <c r="B263" s="90" t="s">
        <v>6162</v>
      </c>
    </row>
    <row r="264" spans="1:31" ht="20.100000000000001" hidden="1" customHeight="1" x14ac:dyDescent="0.4">
      <c r="B264" s="90" t="s">
        <v>6163</v>
      </c>
    </row>
    <row r="265" spans="1:31" ht="24" hidden="1" customHeight="1" x14ac:dyDescent="0.4">
      <c r="A265" s="95"/>
      <c r="B265" s="96" t="s">
        <v>6164</v>
      </c>
      <c r="F265" s="117" t="str">
        <f>IF(入力情報!E61&lt;&gt;"",入力情報!E61,"")</f>
        <v/>
      </c>
      <c r="G265" s="117"/>
      <c r="H265" s="117"/>
      <c r="I265" s="117"/>
      <c r="J265" s="117"/>
      <c r="K265" s="117"/>
      <c r="L265" s="117"/>
      <c r="M265" s="117"/>
      <c r="N265" s="117"/>
      <c r="O265" s="117"/>
      <c r="P265" s="117"/>
      <c r="Q265" s="117"/>
      <c r="R265" s="117"/>
      <c r="S265" s="117"/>
      <c r="T265" s="117"/>
      <c r="U265" s="117"/>
      <c r="V265" s="117"/>
      <c r="AE265" s="97"/>
    </row>
    <row r="266" spans="1:31" ht="24" hidden="1" customHeight="1" x14ac:dyDescent="0.4">
      <c r="A266" s="95"/>
      <c r="B266" s="117" t="s">
        <v>6165</v>
      </c>
      <c r="F266" s="117" t="str">
        <f>IF(入力情報!E62&lt;&gt;"",入力情報!E62,"")</f>
        <v/>
      </c>
      <c r="G266" s="117"/>
      <c r="H266" s="117"/>
      <c r="I266" s="117"/>
      <c r="J266" s="117"/>
      <c r="K266" s="117"/>
      <c r="L266" s="117"/>
      <c r="M266" s="117"/>
      <c r="N266" s="117"/>
      <c r="O266" s="117"/>
      <c r="P266" s="117"/>
      <c r="Q266" s="117"/>
      <c r="R266" s="117"/>
      <c r="S266" s="117"/>
      <c r="T266" s="117"/>
      <c r="U266" s="117"/>
      <c r="V266" s="117"/>
      <c r="AE266" s="97"/>
    </row>
    <row r="267" spans="1:31" ht="20.100000000000001" hidden="1" customHeight="1" x14ac:dyDescent="0.4">
      <c r="B267" s="90" t="s">
        <v>6160</v>
      </c>
    </row>
    <row r="268" spans="1:31" ht="20.100000000000001" hidden="1" customHeight="1" x14ac:dyDescent="0.4">
      <c r="B268" s="90" t="s">
        <v>6161</v>
      </c>
    </row>
    <row r="269" spans="1:31" ht="20.100000000000001" hidden="1" customHeight="1" x14ac:dyDescent="0.4">
      <c r="B269" s="90" t="s">
        <v>6162</v>
      </c>
    </row>
    <row r="270" spans="1:31" ht="20.100000000000001" hidden="1" customHeight="1" x14ac:dyDescent="0.4">
      <c r="B270" s="90" t="s">
        <v>6163</v>
      </c>
    </row>
    <row r="271" spans="1:31" ht="24" hidden="1" customHeight="1" x14ac:dyDescent="0.4">
      <c r="A271" s="95"/>
      <c r="B271" s="96" t="s">
        <v>6164</v>
      </c>
      <c r="F271" s="117" t="str">
        <f>IF(入力情報!E72&lt;&gt;"",入力情報!E72,"")</f>
        <v/>
      </c>
      <c r="G271" s="117"/>
      <c r="H271" s="117"/>
      <c r="I271" s="117"/>
      <c r="J271" s="117"/>
      <c r="K271" s="117"/>
      <c r="L271" s="117"/>
      <c r="M271" s="117"/>
      <c r="N271" s="117"/>
      <c r="O271" s="117"/>
      <c r="P271" s="117"/>
      <c r="Q271" s="117"/>
      <c r="R271" s="117"/>
      <c r="S271" s="117"/>
      <c r="T271" s="117"/>
      <c r="U271" s="117"/>
      <c r="V271" s="117"/>
      <c r="AE271" s="97"/>
    </row>
    <row r="272" spans="1:31" ht="24" hidden="1" customHeight="1" x14ac:dyDescent="0.4">
      <c r="A272" s="95"/>
      <c r="B272" s="117" t="s">
        <v>6165</v>
      </c>
      <c r="F272" s="117" t="str">
        <f>IF(入力情報!E73&lt;&gt;"",入力情報!E73,"")</f>
        <v/>
      </c>
      <c r="G272" s="117"/>
      <c r="H272" s="117"/>
      <c r="I272" s="117"/>
      <c r="J272" s="117"/>
      <c r="K272" s="117"/>
      <c r="L272" s="117"/>
      <c r="M272" s="117"/>
      <c r="N272" s="117"/>
      <c r="O272" s="117"/>
      <c r="P272" s="117"/>
      <c r="Q272" s="117"/>
      <c r="R272" s="117"/>
      <c r="S272" s="117"/>
      <c r="T272" s="117"/>
      <c r="U272" s="117"/>
      <c r="V272" s="117"/>
      <c r="AE272" s="97"/>
    </row>
    <row r="273" spans="1:31" ht="20.100000000000001" hidden="1" customHeight="1" x14ac:dyDescent="0.4">
      <c r="B273" s="90" t="s">
        <v>6160</v>
      </c>
    </row>
    <row r="274" spans="1:31" ht="20.100000000000001" hidden="1" customHeight="1" x14ac:dyDescent="0.4">
      <c r="B274" s="90" t="s">
        <v>6161</v>
      </c>
    </row>
    <row r="275" spans="1:31" ht="20.100000000000001" hidden="1" customHeight="1" x14ac:dyDescent="0.4">
      <c r="B275" s="90" t="s">
        <v>6162</v>
      </c>
    </row>
    <row r="276" spans="1:31" ht="20.100000000000001" hidden="1" customHeight="1" x14ac:dyDescent="0.4">
      <c r="B276" s="90" t="s">
        <v>6163</v>
      </c>
    </row>
    <row r="277" spans="1:31" ht="24" hidden="1" customHeight="1" x14ac:dyDescent="0.4">
      <c r="A277" s="95"/>
      <c r="B277" s="96" t="s">
        <v>6164</v>
      </c>
      <c r="F277" s="117" t="str">
        <f>IF(入力情報!E83&lt;&gt;"",入力情報!E83,"")</f>
        <v/>
      </c>
      <c r="G277" s="117"/>
      <c r="H277" s="117"/>
      <c r="I277" s="117"/>
      <c r="J277" s="117"/>
      <c r="K277" s="117"/>
      <c r="L277" s="117"/>
      <c r="M277" s="117"/>
      <c r="N277" s="117"/>
      <c r="O277" s="117"/>
      <c r="P277" s="117"/>
      <c r="Q277" s="117"/>
      <c r="R277" s="117"/>
      <c r="S277" s="117"/>
      <c r="T277" s="117"/>
      <c r="U277" s="117"/>
      <c r="V277" s="117"/>
      <c r="AE277" s="97"/>
    </row>
    <row r="278" spans="1:31" ht="24" hidden="1" customHeight="1" x14ac:dyDescent="0.4">
      <c r="A278" s="95"/>
      <c r="B278" s="117" t="s">
        <v>6165</v>
      </c>
      <c r="F278" s="117" t="str">
        <f>IF(入力情報!E84&lt;&gt;"",入力情報!E84,"")</f>
        <v/>
      </c>
      <c r="G278" s="117"/>
      <c r="H278" s="117"/>
      <c r="I278" s="117"/>
      <c r="J278" s="117"/>
      <c r="K278" s="117"/>
      <c r="L278" s="117"/>
      <c r="M278" s="117"/>
      <c r="N278" s="117"/>
      <c r="O278" s="117"/>
      <c r="P278" s="117"/>
      <c r="Q278" s="117"/>
      <c r="R278" s="117"/>
      <c r="S278" s="117"/>
      <c r="T278" s="117"/>
      <c r="U278" s="117"/>
      <c r="V278" s="117"/>
      <c r="AE278" s="97"/>
    </row>
    <row r="279" spans="1:31" ht="20.100000000000001" hidden="1" customHeight="1" x14ac:dyDescent="0.4">
      <c r="B279" s="90" t="s">
        <v>6160</v>
      </c>
    </row>
    <row r="280" spans="1:31" ht="20.100000000000001" hidden="1" customHeight="1" x14ac:dyDescent="0.4">
      <c r="B280" s="90" t="s">
        <v>6161</v>
      </c>
    </row>
    <row r="281" spans="1:31" ht="20.100000000000001" hidden="1" customHeight="1" x14ac:dyDescent="0.4">
      <c r="B281" s="90" t="s">
        <v>6162</v>
      </c>
    </row>
    <row r="282" spans="1:31" ht="20.100000000000001" hidden="1" customHeight="1" x14ac:dyDescent="0.4">
      <c r="B282" s="90" t="s">
        <v>6163</v>
      </c>
    </row>
    <row r="283" spans="1:31" ht="24" hidden="1" customHeight="1" x14ac:dyDescent="0.4">
      <c r="A283" s="95"/>
      <c r="B283" s="96" t="s">
        <v>6164</v>
      </c>
      <c r="F283" s="117" t="str">
        <f>IF(入力情報!E94&lt;&gt;"",入力情報!E94,"")</f>
        <v/>
      </c>
      <c r="G283" s="117"/>
      <c r="H283" s="117"/>
      <c r="I283" s="117"/>
      <c r="J283" s="117"/>
      <c r="K283" s="117"/>
      <c r="L283" s="117"/>
      <c r="M283" s="117"/>
      <c r="N283" s="117"/>
      <c r="O283" s="117"/>
      <c r="P283" s="117"/>
      <c r="Q283" s="117"/>
      <c r="R283" s="117"/>
      <c r="S283" s="117"/>
      <c r="T283" s="117"/>
      <c r="U283" s="117"/>
      <c r="V283" s="117"/>
      <c r="AE283" s="97"/>
    </row>
    <row r="284" spans="1:31" ht="24" hidden="1" customHeight="1" x14ac:dyDescent="0.4">
      <c r="A284" s="95"/>
      <c r="B284" s="117" t="s">
        <v>6165</v>
      </c>
      <c r="F284" s="117" t="str">
        <f>IF(入力情報!E95&lt;&gt;"",入力情報!E95,"")</f>
        <v/>
      </c>
      <c r="G284" s="117"/>
      <c r="H284" s="117"/>
      <c r="I284" s="117"/>
      <c r="J284" s="117"/>
      <c r="K284" s="117"/>
      <c r="L284" s="117"/>
      <c r="M284" s="117"/>
      <c r="N284" s="117"/>
      <c r="O284" s="117"/>
      <c r="P284" s="117"/>
      <c r="Q284" s="117"/>
      <c r="R284" s="117"/>
      <c r="S284" s="117"/>
      <c r="T284" s="117"/>
      <c r="U284" s="117"/>
      <c r="V284" s="117"/>
      <c r="AE284" s="97"/>
    </row>
    <row r="285" spans="1:31" ht="20.100000000000001" hidden="1" customHeight="1" x14ac:dyDescent="0.4">
      <c r="B285" s="90" t="s">
        <v>6160</v>
      </c>
    </row>
    <row r="286" spans="1:31" ht="20.100000000000001" hidden="1" customHeight="1" x14ac:dyDescent="0.4">
      <c r="B286" s="90" t="s">
        <v>6161</v>
      </c>
    </row>
    <row r="287" spans="1:31" ht="20.100000000000001" hidden="1" customHeight="1" x14ac:dyDescent="0.4">
      <c r="B287" s="90" t="s">
        <v>6162</v>
      </c>
    </row>
    <row r="288" spans="1:31" ht="20.100000000000001" hidden="1" customHeight="1" x14ac:dyDescent="0.4">
      <c r="B288" s="90" t="s">
        <v>6163</v>
      </c>
    </row>
    <row r="289" spans="1:31" ht="24" hidden="1" customHeight="1" x14ac:dyDescent="0.4">
      <c r="A289" s="95"/>
      <c r="B289" s="96" t="s">
        <v>6164</v>
      </c>
      <c r="F289" s="117" t="str">
        <f>IF(入力情報!E105&lt;&gt;"",入力情報!E105,"")</f>
        <v/>
      </c>
      <c r="G289" s="117"/>
      <c r="H289" s="117"/>
      <c r="I289" s="117"/>
      <c r="J289" s="117"/>
      <c r="K289" s="117"/>
      <c r="L289" s="117"/>
      <c r="M289" s="117"/>
      <c r="N289" s="117"/>
      <c r="O289" s="117"/>
      <c r="P289" s="117"/>
      <c r="Q289" s="117"/>
      <c r="R289" s="117"/>
      <c r="S289" s="117"/>
      <c r="T289" s="117"/>
      <c r="U289" s="117"/>
      <c r="V289" s="117"/>
      <c r="AE289" s="97"/>
    </row>
    <row r="290" spans="1:31" ht="24" hidden="1" customHeight="1" x14ac:dyDescent="0.4">
      <c r="A290" s="95"/>
      <c r="B290" s="117" t="s">
        <v>6165</v>
      </c>
      <c r="F290" s="117" t="str">
        <f>IF(入力情報!E106&lt;&gt;"",入力情報!E106,"")</f>
        <v/>
      </c>
      <c r="G290" s="117"/>
      <c r="H290" s="117"/>
      <c r="I290" s="117"/>
      <c r="J290" s="117"/>
      <c r="K290" s="117"/>
      <c r="L290" s="117"/>
      <c r="M290" s="117"/>
      <c r="N290" s="117"/>
      <c r="O290" s="117"/>
      <c r="P290" s="117"/>
      <c r="Q290" s="117"/>
      <c r="R290" s="117"/>
      <c r="S290" s="117"/>
      <c r="T290" s="117"/>
      <c r="U290" s="117"/>
      <c r="V290" s="117"/>
      <c r="AE290" s="97"/>
    </row>
    <row r="291" spans="1:31" ht="20.100000000000001" hidden="1" customHeight="1" x14ac:dyDescent="0.4">
      <c r="B291" s="90" t="s">
        <v>6160</v>
      </c>
    </row>
    <row r="292" spans="1:31" ht="20.100000000000001" hidden="1" customHeight="1" x14ac:dyDescent="0.4">
      <c r="B292" s="90" t="s">
        <v>6161</v>
      </c>
    </row>
    <row r="293" spans="1:31" ht="20.100000000000001" hidden="1" customHeight="1" x14ac:dyDescent="0.4">
      <c r="B293" s="90" t="s">
        <v>6162</v>
      </c>
    </row>
    <row r="294" spans="1:31" ht="20.100000000000001" hidden="1" customHeight="1" x14ac:dyDescent="0.4">
      <c r="B294" s="90" t="s">
        <v>6163</v>
      </c>
    </row>
    <row r="295" spans="1:31" ht="24" hidden="1" customHeight="1" x14ac:dyDescent="0.4">
      <c r="A295" s="95"/>
      <c r="B295" s="96" t="s">
        <v>6164</v>
      </c>
      <c r="F295" s="117" t="str">
        <f>IF(入力情報!E116&lt;&gt;"",入力情報!E116,"")</f>
        <v/>
      </c>
      <c r="G295" s="117"/>
      <c r="H295" s="117"/>
      <c r="I295" s="117"/>
      <c r="J295" s="117"/>
      <c r="K295" s="117"/>
      <c r="L295" s="117"/>
      <c r="M295" s="117"/>
      <c r="N295" s="117"/>
      <c r="O295" s="117"/>
      <c r="P295" s="117"/>
      <c r="Q295" s="117"/>
      <c r="R295" s="117"/>
      <c r="S295" s="117"/>
      <c r="T295" s="117"/>
      <c r="U295" s="117"/>
      <c r="V295" s="117"/>
      <c r="AE295" s="97"/>
    </row>
    <row r="296" spans="1:31" ht="24" hidden="1" customHeight="1" x14ac:dyDescent="0.4">
      <c r="A296" s="95"/>
      <c r="B296" s="117" t="s">
        <v>6165</v>
      </c>
      <c r="F296" s="117" t="str">
        <f>IF(入力情報!E117&lt;&gt;"",入力情報!E117,"")</f>
        <v/>
      </c>
      <c r="G296" s="117"/>
      <c r="H296" s="117"/>
      <c r="I296" s="117"/>
      <c r="J296" s="117"/>
      <c r="K296" s="117"/>
      <c r="L296" s="117"/>
      <c r="M296" s="117"/>
      <c r="N296" s="117"/>
      <c r="O296" s="117"/>
      <c r="P296" s="117"/>
      <c r="Q296" s="117"/>
      <c r="R296" s="117"/>
      <c r="S296" s="117"/>
      <c r="T296" s="117"/>
      <c r="U296" s="117"/>
      <c r="V296" s="117"/>
      <c r="AE296" s="97"/>
    </row>
    <row r="297" spans="1:31" ht="20.100000000000001" hidden="1" customHeight="1" x14ac:dyDescent="0.4">
      <c r="B297" s="90" t="s">
        <v>6160</v>
      </c>
    </row>
    <row r="298" spans="1:31" ht="20.100000000000001" hidden="1" customHeight="1" x14ac:dyDescent="0.4">
      <c r="B298" s="90" t="s">
        <v>6161</v>
      </c>
    </row>
    <row r="299" spans="1:31" ht="20.100000000000001" hidden="1" customHeight="1" x14ac:dyDescent="0.4">
      <c r="B299" s="90" t="s">
        <v>6162</v>
      </c>
    </row>
    <row r="300" spans="1:31" ht="20.100000000000001" hidden="1" customHeight="1" x14ac:dyDescent="0.4">
      <c r="B300" s="90" t="s">
        <v>6163</v>
      </c>
    </row>
    <row r="301" spans="1:31" ht="24" hidden="1" customHeight="1" x14ac:dyDescent="0.4">
      <c r="A301" s="95"/>
      <c r="B301" s="96" t="s">
        <v>6164</v>
      </c>
      <c r="F301" s="117" t="str">
        <f>IF(入力情報!E127&lt;&gt;"",入力情報!E127,"")</f>
        <v/>
      </c>
      <c r="G301" s="117"/>
      <c r="H301" s="117"/>
      <c r="I301" s="117"/>
      <c r="J301" s="117"/>
      <c r="K301" s="117"/>
      <c r="L301" s="117"/>
      <c r="M301" s="117"/>
      <c r="N301" s="117"/>
      <c r="O301" s="117"/>
      <c r="P301" s="117"/>
      <c r="Q301" s="117"/>
      <c r="R301" s="117"/>
      <c r="S301" s="117"/>
      <c r="T301" s="117"/>
      <c r="U301" s="117"/>
      <c r="V301" s="117"/>
      <c r="AE301" s="97"/>
    </row>
    <row r="302" spans="1:31" ht="24" hidden="1" customHeight="1" x14ac:dyDescent="0.4">
      <c r="A302" s="95"/>
      <c r="B302" s="117" t="s">
        <v>6165</v>
      </c>
      <c r="F302" s="117" t="str">
        <f>IF(入力情報!E128&lt;&gt;"",入力情報!E128,"")</f>
        <v/>
      </c>
      <c r="G302" s="117"/>
      <c r="H302" s="117"/>
      <c r="I302" s="117"/>
      <c r="J302" s="117"/>
      <c r="K302" s="117"/>
      <c r="L302" s="117"/>
      <c r="M302" s="117"/>
      <c r="N302" s="117"/>
      <c r="O302" s="117"/>
      <c r="P302" s="117"/>
      <c r="Q302" s="117"/>
      <c r="R302" s="117"/>
      <c r="S302" s="117"/>
      <c r="T302" s="117"/>
      <c r="U302" s="117"/>
      <c r="V302" s="117"/>
      <c r="AE302" s="97"/>
    </row>
    <row r="303" spans="1:31" ht="20.100000000000001" hidden="1" customHeight="1" x14ac:dyDescent="0.4">
      <c r="B303" s="90" t="s">
        <v>6160</v>
      </c>
    </row>
    <row r="304" spans="1:31" ht="20.100000000000001" hidden="1" customHeight="1" x14ac:dyDescent="0.4">
      <c r="B304" s="90" t="s">
        <v>6161</v>
      </c>
    </row>
    <row r="305" spans="1:31" ht="20.100000000000001" hidden="1" customHeight="1" x14ac:dyDescent="0.4">
      <c r="B305" s="90" t="s">
        <v>6162</v>
      </c>
    </row>
    <row r="306" spans="1:31" ht="20.100000000000001" hidden="1" customHeight="1" x14ac:dyDescent="0.4">
      <c r="B306" s="90" t="s">
        <v>6163</v>
      </c>
    </row>
    <row r="307" spans="1:31" ht="24" hidden="1" customHeight="1" x14ac:dyDescent="0.4">
      <c r="A307" s="95"/>
      <c r="B307" s="96" t="s">
        <v>6164</v>
      </c>
      <c r="F307" s="117" t="str">
        <f>IF(入力情報!E138&lt;&gt;"",入力情報!E138,"")</f>
        <v/>
      </c>
      <c r="G307" s="117"/>
      <c r="H307" s="117"/>
      <c r="I307" s="117"/>
      <c r="J307" s="117"/>
      <c r="K307" s="117"/>
      <c r="L307" s="117"/>
      <c r="M307" s="117"/>
      <c r="N307" s="117"/>
      <c r="O307" s="117"/>
      <c r="P307" s="117"/>
      <c r="Q307" s="117"/>
      <c r="R307" s="117"/>
      <c r="S307" s="117"/>
      <c r="T307" s="117"/>
      <c r="U307" s="117"/>
      <c r="V307" s="117"/>
      <c r="AE307" s="97"/>
    </row>
    <row r="308" spans="1:31" ht="24" hidden="1" customHeight="1" x14ac:dyDescent="0.4">
      <c r="A308" s="95"/>
      <c r="B308" s="117" t="s">
        <v>6165</v>
      </c>
      <c r="F308" s="117" t="str">
        <f>IF(入力情報!E139&lt;&gt;"",入力情報!E139,"")</f>
        <v/>
      </c>
      <c r="G308" s="117"/>
      <c r="H308" s="117"/>
      <c r="I308" s="117"/>
      <c r="J308" s="117"/>
      <c r="K308" s="117"/>
      <c r="L308" s="117"/>
      <c r="M308" s="117"/>
      <c r="N308" s="117"/>
      <c r="O308" s="117"/>
      <c r="P308" s="117"/>
      <c r="Q308" s="117"/>
      <c r="R308" s="117"/>
      <c r="S308" s="117"/>
      <c r="T308" s="117"/>
      <c r="U308" s="117"/>
      <c r="V308" s="117"/>
      <c r="AE308" s="97"/>
    </row>
    <row r="309" spans="1:31" ht="20.100000000000001" hidden="1" customHeight="1" x14ac:dyDescent="0.4">
      <c r="B309" s="90" t="s">
        <v>6160</v>
      </c>
    </row>
    <row r="310" spans="1:31" ht="20.100000000000001" hidden="1" customHeight="1" x14ac:dyDescent="0.4">
      <c r="B310" s="90" t="s">
        <v>6161</v>
      </c>
    </row>
    <row r="311" spans="1:31" ht="20.100000000000001" hidden="1" customHeight="1" x14ac:dyDescent="0.4">
      <c r="B311" s="90" t="s">
        <v>6162</v>
      </c>
    </row>
    <row r="312" spans="1:31" ht="20.100000000000001" hidden="1" customHeight="1" x14ac:dyDescent="0.4">
      <c r="B312" s="90" t="s">
        <v>6163</v>
      </c>
    </row>
    <row r="313" spans="1:31" ht="24" hidden="1" customHeight="1" x14ac:dyDescent="0.4">
      <c r="A313" s="95"/>
      <c r="B313" s="96" t="s">
        <v>6164</v>
      </c>
      <c r="F313" s="117" t="str">
        <f>IF(入力情報!E149&lt;&gt;"",入力情報!E149,"")</f>
        <v/>
      </c>
      <c r="G313" s="117"/>
      <c r="H313" s="117"/>
      <c r="I313" s="117"/>
      <c r="J313" s="117"/>
      <c r="K313" s="117"/>
      <c r="L313" s="117"/>
      <c r="M313" s="117"/>
      <c r="N313" s="117"/>
      <c r="O313" s="117"/>
      <c r="P313" s="117"/>
      <c r="Q313" s="117"/>
      <c r="R313" s="117"/>
      <c r="S313" s="117"/>
      <c r="T313" s="117"/>
      <c r="U313" s="117"/>
      <c r="V313" s="117"/>
      <c r="AE313" s="97"/>
    </row>
    <row r="314" spans="1:31" ht="24" hidden="1" customHeight="1" x14ac:dyDescent="0.4">
      <c r="A314" s="95"/>
      <c r="B314" s="117" t="s">
        <v>6165</v>
      </c>
      <c r="F314" s="117" t="str">
        <f>IF(入力情報!E150&lt;&gt;"",入力情報!E150,"")</f>
        <v/>
      </c>
      <c r="G314" s="117"/>
      <c r="H314" s="117"/>
      <c r="I314" s="117"/>
      <c r="J314" s="117"/>
      <c r="K314" s="117"/>
      <c r="L314" s="117"/>
      <c r="M314" s="117"/>
      <c r="N314" s="117"/>
      <c r="O314" s="117"/>
      <c r="P314" s="117"/>
      <c r="Q314" s="117"/>
      <c r="R314" s="117"/>
      <c r="S314" s="117"/>
      <c r="T314" s="117"/>
      <c r="U314" s="117"/>
      <c r="V314" s="117"/>
      <c r="AE314" s="97"/>
    </row>
    <row r="315" spans="1:31" ht="20.100000000000001" hidden="1" customHeight="1" x14ac:dyDescent="0.4">
      <c r="B315" s="90" t="s">
        <v>6160</v>
      </c>
    </row>
    <row r="316" spans="1:31" ht="20.100000000000001" hidden="1" customHeight="1" x14ac:dyDescent="0.4">
      <c r="B316" s="90" t="s">
        <v>6161</v>
      </c>
    </row>
    <row r="317" spans="1:31" ht="20.100000000000001" hidden="1" customHeight="1" x14ac:dyDescent="0.4">
      <c r="B317" s="90" t="s">
        <v>6162</v>
      </c>
    </row>
    <row r="318" spans="1:31" ht="20.100000000000001" hidden="1" customHeight="1" x14ac:dyDescent="0.4">
      <c r="B318" s="90" t="s">
        <v>6163</v>
      </c>
    </row>
    <row r="319" spans="1:31" ht="24" hidden="1" customHeight="1" x14ac:dyDescent="0.4">
      <c r="A319" s="95"/>
      <c r="B319" s="96" t="s">
        <v>6164</v>
      </c>
      <c r="F319" s="117" t="str">
        <f>IF(入力情報!E160&lt;&gt;"",入力情報!E160,"")</f>
        <v/>
      </c>
      <c r="G319" s="117"/>
      <c r="H319" s="117"/>
      <c r="I319" s="117"/>
      <c r="J319" s="117"/>
      <c r="K319" s="117"/>
      <c r="L319" s="117"/>
      <c r="M319" s="117"/>
      <c r="N319" s="117"/>
      <c r="O319" s="117"/>
      <c r="P319" s="117"/>
      <c r="Q319" s="117"/>
      <c r="R319" s="117"/>
      <c r="S319" s="117"/>
      <c r="T319" s="117"/>
      <c r="U319" s="117"/>
      <c r="V319" s="117"/>
      <c r="AE319" s="97"/>
    </row>
    <row r="320" spans="1:31" ht="24" hidden="1" customHeight="1" x14ac:dyDescent="0.4">
      <c r="A320" s="95"/>
      <c r="B320" s="117" t="s">
        <v>6165</v>
      </c>
      <c r="F320" s="117" t="str">
        <f>IF(入力情報!E161&lt;&gt;"",入力情報!E161,"")</f>
        <v/>
      </c>
      <c r="G320" s="117"/>
      <c r="H320" s="117"/>
      <c r="I320" s="117"/>
      <c r="J320" s="117"/>
      <c r="K320" s="117"/>
      <c r="L320" s="117"/>
      <c r="M320" s="117"/>
      <c r="N320" s="117"/>
      <c r="O320" s="117"/>
      <c r="P320" s="117"/>
      <c r="Q320" s="117"/>
      <c r="R320" s="117"/>
      <c r="S320" s="117"/>
      <c r="T320" s="117"/>
      <c r="U320" s="117"/>
      <c r="V320" s="117"/>
      <c r="AE320" s="97"/>
    </row>
    <row r="321" spans="1:31" ht="20.100000000000001" hidden="1" customHeight="1" x14ac:dyDescent="0.4">
      <c r="B321" s="90" t="s">
        <v>6160</v>
      </c>
    </row>
    <row r="322" spans="1:31" ht="20.100000000000001" hidden="1" customHeight="1" x14ac:dyDescent="0.4">
      <c r="B322" s="90" t="s">
        <v>6161</v>
      </c>
    </row>
    <row r="323" spans="1:31" ht="20.100000000000001" hidden="1" customHeight="1" x14ac:dyDescent="0.4">
      <c r="B323" s="90" t="s">
        <v>6162</v>
      </c>
    </row>
    <row r="324" spans="1:31" ht="20.100000000000001" hidden="1" customHeight="1" x14ac:dyDescent="0.4">
      <c r="B324" s="90" t="s">
        <v>6163</v>
      </c>
    </row>
    <row r="325" spans="1:31" ht="24" hidden="1" customHeight="1" x14ac:dyDescent="0.4">
      <c r="A325" s="95"/>
      <c r="B325" s="96" t="s">
        <v>6164</v>
      </c>
      <c r="F325" s="117" t="str">
        <f>IF(入力情報!E171&lt;&gt;"",入力情報!E171,"")</f>
        <v/>
      </c>
      <c r="G325" s="117"/>
      <c r="H325" s="117"/>
      <c r="I325" s="117"/>
      <c r="J325" s="117"/>
      <c r="K325" s="117"/>
      <c r="L325" s="117"/>
      <c r="M325" s="117"/>
      <c r="N325" s="117"/>
      <c r="O325" s="117"/>
      <c r="P325" s="117"/>
      <c r="Q325" s="117"/>
      <c r="R325" s="117"/>
      <c r="S325" s="117"/>
      <c r="T325" s="117"/>
      <c r="U325" s="117"/>
      <c r="V325" s="117"/>
      <c r="AE325" s="97"/>
    </row>
    <row r="326" spans="1:31" ht="24" hidden="1" customHeight="1" x14ac:dyDescent="0.4">
      <c r="A326" s="95"/>
      <c r="B326" s="117" t="s">
        <v>6165</v>
      </c>
      <c r="F326" s="117" t="str">
        <f>IF(入力情報!E172&lt;&gt;"",入力情報!E172,"")</f>
        <v/>
      </c>
      <c r="G326" s="117"/>
      <c r="H326" s="117"/>
      <c r="I326" s="117"/>
      <c r="J326" s="117"/>
      <c r="K326" s="117"/>
      <c r="L326" s="117"/>
      <c r="M326" s="117"/>
      <c r="N326" s="117"/>
      <c r="O326" s="117"/>
      <c r="P326" s="117"/>
      <c r="Q326" s="117"/>
      <c r="R326" s="117"/>
      <c r="S326" s="117"/>
      <c r="T326" s="117"/>
      <c r="U326" s="117"/>
      <c r="V326" s="117"/>
      <c r="AE326" s="97"/>
    </row>
    <row r="327" spans="1:31" ht="20.100000000000001" hidden="1" customHeight="1" x14ac:dyDescent="0.4">
      <c r="B327" s="90" t="s">
        <v>6160</v>
      </c>
    </row>
    <row r="328" spans="1:31" ht="20.100000000000001" hidden="1" customHeight="1" x14ac:dyDescent="0.4">
      <c r="B328" s="90" t="s">
        <v>6161</v>
      </c>
    </row>
    <row r="329" spans="1:31" ht="20.100000000000001" hidden="1" customHeight="1" x14ac:dyDescent="0.4">
      <c r="B329" s="90" t="s">
        <v>6162</v>
      </c>
    </row>
    <row r="330" spans="1:31" ht="20.100000000000001" hidden="1" customHeight="1" x14ac:dyDescent="0.4">
      <c r="B330" s="90" t="s">
        <v>6163</v>
      </c>
    </row>
    <row r="331" spans="1:31" ht="24" hidden="1" customHeight="1" x14ac:dyDescent="0.4">
      <c r="A331" s="95"/>
      <c r="B331" s="96" t="s">
        <v>6164</v>
      </c>
      <c r="F331" s="117" t="str">
        <f>IF(入力情報!E182&lt;&gt;"",入力情報!E182,"")</f>
        <v/>
      </c>
      <c r="G331" s="117"/>
      <c r="H331" s="117"/>
      <c r="I331" s="117"/>
      <c r="J331" s="117"/>
      <c r="K331" s="117"/>
      <c r="L331" s="117"/>
      <c r="M331" s="117"/>
      <c r="N331" s="117"/>
      <c r="O331" s="117"/>
      <c r="P331" s="117"/>
      <c r="Q331" s="117"/>
      <c r="R331" s="117"/>
      <c r="S331" s="117"/>
      <c r="T331" s="117"/>
      <c r="U331" s="117"/>
      <c r="V331" s="117"/>
      <c r="AE331" s="97"/>
    </row>
    <row r="332" spans="1:31" ht="24" hidden="1" customHeight="1" x14ac:dyDescent="0.4">
      <c r="A332" s="95"/>
      <c r="B332" s="117" t="s">
        <v>6165</v>
      </c>
      <c r="F332" s="117" t="str">
        <f>IF(入力情報!E183&lt;&gt;"",入力情報!E183,"")</f>
        <v/>
      </c>
      <c r="G332" s="117"/>
      <c r="H332" s="117"/>
      <c r="I332" s="117"/>
      <c r="J332" s="117"/>
      <c r="K332" s="117"/>
      <c r="L332" s="117"/>
      <c r="M332" s="117"/>
      <c r="N332" s="117"/>
      <c r="O332" s="117"/>
      <c r="P332" s="117"/>
      <c r="Q332" s="117"/>
      <c r="R332" s="117"/>
      <c r="S332" s="117"/>
      <c r="T332" s="117"/>
      <c r="U332" s="117"/>
      <c r="V332" s="117"/>
      <c r="AE332" s="97"/>
    </row>
    <row r="333" spans="1:31" ht="20.100000000000001" hidden="1" customHeight="1" x14ac:dyDescent="0.4">
      <c r="B333" s="90" t="s">
        <v>6160</v>
      </c>
    </row>
    <row r="334" spans="1:31" ht="20.100000000000001" hidden="1" customHeight="1" x14ac:dyDescent="0.4">
      <c r="B334" s="90" t="s">
        <v>6161</v>
      </c>
    </row>
    <row r="335" spans="1:31" ht="20.100000000000001" hidden="1" customHeight="1" x14ac:dyDescent="0.4">
      <c r="B335" s="90" t="s">
        <v>6162</v>
      </c>
    </row>
    <row r="336" spans="1:31" ht="20.100000000000001" hidden="1" customHeight="1" x14ac:dyDescent="0.4">
      <c r="B336" s="90" t="s">
        <v>6163</v>
      </c>
    </row>
    <row r="337" spans="1:31" ht="24" hidden="1" customHeight="1" x14ac:dyDescent="0.4">
      <c r="A337" s="95"/>
      <c r="B337" s="96" t="s">
        <v>6164</v>
      </c>
      <c r="F337" s="117" t="str">
        <f>IF(入力情報!E193&lt;&gt;"",入力情報!E193,"")</f>
        <v/>
      </c>
      <c r="G337" s="117"/>
      <c r="H337" s="117"/>
      <c r="I337" s="117"/>
      <c r="J337" s="117"/>
      <c r="K337" s="117"/>
      <c r="L337" s="117"/>
      <c r="M337" s="117"/>
      <c r="N337" s="117"/>
      <c r="O337" s="117"/>
      <c r="P337" s="117"/>
      <c r="Q337" s="117"/>
      <c r="R337" s="117"/>
      <c r="S337" s="117"/>
      <c r="T337" s="117"/>
      <c r="U337" s="117"/>
      <c r="V337" s="117"/>
      <c r="AE337" s="97"/>
    </row>
    <row r="338" spans="1:31" ht="24" hidden="1" customHeight="1" x14ac:dyDescent="0.4">
      <c r="A338" s="95"/>
      <c r="B338" s="117" t="s">
        <v>6165</v>
      </c>
      <c r="F338" s="117" t="str">
        <f>IF(入力情報!E194&lt;&gt;"",入力情報!E194,"")</f>
        <v/>
      </c>
      <c r="G338" s="117"/>
      <c r="H338" s="117"/>
      <c r="I338" s="117"/>
      <c r="J338" s="117"/>
      <c r="K338" s="117"/>
      <c r="L338" s="117"/>
      <c r="M338" s="117"/>
      <c r="N338" s="117"/>
      <c r="O338" s="117"/>
      <c r="P338" s="117"/>
      <c r="Q338" s="117"/>
      <c r="R338" s="117"/>
      <c r="S338" s="117"/>
      <c r="T338" s="117"/>
      <c r="U338" s="117"/>
      <c r="V338" s="117"/>
      <c r="AE338" s="97"/>
    </row>
    <row r="339" spans="1:31" ht="20.100000000000001" hidden="1" customHeight="1" x14ac:dyDescent="0.4">
      <c r="B339" s="90" t="s">
        <v>6160</v>
      </c>
    </row>
    <row r="340" spans="1:31" ht="20.100000000000001" hidden="1" customHeight="1" x14ac:dyDescent="0.4">
      <c r="B340" s="90" t="s">
        <v>6161</v>
      </c>
    </row>
    <row r="341" spans="1:31" ht="20.100000000000001" hidden="1" customHeight="1" x14ac:dyDescent="0.4">
      <c r="B341" s="90" t="s">
        <v>6162</v>
      </c>
    </row>
    <row r="342" spans="1:31" ht="20.100000000000001" hidden="1" customHeight="1" x14ac:dyDescent="0.4">
      <c r="B342" s="90" t="s">
        <v>6163</v>
      </c>
    </row>
    <row r="343" spans="1:31" ht="24" hidden="1" customHeight="1" x14ac:dyDescent="0.4">
      <c r="A343" s="95"/>
      <c r="B343" s="96" t="s">
        <v>6164</v>
      </c>
      <c r="F343" s="117" t="str">
        <f>IF(入力情報!E204&lt;&gt;"",入力情報!E204,"")</f>
        <v/>
      </c>
      <c r="G343" s="117"/>
      <c r="H343" s="117"/>
      <c r="I343" s="117"/>
      <c r="J343" s="117"/>
      <c r="K343" s="117"/>
      <c r="L343" s="117"/>
      <c r="M343" s="117"/>
      <c r="N343" s="117"/>
      <c r="O343" s="117"/>
      <c r="P343" s="117"/>
      <c r="Q343" s="117"/>
      <c r="R343" s="117"/>
      <c r="S343" s="117"/>
      <c r="T343" s="117"/>
      <c r="U343" s="117"/>
      <c r="V343" s="117"/>
      <c r="AE343" s="97"/>
    </row>
    <row r="344" spans="1:31" ht="24" hidden="1" customHeight="1" x14ac:dyDescent="0.4">
      <c r="A344" s="95"/>
      <c r="B344" s="117" t="s">
        <v>6165</v>
      </c>
      <c r="F344" s="117" t="str">
        <f>IF(入力情報!E205&lt;&gt;"",入力情報!E205,"")</f>
        <v/>
      </c>
      <c r="G344" s="117"/>
      <c r="H344" s="117"/>
      <c r="I344" s="117"/>
      <c r="J344" s="117"/>
      <c r="K344" s="117"/>
      <c r="L344" s="117"/>
      <c r="M344" s="117"/>
      <c r="N344" s="117"/>
      <c r="O344" s="117"/>
      <c r="P344" s="117"/>
      <c r="Q344" s="117"/>
      <c r="R344" s="117"/>
      <c r="S344" s="117"/>
      <c r="T344" s="117"/>
      <c r="U344" s="117"/>
      <c r="V344" s="117"/>
      <c r="AE344" s="97"/>
    </row>
    <row r="345" spans="1:31" ht="20.100000000000001" hidden="1" customHeight="1" x14ac:dyDescent="0.4">
      <c r="B345" s="90" t="s">
        <v>6160</v>
      </c>
    </row>
    <row r="346" spans="1:31" ht="20.100000000000001" hidden="1" customHeight="1" x14ac:dyDescent="0.4">
      <c r="B346" s="90" t="s">
        <v>6161</v>
      </c>
    </row>
    <row r="347" spans="1:31" ht="20.100000000000001" hidden="1" customHeight="1" x14ac:dyDescent="0.4">
      <c r="B347" s="90" t="s">
        <v>6162</v>
      </c>
    </row>
    <row r="348" spans="1:31" ht="20.100000000000001" hidden="1" customHeight="1" x14ac:dyDescent="0.4">
      <c r="B348" s="90" t="s">
        <v>6163</v>
      </c>
    </row>
    <row r="349" spans="1:31" ht="24" hidden="1" customHeight="1" x14ac:dyDescent="0.4">
      <c r="A349" s="95"/>
      <c r="B349" s="96" t="s">
        <v>6164</v>
      </c>
      <c r="F349" s="117" t="str">
        <f>IF(入力情報!E215&lt;&gt;"",入力情報!E215,"")</f>
        <v/>
      </c>
      <c r="G349" s="117"/>
      <c r="H349" s="117"/>
      <c r="I349" s="117"/>
      <c r="J349" s="117"/>
      <c r="K349" s="117"/>
      <c r="L349" s="117"/>
      <c r="M349" s="117"/>
      <c r="N349" s="117"/>
      <c r="O349" s="117"/>
      <c r="P349" s="117"/>
      <c r="Q349" s="117"/>
      <c r="R349" s="117"/>
      <c r="S349" s="117"/>
      <c r="T349" s="117"/>
      <c r="U349" s="117"/>
      <c r="V349" s="117"/>
      <c r="AE349" s="97"/>
    </row>
    <row r="350" spans="1:31" ht="24" hidden="1" customHeight="1" x14ac:dyDescent="0.4">
      <c r="A350" s="95"/>
      <c r="B350" s="117" t="s">
        <v>6165</v>
      </c>
      <c r="F350" s="117" t="str">
        <f>IF(入力情報!E216&lt;&gt;"",入力情報!E216,"")</f>
        <v/>
      </c>
      <c r="G350" s="117"/>
      <c r="H350" s="117"/>
      <c r="I350" s="117"/>
      <c r="J350" s="117"/>
      <c r="K350" s="117"/>
      <c r="L350" s="117"/>
      <c r="M350" s="117"/>
      <c r="N350" s="117"/>
      <c r="O350" s="117"/>
      <c r="P350" s="117"/>
      <c r="Q350" s="117"/>
      <c r="R350" s="117"/>
      <c r="S350" s="117"/>
      <c r="T350" s="117"/>
      <c r="U350" s="117"/>
      <c r="V350" s="117"/>
      <c r="AE350" s="97"/>
    </row>
    <row r="351" spans="1:31" ht="20.100000000000001" hidden="1" customHeight="1" x14ac:dyDescent="0.4">
      <c r="B351" s="90" t="s">
        <v>6160</v>
      </c>
    </row>
    <row r="352" spans="1:31" ht="20.100000000000001" hidden="1" customHeight="1" x14ac:dyDescent="0.4">
      <c r="B352" s="90" t="s">
        <v>6161</v>
      </c>
    </row>
    <row r="353" spans="1:31" ht="20.100000000000001" hidden="1" customHeight="1" x14ac:dyDescent="0.4">
      <c r="B353" s="90" t="s">
        <v>6162</v>
      </c>
    </row>
    <row r="354" spans="1:31" ht="20.100000000000001" hidden="1" customHeight="1" x14ac:dyDescent="0.4">
      <c r="B354" s="90" t="s">
        <v>6163</v>
      </c>
    </row>
    <row r="355" spans="1:31" ht="24" hidden="1" customHeight="1" x14ac:dyDescent="0.4">
      <c r="A355" s="95"/>
      <c r="B355" s="96" t="s">
        <v>6164</v>
      </c>
      <c r="F355" s="117" t="str">
        <f>IF(入力情報!E226&lt;&gt;"",入力情報!E226,"")</f>
        <v/>
      </c>
      <c r="G355" s="117"/>
      <c r="H355" s="117"/>
      <c r="I355" s="117"/>
      <c r="J355" s="117"/>
      <c r="K355" s="117"/>
      <c r="L355" s="117"/>
      <c r="M355" s="117"/>
      <c r="N355" s="117"/>
      <c r="O355" s="117"/>
      <c r="P355" s="117"/>
      <c r="Q355" s="117"/>
      <c r="R355" s="117"/>
      <c r="S355" s="117"/>
      <c r="T355" s="117"/>
      <c r="U355" s="117"/>
      <c r="V355" s="117"/>
      <c r="AE355" s="97"/>
    </row>
    <row r="356" spans="1:31" ht="24" hidden="1" customHeight="1" x14ac:dyDescent="0.4">
      <c r="A356" s="95"/>
      <c r="B356" s="117" t="s">
        <v>6165</v>
      </c>
      <c r="F356" s="117" t="str">
        <f>IF(入力情報!E227&lt;&gt;"",入力情報!E227,"")</f>
        <v/>
      </c>
      <c r="G356" s="117"/>
      <c r="H356" s="117"/>
      <c r="I356" s="117"/>
      <c r="J356" s="117"/>
      <c r="K356" s="117"/>
      <c r="L356" s="117"/>
      <c r="M356" s="117"/>
      <c r="N356" s="117"/>
      <c r="O356" s="117"/>
      <c r="P356" s="117"/>
      <c r="Q356" s="117"/>
      <c r="R356" s="117"/>
      <c r="S356" s="117"/>
      <c r="T356" s="117"/>
      <c r="U356" s="117"/>
      <c r="V356" s="117"/>
      <c r="AE356" s="97"/>
    </row>
    <row r="357" spans="1:31" ht="20.100000000000001" hidden="1" customHeight="1" x14ac:dyDescent="0.4">
      <c r="B357" s="90" t="s">
        <v>6160</v>
      </c>
    </row>
    <row r="358" spans="1:31" ht="20.100000000000001" hidden="1" customHeight="1" x14ac:dyDescent="0.4">
      <c r="B358" s="90" t="s">
        <v>6161</v>
      </c>
    </row>
    <row r="359" spans="1:31" ht="20.100000000000001" hidden="1" customHeight="1" x14ac:dyDescent="0.4">
      <c r="B359" s="90" t="s">
        <v>6162</v>
      </c>
    </row>
    <row r="360" spans="1:31" ht="20.100000000000001" hidden="1" customHeight="1" x14ac:dyDescent="0.4">
      <c r="B360" s="90" t="s">
        <v>6163</v>
      </c>
    </row>
    <row r="361" spans="1:31" ht="24" hidden="1" customHeight="1" x14ac:dyDescent="0.4">
      <c r="A361" s="95"/>
      <c r="B361" s="96" t="s">
        <v>6164</v>
      </c>
      <c r="F361" s="117" t="str">
        <f>IF(入力情報!E237&lt;&gt;"",入力情報!E237,"")</f>
        <v/>
      </c>
      <c r="G361" s="117"/>
      <c r="H361" s="117"/>
      <c r="I361" s="117"/>
      <c r="J361" s="117"/>
      <c r="K361" s="117"/>
      <c r="L361" s="117"/>
      <c r="M361" s="117"/>
      <c r="N361" s="117"/>
      <c r="O361" s="117"/>
      <c r="P361" s="117"/>
      <c r="Q361" s="117"/>
      <c r="R361" s="117"/>
      <c r="S361" s="117"/>
      <c r="T361" s="117"/>
      <c r="U361" s="117"/>
      <c r="V361" s="117"/>
      <c r="AE361" s="97"/>
    </row>
    <row r="362" spans="1:31" ht="24" hidden="1" customHeight="1" x14ac:dyDescent="0.4">
      <c r="A362" s="95"/>
      <c r="B362" s="117" t="s">
        <v>6165</v>
      </c>
      <c r="F362" s="117" t="str">
        <f>IF(入力情報!E238&lt;&gt;"",入力情報!E238,"")</f>
        <v/>
      </c>
      <c r="G362" s="117"/>
      <c r="H362" s="117"/>
      <c r="I362" s="117"/>
      <c r="J362" s="117"/>
      <c r="K362" s="117"/>
      <c r="L362" s="117"/>
      <c r="M362" s="117"/>
      <c r="N362" s="117"/>
      <c r="O362" s="117"/>
      <c r="P362" s="117"/>
      <c r="Q362" s="117"/>
      <c r="R362" s="117"/>
      <c r="S362" s="117"/>
      <c r="T362" s="117"/>
      <c r="U362" s="117"/>
      <c r="V362" s="117"/>
      <c r="AE362" s="97"/>
    </row>
    <row r="363" spans="1:31" ht="20.100000000000001" hidden="1" customHeight="1" x14ac:dyDescent="0.4">
      <c r="B363" s="90" t="s">
        <v>6160</v>
      </c>
    </row>
    <row r="364" spans="1:31" ht="20.100000000000001" hidden="1" customHeight="1" x14ac:dyDescent="0.4">
      <c r="B364" s="90" t="s">
        <v>6161</v>
      </c>
    </row>
    <row r="365" spans="1:31" ht="20.100000000000001" hidden="1" customHeight="1" x14ac:dyDescent="0.4">
      <c r="B365" s="90" t="s">
        <v>6162</v>
      </c>
    </row>
    <row r="366" spans="1:31" ht="20.100000000000001" hidden="1" customHeight="1" x14ac:dyDescent="0.4">
      <c r="B366" s="90" t="s">
        <v>6163</v>
      </c>
    </row>
    <row r="367" spans="1:31" ht="24" hidden="1" customHeight="1" x14ac:dyDescent="0.4">
      <c r="A367" s="95"/>
      <c r="B367" s="96" t="s">
        <v>6164</v>
      </c>
      <c r="F367" s="117" t="str">
        <f>IF(入力情報!E248&lt;&gt;"",入力情報!E248,"")</f>
        <v/>
      </c>
      <c r="G367" s="117"/>
      <c r="H367" s="117"/>
      <c r="I367" s="117"/>
      <c r="J367" s="117"/>
      <c r="K367" s="117"/>
      <c r="L367" s="117"/>
      <c r="M367" s="117"/>
      <c r="N367" s="117"/>
      <c r="O367" s="117"/>
      <c r="P367" s="117"/>
      <c r="Q367" s="117"/>
      <c r="R367" s="117"/>
      <c r="S367" s="117"/>
      <c r="T367" s="117"/>
      <c r="U367" s="117"/>
      <c r="V367" s="117"/>
      <c r="AE367" s="97"/>
    </row>
    <row r="368" spans="1:31" ht="24" hidden="1" customHeight="1" x14ac:dyDescent="0.4">
      <c r="A368" s="95"/>
      <c r="B368" s="117" t="s">
        <v>6165</v>
      </c>
      <c r="F368" s="117" t="str">
        <f>IF(入力情報!E249&lt;&gt;"",入力情報!E249,"")</f>
        <v/>
      </c>
      <c r="G368" s="117"/>
      <c r="H368" s="117"/>
      <c r="I368" s="117"/>
      <c r="J368" s="117"/>
      <c r="K368" s="117"/>
      <c r="L368" s="117"/>
      <c r="M368" s="117"/>
      <c r="N368" s="117"/>
      <c r="O368" s="117"/>
      <c r="P368" s="117"/>
      <c r="Q368" s="117"/>
      <c r="R368" s="117"/>
      <c r="S368" s="117"/>
      <c r="T368" s="117"/>
      <c r="U368" s="117"/>
      <c r="V368" s="117"/>
      <c r="AE368" s="97"/>
    </row>
    <row r="369" spans="1:31" ht="20.100000000000001" hidden="1" customHeight="1" x14ac:dyDescent="0.4">
      <c r="B369" s="90" t="s">
        <v>6160</v>
      </c>
    </row>
    <row r="370" spans="1:31" ht="20.100000000000001" hidden="1" customHeight="1" x14ac:dyDescent="0.4">
      <c r="B370" s="90" t="s">
        <v>6161</v>
      </c>
    </row>
    <row r="371" spans="1:31" ht="20.100000000000001" hidden="1" customHeight="1" x14ac:dyDescent="0.4">
      <c r="B371" s="90" t="s">
        <v>6162</v>
      </c>
    </row>
    <row r="372" spans="1:31" ht="20.100000000000001" hidden="1" customHeight="1" x14ac:dyDescent="0.4">
      <c r="B372" s="90" t="s">
        <v>6163</v>
      </c>
    </row>
    <row r="373" spans="1:31" ht="24" hidden="1" customHeight="1" x14ac:dyDescent="0.4">
      <c r="A373" s="95"/>
      <c r="B373" s="96" t="s">
        <v>6164</v>
      </c>
      <c r="F373" s="117" t="str">
        <f>IF(入力情報!E259&lt;&gt;"",入力情報!E259,"")</f>
        <v/>
      </c>
      <c r="G373" s="117"/>
      <c r="H373" s="117"/>
      <c r="I373" s="117"/>
      <c r="J373" s="117"/>
      <c r="K373" s="117"/>
      <c r="L373" s="117"/>
      <c r="M373" s="117"/>
      <c r="N373" s="117"/>
      <c r="O373" s="117"/>
      <c r="P373" s="117"/>
      <c r="Q373" s="117"/>
      <c r="R373" s="117"/>
      <c r="S373" s="117"/>
      <c r="T373" s="117"/>
      <c r="U373" s="117"/>
      <c r="V373" s="117"/>
      <c r="AE373" s="97"/>
    </row>
    <row r="374" spans="1:31" ht="24" hidden="1" customHeight="1" x14ac:dyDescent="0.4">
      <c r="A374" s="95"/>
      <c r="B374" s="117" t="s">
        <v>6165</v>
      </c>
      <c r="F374" s="117" t="str">
        <f>IF(入力情報!E260&lt;&gt;"",入力情報!E260,"")</f>
        <v/>
      </c>
      <c r="G374" s="117"/>
      <c r="H374" s="117"/>
      <c r="I374" s="117"/>
      <c r="J374" s="117"/>
      <c r="K374" s="117"/>
      <c r="L374" s="117"/>
      <c r="M374" s="117"/>
      <c r="N374" s="117"/>
      <c r="O374" s="117"/>
      <c r="P374" s="117"/>
      <c r="Q374" s="117"/>
      <c r="R374" s="117"/>
      <c r="S374" s="117"/>
      <c r="T374" s="117"/>
      <c r="U374" s="117"/>
      <c r="V374" s="117"/>
      <c r="AE374" s="97"/>
    </row>
    <row r="375" spans="1:31" ht="20.100000000000001" hidden="1" customHeight="1" x14ac:dyDescent="0.4">
      <c r="B375" s="90" t="s">
        <v>6160</v>
      </c>
    </row>
    <row r="376" spans="1:31" ht="20.100000000000001" hidden="1" customHeight="1" x14ac:dyDescent="0.4">
      <c r="B376" s="90" t="s">
        <v>6161</v>
      </c>
    </row>
    <row r="377" spans="1:31" ht="20.100000000000001" hidden="1" customHeight="1" x14ac:dyDescent="0.4">
      <c r="B377" s="90" t="s">
        <v>6162</v>
      </c>
    </row>
    <row r="378" spans="1:31" ht="20.100000000000001" hidden="1" customHeight="1" x14ac:dyDescent="0.4">
      <c r="B378" s="90" t="s">
        <v>6163</v>
      </c>
    </row>
    <row r="379" spans="1:31" ht="24" hidden="1" customHeight="1" x14ac:dyDescent="0.4">
      <c r="A379" s="95"/>
      <c r="B379" s="96" t="s">
        <v>6164</v>
      </c>
      <c r="F379" s="117" t="str">
        <f>IF(入力情報!E270&lt;&gt;"",入力情報!E270,"")</f>
        <v/>
      </c>
      <c r="G379" s="117"/>
      <c r="H379" s="117"/>
      <c r="I379" s="117"/>
      <c r="J379" s="117"/>
      <c r="K379" s="117"/>
      <c r="L379" s="117"/>
      <c r="M379" s="117"/>
      <c r="N379" s="117"/>
      <c r="O379" s="117"/>
      <c r="P379" s="117"/>
      <c r="Q379" s="117"/>
      <c r="R379" s="117"/>
      <c r="S379" s="117"/>
      <c r="T379" s="117"/>
      <c r="U379" s="117"/>
      <c r="V379" s="117"/>
      <c r="AE379" s="97"/>
    </row>
    <row r="380" spans="1:31" ht="24" hidden="1" customHeight="1" x14ac:dyDescent="0.4">
      <c r="A380" s="95"/>
      <c r="B380" s="117" t="s">
        <v>6165</v>
      </c>
      <c r="F380" s="117" t="str">
        <f>IF(入力情報!E271&lt;&gt;"",入力情報!E271,"")</f>
        <v/>
      </c>
      <c r="G380" s="117"/>
      <c r="H380" s="117"/>
      <c r="I380" s="117"/>
      <c r="J380" s="117"/>
      <c r="K380" s="117"/>
      <c r="L380" s="117"/>
      <c r="M380" s="117"/>
      <c r="N380" s="117"/>
      <c r="O380" s="117"/>
      <c r="P380" s="117"/>
      <c r="Q380" s="117"/>
      <c r="R380" s="117"/>
      <c r="S380" s="117"/>
      <c r="T380" s="117"/>
      <c r="U380" s="117"/>
      <c r="V380" s="117"/>
      <c r="AE380" s="97"/>
    </row>
    <row r="381" spans="1:31" ht="20.100000000000001" hidden="1" customHeight="1" x14ac:dyDescent="0.4">
      <c r="B381" s="90" t="s">
        <v>6160</v>
      </c>
    </row>
    <row r="382" spans="1:31" ht="20.100000000000001" hidden="1" customHeight="1" x14ac:dyDescent="0.4">
      <c r="B382" s="90" t="s">
        <v>6161</v>
      </c>
    </row>
    <row r="383" spans="1:31" ht="20.100000000000001" hidden="1" customHeight="1" x14ac:dyDescent="0.4">
      <c r="B383" s="90" t="s">
        <v>6162</v>
      </c>
    </row>
    <row r="384" spans="1:31" ht="20.100000000000001" hidden="1" customHeight="1" x14ac:dyDescent="0.4">
      <c r="B384" s="90" t="s">
        <v>6163</v>
      </c>
    </row>
    <row r="385" spans="1:31" ht="24" hidden="1" customHeight="1" x14ac:dyDescent="0.4">
      <c r="A385" s="95"/>
      <c r="B385" s="96" t="s">
        <v>6164</v>
      </c>
      <c r="F385" s="117" t="str">
        <f>IF(入力情報!E281&lt;&gt;"",入力情報!E281,"")</f>
        <v/>
      </c>
      <c r="G385" s="117"/>
      <c r="H385" s="117"/>
      <c r="I385" s="117"/>
      <c r="J385" s="117"/>
      <c r="K385" s="117"/>
      <c r="L385" s="117"/>
      <c r="M385" s="117"/>
      <c r="N385" s="117"/>
      <c r="O385" s="117"/>
      <c r="P385" s="117"/>
      <c r="Q385" s="117"/>
      <c r="R385" s="117"/>
      <c r="S385" s="117"/>
      <c r="T385" s="117"/>
      <c r="U385" s="117"/>
      <c r="V385" s="117"/>
      <c r="AE385" s="97"/>
    </row>
    <row r="386" spans="1:31" ht="24" hidden="1" customHeight="1" x14ac:dyDescent="0.4">
      <c r="A386" s="95"/>
      <c r="B386" s="117" t="s">
        <v>6165</v>
      </c>
      <c r="F386" s="117" t="str">
        <f>IF(入力情報!E282&lt;&gt;"",入力情報!E282,"")</f>
        <v/>
      </c>
      <c r="G386" s="117"/>
      <c r="H386" s="117"/>
      <c r="I386" s="117"/>
      <c r="J386" s="117"/>
      <c r="K386" s="117"/>
      <c r="L386" s="117"/>
      <c r="M386" s="117"/>
      <c r="N386" s="117"/>
      <c r="O386" s="117"/>
      <c r="P386" s="117"/>
      <c r="Q386" s="117"/>
      <c r="R386" s="117"/>
      <c r="S386" s="117"/>
      <c r="T386" s="117"/>
      <c r="U386" s="117"/>
      <c r="V386" s="117"/>
      <c r="AE386" s="97"/>
    </row>
    <row r="387" spans="1:31" ht="20.100000000000001" hidden="1" customHeight="1" x14ac:dyDescent="0.4">
      <c r="B387" s="90" t="s">
        <v>6160</v>
      </c>
    </row>
    <row r="388" spans="1:31" ht="20.100000000000001" hidden="1" customHeight="1" x14ac:dyDescent="0.4">
      <c r="B388" s="90" t="s">
        <v>6161</v>
      </c>
    </row>
    <row r="389" spans="1:31" ht="20.100000000000001" hidden="1" customHeight="1" x14ac:dyDescent="0.4">
      <c r="B389" s="90" t="s">
        <v>6162</v>
      </c>
    </row>
    <row r="390" spans="1:31" ht="20.100000000000001" hidden="1" customHeight="1" x14ac:dyDescent="0.4">
      <c r="B390" s="90" t="s">
        <v>6163</v>
      </c>
    </row>
    <row r="391" spans="1:31" ht="24" hidden="1" customHeight="1" x14ac:dyDescent="0.4">
      <c r="A391" s="95"/>
      <c r="B391" s="96" t="s">
        <v>6164</v>
      </c>
      <c r="F391" s="117" t="str">
        <f>IF(入力情報!E292&lt;&gt;"",入力情報!E292,"")</f>
        <v/>
      </c>
      <c r="G391" s="117"/>
      <c r="H391" s="117"/>
      <c r="I391" s="117"/>
      <c r="J391" s="117"/>
      <c r="K391" s="117"/>
      <c r="L391" s="117"/>
      <c r="M391" s="117"/>
      <c r="N391" s="117"/>
      <c r="O391" s="117"/>
      <c r="P391" s="117"/>
      <c r="Q391" s="117"/>
      <c r="R391" s="117"/>
      <c r="S391" s="117"/>
      <c r="T391" s="117"/>
      <c r="U391" s="117"/>
      <c r="V391" s="117"/>
      <c r="AE391" s="97"/>
    </row>
    <row r="392" spans="1:31" ht="24" hidden="1" customHeight="1" x14ac:dyDescent="0.4">
      <c r="A392" s="95"/>
      <c r="B392" s="117" t="s">
        <v>6165</v>
      </c>
      <c r="F392" s="117" t="str">
        <f>IF(入力情報!E293&lt;&gt;"",入力情報!E293,"")</f>
        <v/>
      </c>
      <c r="G392" s="117"/>
      <c r="H392" s="117"/>
      <c r="I392" s="117"/>
      <c r="J392" s="117"/>
      <c r="K392" s="117"/>
      <c r="L392" s="117"/>
      <c r="M392" s="117"/>
      <c r="N392" s="117"/>
      <c r="O392" s="117"/>
      <c r="P392" s="117"/>
      <c r="Q392" s="117"/>
      <c r="R392" s="117"/>
      <c r="S392" s="117"/>
      <c r="T392" s="117"/>
      <c r="U392" s="117"/>
      <c r="V392" s="117"/>
      <c r="AE392" s="97"/>
    </row>
    <row r="393" spans="1:31" ht="20.100000000000001" hidden="1" customHeight="1" x14ac:dyDescent="0.4">
      <c r="B393" s="90" t="s">
        <v>6160</v>
      </c>
    </row>
    <row r="394" spans="1:31" ht="20.100000000000001" hidden="1" customHeight="1" x14ac:dyDescent="0.4">
      <c r="B394" s="90" t="s">
        <v>6161</v>
      </c>
    </row>
    <row r="395" spans="1:31" ht="20.100000000000001" hidden="1" customHeight="1" x14ac:dyDescent="0.4">
      <c r="B395" s="90" t="s">
        <v>6162</v>
      </c>
    </row>
    <row r="396" spans="1:31" ht="20.100000000000001" hidden="1" customHeight="1" x14ac:dyDescent="0.4">
      <c r="B396" s="90" t="s">
        <v>6163</v>
      </c>
    </row>
    <row r="397" spans="1:31" ht="24" hidden="1" customHeight="1" x14ac:dyDescent="0.4">
      <c r="A397" s="95"/>
      <c r="B397" s="96" t="s">
        <v>6164</v>
      </c>
      <c r="F397" s="117" t="str">
        <f>IF(入力情報!E303&lt;&gt;"",入力情報!E303,"")</f>
        <v/>
      </c>
      <c r="G397" s="117"/>
      <c r="H397" s="117"/>
      <c r="I397" s="117"/>
      <c r="J397" s="117"/>
      <c r="K397" s="117"/>
      <c r="L397" s="117"/>
      <c r="M397" s="117"/>
      <c r="N397" s="117"/>
      <c r="O397" s="117"/>
      <c r="P397" s="117"/>
      <c r="Q397" s="117"/>
      <c r="R397" s="117"/>
      <c r="S397" s="117"/>
      <c r="T397" s="117"/>
      <c r="U397" s="117"/>
      <c r="V397" s="117"/>
      <c r="AE397" s="97"/>
    </row>
    <row r="398" spans="1:31" ht="24" hidden="1" customHeight="1" x14ac:dyDescent="0.4">
      <c r="A398" s="95"/>
      <c r="B398" s="117" t="s">
        <v>6165</v>
      </c>
      <c r="F398" s="117" t="str">
        <f>IF(入力情報!E304&lt;&gt;"",入力情報!E304,"")</f>
        <v/>
      </c>
      <c r="G398" s="117"/>
      <c r="H398" s="117"/>
      <c r="I398" s="117"/>
      <c r="J398" s="117"/>
      <c r="K398" s="117"/>
      <c r="L398" s="117"/>
      <c r="M398" s="117"/>
      <c r="N398" s="117"/>
      <c r="O398" s="117"/>
      <c r="P398" s="117"/>
      <c r="Q398" s="117"/>
      <c r="R398" s="117"/>
      <c r="S398" s="117"/>
      <c r="T398" s="117"/>
      <c r="U398" s="117"/>
      <c r="V398" s="117"/>
      <c r="AE398" s="97"/>
    </row>
    <row r="399" spans="1:31" ht="20.100000000000001" hidden="1" customHeight="1" x14ac:dyDescent="0.4">
      <c r="B399" s="90" t="s">
        <v>6160</v>
      </c>
    </row>
    <row r="400" spans="1:31" ht="20.100000000000001" hidden="1" customHeight="1" x14ac:dyDescent="0.4">
      <c r="B400" s="90" t="s">
        <v>6161</v>
      </c>
    </row>
    <row r="401" spans="1:31" ht="20.100000000000001" hidden="1" customHeight="1" x14ac:dyDescent="0.4">
      <c r="B401" s="90" t="s">
        <v>6162</v>
      </c>
    </row>
    <row r="402" spans="1:31" ht="20.100000000000001" hidden="1" customHeight="1" x14ac:dyDescent="0.4">
      <c r="B402" s="90" t="s">
        <v>6163</v>
      </c>
    </row>
    <row r="403" spans="1:31" ht="24" hidden="1" customHeight="1" x14ac:dyDescent="0.4">
      <c r="A403" s="95"/>
      <c r="B403" s="96" t="s">
        <v>6164</v>
      </c>
      <c r="F403" s="117" t="str">
        <f>IF(入力情報!E314&lt;&gt;"",入力情報!E314,"")</f>
        <v/>
      </c>
      <c r="G403" s="117"/>
      <c r="H403" s="117"/>
      <c r="I403" s="117"/>
      <c r="J403" s="117"/>
      <c r="K403" s="117"/>
      <c r="L403" s="117"/>
      <c r="M403" s="117"/>
      <c r="N403" s="117"/>
      <c r="O403" s="117"/>
      <c r="P403" s="117"/>
      <c r="Q403" s="117"/>
      <c r="R403" s="117"/>
      <c r="S403" s="117"/>
      <c r="T403" s="117"/>
      <c r="U403" s="117"/>
      <c r="V403" s="117"/>
      <c r="AE403" s="97"/>
    </row>
    <row r="404" spans="1:31" ht="24" hidden="1" customHeight="1" x14ac:dyDescent="0.4">
      <c r="A404" s="95"/>
      <c r="B404" s="117" t="s">
        <v>6165</v>
      </c>
      <c r="F404" s="117" t="str">
        <f>IF(入力情報!E315&lt;&gt;"",入力情報!E315,"")</f>
        <v/>
      </c>
      <c r="G404" s="117"/>
      <c r="H404" s="117"/>
      <c r="I404" s="117"/>
      <c r="J404" s="117"/>
      <c r="K404" s="117"/>
      <c r="L404" s="117"/>
      <c r="M404" s="117"/>
      <c r="N404" s="117"/>
      <c r="O404" s="117"/>
      <c r="P404" s="117"/>
      <c r="Q404" s="117"/>
      <c r="R404" s="117"/>
      <c r="S404" s="117"/>
      <c r="T404" s="117"/>
      <c r="U404" s="117"/>
      <c r="V404" s="117"/>
      <c r="AE404" s="97"/>
    </row>
    <row r="405" spans="1:31" ht="20.100000000000001" hidden="1" customHeight="1" x14ac:dyDescent="0.4">
      <c r="B405" s="90" t="s">
        <v>6160</v>
      </c>
    </row>
    <row r="406" spans="1:31" ht="20.100000000000001" hidden="1" customHeight="1" x14ac:dyDescent="0.4">
      <c r="B406" s="90" t="s">
        <v>6161</v>
      </c>
    </row>
    <row r="407" spans="1:31" ht="20.100000000000001" hidden="1" customHeight="1" x14ac:dyDescent="0.4">
      <c r="B407" s="90" t="s">
        <v>6162</v>
      </c>
    </row>
    <row r="408" spans="1:31" ht="20.100000000000001" hidden="1" customHeight="1" x14ac:dyDescent="0.4">
      <c r="B408" s="90" t="s">
        <v>6163</v>
      </c>
    </row>
    <row r="409" spans="1:31" ht="24" hidden="1" customHeight="1" x14ac:dyDescent="0.4">
      <c r="A409" s="95"/>
      <c r="B409" s="96" t="s">
        <v>6164</v>
      </c>
      <c r="F409" s="117" t="str">
        <f>IF(入力情報!E325&lt;&gt;"",入力情報!E325,"")</f>
        <v/>
      </c>
      <c r="G409" s="117"/>
      <c r="H409" s="117"/>
      <c r="I409" s="117"/>
      <c r="J409" s="117"/>
      <c r="K409" s="117"/>
      <c r="L409" s="117"/>
      <c r="M409" s="117"/>
      <c r="N409" s="117"/>
      <c r="O409" s="117"/>
      <c r="P409" s="117"/>
      <c r="Q409" s="117"/>
      <c r="R409" s="117"/>
      <c r="S409" s="117"/>
      <c r="T409" s="117"/>
      <c r="U409" s="117"/>
      <c r="V409" s="117"/>
      <c r="AE409" s="97"/>
    </row>
    <row r="410" spans="1:31" ht="24" hidden="1" customHeight="1" x14ac:dyDescent="0.4">
      <c r="A410" s="95"/>
      <c r="B410" s="117" t="s">
        <v>6165</v>
      </c>
      <c r="F410" s="117" t="str">
        <f>IF(入力情報!E326&lt;&gt;"",入力情報!E326,"")</f>
        <v/>
      </c>
      <c r="G410" s="117"/>
      <c r="H410" s="117"/>
      <c r="I410" s="117"/>
      <c r="J410" s="117"/>
      <c r="K410" s="117"/>
      <c r="L410" s="117"/>
      <c r="M410" s="117"/>
      <c r="N410" s="117"/>
      <c r="O410" s="117"/>
      <c r="P410" s="117"/>
      <c r="Q410" s="117"/>
      <c r="R410" s="117"/>
      <c r="S410" s="117"/>
      <c r="T410" s="117"/>
      <c r="U410" s="117"/>
      <c r="V410" s="117"/>
      <c r="AE410" s="97"/>
    </row>
    <row r="411" spans="1:31" ht="20.100000000000001" hidden="1" customHeight="1" x14ac:dyDescent="0.4">
      <c r="B411" s="90" t="s">
        <v>6160</v>
      </c>
    </row>
    <row r="412" spans="1:31" ht="20.100000000000001" hidden="1" customHeight="1" x14ac:dyDescent="0.4">
      <c r="B412" s="90" t="s">
        <v>6161</v>
      </c>
    </row>
    <row r="413" spans="1:31" ht="20.100000000000001" hidden="1" customHeight="1" x14ac:dyDescent="0.4">
      <c r="B413" s="90" t="s">
        <v>6162</v>
      </c>
    </row>
    <row r="414" spans="1:31" ht="20.100000000000001" hidden="1" customHeight="1" x14ac:dyDescent="0.4">
      <c r="B414" s="90" t="s">
        <v>6163</v>
      </c>
    </row>
    <row r="415" spans="1:31" ht="24" hidden="1" customHeight="1" x14ac:dyDescent="0.4">
      <c r="A415" s="95"/>
      <c r="B415" s="96" t="s">
        <v>6164</v>
      </c>
      <c r="F415" s="117" t="str">
        <f>IF(入力情報!E336&lt;&gt;"",入力情報!E336,"")</f>
        <v/>
      </c>
      <c r="G415" s="117"/>
      <c r="H415" s="117"/>
      <c r="I415" s="117"/>
      <c r="J415" s="117"/>
      <c r="K415" s="117"/>
      <c r="L415" s="117"/>
      <c r="M415" s="117"/>
      <c r="N415" s="117"/>
      <c r="O415" s="117"/>
      <c r="P415" s="117"/>
      <c r="Q415" s="117"/>
      <c r="R415" s="117"/>
      <c r="S415" s="117"/>
      <c r="T415" s="117"/>
      <c r="U415" s="117"/>
      <c r="V415" s="117"/>
      <c r="AE415" s="97"/>
    </row>
    <row r="416" spans="1:31" ht="24" hidden="1" customHeight="1" x14ac:dyDescent="0.4">
      <c r="A416" s="95"/>
      <c r="B416" s="117" t="s">
        <v>6165</v>
      </c>
      <c r="F416" s="117" t="str">
        <f>IF(入力情報!E337&lt;&gt;"",入力情報!E337,"")</f>
        <v/>
      </c>
      <c r="G416" s="117"/>
      <c r="H416" s="117"/>
      <c r="I416" s="117"/>
      <c r="J416" s="117"/>
      <c r="K416" s="117"/>
      <c r="L416" s="117"/>
      <c r="M416" s="117"/>
      <c r="N416" s="117"/>
      <c r="O416" s="117"/>
      <c r="P416" s="117"/>
      <c r="Q416" s="117"/>
      <c r="R416" s="117"/>
      <c r="S416" s="117"/>
      <c r="T416" s="117"/>
      <c r="U416" s="117"/>
      <c r="V416" s="117"/>
      <c r="AE416" s="97"/>
    </row>
    <row r="417" spans="1:31" ht="20.100000000000001" hidden="1" customHeight="1" x14ac:dyDescent="0.4">
      <c r="B417" s="90" t="s">
        <v>6160</v>
      </c>
    </row>
    <row r="418" spans="1:31" ht="20.100000000000001" hidden="1" customHeight="1" x14ac:dyDescent="0.4">
      <c r="B418" s="90" t="s">
        <v>6161</v>
      </c>
    </row>
    <row r="419" spans="1:31" ht="20.100000000000001" hidden="1" customHeight="1" x14ac:dyDescent="0.4">
      <c r="B419" s="90" t="s">
        <v>6162</v>
      </c>
    </row>
    <row r="420" spans="1:31" ht="20.100000000000001" hidden="1" customHeight="1" x14ac:dyDescent="0.4">
      <c r="B420" s="90" t="s">
        <v>6163</v>
      </c>
    </row>
    <row r="421" spans="1:31" ht="24" hidden="1" customHeight="1" x14ac:dyDescent="0.4">
      <c r="A421" s="95"/>
      <c r="B421" s="96" t="s">
        <v>6164</v>
      </c>
      <c r="F421" s="117" t="str">
        <f>IF(入力情報!E347&lt;&gt;"",入力情報!E347,"")</f>
        <v/>
      </c>
      <c r="G421" s="117"/>
      <c r="H421" s="117"/>
      <c r="I421" s="117"/>
      <c r="J421" s="117"/>
      <c r="K421" s="117"/>
      <c r="L421" s="117"/>
      <c r="M421" s="117"/>
      <c r="N421" s="117"/>
      <c r="O421" s="117"/>
      <c r="P421" s="117"/>
      <c r="Q421" s="117"/>
      <c r="R421" s="117"/>
      <c r="S421" s="117"/>
      <c r="T421" s="117"/>
      <c r="U421" s="117"/>
      <c r="V421" s="117"/>
      <c r="AE421" s="97"/>
    </row>
    <row r="422" spans="1:31" ht="24" hidden="1" customHeight="1" x14ac:dyDescent="0.4">
      <c r="A422" s="95"/>
      <c r="B422" s="117" t="s">
        <v>6165</v>
      </c>
      <c r="F422" s="117" t="str">
        <f>IF(入力情報!E348&lt;&gt;"",入力情報!E348,"")</f>
        <v/>
      </c>
      <c r="G422" s="117"/>
      <c r="H422" s="117"/>
      <c r="I422" s="117"/>
      <c r="J422" s="117"/>
      <c r="K422" s="117"/>
      <c r="L422" s="117"/>
      <c r="M422" s="117"/>
      <c r="N422" s="117"/>
      <c r="O422" s="117"/>
      <c r="P422" s="117"/>
      <c r="Q422" s="117"/>
      <c r="R422" s="117"/>
      <c r="S422" s="117"/>
      <c r="T422" s="117"/>
      <c r="U422" s="117"/>
      <c r="V422" s="117"/>
      <c r="AE422" s="97"/>
    </row>
    <row r="423" spans="1:31" ht="20.100000000000001" hidden="1" customHeight="1" x14ac:dyDescent="0.4">
      <c r="B423" s="90" t="s">
        <v>6160</v>
      </c>
    </row>
    <row r="424" spans="1:31" ht="20.100000000000001" hidden="1" customHeight="1" x14ac:dyDescent="0.4">
      <c r="B424" s="90" t="s">
        <v>6161</v>
      </c>
    </row>
    <row r="425" spans="1:31" ht="20.100000000000001" hidden="1" customHeight="1" x14ac:dyDescent="0.4">
      <c r="B425" s="90" t="s">
        <v>6162</v>
      </c>
    </row>
    <row r="426" spans="1:31" ht="20.100000000000001" hidden="1" customHeight="1" x14ac:dyDescent="0.4">
      <c r="B426" s="90" t="s">
        <v>6163</v>
      </c>
    </row>
    <row r="427" spans="1:31" ht="24" hidden="1" customHeight="1" x14ac:dyDescent="0.4">
      <c r="A427" s="95"/>
      <c r="B427" s="96" t="s">
        <v>6164</v>
      </c>
      <c r="F427" s="117" t="str">
        <f>IF(入力情報!E358&lt;&gt;"",入力情報!E358,"")</f>
        <v/>
      </c>
      <c r="G427" s="117"/>
      <c r="H427" s="117"/>
      <c r="I427" s="117"/>
      <c r="J427" s="117"/>
      <c r="K427" s="117"/>
      <c r="L427" s="117"/>
      <c r="M427" s="117"/>
      <c r="N427" s="117"/>
      <c r="O427" s="117"/>
      <c r="P427" s="117"/>
      <c r="Q427" s="117"/>
      <c r="R427" s="117"/>
      <c r="S427" s="117"/>
      <c r="T427" s="117"/>
      <c r="U427" s="117"/>
      <c r="V427" s="117"/>
      <c r="AE427" s="97"/>
    </row>
    <row r="428" spans="1:31" ht="24" hidden="1" customHeight="1" x14ac:dyDescent="0.4">
      <c r="A428" s="95"/>
      <c r="B428" s="117" t="s">
        <v>6165</v>
      </c>
      <c r="F428" s="117" t="str">
        <f>IF(入力情報!E359&lt;&gt;"",入力情報!E359,"")</f>
        <v/>
      </c>
      <c r="G428" s="117"/>
      <c r="H428" s="117"/>
      <c r="I428" s="117"/>
      <c r="J428" s="117"/>
      <c r="K428" s="117"/>
      <c r="L428" s="117"/>
      <c r="M428" s="117"/>
      <c r="N428" s="117"/>
      <c r="O428" s="117"/>
      <c r="P428" s="117"/>
      <c r="Q428" s="117"/>
      <c r="R428" s="117"/>
      <c r="S428" s="117"/>
      <c r="T428" s="117"/>
      <c r="U428" s="117"/>
      <c r="V428" s="117"/>
      <c r="AE428" s="97"/>
    </row>
    <row r="429" spans="1:31" ht="20.100000000000001" hidden="1" customHeight="1" x14ac:dyDescent="0.4">
      <c r="B429" s="90" t="s">
        <v>6160</v>
      </c>
    </row>
    <row r="430" spans="1:31" ht="20.100000000000001" hidden="1" customHeight="1" x14ac:dyDescent="0.4">
      <c r="B430" s="90" t="s">
        <v>6161</v>
      </c>
    </row>
    <row r="431" spans="1:31" ht="20.100000000000001" hidden="1" customHeight="1" x14ac:dyDescent="0.4">
      <c r="B431" s="90" t="s">
        <v>6162</v>
      </c>
    </row>
    <row r="432" spans="1:31" ht="20.100000000000001" hidden="1" customHeight="1" x14ac:dyDescent="0.4">
      <c r="B432" s="90" t="s">
        <v>6163</v>
      </c>
    </row>
    <row r="433" spans="1:31" ht="24" hidden="1" customHeight="1" x14ac:dyDescent="0.4">
      <c r="A433" s="95"/>
      <c r="B433" s="96" t="s">
        <v>6164</v>
      </c>
      <c r="F433" s="117" t="str">
        <f>IF(入力情報!E369&lt;&gt;"",入力情報!E369,"")</f>
        <v/>
      </c>
      <c r="G433" s="117"/>
      <c r="H433" s="117"/>
      <c r="I433" s="117"/>
      <c r="J433" s="117"/>
      <c r="K433" s="117"/>
      <c r="L433" s="117"/>
      <c r="M433" s="117"/>
      <c r="N433" s="117"/>
      <c r="O433" s="117"/>
      <c r="P433" s="117"/>
      <c r="Q433" s="117"/>
      <c r="R433" s="117"/>
      <c r="S433" s="117"/>
      <c r="T433" s="117"/>
      <c r="U433" s="117"/>
      <c r="V433" s="117"/>
      <c r="AE433" s="97"/>
    </row>
    <row r="434" spans="1:31" ht="24" hidden="1" customHeight="1" x14ac:dyDescent="0.4">
      <c r="A434" s="95"/>
      <c r="B434" s="117" t="s">
        <v>6165</v>
      </c>
      <c r="F434" s="117" t="str">
        <f>IF(入力情報!E370&lt;&gt;"",入力情報!E370,"")</f>
        <v/>
      </c>
      <c r="G434" s="117"/>
      <c r="H434" s="117"/>
      <c r="I434" s="117"/>
      <c r="J434" s="117"/>
      <c r="K434" s="117"/>
      <c r="L434" s="117"/>
      <c r="M434" s="117"/>
      <c r="N434" s="117"/>
      <c r="O434" s="117"/>
      <c r="P434" s="117"/>
      <c r="Q434" s="117"/>
      <c r="R434" s="117"/>
      <c r="S434" s="117"/>
      <c r="T434" s="117"/>
      <c r="U434" s="117"/>
      <c r="V434" s="117"/>
      <c r="AE434" s="97"/>
    </row>
    <row r="435" spans="1:31" ht="20.100000000000001" hidden="1" customHeight="1" x14ac:dyDescent="0.4">
      <c r="B435" s="90" t="s">
        <v>6160</v>
      </c>
    </row>
    <row r="436" spans="1:31" ht="20.100000000000001" hidden="1" customHeight="1" x14ac:dyDescent="0.4">
      <c r="B436" s="90" t="s">
        <v>6161</v>
      </c>
    </row>
    <row r="437" spans="1:31" ht="20.100000000000001" hidden="1" customHeight="1" x14ac:dyDescent="0.4">
      <c r="B437" s="90" t="s">
        <v>6162</v>
      </c>
    </row>
    <row r="438" spans="1:31" ht="20.100000000000001" hidden="1" customHeight="1" x14ac:dyDescent="0.4">
      <c r="B438" s="90" t="s">
        <v>6163</v>
      </c>
    </row>
    <row r="439" spans="1:31" ht="24" hidden="1" customHeight="1" x14ac:dyDescent="0.4">
      <c r="A439" s="95"/>
      <c r="B439" s="96" t="s">
        <v>6164</v>
      </c>
      <c r="F439" s="117" t="str">
        <f>IF(入力情報!E380&lt;&gt;"",入力情報!E380,"")</f>
        <v/>
      </c>
      <c r="G439" s="117"/>
      <c r="H439" s="117"/>
      <c r="I439" s="117"/>
      <c r="J439" s="117"/>
      <c r="K439" s="117"/>
      <c r="L439" s="117"/>
      <c r="M439" s="117"/>
      <c r="N439" s="117"/>
      <c r="O439" s="117"/>
      <c r="P439" s="117"/>
      <c r="Q439" s="117"/>
      <c r="R439" s="117"/>
      <c r="S439" s="117"/>
      <c r="T439" s="117"/>
      <c r="U439" s="117"/>
      <c r="V439" s="117"/>
      <c r="AE439" s="97"/>
    </row>
    <row r="440" spans="1:31" ht="24" hidden="1" customHeight="1" x14ac:dyDescent="0.4">
      <c r="A440" s="95"/>
      <c r="B440" s="117" t="s">
        <v>6165</v>
      </c>
      <c r="F440" s="117" t="str">
        <f>IF(入力情報!E381&lt;&gt;"",入力情報!E381,"")</f>
        <v/>
      </c>
      <c r="G440" s="117"/>
      <c r="H440" s="117"/>
      <c r="I440" s="117"/>
      <c r="J440" s="117"/>
      <c r="K440" s="117"/>
      <c r="L440" s="117"/>
      <c r="M440" s="117"/>
      <c r="N440" s="117"/>
      <c r="O440" s="117"/>
      <c r="P440" s="117"/>
      <c r="Q440" s="117"/>
      <c r="R440" s="117"/>
      <c r="S440" s="117"/>
      <c r="T440" s="117"/>
      <c r="U440" s="117"/>
      <c r="V440" s="117"/>
      <c r="AE440" s="97"/>
    </row>
    <row r="441" spans="1:31" ht="20.100000000000001" hidden="1" customHeight="1" x14ac:dyDescent="0.4">
      <c r="B441" s="90" t="s">
        <v>6160</v>
      </c>
    </row>
    <row r="442" spans="1:31" ht="20.100000000000001" hidden="1" customHeight="1" x14ac:dyDescent="0.4">
      <c r="B442" s="90" t="s">
        <v>6161</v>
      </c>
    </row>
    <row r="443" spans="1:31" ht="20.100000000000001" hidden="1" customHeight="1" x14ac:dyDescent="0.4">
      <c r="B443" s="90" t="s">
        <v>6162</v>
      </c>
    </row>
    <row r="444" spans="1:31" ht="20.100000000000001" hidden="1" customHeight="1" x14ac:dyDescent="0.4">
      <c r="B444" s="90" t="s">
        <v>6163</v>
      </c>
    </row>
    <row r="445" spans="1:31" ht="24" hidden="1" customHeight="1" x14ac:dyDescent="0.4">
      <c r="A445" s="95"/>
      <c r="B445" s="96" t="s">
        <v>6164</v>
      </c>
      <c r="F445" s="117" t="str">
        <f>IF(入力情報!E391&lt;&gt;"",入力情報!E391,"")</f>
        <v/>
      </c>
      <c r="G445" s="117"/>
      <c r="H445" s="117"/>
      <c r="I445" s="117"/>
      <c r="J445" s="117"/>
      <c r="K445" s="117"/>
      <c r="L445" s="117"/>
      <c r="M445" s="117"/>
      <c r="N445" s="117"/>
      <c r="O445" s="117"/>
      <c r="P445" s="117"/>
      <c r="Q445" s="117"/>
      <c r="R445" s="117"/>
      <c r="S445" s="117"/>
      <c r="T445" s="117"/>
      <c r="U445" s="117"/>
      <c r="V445" s="117"/>
      <c r="AE445" s="97"/>
    </row>
    <row r="446" spans="1:31" ht="24" hidden="1" customHeight="1" x14ac:dyDescent="0.4">
      <c r="A446" s="95"/>
      <c r="B446" s="117" t="s">
        <v>6165</v>
      </c>
      <c r="F446" s="117" t="str">
        <f>IF(入力情報!E392&lt;&gt;"",入力情報!E392,"")</f>
        <v/>
      </c>
      <c r="G446" s="117"/>
      <c r="H446" s="117"/>
      <c r="I446" s="117"/>
      <c r="J446" s="117"/>
      <c r="K446" s="117"/>
      <c r="L446" s="117"/>
      <c r="M446" s="117"/>
      <c r="N446" s="117"/>
      <c r="O446" s="117"/>
      <c r="P446" s="117"/>
      <c r="Q446" s="117"/>
      <c r="R446" s="117"/>
      <c r="S446" s="117"/>
      <c r="T446" s="117"/>
      <c r="U446" s="117"/>
      <c r="V446" s="117"/>
      <c r="AE446" s="97"/>
    </row>
    <row r="447" spans="1:31" ht="20.100000000000001" hidden="1" customHeight="1" x14ac:dyDescent="0.4">
      <c r="B447" s="90" t="s">
        <v>6160</v>
      </c>
    </row>
    <row r="448" spans="1:31" ht="20.100000000000001" hidden="1" customHeight="1" x14ac:dyDescent="0.4">
      <c r="B448" s="90" t="s">
        <v>6161</v>
      </c>
    </row>
    <row r="449" spans="1:31" ht="20.100000000000001" hidden="1" customHeight="1" x14ac:dyDescent="0.4">
      <c r="B449" s="90" t="s">
        <v>6162</v>
      </c>
    </row>
    <row r="450" spans="1:31" ht="20.100000000000001" hidden="1" customHeight="1" x14ac:dyDescent="0.4">
      <c r="B450" s="90" t="s">
        <v>6163</v>
      </c>
    </row>
    <row r="451" spans="1:31" ht="24" hidden="1" customHeight="1" x14ac:dyDescent="0.4">
      <c r="A451" s="95"/>
      <c r="B451" s="96" t="s">
        <v>6164</v>
      </c>
      <c r="F451" s="117" t="str">
        <f>IF(入力情報!E402&lt;&gt;"",入力情報!E402,"")</f>
        <v/>
      </c>
      <c r="G451" s="117"/>
      <c r="H451" s="117"/>
      <c r="I451" s="117"/>
      <c r="J451" s="117"/>
      <c r="K451" s="117"/>
      <c r="L451" s="117"/>
      <c r="M451" s="117"/>
      <c r="N451" s="117"/>
      <c r="O451" s="117"/>
      <c r="P451" s="117"/>
      <c r="Q451" s="117"/>
      <c r="R451" s="117"/>
      <c r="S451" s="117"/>
      <c r="T451" s="117"/>
      <c r="U451" s="117"/>
      <c r="V451" s="117"/>
      <c r="AE451" s="97"/>
    </row>
    <row r="452" spans="1:31" ht="24" hidden="1" customHeight="1" x14ac:dyDescent="0.4">
      <c r="A452" s="95"/>
      <c r="B452" s="117" t="s">
        <v>6165</v>
      </c>
      <c r="F452" s="117" t="str">
        <f>IF(入力情報!E403&lt;&gt;"",入力情報!E403,"")</f>
        <v/>
      </c>
      <c r="G452" s="117"/>
      <c r="H452" s="117"/>
      <c r="I452" s="117"/>
      <c r="J452" s="117"/>
      <c r="K452" s="117"/>
      <c r="L452" s="117"/>
      <c r="M452" s="117"/>
      <c r="N452" s="117"/>
      <c r="O452" s="117"/>
      <c r="P452" s="117"/>
      <c r="Q452" s="117"/>
      <c r="R452" s="117"/>
      <c r="S452" s="117"/>
      <c r="T452" s="117"/>
      <c r="U452" s="117"/>
      <c r="V452" s="117"/>
      <c r="AE452" s="97"/>
    </row>
    <row r="453" spans="1:31" ht="20.100000000000001" hidden="1" customHeight="1" x14ac:dyDescent="0.4">
      <c r="B453" s="90" t="s">
        <v>6160</v>
      </c>
    </row>
    <row r="454" spans="1:31" ht="20.100000000000001" hidden="1" customHeight="1" x14ac:dyDescent="0.4">
      <c r="B454" s="90" t="s">
        <v>6161</v>
      </c>
    </row>
    <row r="455" spans="1:31" ht="20.100000000000001" hidden="1" customHeight="1" x14ac:dyDescent="0.4">
      <c r="B455" s="90" t="s">
        <v>6162</v>
      </c>
    </row>
    <row r="456" spans="1:31" ht="20.100000000000001" hidden="1" customHeight="1" x14ac:dyDescent="0.4">
      <c r="B456" s="90" t="s">
        <v>6163</v>
      </c>
    </row>
    <row r="457" spans="1:31" ht="24" hidden="1" customHeight="1" x14ac:dyDescent="0.4">
      <c r="A457" s="95"/>
      <c r="B457" s="96" t="s">
        <v>6164</v>
      </c>
      <c r="F457" s="117" t="str">
        <f>IF(入力情報!E413&lt;&gt;"",入力情報!E413,"")</f>
        <v/>
      </c>
      <c r="G457" s="117"/>
      <c r="H457" s="117"/>
      <c r="I457" s="117"/>
      <c r="J457" s="117"/>
      <c r="K457" s="117"/>
      <c r="L457" s="117"/>
      <c r="M457" s="117"/>
      <c r="N457" s="117"/>
      <c r="O457" s="117"/>
      <c r="P457" s="117"/>
      <c r="Q457" s="117"/>
      <c r="R457" s="117"/>
      <c r="S457" s="117"/>
      <c r="T457" s="117"/>
      <c r="U457" s="117"/>
      <c r="V457" s="117"/>
      <c r="AE457" s="97"/>
    </row>
    <row r="458" spans="1:31" ht="24" hidden="1" customHeight="1" x14ac:dyDescent="0.4">
      <c r="A458" s="95"/>
      <c r="B458" s="117" t="s">
        <v>6165</v>
      </c>
      <c r="F458" s="117" t="str">
        <f>IF(入力情報!E414&lt;&gt;"",入力情報!E414,"")</f>
        <v/>
      </c>
      <c r="G458" s="117"/>
      <c r="H458" s="117"/>
      <c r="I458" s="117"/>
      <c r="J458" s="117"/>
      <c r="K458" s="117"/>
      <c r="L458" s="117"/>
      <c r="M458" s="117"/>
      <c r="N458" s="117"/>
      <c r="O458" s="117"/>
      <c r="P458" s="117"/>
      <c r="Q458" s="117"/>
      <c r="R458" s="117"/>
      <c r="S458" s="117"/>
      <c r="T458" s="117"/>
      <c r="U458" s="117"/>
      <c r="V458" s="117"/>
      <c r="AE458" s="97"/>
    </row>
    <row r="459" spans="1:31" ht="20.100000000000001" hidden="1" customHeight="1" x14ac:dyDescent="0.4">
      <c r="B459" s="90" t="s">
        <v>6160</v>
      </c>
    </row>
    <row r="460" spans="1:31" ht="20.100000000000001" hidden="1" customHeight="1" x14ac:dyDescent="0.4">
      <c r="B460" s="90" t="s">
        <v>6161</v>
      </c>
    </row>
    <row r="461" spans="1:31" ht="20.100000000000001" hidden="1" customHeight="1" x14ac:dyDescent="0.4">
      <c r="B461" s="90" t="s">
        <v>6162</v>
      </c>
    </row>
    <row r="462" spans="1:31" ht="20.100000000000001" hidden="1" customHeight="1" x14ac:dyDescent="0.4">
      <c r="B462" s="90" t="s">
        <v>6163</v>
      </c>
    </row>
    <row r="463" spans="1:31" ht="24" hidden="1" customHeight="1" x14ac:dyDescent="0.4">
      <c r="A463" s="95"/>
      <c r="B463" s="96" t="s">
        <v>6164</v>
      </c>
      <c r="F463" s="117" t="str">
        <f>IF(入力情報!E424&lt;&gt;"",入力情報!E424,"")</f>
        <v/>
      </c>
      <c r="G463" s="117"/>
      <c r="H463" s="117"/>
      <c r="I463" s="117"/>
      <c r="J463" s="117"/>
      <c r="K463" s="117"/>
      <c r="L463" s="117"/>
      <c r="M463" s="117"/>
      <c r="N463" s="117"/>
      <c r="O463" s="117"/>
      <c r="P463" s="117"/>
      <c r="Q463" s="117"/>
      <c r="R463" s="117"/>
      <c r="S463" s="117"/>
      <c r="T463" s="117"/>
      <c r="U463" s="117"/>
      <c r="V463" s="117"/>
      <c r="AE463" s="97"/>
    </row>
    <row r="464" spans="1:31" ht="24" hidden="1" customHeight="1" x14ac:dyDescent="0.4">
      <c r="A464" s="95"/>
      <c r="B464" s="117" t="s">
        <v>6165</v>
      </c>
      <c r="F464" s="117" t="str">
        <f>IF(入力情報!E425&lt;&gt;"",入力情報!E425,"")</f>
        <v/>
      </c>
      <c r="G464" s="117"/>
      <c r="H464" s="117"/>
      <c r="I464" s="117"/>
      <c r="J464" s="117"/>
      <c r="K464" s="117"/>
      <c r="L464" s="117"/>
      <c r="M464" s="117"/>
      <c r="N464" s="117"/>
      <c r="O464" s="117"/>
      <c r="P464" s="117"/>
      <c r="Q464" s="117"/>
      <c r="R464" s="117"/>
      <c r="S464" s="117"/>
      <c r="T464" s="117"/>
      <c r="U464" s="117"/>
      <c r="V464" s="117"/>
      <c r="AE464" s="97"/>
    </row>
    <row r="465" spans="1:31" ht="20.100000000000001" hidden="1" customHeight="1" x14ac:dyDescent="0.4">
      <c r="B465" s="90" t="s">
        <v>6160</v>
      </c>
    </row>
    <row r="466" spans="1:31" ht="20.100000000000001" hidden="1" customHeight="1" x14ac:dyDescent="0.4">
      <c r="B466" s="90" t="s">
        <v>6161</v>
      </c>
    </row>
    <row r="467" spans="1:31" ht="20.100000000000001" hidden="1" customHeight="1" x14ac:dyDescent="0.4">
      <c r="B467" s="90" t="s">
        <v>6162</v>
      </c>
    </row>
    <row r="468" spans="1:31" ht="20.100000000000001" hidden="1" customHeight="1" x14ac:dyDescent="0.4">
      <c r="B468" s="90" t="s">
        <v>6163</v>
      </c>
    </row>
    <row r="469" spans="1:31" ht="24" hidden="1" customHeight="1" x14ac:dyDescent="0.4">
      <c r="A469" s="95"/>
      <c r="B469" s="96" t="s">
        <v>6164</v>
      </c>
      <c r="F469" s="117" t="str">
        <f>IF(入力情報!E435&lt;&gt;"",入力情報!E435,"")</f>
        <v/>
      </c>
      <c r="G469" s="117"/>
      <c r="H469" s="117"/>
      <c r="I469" s="117"/>
      <c r="J469" s="117"/>
      <c r="K469" s="117"/>
      <c r="L469" s="117"/>
      <c r="M469" s="117"/>
      <c r="N469" s="117"/>
      <c r="O469" s="117"/>
      <c r="P469" s="117"/>
      <c r="Q469" s="117"/>
      <c r="R469" s="117"/>
      <c r="S469" s="117"/>
      <c r="T469" s="117"/>
      <c r="U469" s="117"/>
      <c r="V469" s="117"/>
      <c r="AE469" s="97"/>
    </row>
    <row r="470" spans="1:31" ht="24" hidden="1" customHeight="1" x14ac:dyDescent="0.4">
      <c r="A470" s="95"/>
      <c r="B470" s="117" t="s">
        <v>6165</v>
      </c>
      <c r="F470" s="117" t="str">
        <f>IF(入力情報!E436&lt;&gt;"",入力情報!E436,"")</f>
        <v/>
      </c>
      <c r="G470" s="117"/>
      <c r="H470" s="117"/>
      <c r="I470" s="117"/>
      <c r="J470" s="117"/>
      <c r="K470" s="117"/>
      <c r="L470" s="117"/>
      <c r="M470" s="117"/>
      <c r="N470" s="117"/>
      <c r="O470" s="117"/>
      <c r="P470" s="117"/>
      <c r="Q470" s="117"/>
      <c r="R470" s="117"/>
      <c r="S470" s="117"/>
      <c r="T470" s="117"/>
      <c r="U470" s="117"/>
      <c r="V470" s="117"/>
      <c r="AE470" s="97"/>
    </row>
    <row r="471" spans="1:31" ht="20.100000000000001" hidden="1" customHeight="1" x14ac:dyDescent="0.4">
      <c r="B471" s="90" t="s">
        <v>6160</v>
      </c>
    </row>
    <row r="472" spans="1:31" ht="20.100000000000001" hidden="1" customHeight="1" x14ac:dyDescent="0.4">
      <c r="B472" s="90" t="s">
        <v>6161</v>
      </c>
    </row>
    <row r="473" spans="1:31" ht="20.100000000000001" hidden="1" customHeight="1" x14ac:dyDescent="0.4">
      <c r="B473" s="90" t="s">
        <v>6162</v>
      </c>
    </row>
    <row r="474" spans="1:31" ht="20.100000000000001" hidden="1" customHeight="1" x14ac:dyDescent="0.4">
      <c r="B474" s="90" t="s">
        <v>6163</v>
      </c>
    </row>
    <row r="475" spans="1:31" ht="24" hidden="1" customHeight="1" x14ac:dyDescent="0.4">
      <c r="A475" s="95"/>
      <c r="B475" s="96" t="s">
        <v>6164</v>
      </c>
      <c r="F475" s="117" t="str">
        <f>IF(入力情報!E446&lt;&gt;"",入力情報!E446,"")</f>
        <v/>
      </c>
      <c r="G475" s="117"/>
      <c r="H475" s="117"/>
      <c r="I475" s="117"/>
      <c r="J475" s="117"/>
      <c r="K475" s="117"/>
      <c r="L475" s="117"/>
      <c r="M475" s="117"/>
      <c r="N475" s="117"/>
      <c r="O475" s="117"/>
      <c r="P475" s="117"/>
      <c r="Q475" s="117"/>
      <c r="R475" s="117"/>
      <c r="S475" s="117"/>
      <c r="T475" s="117"/>
      <c r="U475" s="117"/>
      <c r="V475" s="117"/>
      <c r="AE475" s="97"/>
    </row>
    <row r="476" spans="1:31" ht="24" hidden="1" customHeight="1" x14ac:dyDescent="0.4">
      <c r="A476" s="95"/>
      <c r="B476" s="117" t="s">
        <v>6165</v>
      </c>
      <c r="F476" s="117" t="str">
        <f>IF(入力情報!E447&lt;&gt;"",入力情報!E447,"")</f>
        <v/>
      </c>
      <c r="G476" s="117"/>
      <c r="H476" s="117"/>
      <c r="I476" s="117"/>
      <c r="J476" s="117"/>
      <c r="K476" s="117"/>
      <c r="L476" s="117"/>
      <c r="M476" s="117"/>
      <c r="N476" s="117"/>
      <c r="O476" s="117"/>
      <c r="P476" s="117"/>
      <c r="Q476" s="117"/>
      <c r="R476" s="117"/>
      <c r="S476" s="117"/>
      <c r="T476" s="117"/>
      <c r="U476" s="117"/>
      <c r="V476" s="117"/>
      <c r="AE476" s="97"/>
    </row>
    <row r="477" spans="1:31" ht="20.100000000000001" hidden="1" customHeight="1" x14ac:dyDescent="0.4">
      <c r="B477" s="90" t="s">
        <v>6160</v>
      </c>
    </row>
    <row r="478" spans="1:31" ht="20.100000000000001" hidden="1" customHeight="1" x14ac:dyDescent="0.4">
      <c r="B478" s="90" t="s">
        <v>6161</v>
      </c>
    </row>
    <row r="479" spans="1:31" ht="20.100000000000001" hidden="1" customHeight="1" x14ac:dyDescent="0.4">
      <c r="B479" s="90" t="s">
        <v>6162</v>
      </c>
    </row>
    <row r="480" spans="1:31" ht="20.100000000000001" hidden="1" customHeight="1" x14ac:dyDescent="0.4">
      <c r="B480" s="90" t="s">
        <v>6163</v>
      </c>
    </row>
    <row r="481" spans="1:31" ht="24" hidden="1" customHeight="1" x14ac:dyDescent="0.4">
      <c r="A481" s="95"/>
      <c r="B481" s="96" t="s">
        <v>6164</v>
      </c>
      <c r="F481" s="117" t="str">
        <f>IF(入力情報!E457&lt;&gt;"",入力情報!E457,"")</f>
        <v/>
      </c>
      <c r="G481" s="117"/>
      <c r="H481" s="117"/>
      <c r="I481" s="117"/>
      <c r="J481" s="117"/>
      <c r="K481" s="117"/>
      <c r="L481" s="117"/>
      <c r="M481" s="117"/>
      <c r="N481" s="117"/>
      <c r="O481" s="117"/>
      <c r="P481" s="117"/>
      <c r="Q481" s="117"/>
      <c r="R481" s="117"/>
      <c r="S481" s="117"/>
      <c r="T481" s="117"/>
      <c r="U481" s="117"/>
      <c r="V481" s="117"/>
      <c r="AE481" s="97"/>
    </row>
    <row r="482" spans="1:31" ht="24" hidden="1" customHeight="1" x14ac:dyDescent="0.4">
      <c r="A482" s="95"/>
      <c r="B482" s="117" t="s">
        <v>6165</v>
      </c>
      <c r="F482" s="117" t="str">
        <f>IF(入力情報!E458&lt;&gt;"",入力情報!E458,"")</f>
        <v/>
      </c>
      <c r="G482" s="117"/>
      <c r="H482" s="117"/>
      <c r="I482" s="117"/>
      <c r="J482" s="117"/>
      <c r="K482" s="117"/>
      <c r="L482" s="117"/>
      <c r="M482" s="117"/>
      <c r="N482" s="117"/>
      <c r="O482" s="117"/>
      <c r="P482" s="117"/>
      <c r="Q482" s="117"/>
      <c r="R482" s="117"/>
      <c r="S482" s="117"/>
      <c r="T482" s="117"/>
      <c r="U482" s="117"/>
      <c r="V482" s="117"/>
      <c r="AE482" s="97"/>
    </row>
    <row r="483" spans="1:31" ht="20.100000000000001" hidden="1" customHeight="1" x14ac:dyDescent="0.4">
      <c r="B483" s="90" t="s">
        <v>6160</v>
      </c>
    </row>
    <row r="484" spans="1:31" ht="20.100000000000001" hidden="1" customHeight="1" x14ac:dyDescent="0.4">
      <c r="B484" s="90" t="s">
        <v>6161</v>
      </c>
    </row>
    <row r="485" spans="1:31" ht="20.100000000000001" hidden="1" customHeight="1" x14ac:dyDescent="0.4">
      <c r="B485" s="90" t="s">
        <v>6162</v>
      </c>
    </row>
    <row r="486" spans="1:31" ht="20.100000000000001" hidden="1" customHeight="1" x14ac:dyDescent="0.4">
      <c r="B486" s="90" t="s">
        <v>6163</v>
      </c>
    </row>
    <row r="487" spans="1:31" ht="24" hidden="1" customHeight="1" x14ac:dyDescent="0.4">
      <c r="A487" s="95"/>
      <c r="B487" s="96" t="s">
        <v>6164</v>
      </c>
      <c r="F487" s="117" t="str">
        <f>IF(入力情報!E468&lt;&gt;"",入力情報!E468,"")</f>
        <v/>
      </c>
      <c r="G487" s="117"/>
      <c r="H487" s="117"/>
      <c r="I487" s="117"/>
      <c r="J487" s="117"/>
      <c r="K487" s="117"/>
      <c r="L487" s="117"/>
      <c r="M487" s="117"/>
      <c r="N487" s="117"/>
      <c r="O487" s="117"/>
      <c r="P487" s="117"/>
      <c r="Q487" s="117"/>
      <c r="R487" s="117"/>
      <c r="S487" s="117"/>
      <c r="T487" s="117"/>
      <c r="U487" s="117"/>
      <c r="V487" s="117"/>
      <c r="AE487" s="97"/>
    </row>
    <row r="488" spans="1:31" ht="24" hidden="1" customHeight="1" x14ac:dyDescent="0.4">
      <c r="A488" s="95"/>
      <c r="B488" s="117" t="s">
        <v>6165</v>
      </c>
      <c r="F488" s="117" t="str">
        <f>IF(入力情報!E469&lt;&gt;"",入力情報!E469,"")</f>
        <v/>
      </c>
      <c r="G488" s="117"/>
      <c r="H488" s="117"/>
      <c r="I488" s="117"/>
      <c r="J488" s="117"/>
      <c r="K488" s="117"/>
      <c r="L488" s="117"/>
      <c r="M488" s="117"/>
      <c r="N488" s="117"/>
      <c r="O488" s="117"/>
      <c r="P488" s="117"/>
      <c r="Q488" s="117"/>
      <c r="R488" s="117"/>
      <c r="S488" s="117"/>
      <c r="T488" s="117"/>
      <c r="U488" s="117"/>
      <c r="V488" s="117"/>
      <c r="AE488" s="97"/>
    </row>
    <row r="489" spans="1:31" ht="20.100000000000001" hidden="1" customHeight="1" x14ac:dyDescent="0.4">
      <c r="B489" s="90" t="s">
        <v>6160</v>
      </c>
    </row>
    <row r="490" spans="1:31" ht="20.100000000000001" hidden="1" customHeight="1" x14ac:dyDescent="0.4">
      <c r="B490" s="90" t="s">
        <v>6161</v>
      </c>
    </row>
    <row r="491" spans="1:31" ht="20.100000000000001" hidden="1" customHeight="1" x14ac:dyDescent="0.4">
      <c r="B491" s="90" t="s">
        <v>6162</v>
      </c>
    </row>
    <row r="492" spans="1:31" ht="20.100000000000001" hidden="1" customHeight="1" x14ac:dyDescent="0.4">
      <c r="B492" s="90" t="s">
        <v>6163</v>
      </c>
    </row>
    <row r="493" spans="1:31" ht="24" hidden="1" customHeight="1" x14ac:dyDescent="0.4">
      <c r="A493" s="95"/>
      <c r="B493" s="96" t="s">
        <v>6164</v>
      </c>
      <c r="F493" s="117" t="str">
        <f>IF(入力情報!E479&lt;&gt;"",入力情報!E479,"")</f>
        <v/>
      </c>
      <c r="G493" s="117"/>
      <c r="H493" s="117"/>
      <c r="I493" s="117"/>
      <c r="J493" s="117"/>
      <c r="K493" s="117"/>
      <c r="L493" s="117"/>
      <c r="M493" s="117"/>
      <c r="N493" s="117"/>
      <c r="O493" s="117"/>
      <c r="P493" s="117"/>
      <c r="Q493" s="117"/>
      <c r="R493" s="117"/>
      <c r="S493" s="117"/>
      <c r="T493" s="117"/>
      <c r="U493" s="117"/>
      <c r="V493" s="117"/>
      <c r="AE493" s="97"/>
    </row>
    <row r="494" spans="1:31" ht="24" hidden="1" customHeight="1" x14ac:dyDescent="0.4">
      <c r="A494" s="95"/>
      <c r="B494" s="117" t="s">
        <v>6165</v>
      </c>
      <c r="F494" s="117" t="str">
        <f>IF(入力情報!E480&lt;&gt;"",入力情報!E480,"")</f>
        <v/>
      </c>
      <c r="G494" s="117"/>
      <c r="H494" s="117"/>
      <c r="I494" s="117"/>
      <c r="J494" s="117"/>
      <c r="K494" s="117"/>
      <c r="L494" s="117"/>
      <c r="M494" s="117"/>
      <c r="N494" s="117"/>
      <c r="O494" s="117"/>
      <c r="P494" s="117"/>
      <c r="Q494" s="117"/>
      <c r="R494" s="117"/>
      <c r="S494" s="117"/>
      <c r="T494" s="117"/>
      <c r="U494" s="117"/>
      <c r="V494" s="117"/>
      <c r="AE494" s="97"/>
    </row>
    <row r="495" spans="1:31" ht="20.100000000000001" hidden="1" customHeight="1" x14ac:dyDescent="0.4">
      <c r="B495" s="90" t="s">
        <v>6160</v>
      </c>
    </row>
    <row r="496" spans="1:31" ht="20.100000000000001" hidden="1" customHeight="1" x14ac:dyDescent="0.4">
      <c r="B496" s="90" t="s">
        <v>6161</v>
      </c>
    </row>
    <row r="497" spans="1:31" ht="20.100000000000001" hidden="1" customHeight="1" x14ac:dyDescent="0.4">
      <c r="B497" s="90" t="s">
        <v>6162</v>
      </c>
    </row>
    <row r="498" spans="1:31" ht="20.100000000000001" hidden="1" customHeight="1" x14ac:dyDescent="0.4">
      <c r="B498" s="90" t="s">
        <v>6163</v>
      </c>
    </row>
    <row r="499" spans="1:31" ht="24" hidden="1" customHeight="1" x14ac:dyDescent="0.4">
      <c r="A499" s="95"/>
      <c r="B499" s="96" t="s">
        <v>6164</v>
      </c>
      <c r="F499" s="117" t="str">
        <f>IF(入力情報!E490&lt;&gt;"",入力情報!E490,"")</f>
        <v/>
      </c>
      <c r="G499" s="117"/>
      <c r="H499" s="117"/>
      <c r="I499" s="117"/>
      <c r="J499" s="117"/>
      <c r="K499" s="117"/>
      <c r="L499" s="117"/>
      <c r="M499" s="117"/>
      <c r="N499" s="117"/>
      <c r="O499" s="117"/>
      <c r="P499" s="117"/>
      <c r="Q499" s="117"/>
      <c r="R499" s="117"/>
      <c r="S499" s="117"/>
      <c r="T499" s="117"/>
      <c r="U499" s="117"/>
      <c r="V499" s="117"/>
      <c r="AE499" s="97"/>
    </row>
    <row r="500" spans="1:31" ht="24" hidden="1" customHeight="1" x14ac:dyDescent="0.4">
      <c r="A500" s="95"/>
      <c r="B500" s="117" t="s">
        <v>6165</v>
      </c>
      <c r="F500" s="117" t="str">
        <f>IF(入力情報!E491&lt;&gt;"",入力情報!E491,"")</f>
        <v/>
      </c>
      <c r="G500" s="117"/>
      <c r="H500" s="117"/>
      <c r="I500" s="117"/>
      <c r="J500" s="117"/>
      <c r="K500" s="117"/>
      <c r="L500" s="117"/>
      <c r="M500" s="117"/>
      <c r="N500" s="117"/>
      <c r="O500" s="117"/>
      <c r="P500" s="117"/>
      <c r="Q500" s="117"/>
      <c r="R500" s="117"/>
      <c r="S500" s="117"/>
      <c r="T500" s="117"/>
      <c r="U500" s="117"/>
      <c r="V500" s="117"/>
      <c r="AE500" s="97"/>
    </row>
    <row r="501" spans="1:31" ht="20.100000000000001" hidden="1" customHeight="1" x14ac:dyDescent="0.4">
      <c r="B501" s="90" t="s">
        <v>6160</v>
      </c>
    </row>
    <row r="502" spans="1:31" ht="20.100000000000001" hidden="1" customHeight="1" x14ac:dyDescent="0.4">
      <c r="B502" s="90" t="s">
        <v>6161</v>
      </c>
    </row>
    <row r="503" spans="1:31" ht="20.100000000000001" hidden="1" customHeight="1" x14ac:dyDescent="0.4">
      <c r="B503" s="90" t="s">
        <v>6162</v>
      </c>
    </row>
    <row r="504" spans="1:31" ht="20.100000000000001" hidden="1" customHeight="1" x14ac:dyDescent="0.4">
      <c r="B504" s="90" t="s">
        <v>6163</v>
      </c>
    </row>
    <row r="505" spans="1:31" ht="24" hidden="1" customHeight="1" x14ac:dyDescent="0.4">
      <c r="A505" s="95"/>
      <c r="B505" s="96" t="s">
        <v>6164</v>
      </c>
      <c r="F505" s="117" t="str">
        <f>IF(入力情報!E501&lt;&gt;"",入力情報!E501,"")</f>
        <v/>
      </c>
      <c r="G505" s="117"/>
      <c r="H505" s="117"/>
      <c r="I505" s="117"/>
      <c r="J505" s="117"/>
      <c r="K505" s="117"/>
      <c r="L505" s="117"/>
      <c r="M505" s="117"/>
      <c r="N505" s="117"/>
      <c r="O505" s="117"/>
      <c r="P505" s="117"/>
      <c r="Q505" s="117"/>
      <c r="R505" s="117"/>
      <c r="S505" s="117"/>
      <c r="T505" s="117"/>
      <c r="U505" s="117"/>
      <c r="V505" s="117"/>
      <c r="AE505" s="97"/>
    </row>
    <row r="506" spans="1:31" ht="24" hidden="1" customHeight="1" x14ac:dyDescent="0.4">
      <c r="A506" s="95"/>
      <c r="B506" s="117" t="s">
        <v>6165</v>
      </c>
      <c r="F506" s="117" t="str">
        <f>IF(入力情報!E502&lt;&gt;"",入力情報!E502,"")</f>
        <v/>
      </c>
      <c r="G506" s="117"/>
      <c r="H506" s="117"/>
      <c r="I506" s="117"/>
      <c r="J506" s="117"/>
      <c r="K506" s="117"/>
      <c r="L506" s="117"/>
      <c r="M506" s="117"/>
      <c r="N506" s="117"/>
      <c r="O506" s="117"/>
      <c r="P506" s="117"/>
      <c r="Q506" s="117"/>
      <c r="R506" s="117"/>
      <c r="S506" s="117"/>
      <c r="T506" s="117"/>
      <c r="U506" s="117"/>
      <c r="V506" s="117"/>
      <c r="AE506" s="97"/>
    </row>
    <row r="507" spans="1:31" ht="20.100000000000001" hidden="1" customHeight="1" x14ac:dyDescent="0.4">
      <c r="B507" s="90" t="s">
        <v>6160</v>
      </c>
    </row>
    <row r="508" spans="1:31" ht="20.100000000000001" hidden="1" customHeight="1" x14ac:dyDescent="0.4">
      <c r="B508" s="90" t="s">
        <v>6161</v>
      </c>
    </row>
    <row r="509" spans="1:31" ht="20.100000000000001" hidden="1" customHeight="1" x14ac:dyDescent="0.4">
      <c r="B509" s="90" t="s">
        <v>6162</v>
      </c>
    </row>
    <row r="510" spans="1:31" ht="20.100000000000001" hidden="1" customHeight="1" x14ac:dyDescent="0.4">
      <c r="B510" s="90" t="s">
        <v>6163</v>
      </c>
    </row>
    <row r="511" spans="1:31" ht="24" hidden="1" customHeight="1" x14ac:dyDescent="0.4">
      <c r="A511" s="95"/>
      <c r="B511" s="96" t="s">
        <v>6164</v>
      </c>
      <c r="F511" s="117" t="str">
        <f>IF(入力情報!E512&lt;&gt;"",入力情報!E512,"")</f>
        <v/>
      </c>
      <c r="G511" s="117"/>
      <c r="H511" s="117"/>
      <c r="I511" s="117"/>
      <c r="J511" s="117"/>
      <c r="K511" s="117"/>
      <c r="L511" s="117"/>
      <c r="M511" s="117"/>
      <c r="N511" s="117"/>
      <c r="O511" s="117"/>
      <c r="P511" s="117"/>
      <c r="Q511" s="117"/>
      <c r="R511" s="117"/>
      <c r="S511" s="117"/>
      <c r="T511" s="117"/>
      <c r="U511" s="117"/>
      <c r="V511" s="117"/>
      <c r="AE511" s="97"/>
    </row>
    <row r="512" spans="1:31" ht="24" hidden="1" customHeight="1" x14ac:dyDescent="0.4">
      <c r="A512" s="95"/>
      <c r="B512" s="117" t="s">
        <v>6165</v>
      </c>
      <c r="F512" s="117" t="str">
        <f>IF(入力情報!E513&lt;&gt;"",入力情報!E513,"")</f>
        <v/>
      </c>
      <c r="G512" s="117"/>
      <c r="H512" s="117"/>
      <c r="I512" s="117"/>
      <c r="J512" s="117"/>
      <c r="K512" s="117"/>
      <c r="L512" s="117"/>
      <c r="M512" s="117"/>
      <c r="N512" s="117"/>
      <c r="O512" s="117"/>
      <c r="P512" s="117"/>
      <c r="Q512" s="117"/>
      <c r="R512" s="117"/>
      <c r="S512" s="117"/>
      <c r="T512" s="117"/>
      <c r="U512" s="117"/>
      <c r="V512" s="117"/>
      <c r="AE512" s="97"/>
    </row>
    <row r="513" spans="1:31" ht="20.100000000000001" hidden="1" customHeight="1" x14ac:dyDescent="0.4">
      <c r="B513" s="90" t="s">
        <v>6160</v>
      </c>
    </row>
    <row r="514" spans="1:31" ht="20.100000000000001" hidden="1" customHeight="1" x14ac:dyDescent="0.4">
      <c r="B514" s="90" t="s">
        <v>6161</v>
      </c>
    </row>
    <row r="515" spans="1:31" ht="20.100000000000001" hidden="1" customHeight="1" x14ac:dyDescent="0.4">
      <c r="B515" s="90" t="s">
        <v>6162</v>
      </c>
    </row>
    <row r="516" spans="1:31" ht="20.100000000000001" hidden="1" customHeight="1" x14ac:dyDescent="0.4">
      <c r="B516" s="90" t="s">
        <v>6163</v>
      </c>
    </row>
    <row r="517" spans="1:31" ht="24" hidden="1" customHeight="1" x14ac:dyDescent="0.4">
      <c r="A517" s="95"/>
      <c r="B517" s="96" t="s">
        <v>6164</v>
      </c>
      <c r="F517" s="117" t="str">
        <f>IF(入力情報!E523&lt;&gt;"",入力情報!E523,"")</f>
        <v/>
      </c>
      <c r="G517" s="117"/>
      <c r="H517" s="117"/>
      <c r="I517" s="117"/>
      <c r="J517" s="117"/>
      <c r="K517" s="117"/>
      <c r="L517" s="117"/>
      <c r="M517" s="117"/>
      <c r="N517" s="117"/>
      <c r="O517" s="117"/>
      <c r="P517" s="117"/>
      <c r="Q517" s="117"/>
      <c r="R517" s="117"/>
      <c r="S517" s="117"/>
      <c r="T517" s="117"/>
      <c r="U517" s="117"/>
      <c r="V517" s="117"/>
      <c r="AE517" s="97"/>
    </row>
    <row r="518" spans="1:31" ht="24" hidden="1" customHeight="1" x14ac:dyDescent="0.4">
      <c r="A518" s="95"/>
      <c r="B518" s="117" t="s">
        <v>6165</v>
      </c>
      <c r="F518" s="117" t="str">
        <f>IF(入力情報!E524&lt;&gt;"",入力情報!E524,"")</f>
        <v/>
      </c>
      <c r="G518" s="117"/>
      <c r="H518" s="117"/>
      <c r="I518" s="117"/>
      <c r="J518" s="117"/>
      <c r="K518" s="117"/>
      <c r="L518" s="117"/>
      <c r="M518" s="117"/>
      <c r="N518" s="117"/>
      <c r="O518" s="117"/>
      <c r="P518" s="117"/>
      <c r="Q518" s="117"/>
      <c r="R518" s="117"/>
      <c r="S518" s="117"/>
      <c r="T518" s="117"/>
      <c r="U518" s="117"/>
      <c r="V518" s="117"/>
      <c r="AE518" s="97"/>
    </row>
    <row r="519" spans="1:31" ht="20.100000000000001" hidden="1" customHeight="1" x14ac:dyDescent="0.4">
      <c r="B519" s="90" t="s">
        <v>6160</v>
      </c>
    </row>
    <row r="520" spans="1:31" ht="20.100000000000001" hidden="1" customHeight="1" x14ac:dyDescent="0.4">
      <c r="B520" s="90" t="s">
        <v>6161</v>
      </c>
    </row>
    <row r="521" spans="1:31" ht="20.100000000000001" hidden="1" customHeight="1" x14ac:dyDescent="0.4">
      <c r="B521" s="90" t="s">
        <v>6162</v>
      </c>
    </row>
    <row r="522" spans="1:31" ht="20.100000000000001" hidden="1" customHeight="1" x14ac:dyDescent="0.4">
      <c r="B522" s="90" t="s">
        <v>6163</v>
      </c>
    </row>
    <row r="523" spans="1:31" ht="24" hidden="1" customHeight="1" x14ac:dyDescent="0.4">
      <c r="A523" s="95"/>
      <c r="B523" s="96" t="s">
        <v>6164</v>
      </c>
      <c r="F523" s="117" t="str">
        <f>IF(入力情報!E534&lt;&gt;"",入力情報!E534,"")</f>
        <v/>
      </c>
      <c r="G523" s="117"/>
      <c r="H523" s="117"/>
      <c r="I523" s="117"/>
      <c r="J523" s="117"/>
      <c r="K523" s="117"/>
      <c r="L523" s="117"/>
      <c r="M523" s="117"/>
      <c r="N523" s="117"/>
      <c r="O523" s="117"/>
      <c r="P523" s="117"/>
      <c r="Q523" s="117"/>
      <c r="R523" s="117"/>
      <c r="S523" s="117"/>
      <c r="T523" s="117"/>
      <c r="U523" s="117"/>
      <c r="V523" s="117"/>
      <c r="AE523" s="97"/>
    </row>
    <row r="524" spans="1:31" ht="24" hidden="1" customHeight="1" x14ac:dyDescent="0.4">
      <c r="A524" s="95"/>
      <c r="B524" s="117" t="s">
        <v>6165</v>
      </c>
      <c r="F524" s="117" t="str">
        <f>IF(入力情報!E535&lt;&gt;"",入力情報!E535,"")</f>
        <v/>
      </c>
      <c r="G524" s="117"/>
      <c r="H524" s="117"/>
      <c r="I524" s="117"/>
      <c r="J524" s="117"/>
      <c r="K524" s="117"/>
      <c r="L524" s="117"/>
      <c r="M524" s="117"/>
      <c r="N524" s="117"/>
      <c r="O524" s="117"/>
      <c r="P524" s="117"/>
      <c r="Q524" s="117"/>
      <c r="R524" s="117"/>
      <c r="S524" s="117"/>
      <c r="T524" s="117"/>
      <c r="U524" s="117"/>
      <c r="V524" s="117"/>
      <c r="AE524" s="97"/>
    </row>
    <row r="525" spans="1:31" ht="20.100000000000001" hidden="1" customHeight="1" x14ac:dyDescent="0.4">
      <c r="B525" s="90" t="s">
        <v>6160</v>
      </c>
    </row>
    <row r="526" spans="1:31" ht="20.100000000000001" hidden="1" customHeight="1" x14ac:dyDescent="0.4">
      <c r="B526" s="90" t="s">
        <v>6161</v>
      </c>
    </row>
    <row r="527" spans="1:31" ht="20.100000000000001" hidden="1" customHeight="1" x14ac:dyDescent="0.4">
      <c r="B527" s="90" t="s">
        <v>6162</v>
      </c>
    </row>
    <row r="528" spans="1:31" ht="20.100000000000001" hidden="1" customHeight="1" x14ac:dyDescent="0.4">
      <c r="B528" s="90" t="s">
        <v>6163</v>
      </c>
    </row>
    <row r="529" spans="1:31" ht="24" hidden="1" customHeight="1" x14ac:dyDescent="0.4">
      <c r="A529" s="95"/>
      <c r="B529" s="96" t="s">
        <v>6164</v>
      </c>
      <c r="F529" s="117" t="str">
        <f>IF(入力情報!E545&lt;&gt;"",入力情報!E545,"")</f>
        <v/>
      </c>
      <c r="G529" s="117"/>
      <c r="H529" s="117"/>
      <c r="I529" s="117"/>
      <c r="J529" s="117"/>
      <c r="K529" s="117"/>
      <c r="L529" s="117"/>
      <c r="M529" s="117"/>
      <c r="N529" s="117"/>
      <c r="O529" s="117"/>
      <c r="P529" s="117"/>
      <c r="Q529" s="117"/>
      <c r="R529" s="117"/>
      <c r="S529" s="117"/>
      <c r="T529" s="117"/>
      <c r="U529" s="117"/>
      <c r="V529" s="117"/>
      <c r="AE529" s="97"/>
    </row>
    <row r="530" spans="1:31" ht="24" hidden="1" customHeight="1" x14ac:dyDescent="0.4">
      <c r="A530" s="95"/>
      <c r="B530" s="117" t="s">
        <v>6165</v>
      </c>
      <c r="F530" s="117" t="str">
        <f>IF(入力情報!E546&lt;&gt;"",入力情報!E546,"")</f>
        <v/>
      </c>
      <c r="G530" s="117"/>
      <c r="H530" s="117"/>
      <c r="I530" s="117"/>
      <c r="J530" s="117"/>
      <c r="K530" s="117"/>
      <c r="L530" s="117"/>
      <c r="M530" s="117"/>
      <c r="N530" s="117"/>
      <c r="O530" s="117"/>
      <c r="P530" s="117"/>
      <c r="Q530" s="117"/>
      <c r="R530" s="117"/>
      <c r="S530" s="117"/>
      <c r="T530" s="117"/>
      <c r="U530" s="117"/>
      <c r="V530" s="117"/>
      <c r="AE530" s="97"/>
    </row>
    <row r="531" spans="1:31" ht="20.100000000000001" hidden="1" customHeight="1" x14ac:dyDescent="0.4">
      <c r="B531" s="90" t="s">
        <v>6160</v>
      </c>
    </row>
    <row r="532" spans="1:31" ht="20.100000000000001" hidden="1" customHeight="1" x14ac:dyDescent="0.4">
      <c r="B532" s="90" t="s">
        <v>6161</v>
      </c>
    </row>
    <row r="533" spans="1:31" ht="20.100000000000001" hidden="1" customHeight="1" x14ac:dyDescent="0.4">
      <c r="B533" s="90" t="s">
        <v>6162</v>
      </c>
    </row>
    <row r="534" spans="1:31" ht="20.100000000000001" hidden="1" customHeight="1" x14ac:dyDescent="0.4">
      <c r="B534" s="90" t="s">
        <v>6163</v>
      </c>
    </row>
    <row r="535" spans="1:31" ht="24" hidden="1" customHeight="1" x14ac:dyDescent="0.4">
      <c r="A535" s="95"/>
      <c r="B535" s="96" t="s">
        <v>6164</v>
      </c>
      <c r="F535" s="117" t="str">
        <f>IF(入力情報!E556&lt;&gt;"",入力情報!E556,"")</f>
        <v/>
      </c>
      <c r="G535" s="117"/>
      <c r="H535" s="117"/>
      <c r="I535" s="117"/>
      <c r="J535" s="117"/>
      <c r="K535" s="117"/>
      <c r="L535" s="117"/>
      <c r="M535" s="117"/>
      <c r="N535" s="117"/>
      <c r="O535" s="117"/>
      <c r="P535" s="117"/>
      <c r="Q535" s="117"/>
      <c r="R535" s="117"/>
      <c r="S535" s="117"/>
      <c r="T535" s="117"/>
      <c r="U535" s="117"/>
      <c r="V535" s="117"/>
      <c r="AE535" s="97"/>
    </row>
    <row r="536" spans="1:31" ht="24" hidden="1" customHeight="1" x14ac:dyDescent="0.4">
      <c r="A536" s="95"/>
      <c r="B536" s="117" t="s">
        <v>6165</v>
      </c>
      <c r="F536" s="117" t="str">
        <f>IF(入力情報!E557&lt;&gt;"",入力情報!E557,"")</f>
        <v/>
      </c>
      <c r="G536" s="117"/>
      <c r="H536" s="117"/>
      <c r="I536" s="117"/>
      <c r="J536" s="117"/>
      <c r="K536" s="117"/>
      <c r="L536" s="117"/>
      <c r="M536" s="117"/>
      <c r="N536" s="117"/>
      <c r="O536" s="117"/>
      <c r="P536" s="117"/>
      <c r="Q536" s="117"/>
      <c r="R536" s="117"/>
      <c r="S536" s="117"/>
      <c r="T536" s="117"/>
      <c r="U536" s="117"/>
      <c r="V536" s="117"/>
      <c r="AE536" s="97"/>
    </row>
    <row r="537" spans="1:31" ht="20.100000000000001" hidden="1" customHeight="1" x14ac:dyDescent="0.4">
      <c r="B537" s="90" t="s">
        <v>6160</v>
      </c>
    </row>
    <row r="538" spans="1:31" ht="20.100000000000001" hidden="1" customHeight="1" x14ac:dyDescent="0.4">
      <c r="B538" s="90" t="s">
        <v>6161</v>
      </c>
    </row>
    <row r="539" spans="1:31" ht="20.100000000000001" hidden="1" customHeight="1" x14ac:dyDescent="0.4">
      <c r="B539" s="90" t="s">
        <v>6162</v>
      </c>
    </row>
    <row r="540" spans="1:31" ht="20.100000000000001" hidden="1" customHeight="1" x14ac:dyDescent="0.4">
      <c r="B540" s="90" t="s">
        <v>6163</v>
      </c>
    </row>
    <row r="541" spans="1:31" ht="24" hidden="1" customHeight="1" x14ac:dyDescent="0.4">
      <c r="A541" s="95"/>
      <c r="B541" s="96" t="s">
        <v>6164</v>
      </c>
      <c r="F541" s="117" t="str">
        <f>IF(入力情報!E567&lt;&gt;"",入力情報!E567,"")</f>
        <v/>
      </c>
      <c r="G541" s="117"/>
      <c r="H541" s="117"/>
      <c r="I541" s="117"/>
      <c r="J541" s="117"/>
      <c r="K541" s="117"/>
      <c r="L541" s="117"/>
      <c r="M541" s="117"/>
      <c r="N541" s="117"/>
      <c r="O541" s="117"/>
      <c r="P541" s="117"/>
      <c r="Q541" s="117"/>
      <c r="R541" s="117"/>
      <c r="S541" s="117"/>
      <c r="T541" s="117"/>
      <c r="U541" s="117"/>
      <c r="V541" s="117"/>
      <c r="AE541" s="97"/>
    </row>
    <row r="542" spans="1:31" ht="24" hidden="1" customHeight="1" x14ac:dyDescent="0.4">
      <c r="A542" s="95"/>
      <c r="B542" s="117" t="s">
        <v>6165</v>
      </c>
      <c r="F542" s="117" t="str">
        <f>IF(入力情報!E568&lt;&gt;"",入力情報!E568,"")</f>
        <v/>
      </c>
      <c r="G542" s="117"/>
      <c r="H542" s="117"/>
      <c r="I542" s="117"/>
      <c r="J542" s="117"/>
      <c r="K542" s="117"/>
      <c r="L542" s="117"/>
      <c r="M542" s="117"/>
      <c r="N542" s="117"/>
      <c r="O542" s="117"/>
      <c r="P542" s="117"/>
      <c r="Q542" s="117"/>
      <c r="R542" s="117"/>
      <c r="S542" s="117"/>
      <c r="T542" s="117"/>
      <c r="U542" s="117"/>
      <c r="V542" s="117"/>
      <c r="AE542" s="97"/>
    </row>
    <row r="543" spans="1:31" ht="15.75" customHeight="1" x14ac:dyDescent="0.4">
      <c r="A543" s="95"/>
      <c r="B543" s="96"/>
      <c r="F543" s="117"/>
      <c r="G543" s="117"/>
      <c r="H543" s="117"/>
      <c r="I543" s="117"/>
      <c r="J543" s="117"/>
      <c r="K543" s="117"/>
      <c r="L543" s="117"/>
      <c r="M543" s="117"/>
      <c r="N543" s="117"/>
      <c r="O543" s="117"/>
      <c r="P543" s="117"/>
      <c r="Q543" s="117"/>
      <c r="R543" s="117"/>
      <c r="S543" s="117"/>
      <c r="T543" s="117"/>
      <c r="U543" s="117"/>
      <c r="V543" s="117"/>
      <c r="AE543" s="97"/>
    </row>
    <row r="544" spans="1:31" ht="19.5" x14ac:dyDescent="0.4">
      <c r="B544" s="90" t="s">
        <v>6160</v>
      </c>
    </row>
    <row r="545" spans="2:23" ht="20.100000000000001" customHeight="1" x14ac:dyDescent="0.4">
      <c r="B545" s="90" t="s">
        <v>6166</v>
      </c>
    </row>
    <row r="546" spans="2:23" ht="20.100000000000001" customHeight="1" x14ac:dyDescent="0.4">
      <c r="B546" s="90" t="s">
        <v>6167</v>
      </c>
    </row>
    <row r="547" spans="2:23" ht="20.100000000000001" customHeight="1" x14ac:dyDescent="0.4">
      <c r="B547" s="90" t="s">
        <v>6168</v>
      </c>
      <c r="N547" s="96"/>
    </row>
    <row r="548" spans="2:23" ht="32.25" customHeight="1" x14ac:dyDescent="0.4">
      <c r="B548" s="90" t="s">
        <v>6169</v>
      </c>
      <c r="F548" s="363" t="str">
        <f>IF(入力情報!E15="",IF(入力情報!E21="","",入力情報!E21),入力情報!E16&amp;" "&amp;入力情報!E18&amp;" "&amp;入力情報!E19)</f>
        <v>Akitaken Daisenshi Omagarikurosecho 1-1-11 Shinsekai Building Room 99</v>
      </c>
      <c r="G548" s="363"/>
      <c r="H548" s="363"/>
      <c r="I548" s="363"/>
      <c r="J548" s="363"/>
      <c r="K548" s="363"/>
      <c r="L548" s="363"/>
      <c r="M548" s="363"/>
      <c r="N548" s="363"/>
      <c r="O548" s="363"/>
      <c r="P548" s="363"/>
      <c r="Q548" s="363"/>
      <c r="R548" s="363"/>
      <c r="S548" s="363"/>
      <c r="T548" s="363"/>
      <c r="U548" s="363"/>
      <c r="V548" s="363"/>
      <c r="W548" s="363"/>
    </row>
    <row r="549" spans="2:23" ht="32.25" customHeight="1" x14ac:dyDescent="0.4">
      <c r="B549" s="90" t="s">
        <v>6170</v>
      </c>
      <c r="F549" s="363" t="str">
        <f>IF(入力情報!E15="",IF(入力情報!E22="","                                               ",入力情報!E22),IF(入力情報!E17="","                                               ",入力情報!E17)&amp;DBCS(入力情報!E18)&amp;DBCS(入力情報!E20))</f>
        <v>秋田県 大仙市 大曲黒瀬町１－１－１１新世界ビル９９号室</v>
      </c>
      <c r="G549" s="363"/>
      <c r="H549" s="363"/>
      <c r="I549" s="363"/>
      <c r="J549" s="363"/>
      <c r="K549" s="363"/>
      <c r="L549" s="363"/>
      <c r="M549" s="363"/>
      <c r="N549" s="363"/>
      <c r="O549" s="363"/>
      <c r="P549" s="363"/>
      <c r="Q549" s="363"/>
      <c r="R549" s="363"/>
      <c r="S549" s="363"/>
      <c r="T549" s="363"/>
      <c r="U549" s="363"/>
      <c r="V549" s="363"/>
      <c r="W549" s="363"/>
    </row>
    <row r="550" spans="2:23" ht="20.100000000000001" customHeight="1" x14ac:dyDescent="0.4">
      <c r="B550" s="90" t="s">
        <v>6164</v>
      </c>
      <c r="F550" s="96" t="str">
        <f>IF(入力情報!E12="","",入力情報!E12)</f>
        <v>Mary Smith</v>
      </c>
    </row>
    <row r="551" spans="2:23" ht="20.100000000000001" customHeight="1" x14ac:dyDescent="0.4">
      <c r="B551" s="90" t="s">
        <v>6165</v>
      </c>
      <c r="F551" s="96" t="str">
        <f>IF(入力情報!E13="","",入力情報!E13)</f>
        <v>メアリー　スミス</v>
      </c>
    </row>
    <row r="552" spans="2:23" ht="19.5" x14ac:dyDescent="0.4">
      <c r="B552" s="90" t="s">
        <v>6160</v>
      </c>
    </row>
    <row r="553" spans="2:23" ht="20.100000000000001" customHeight="1" x14ac:dyDescent="0.4">
      <c r="B553" s="90" t="s">
        <v>6166</v>
      </c>
    </row>
    <row r="554" spans="2:23" ht="20.100000000000001" customHeight="1" x14ac:dyDescent="0.4">
      <c r="B554" s="90" t="s">
        <v>6757</v>
      </c>
    </row>
    <row r="555" spans="2:23" ht="20.100000000000001" customHeight="1" x14ac:dyDescent="0.4">
      <c r="B555" s="90" t="s">
        <v>6758</v>
      </c>
    </row>
    <row r="556" spans="2:23" ht="20.100000000000001" customHeight="1" x14ac:dyDescent="0.4">
      <c r="B556" s="90" t="s">
        <v>6164</v>
      </c>
      <c r="F556" s="90" t="str">
        <f>IF(入力情報!E580 = "", "", 入力情報!E580)</f>
        <v>Michael Alan</v>
      </c>
    </row>
    <row r="557" spans="2:23" ht="20.100000000000001" customHeight="1" x14ac:dyDescent="0.4">
      <c r="B557" s="90" t="s">
        <v>6165</v>
      </c>
      <c r="F557" s="90" t="str">
        <f>IF(入力情報!E581 = "", "", 入力情報!E581)</f>
        <v>マイケル・アラン</v>
      </c>
    </row>
    <row r="558" spans="2:23" ht="20.100000000000001" customHeight="1" x14ac:dyDescent="0.4">
      <c r="B558" s="90" t="s">
        <v>6759</v>
      </c>
    </row>
    <row r="559" spans="2:23" ht="20.100000000000001" customHeight="1" x14ac:dyDescent="0.4">
      <c r="B559" s="90" t="s">
        <v>6760</v>
      </c>
    </row>
    <row r="560" spans="2:23" ht="20.100000000000001" customHeight="1" x14ac:dyDescent="0.4">
      <c r="B560" s="90" t="s">
        <v>6761</v>
      </c>
    </row>
    <row r="561" spans="2:23" ht="20.100000000000001" customHeight="1" x14ac:dyDescent="0.4">
      <c r="B561" s="90" t="s">
        <v>6762</v>
      </c>
    </row>
    <row r="562" spans="2:23" ht="20.100000000000001" customHeight="1" x14ac:dyDescent="0.4">
      <c r="B562" s="90" t="s">
        <v>6763</v>
      </c>
    </row>
    <row r="563" spans="2:23" ht="20.100000000000001" customHeight="1" x14ac:dyDescent="0.4">
      <c r="B563" s="90" t="s">
        <v>6764</v>
      </c>
    </row>
    <row r="564" spans="2:23" ht="37.5" customHeight="1" x14ac:dyDescent="0.4">
      <c r="B564" s="363" t="s">
        <v>6774</v>
      </c>
      <c r="C564" s="363"/>
      <c r="D564" s="363"/>
      <c r="E564" s="363"/>
      <c r="F564" s="363"/>
      <c r="G564" s="363"/>
      <c r="H564" s="363"/>
      <c r="I564" s="363"/>
      <c r="J564" s="363"/>
      <c r="K564" s="363"/>
      <c r="L564" s="363"/>
      <c r="M564" s="363"/>
      <c r="N564" s="363"/>
      <c r="O564" s="363"/>
      <c r="P564" s="363"/>
      <c r="Q564" s="363"/>
      <c r="R564" s="363"/>
      <c r="S564" s="363"/>
      <c r="T564" s="363"/>
      <c r="U564" s="363"/>
      <c r="V564" s="363"/>
      <c r="W564" s="363"/>
    </row>
    <row r="565" spans="2:23" ht="20.100000000000001" customHeight="1" x14ac:dyDescent="0.4">
      <c r="B565" s="90" t="s">
        <v>6765</v>
      </c>
    </row>
    <row r="566" spans="2:23" ht="20.100000000000001" customHeight="1" x14ac:dyDescent="0.4">
      <c r="B566" s="90" t="s">
        <v>6766</v>
      </c>
    </row>
    <row r="567" spans="2:23" ht="20.100000000000001" customHeight="1" x14ac:dyDescent="0.4">
      <c r="B567" s="90" t="s">
        <v>6767</v>
      </c>
    </row>
    <row r="568" spans="2:23" ht="20.100000000000001" customHeight="1" x14ac:dyDescent="0.4">
      <c r="B568" s="90" t="s">
        <v>6768</v>
      </c>
    </row>
    <row r="569" spans="2:23" ht="20.100000000000001" customHeight="1" x14ac:dyDescent="0.4">
      <c r="B569" s="90" t="s">
        <v>6769</v>
      </c>
    </row>
    <row r="570" spans="2:23" ht="20.100000000000001" customHeight="1" x14ac:dyDescent="0.4">
      <c r="B570" s="90" t="s">
        <v>6770</v>
      </c>
    </row>
    <row r="571" spans="2:23" ht="20.100000000000001" customHeight="1" x14ac:dyDescent="0.4">
      <c r="B571" s="90" t="s">
        <v>6771</v>
      </c>
    </row>
    <row r="572" spans="2:23" ht="20.100000000000001" customHeight="1" x14ac:dyDescent="0.4">
      <c r="B572" s="90" t="s">
        <v>6772</v>
      </c>
    </row>
    <row r="573" spans="2:23" ht="20.100000000000001" customHeight="1" x14ac:dyDescent="0.4">
      <c r="B573" s="90" t="s">
        <v>6773</v>
      </c>
    </row>
    <row r="574" spans="2:23" ht="20.100000000000001" customHeight="1" x14ac:dyDescent="0.4">
      <c r="B574" s="90" t="s">
        <v>6171</v>
      </c>
    </row>
    <row r="575" spans="2:23" ht="20.100000000000001" customHeight="1" x14ac:dyDescent="0.4">
      <c r="B575" s="90" t="s">
        <v>6433</v>
      </c>
    </row>
    <row r="664" ht="19.5" x14ac:dyDescent="0.4"/>
    <row r="665" ht="19.5" x14ac:dyDescent="0.4"/>
  </sheetData>
  <mergeCells count="145">
    <mergeCell ref="G129:X129"/>
    <mergeCell ref="D130:W130"/>
    <mergeCell ref="B564:W564"/>
    <mergeCell ref="G50:V50"/>
    <mergeCell ref="B47:E47"/>
    <mergeCell ref="B50:E50"/>
    <mergeCell ref="F46:V46"/>
    <mergeCell ref="F47:V47"/>
    <mergeCell ref="G49:V49"/>
    <mergeCell ref="F123:W123"/>
    <mergeCell ref="F124:W124"/>
    <mergeCell ref="B241:W241"/>
    <mergeCell ref="F548:W548"/>
    <mergeCell ref="F549:W549"/>
    <mergeCell ref="F168:W168"/>
    <mergeCell ref="F149:W149"/>
    <mergeCell ref="F150:W150"/>
    <mergeCell ref="F151:W151"/>
    <mergeCell ref="F152:W152"/>
    <mergeCell ref="F157:W157"/>
    <mergeCell ref="F158:W158"/>
    <mergeCell ref="F183:W183"/>
    <mergeCell ref="F143:W143"/>
    <mergeCell ref="F153:W153"/>
    <mergeCell ref="B1:V1"/>
    <mergeCell ref="A5:W7"/>
    <mergeCell ref="C23:F23"/>
    <mergeCell ref="C24:F24"/>
    <mergeCell ref="C26:F26"/>
    <mergeCell ref="G17:W17"/>
    <mergeCell ref="C10:F10"/>
    <mergeCell ref="C12:F12"/>
    <mergeCell ref="C14:F14"/>
    <mergeCell ref="C15:F15"/>
    <mergeCell ref="C17:F17"/>
    <mergeCell ref="G14:V14"/>
    <mergeCell ref="C18:F18"/>
    <mergeCell ref="C20:F20"/>
    <mergeCell ref="C21:F21"/>
    <mergeCell ref="G15:V15"/>
    <mergeCell ref="C27:F27"/>
    <mergeCell ref="C29:F29"/>
    <mergeCell ref="F154:W154"/>
    <mergeCell ref="F53:V53"/>
    <mergeCell ref="G126:X126"/>
    <mergeCell ref="D127:W127"/>
    <mergeCell ref="F179:W179"/>
    <mergeCell ref="F180:W180"/>
    <mergeCell ref="F181:W181"/>
    <mergeCell ref="B55:V55"/>
    <mergeCell ref="F52:V52"/>
    <mergeCell ref="F159:W159"/>
    <mergeCell ref="F131:W131"/>
    <mergeCell ref="F132:W132"/>
    <mergeCell ref="F133:W133"/>
    <mergeCell ref="F134:W134"/>
    <mergeCell ref="F135:W135"/>
    <mergeCell ref="F136:W136"/>
    <mergeCell ref="F137:W137"/>
    <mergeCell ref="F138:W138"/>
    <mergeCell ref="F139:W139"/>
    <mergeCell ref="F140:W140"/>
    <mergeCell ref="F141:W141"/>
    <mergeCell ref="F142:W142"/>
    <mergeCell ref="F145:W145"/>
    <mergeCell ref="F155:W155"/>
    <mergeCell ref="F156:W156"/>
    <mergeCell ref="F203:W203"/>
    <mergeCell ref="F204:W204"/>
    <mergeCell ref="F205:W205"/>
    <mergeCell ref="F144:W144"/>
    <mergeCell ref="F207:W207"/>
    <mergeCell ref="F160:W160"/>
    <mergeCell ref="F161:W161"/>
    <mergeCell ref="F162:W162"/>
    <mergeCell ref="F163:W163"/>
    <mergeCell ref="F164:W164"/>
    <mergeCell ref="F165:W165"/>
    <mergeCell ref="F166:W166"/>
    <mergeCell ref="F167:W167"/>
    <mergeCell ref="F188:W188"/>
    <mergeCell ref="F169:W169"/>
    <mergeCell ref="F170:W170"/>
    <mergeCell ref="F171:W171"/>
    <mergeCell ref="F172:W172"/>
    <mergeCell ref="F173:W173"/>
    <mergeCell ref="F174:W174"/>
    <mergeCell ref="F175:W175"/>
    <mergeCell ref="F176:W176"/>
    <mergeCell ref="F177:W177"/>
    <mergeCell ref="F178:W178"/>
    <mergeCell ref="F194:W194"/>
    <mergeCell ref="F195:W195"/>
    <mergeCell ref="F196:W196"/>
    <mergeCell ref="F197:W197"/>
    <mergeCell ref="F198:W198"/>
    <mergeCell ref="F199:W199"/>
    <mergeCell ref="F200:W200"/>
    <mergeCell ref="F201:W201"/>
    <mergeCell ref="F202:W202"/>
    <mergeCell ref="F228:W228"/>
    <mergeCell ref="F229:W229"/>
    <mergeCell ref="F230:W230"/>
    <mergeCell ref="F209:W209"/>
    <mergeCell ref="F210:W210"/>
    <mergeCell ref="F211:W211"/>
    <mergeCell ref="F212:W212"/>
    <mergeCell ref="F213:W213"/>
    <mergeCell ref="F214:W214"/>
    <mergeCell ref="F215:W215"/>
    <mergeCell ref="F216:W216"/>
    <mergeCell ref="F217:W217"/>
    <mergeCell ref="F218:W218"/>
    <mergeCell ref="F219:W219"/>
    <mergeCell ref="F220:W220"/>
    <mergeCell ref="F221:W221"/>
    <mergeCell ref="F222:W222"/>
    <mergeCell ref="F223:W223"/>
    <mergeCell ref="F224:W224"/>
    <mergeCell ref="F225:W225"/>
    <mergeCell ref="F227:W227"/>
    <mergeCell ref="F226:W226"/>
    <mergeCell ref="N31:Q31"/>
    <mergeCell ref="N33:Q33"/>
    <mergeCell ref="N35:Q35"/>
    <mergeCell ref="N37:Q37"/>
    <mergeCell ref="N34:Q34"/>
    <mergeCell ref="N36:Q36"/>
    <mergeCell ref="N38:Q38"/>
    <mergeCell ref="N32:Q32"/>
    <mergeCell ref="F206:W206"/>
    <mergeCell ref="F146:W146"/>
    <mergeCell ref="F147:W147"/>
    <mergeCell ref="F148:W148"/>
    <mergeCell ref="F182:W182"/>
    <mergeCell ref="F184:W184"/>
    <mergeCell ref="F185:W185"/>
    <mergeCell ref="F186:W186"/>
    <mergeCell ref="F187:W187"/>
    <mergeCell ref="F208:W208"/>
    <mergeCell ref="F189:W189"/>
    <mergeCell ref="F190:W190"/>
    <mergeCell ref="F191:W191"/>
    <mergeCell ref="F192:W192"/>
    <mergeCell ref="F193:W193"/>
  </mergeCells>
  <phoneticPr fontId="1"/>
  <pageMargins left="0.59055118110236227" right="0.62992125984251968" top="0.74803149606299213" bottom="0.74803149606299213" header="0.31496062992125984" footer="0.31496062992125984"/>
  <pageSetup paperSize="9" orientation="portrait" r:id="rId1"/>
  <rowBreaks count="2" manualBreakCount="2">
    <brk id="28" max="22" man="1"/>
    <brk id="56" max="22" man="1"/>
  </rowBreaks>
  <ignoredErrors>
    <ignoredError sqref="B12 G1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O49"/>
  <sheetViews>
    <sheetView showGridLines="0" view="pageBreakPreview" zoomScale="140" zoomScaleNormal="100" zoomScaleSheetLayoutView="140" workbookViewId="0">
      <selection activeCell="D5" sqref="D5:AH5"/>
    </sheetView>
  </sheetViews>
  <sheetFormatPr defaultColWidth="2.625" defaultRowHeight="12" customHeight="1" x14ac:dyDescent="0.4"/>
  <cols>
    <col min="1" max="1" width="2.5" style="5" customWidth="1"/>
    <col min="2" max="33" width="2.625" style="5"/>
    <col min="34" max="34" width="5.25" style="5" customWidth="1"/>
    <col min="35" max="16384" width="2.625" style="5"/>
  </cols>
  <sheetData>
    <row r="1" spans="1:41" ht="24" customHeight="1" x14ac:dyDescent="0.4">
      <c r="A1" s="483" t="s">
        <v>6233</v>
      </c>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6"/>
      <c r="AJ1" s="6"/>
      <c r="AK1" s="6"/>
      <c r="AL1" s="6"/>
      <c r="AM1" s="6"/>
      <c r="AN1" s="6"/>
      <c r="AO1" s="6"/>
    </row>
    <row r="2" spans="1:41" ht="24" customHeight="1" x14ac:dyDescent="0.4">
      <c r="A2" s="48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6"/>
      <c r="AJ2" s="6"/>
      <c r="AK2" s="6"/>
      <c r="AL2" s="6"/>
      <c r="AM2" s="6"/>
      <c r="AN2" s="6"/>
      <c r="AO2" s="6"/>
    </row>
    <row r="3" spans="1:41" ht="12" customHeight="1" x14ac:dyDescent="0.4">
      <c r="A3" s="5" t="s">
        <v>6236</v>
      </c>
    </row>
    <row r="4" spans="1:41" ht="29.25" customHeight="1" x14ac:dyDescent="0.4">
      <c r="A4" s="429" t="str">
        <f>入力情報!E786</f>
        <v>秋田公証人合同役場 / Akitagodo Notary Public Office</v>
      </c>
      <c r="B4" s="429"/>
      <c r="C4" s="429"/>
      <c r="D4" s="429"/>
      <c r="E4" s="429"/>
      <c r="F4" s="429"/>
      <c r="G4" s="429"/>
      <c r="H4" s="429"/>
      <c r="I4" s="429"/>
      <c r="J4" s="429"/>
      <c r="K4" s="429"/>
      <c r="L4" s="429"/>
      <c r="N4" s="5" t="s">
        <v>6238</v>
      </c>
      <c r="V4" s="493"/>
      <c r="W4" s="493"/>
      <c r="X4" s="493"/>
      <c r="Y4" s="493"/>
      <c r="Z4" s="493"/>
      <c r="AA4" s="493"/>
      <c r="AB4" s="493"/>
      <c r="AC4" s="493"/>
      <c r="AD4" s="493"/>
      <c r="AE4" s="493"/>
      <c r="AF4" s="493"/>
      <c r="AG4" s="493"/>
      <c r="AH4" s="5" t="s">
        <v>6071</v>
      </c>
    </row>
    <row r="5" spans="1:41" ht="27.75" customHeight="1" x14ac:dyDescent="0.4">
      <c r="A5" s="82"/>
      <c r="B5" s="494" t="s">
        <v>6237</v>
      </c>
      <c r="C5" s="494"/>
      <c r="D5" s="495" t="str">
        <f>入力情報!E6&amp;"株式会社" &amp; "  /  " &amp; 入力情報!E6 &amp;" Co."</f>
        <v>SampleName株式会社  /  SampleName Co.</v>
      </c>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row>
    <row r="6" spans="1:41" ht="46.5" customHeight="1" x14ac:dyDescent="0.4">
      <c r="A6" s="385" t="str">
        <f>"の成立時に実質的支配者となるべき者の本人特定事項等及び暴力団員等該当性について、以下のとおり、申告する。" &amp; "I will report the identification matters, etc. of and the existence or non-existence of the person(s) to be a substantial controller(s) as a Member(s) of an Organized Crime Group, etc. at the time of establishment of (Trade Name "&amp;入力情報!E6&amp;" Co.), as below."</f>
        <v>の成立時に実質的支配者となるべき者の本人特定事項等及び暴力団員等該当性について、以下のとおり、申告する。I will report the identification matters, etc. of and the existence or non-existence of the person(s) to be a substantial controller(s) as a Member(s) of an Organized Crime Group, etc. at the time of establishment of (Trade Name SampleName Co.), as below.</v>
      </c>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row>
    <row r="7" spans="1:41" ht="12" customHeight="1" x14ac:dyDescent="0.4">
      <c r="A7" s="379" t="str">
        <f>"   " &amp; 入力情報!E787&amp;"   Year/年      "&amp;入力情報!E788&amp;"   Month/月      "&amp;入力情報!E789&amp;"   Day/日    "</f>
        <v xml:space="preserve">   2026   Year/年      1   Month/月      31   Day/日    </v>
      </c>
      <c r="B7" s="379"/>
      <c r="C7" s="379"/>
      <c r="D7" s="379"/>
      <c r="E7" s="379"/>
      <c r="F7" s="379"/>
      <c r="G7" s="379"/>
      <c r="H7" s="379"/>
      <c r="I7" s="379"/>
      <c r="J7" s="379"/>
      <c r="K7" s="379"/>
      <c r="L7" s="379"/>
      <c r="M7" s="379"/>
      <c r="N7" s="379"/>
      <c r="O7" s="379"/>
      <c r="P7" s="379"/>
    </row>
    <row r="8" spans="1:41" ht="12" customHeight="1" x14ac:dyDescent="0.4">
      <c r="A8" s="5" t="s">
        <v>6239</v>
      </c>
      <c r="R8" s="5" t="s">
        <v>6240</v>
      </c>
    </row>
    <row r="9" spans="1:41" ht="24.75" customHeight="1" x14ac:dyDescent="0.4">
      <c r="B9" s="385" t="str">
        <f>IF(入力情報!E597 = "", 入力情報!E604, IF(入力情報!E599="","                                               ",入力情報!E599)&amp;DBCS(入力情報!E600)&amp;DBCS(入力情報!E602))</f>
        <v>大阪府 大阪市中央区 瓦屋町３－８－９新世界ビル３８９号室</v>
      </c>
      <c r="C9" s="385"/>
      <c r="D9" s="385"/>
      <c r="E9" s="385"/>
      <c r="F9" s="385"/>
      <c r="G9" s="385"/>
      <c r="H9" s="385"/>
      <c r="I9" s="385"/>
      <c r="J9" s="385"/>
      <c r="K9" s="385"/>
      <c r="L9" s="385"/>
      <c r="M9" s="385"/>
      <c r="N9" s="385"/>
      <c r="O9" s="385"/>
      <c r="P9" s="385"/>
      <c r="Q9" s="11"/>
      <c r="R9" s="135" t="str">
        <f>IF(入力情報!E596="","",入力情報!E596)</f>
        <v>ジェニファー　ウィリアムズ</v>
      </c>
      <c r="S9" s="11"/>
      <c r="T9" s="11"/>
      <c r="U9" s="11"/>
      <c r="W9" s="11"/>
      <c r="X9" s="11"/>
      <c r="Y9" s="11"/>
      <c r="Z9" s="11"/>
      <c r="AA9" s="11"/>
      <c r="AB9" s="11"/>
      <c r="AC9" s="11"/>
      <c r="AD9" s="11"/>
      <c r="AE9" s="11"/>
      <c r="AF9" s="11"/>
      <c r="AG9" s="11"/>
      <c r="AH9" s="379" t="s">
        <v>6241</v>
      </c>
    </row>
    <row r="10" spans="1:41" ht="28.5" customHeight="1" x14ac:dyDescent="0.4">
      <c r="B10" s="378" t="str">
        <f>IF(入力情報!E597 = "", 入力情報!E603, 入力情報!E598&amp;" "&amp;入力情報!E600&amp;"  "&amp;入力情報!E601)</f>
        <v>Osakafu Osakashichuoku Kawarayamachi 3-8-9  Shinsekai Building Room 389</v>
      </c>
      <c r="C10" s="378"/>
      <c r="D10" s="378"/>
      <c r="E10" s="378"/>
      <c r="F10" s="378"/>
      <c r="G10" s="378"/>
      <c r="H10" s="378"/>
      <c r="I10" s="378"/>
      <c r="J10" s="378"/>
      <c r="K10" s="378"/>
      <c r="L10" s="378"/>
      <c r="M10" s="378"/>
      <c r="N10" s="378"/>
      <c r="O10" s="378"/>
      <c r="P10" s="378"/>
      <c r="R10" s="81" t="str">
        <f>入力情報!E595</f>
        <v>Jennifer Williams</v>
      </c>
      <c r="S10" s="81"/>
      <c r="T10" s="81"/>
      <c r="U10" s="83"/>
      <c r="V10" s="81"/>
      <c r="W10" s="83"/>
      <c r="X10" s="83"/>
      <c r="Y10" s="83"/>
      <c r="Z10" s="83"/>
      <c r="AA10" s="83"/>
      <c r="AB10" s="83"/>
      <c r="AC10" s="83"/>
      <c r="AD10" s="83"/>
      <c r="AE10" s="83"/>
      <c r="AF10" s="83"/>
      <c r="AG10" s="83"/>
      <c r="AH10" s="380"/>
    </row>
    <row r="11" spans="1:41" ht="6.75" customHeight="1" x14ac:dyDescent="0.4">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row>
    <row r="12" spans="1:41" ht="35.25" customHeight="1" x14ac:dyDescent="0.4">
      <c r="A12" s="496" t="s">
        <v>6242</v>
      </c>
      <c r="B12" s="497"/>
      <c r="C12" s="497"/>
      <c r="D12" s="497"/>
      <c r="E12" s="497"/>
      <c r="F12" s="497"/>
      <c r="G12" s="497"/>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7"/>
      <c r="AG12" s="497"/>
      <c r="AH12" s="498"/>
    </row>
    <row r="13" spans="1:41" ht="52.5" customHeight="1" x14ac:dyDescent="0.4">
      <c r="A13" s="8" t="b">
        <v>1</v>
      </c>
      <c r="B13" s="12" t="s">
        <v>6072</v>
      </c>
      <c r="C13" s="482" t="s">
        <v>6243</v>
      </c>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99"/>
    </row>
    <row r="14" spans="1:41" ht="60.75" customHeight="1" x14ac:dyDescent="0.4">
      <c r="A14" s="8" t="b">
        <v>1</v>
      </c>
      <c r="B14" s="12" t="s">
        <v>6073</v>
      </c>
      <c r="C14" s="482" t="s">
        <v>6244</v>
      </c>
      <c r="D14" s="482"/>
      <c r="E14" s="482"/>
      <c r="F14" s="482"/>
      <c r="G14" s="482"/>
      <c r="H14" s="482"/>
      <c r="I14" s="482"/>
      <c r="J14" s="482"/>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2"/>
      <c r="AH14" s="499"/>
    </row>
    <row r="15" spans="1:41" ht="42.75" customHeight="1" x14ac:dyDescent="0.4">
      <c r="A15" s="8" t="b">
        <v>1</v>
      </c>
      <c r="B15" s="12" t="s">
        <v>6074</v>
      </c>
      <c r="C15" s="482" t="s">
        <v>6245</v>
      </c>
      <c r="D15" s="482"/>
      <c r="E15" s="482"/>
      <c r="F15" s="482"/>
      <c r="G15" s="482"/>
      <c r="H15" s="482"/>
      <c r="I15" s="482"/>
      <c r="J15" s="482"/>
      <c r="K15" s="482"/>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99"/>
    </row>
    <row r="16" spans="1:41" ht="32.25" customHeight="1" x14ac:dyDescent="0.4">
      <c r="A16" s="9" t="b">
        <v>1</v>
      </c>
      <c r="B16" s="10" t="s">
        <v>6075</v>
      </c>
      <c r="C16" s="491" t="s">
        <v>6246</v>
      </c>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row>
    <row r="17" spans="1:34" ht="4.5" customHeight="1" x14ac:dyDescent="0.4">
      <c r="AB17" s="7"/>
      <c r="AC17" s="7"/>
      <c r="AD17" s="7"/>
      <c r="AE17" s="7"/>
      <c r="AF17" s="7"/>
      <c r="AG17" s="7"/>
      <c r="AH17" s="7"/>
    </row>
    <row r="18" spans="1:34" ht="16.5" customHeight="1" x14ac:dyDescent="0.4">
      <c r="A18" s="489" t="s">
        <v>6247</v>
      </c>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85" t="s">
        <v>6248</v>
      </c>
      <c r="AC18" s="486"/>
      <c r="AD18" s="486"/>
      <c r="AE18" s="486"/>
      <c r="AF18" s="486"/>
      <c r="AG18" s="486"/>
      <c r="AH18" s="486"/>
    </row>
    <row r="19" spans="1:34" ht="16.5" customHeight="1" x14ac:dyDescent="0.4">
      <c r="A19" s="490"/>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87"/>
      <c r="AC19" s="488"/>
      <c r="AD19" s="488"/>
      <c r="AE19" s="488"/>
      <c r="AF19" s="488"/>
      <c r="AG19" s="488"/>
      <c r="AH19" s="488"/>
    </row>
    <row r="20" spans="1:34" ht="3" customHeight="1" x14ac:dyDescent="0.4"/>
    <row r="21" spans="1:34" ht="15.75" customHeight="1" x14ac:dyDescent="0.4">
      <c r="A21" s="390" t="s">
        <v>6249</v>
      </c>
      <c r="B21" s="391"/>
      <c r="C21" s="381" t="str">
        <f>IF(入力情報!E597 = "", IF(入力情報!E604="","",入力情報!E604), IF(入力情報!E599="","                                               ",入力情報!E599)&amp;DBCS(入力情報!E600)&amp;DBCS(入力情報!E602))</f>
        <v>大阪府 大阪市中央区 瓦屋町３－８－９新世界ビル３８９号室</v>
      </c>
      <c r="D21" s="382"/>
      <c r="E21" s="382"/>
      <c r="F21" s="382"/>
      <c r="G21" s="382"/>
      <c r="H21" s="382"/>
      <c r="I21" s="382"/>
      <c r="J21" s="382"/>
      <c r="K21" s="382"/>
      <c r="L21" s="382"/>
      <c r="M21" s="383"/>
      <c r="N21" s="423" t="s">
        <v>6250</v>
      </c>
      <c r="O21" s="424"/>
      <c r="P21" s="425"/>
      <c r="Q21" s="396" t="str">
        <f>IF(入力情報!E605="","",入力情報!E605)</f>
        <v>その他/Other</v>
      </c>
      <c r="R21" s="397"/>
      <c r="S21" s="397"/>
      <c r="T21" s="397"/>
      <c r="U21" s="398"/>
      <c r="V21" s="423" t="s">
        <v>6251</v>
      </c>
      <c r="W21" s="424"/>
      <c r="X21" s="425"/>
      <c r="Y21" s="396" t="str">
        <f>IF(入力情報!E608="","",入力情報!E608)</f>
        <v>男/Male</v>
      </c>
      <c r="Z21" s="397"/>
      <c r="AA21" s="398"/>
      <c r="AB21" s="402" t="s">
        <v>6260</v>
      </c>
      <c r="AC21" s="403"/>
      <c r="AD21" s="403"/>
      <c r="AE21" s="403"/>
      <c r="AF21" s="403"/>
      <c r="AG21" s="403"/>
      <c r="AH21" s="404"/>
    </row>
    <row r="22" spans="1:34" ht="15.75" customHeight="1" x14ac:dyDescent="0.4">
      <c r="A22" s="392"/>
      <c r="B22" s="393"/>
      <c r="C22" s="384"/>
      <c r="D22" s="385"/>
      <c r="E22" s="385"/>
      <c r="F22" s="385"/>
      <c r="G22" s="385"/>
      <c r="H22" s="385"/>
      <c r="I22" s="385"/>
      <c r="J22" s="385"/>
      <c r="K22" s="385"/>
      <c r="L22" s="385"/>
      <c r="M22" s="386"/>
      <c r="N22" s="411"/>
      <c r="O22" s="412"/>
      <c r="P22" s="413"/>
      <c r="Q22" s="473" t="str">
        <f>IF(入力情報!E606="","",入力情報!E607 &amp; "/" &amp; 入力情報!E606)</f>
        <v>アメリカ合衆国/USA</v>
      </c>
      <c r="R22" s="474"/>
      <c r="S22" s="474"/>
      <c r="T22" s="474"/>
      <c r="U22" s="475"/>
      <c r="V22" s="411"/>
      <c r="W22" s="412"/>
      <c r="X22" s="413"/>
      <c r="Y22" s="479"/>
      <c r="Z22" s="480"/>
      <c r="AA22" s="481"/>
      <c r="AB22" s="405"/>
      <c r="AC22" s="406"/>
      <c r="AD22" s="406"/>
      <c r="AE22" s="406"/>
      <c r="AF22" s="406"/>
      <c r="AG22" s="406"/>
      <c r="AH22" s="407"/>
    </row>
    <row r="23" spans="1:34" ht="15" customHeight="1" x14ac:dyDescent="0.4">
      <c r="A23" s="392"/>
      <c r="B23" s="393"/>
      <c r="C23" s="384" t="str">
        <f>IF(入力情報!E597 = "", IF(入力情報!E603="","",入力情報!E603), 入力情報!E598&amp;" "&amp;入力情報!E600&amp;"  "&amp;入力情報!E601)</f>
        <v>Osakafu Osakashichuoku Kawarayamachi 3-8-9  Shinsekai Building Room 389</v>
      </c>
      <c r="D23" s="385"/>
      <c r="E23" s="385"/>
      <c r="F23" s="385"/>
      <c r="G23" s="385"/>
      <c r="H23" s="385"/>
      <c r="I23" s="385"/>
      <c r="J23" s="385"/>
      <c r="K23" s="385"/>
      <c r="L23" s="385"/>
      <c r="M23" s="386"/>
      <c r="N23" s="414"/>
      <c r="O23" s="415"/>
      <c r="P23" s="416"/>
      <c r="Q23" s="426" t="s">
        <v>6259</v>
      </c>
      <c r="R23" s="427"/>
      <c r="S23" s="427"/>
      <c r="T23" s="427"/>
      <c r="U23" s="428"/>
      <c r="V23" s="414"/>
      <c r="W23" s="415"/>
      <c r="X23" s="416"/>
      <c r="Y23" s="470" t="s">
        <v>6261</v>
      </c>
      <c r="Z23" s="471"/>
      <c r="AA23" s="472"/>
      <c r="AB23" s="405"/>
      <c r="AC23" s="406"/>
      <c r="AD23" s="406"/>
      <c r="AE23" s="406"/>
      <c r="AF23" s="406"/>
      <c r="AG23" s="406"/>
      <c r="AH23" s="407"/>
    </row>
    <row r="24" spans="1:34" ht="15" customHeight="1" x14ac:dyDescent="0.4">
      <c r="A24" s="394"/>
      <c r="B24" s="395"/>
      <c r="C24" s="387"/>
      <c r="D24" s="388"/>
      <c r="E24" s="388"/>
      <c r="F24" s="388"/>
      <c r="G24" s="388"/>
      <c r="H24" s="388"/>
      <c r="I24" s="388"/>
      <c r="J24" s="388"/>
      <c r="K24" s="388"/>
      <c r="L24" s="388"/>
      <c r="M24" s="389"/>
      <c r="N24" s="408" t="s">
        <v>6255</v>
      </c>
      <c r="O24" s="409"/>
      <c r="P24" s="410"/>
      <c r="Q24" s="476" t="s">
        <v>6077</v>
      </c>
      <c r="R24" s="477"/>
      <c r="S24" s="477"/>
      <c r="T24" s="477"/>
      <c r="U24" s="478"/>
      <c r="V24" s="408" t="s">
        <v>6257</v>
      </c>
      <c r="W24" s="409"/>
      <c r="X24" s="410"/>
      <c r="Y24" s="459">
        <f>IF(入力情報!E612="","",入力情報!E612/(IF(入力情報!E612="",0,入力情報!E612) + IF(入力情報!E632="",0,入力情報!E632) + IF(入力情報!E652="",0,入力情報!E652)))</f>
        <v>1</v>
      </c>
      <c r="Z24" s="460"/>
      <c r="AA24" s="461"/>
      <c r="AB24" s="405"/>
      <c r="AC24" s="406"/>
      <c r="AD24" s="406"/>
      <c r="AE24" s="406"/>
      <c r="AF24" s="406"/>
      <c r="AG24" s="406"/>
      <c r="AH24" s="407"/>
    </row>
    <row r="25" spans="1:34" ht="14.25" customHeight="1" x14ac:dyDescent="0.4">
      <c r="A25" s="433" t="s">
        <v>6252</v>
      </c>
      <c r="B25" s="434"/>
      <c r="C25" s="450" t="s">
        <v>6253</v>
      </c>
      <c r="D25" s="451"/>
      <c r="E25" s="451"/>
      <c r="F25" s="451"/>
      <c r="G25" s="451"/>
      <c r="H25" s="451"/>
      <c r="I25" s="451"/>
      <c r="J25" s="451"/>
      <c r="K25" s="451"/>
      <c r="L25" s="451"/>
      <c r="M25" s="452"/>
      <c r="N25" s="411"/>
      <c r="O25" s="412"/>
      <c r="P25" s="413"/>
      <c r="Q25" s="417">
        <f>IF(入力情報!E609="","",入力情報!E609)</f>
        <v>27515</v>
      </c>
      <c r="R25" s="418"/>
      <c r="S25" s="418"/>
      <c r="T25" s="418"/>
      <c r="U25" s="419"/>
      <c r="V25" s="411"/>
      <c r="W25" s="412"/>
      <c r="X25" s="413"/>
      <c r="Y25" s="462"/>
      <c r="Z25" s="463"/>
      <c r="AA25" s="464"/>
      <c r="AB25" s="453" t="str">
        <f>IF(入力情報!E611="","",入力情報!E611)</f>
        <v>非該当/No</v>
      </c>
      <c r="AC25" s="454"/>
      <c r="AD25" s="454"/>
      <c r="AE25" s="454"/>
      <c r="AF25" s="454"/>
      <c r="AG25" s="454"/>
      <c r="AH25" s="455"/>
    </row>
    <row r="26" spans="1:34" ht="14.25" customHeight="1" x14ac:dyDescent="0.4">
      <c r="A26" s="435"/>
      <c r="B26" s="436"/>
      <c r="C26" s="399" t="str">
        <f>IF(入力情報!E596="","",入力情報!E596)</f>
        <v>ジェニファー　ウィリアムズ</v>
      </c>
      <c r="D26" s="400"/>
      <c r="E26" s="400"/>
      <c r="F26" s="400"/>
      <c r="G26" s="400"/>
      <c r="H26" s="400"/>
      <c r="I26" s="400"/>
      <c r="J26" s="400"/>
      <c r="K26" s="400"/>
      <c r="L26" s="400"/>
      <c r="M26" s="401"/>
      <c r="N26" s="414"/>
      <c r="O26" s="415"/>
      <c r="P26" s="416"/>
      <c r="Q26" s="420"/>
      <c r="R26" s="421"/>
      <c r="S26" s="421"/>
      <c r="T26" s="421"/>
      <c r="U26" s="422"/>
      <c r="V26" s="414"/>
      <c r="W26" s="415"/>
      <c r="X26" s="416"/>
      <c r="Y26" s="467" t="s">
        <v>6256</v>
      </c>
      <c r="Z26" s="468"/>
      <c r="AA26" s="469"/>
      <c r="AB26" s="453"/>
      <c r="AC26" s="454"/>
      <c r="AD26" s="454"/>
      <c r="AE26" s="454"/>
      <c r="AF26" s="454"/>
      <c r="AG26" s="454"/>
      <c r="AH26" s="455"/>
    </row>
    <row r="27" spans="1:34" ht="18.75" customHeight="1" x14ac:dyDescent="0.4">
      <c r="A27" s="435"/>
      <c r="B27" s="436"/>
      <c r="C27" s="439" t="str">
        <f>IF(入力情報!E595="","",入力情報!E595)</f>
        <v>Jennifer Williams</v>
      </c>
      <c r="D27" s="440"/>
      <c r="E27" s="440"/>
      <c r="F27" s="440"/>
      <c r="G27" s="440"/>
      <c r="H27" s="440"/>
      <c r="I27" s="440"/>
      <c r="J27" s="440"/>
      <c r="K27" s="440"/>
      <c r="L27" s="440"/>
      <c r="M27" s="441"/>
      <c r="N27" s="444" t="s">
        <v>7908</v>
      </c>
      <c r="O27" s="445"/>
      <c r="P27" s="445"/>
      <c r="Q27" s="445"/>
      <c r="R27" s="445"/>
      <c r="S27" s="445"/>
      <c r="T27" s="445"/>
      <c r="U27" s="445"/>
      <c r="V27" s="445"/>
      <c r="W27" s="445"/>
      <c r="X27" s="465" t="str">
        <f>IF(入力情報!E610="","",入力情報!E610)</f>
        <v>定款以外の資料/Materials other than articles of incorporation</v>
      </c>
      <c r="Y27" s="465"/>
      <c r="Z27" s="465"/>
      <c r="AA27" s="465"/>
      <c r="AB27" s="453"/>
      <c r="AC27" s="454"/>
      <c r="AD27" s="454"/>
      <c r="AE27" s="454"/>
      <c r="AF27" s="454"/>
      <c r="AG27" s="454"/>
      <c r="AH27" s="455"/>
    </row>
    <row r="28" spans="1:34" ht="18.75" customHeight="1" x14ac:dyDescent="0.4">
      <c r="A28" s="435"/>
      <c r="B28" s="436"/>
      <c r="C28" s="384"/>
      <c r="D28" s="385"/>
      <c r="E28" s="385"/>
      <c r="F28" s="385"/>
      <c r="G28" s="385"/>
      <c r="H28" s="385"/>
      <c r="I28" s="385"/>
      <c r="J28" s="385"/>
      <c r="K28" s="385"/>
      <c r="L28" s="385"/>
      <c r="M28" s="386"/>
      <c r="N28" s="446"/>
      <c r="O28" s="447"/>
      <c r="P28" s="447"/>
      <c r="Q28" s="447"/>
      <c r="R28" s="447"/>
      <c r="S28" s="447"/>
      <c r="T28" s="447"/>
      <c r="U28" s="447"/>
      <c r="V28" s="447"/>
      <c r="W28" s="447"/>
      <c r="X28" s="466"/>
      <c r="Y28" s="466"/>
      <c r="Z28" s="466"/>
      <c r="AA28" s="466"/>
      <c r="AB28" s="453"/>
      <c r="AC28" s="454"/>
      <c r="AD28" s="454"/>
      <c r="AE28" s="454"/>
      <c r="AF28" s="454"/>
      <c r="AG28" s="454"/>
      <c r="AH28" s="455"/>
    </row>
    <row r="29" spans="1:34" ht="10.5" customHeight="1" x14ac:dyDescent="0.4">
      <c r="A29" s="437"/>
      <c r="B29" s="438"/>
      <c r="C29" s="442"/>
      <c r="D29" s="378"/>
      <c r="E29" s="378"/>
      <c r="F29" s="378"/>
      <c r="G29" s="378"/>
      <c r="H29" s="378"/>
      <c r="I29" s="378"/>
      <c r="J29" s="378"/>
      <c r="K29" s="378"/>
      <c r="L29" s="378"/>
      <c r="M29" s="443"/>
      <c r="N29" s="448"/>
      <c r="O29" s="449"/>
      <c r="P29" s="449"/>
      <c r="Q29" s="449"/>
      <c r="R29" s="449"/>
      <c r="S29" s="449"/>
      <c r="T29" s="449"/>
      <c r="U29" s="449"/>
      <c r="V29" s="449"/>
      <c r="W29" s="449"/>
      <c r="X29" s="430" t="s">
        <v>6263</v>
      </c>
      <c r="Y29" s="431"/>
      <c r="Z29" s="431"/>
      <c r="AA29" s="432"/>
      <c r="AB29" s="75"/>
      <c r="AC29" s="76"/>
      <c r="AD29" s="76"/>
      <c r="AE29" s="76"/>
      <c r="AF29" s="76"/>
      <c r="AG29" s="76"/>
      <c r="AH29" s="77"/>
    </row>
    <row r="30" spans="1:34" ht="15.75" hidden="1" customHeight="1" x14ac:dyDescent="0.4">
      <c r="A30" s="390" t="s">
        <v>6249</v>
      </c>
      <c r="B30" s="391"/>
      <c r="C30" s="381" t="str">
        <f>IF(入力情報!E617 = "", IF(入力情報!E624="","",入力情報!E624), IF(入力情報!E619="","                                               ",入力情報!E619)&amp;DBCS(入力情報!E620)&amp;DBCS(入力情報!E622))</f>
        <v/>
      </c>
      <c r="D30" s="382"/>
      <c r="E30" s="382"/>
      <c r="F30" s="382"/>
      <c r="G30" s="382"/>
      <c r="H30" s="382"/>
      <c r="I30" s="382"/>
      <c r="J30" s="382"/>
      <c r="K30" s="382"/>
      <c r="L30" s="382"/>
      <c r="M30" s="383"/>
      <c r="N30" s="423" t="s">
        <v>6250</v>
      </c>
      <c r="O30" s="424"/>
      <c r="P30" s="425"/>
      <c r="Q30" s="396" t="str">
        <f>IF(入力情報!E625="","",入力情報!E625)</f>
        <v/>
      </c>
      <c r="R30" s="397"/>
      <c r="S30" s="397"/>
      <c r="T30" s="397"/>
      <c r="U30" s="398"/>
      <c r="V30" s="423" t="s">
        <v>6251</v>
      </c>
      <c r="W30" s="424"/>
      <c r="X30" s="425"/>
      <c r="Y30" s="396" t="str">
        <f>IF(入力情報!E628="","",入力情報!E628)</f>
        <v/>
      </c>
      <c r="Z30" s="397"/>
      <c r="AA30" s="398"/>
      <c r="AB30" s="402" t="s">
        <v>6260</v>
      </c>
      <c r="AC30" s="403"/>
      <c r="AD30" s="403"/>
      <c r="AE30" s="403"/>
      <c r="AF30" s="403"/>
      <c r="AG30" s="403"/>
      <c r="AH30" s="404"/>
    </row>
    <row r="31" spans="1:34" ht="15.75" hidden="1" customHeight="1" x14ac:dyDescent="0.4">
      <c r="A31" s="392"/>
      <c r="B31" s="393"/>
      <c r="C31" s="384"/>
      <c r="D31" s="385"/>
      <c r="E31" s="385"/>
      <c r="F31" s="385"/>
      <c r="G31" s="385"/>
      <c r="H31" s="385"/>
      <c r="I31" s="385"/>
      <c r="J31" s="385"/>
      <c r="K31" s="385"/>
      <c r="L31" s="385"/>
      <c r="M31" s="386"/>
      <c r="N31" s="411"/>
      <c r="O31" s="412"/>
      <c r="P31" s="413"/>
      <c r="Q31" s="473" t="str">
        <f>IF(入力情報!E626="","",入力情報!E627 &amp; "/" &amp; 入力情報!E626)</f>
        <v/>
      </c>
      <c r="R31" s="474"/>
      <c r="S31" s="474"/>
      <c r="T31" s="474"/>
      <c r="U31" s="475"/>
      <c r="V31" s="411"/>
      <c r="W31" s="412"/>
      <c r="X31" s="413"/>
      <c r="Y31" s="479"/>
      <c r="Z31" s="480"/>
      <c r="AA31" s="481"/>
      <c r="AB31" s="405"/>
      <c r="AC31" s="406"/>
      <c r="AD31" s="406"/>
      <c r="AE31" s="406"/>
      <c r="AF31" s="406"/>
      <c r="AG31" s="406"/>
      <c r="AH31" s="407"/>
    </row>
    <row r="32" spans="1:34" ht="15" hidden="1" customHeight="1" x14ac:dyDescent="0.4">
      <c r="A32" s="392"/>
      <c r="B32" s="393"/>
      <c r="C32" s="384" t="str">
        <f>IF(入力情報!E617 = "", IF(入力情報!E623="","",入力情報!E623), 入力情報!E618&amp;" "&amp;入力情報!E620&amp;"  "&amp;入力情報!E621)</f>
        <v/>
      </c>
      <c r="D32" s="385"/>
      <c r="E32" s="385"/>
      <c r="F32" s="385"/>
      <c r="G32" s="385"/>
      <c r="H32" s="385"/>
      <c r="I32" s="385"/>
      <c r="J32" s="385"/>
      <c r="K32" s="385"/>
      <c r="L32" s="385"/>
      <c r="M32" s="386"/>
      <c r="N32" s="414"/>
      <c r="O32" s="415"/>
      <c r="P32" s="416"/>
      <c r="Q32" s="426" t="s">
        <v>6259</v>
      </c>
      <c r="R32" s="427"/>
      <c r="S32" s="427"/>
      <c r="T32" s="427"/>
      <c r="U32" s="428"/>
      <c r="V32" s="414"/>
      <c r="W32" s="415"/>
      <c r="X32" s="416"/>
      <c r="Y32" s="470" t="s">
        <v>6261</v>
      </c>
      <c r="Z32" s="471"/>
      <c r="AA32" s="472"/>
      <c r="AB32" s="405"/>
      <c r="AC32" s="406"/>
      <c r="AD32" s="406"/>
      <c r="AE32" s="406"/>
      <c r="AF32" s="406"/>
      <c r="AG32" s="406"/>
      <c r="AH32" s="407"/>
    </row>
    <row r="33" spans="1:34" ht="15" hidden="1" customHeight="1" x14ac:dyDescent="0.4">
      <c r="A33" s="394"/>
      <c r="B33" s="395"/>
      <c r="C33" s="387"/>
      <c r="D33" s="388"/>
      <c r="E33" s="388"/>
      <c r="F33" s="388"/>
      <c r="G33" s="388"/>
      <c r="H33" s="388"/>
      <c r="I33" s="388"/>
      <c r="J33" s="388"/>
      <c r="K33" s="388"/>
      <c r="L33" s="388"/>
      <c r="M33" s="389"/>
      <c r="N33" s="408" t="s">
        <v>6255</v>
      </c>
      <c r="O33" s="409"/>
      <c r="P33" s="410"/>
      <c r="Q33" s="476" t="s">
        <v>6077</v>
      </c>
      <c r="R33" s="477"/>
      <c r="S33" s="477"/>
      <c r="T33" s="477"/>
      <c r="U33" s="478"/>
      <c r="V33" s="408" t="s">
        <v>6257</v>
      </c>
      <c r="W33" s="409"/>
      <c r="X33" s="410"/>
      <c r="Y33" s="459" t="str">
        <f>IF(入力情報!E632="","",入力情報!E632/(IF(入力情報!E612="",0,入力情報!E612) + IF(入力情報!E632="",0,入力情報!E632) + IF(入力情報!E652="",0,入力情報!E652)))</f>
        <v/>
      </c>
      <c r="Z33" s="460"/>
      <c r="AA33" s="461"/>
      <c r="AB33" s="405"/>
      <c r="AC33" s="406"/>
      <c r="AD33" s="406"/>
      <c r="AE33" s="406"/>
      <c r="AF33" s="406"/>
      <c r="AG33" s="406"/>
      <c r="AH33" s="407"/>
    </row>
    <row r="34" spans="1:34" ht="14.25" hidden="1" customHeight="1" x14ac:dyDescent="0.4">
      <c r="A34" s="433" t="s">
        <v>6252</v>
      </c>
      <c r="B34" s="434"/>
      <c r="C34" s="450" t="s">
        <v>6253</v>
      </c>
      <c r="D34" s="451"/>
      <c r="E34" s="451"/>
      <c r="F34" s="451"/>
      <c r="G34" s="451"/>
      <c r="H34" s="451"/>
      <c r="I34" s="451"/>
      <c r="J34" s="451"/>
      <c r="K34" s="451"/>
      <c r="L34" s="451"/>
      <c r="M34" s="452"/>
      <c r="N34" s="411"/>
      <c r="O34" s="412"/>
      <c r="P34" s="413"/>
      <c r="Q34" s="417" t="str">
        <f>IF(入力情報!E629="","",入力情報!E629)</f>
        <v/>
      </c>
      <c r="R34" s="418"/>
      <c r="S34" s="418"/>
      <c r="T34" s="418"/>
      <c r="U34" s="419"/>
      <c r="V34" s="411"/>
      <c r="W34" s="412"/>
      <c r="X34" s="413"/>
      <c r="Y34" s="462"/>
      <c r="Z34" s="463"/>
      <c r="AA34" s="464"/>
      <c r="AB34" s="453" t="str">
        <f>IF(入力情報!E631="","",入力情報!E631)</f>
        <v/>
      </c>
      <c r="AC34" s="454"/>
      <c r="AD34" s="454"/>
      <c r="AE34" s="454"/>
      <c r="AF34" s="454"/>
      <c r="AG34" s="454"/>
      <c r="AH34" s="455"/>
    </row>
    <row r="35" spans="1:34" ht="14.25" hidden="1" customHeight="1" x14ac:dyDescent="0.4">
      <c r="A35" s="435"/>
      <c r="B35" s="436"/>
      <c r="C35" s="399" t="str">
        <f>IF(入力情報!E616="","",入力情報!E616)</f>
        <v/>
      </c>
      <c r="D35" s="400"/>
      <c r="E35" s="400"/>
      <c r="F35" s="400"/>
      <c r="G35" s="400"/>
      <c r="H35" s="400"/>
      <c r="I35" s="400"/>
      <c r="J35" s="400"/>
      <c r="K35" s="400"/>
      <c r="L35" s="400"/>
      <c r="M35" s="401"/>
      <c r="N35" s="414"/>
      <c r="O35" s="415"/>
      <c r="P35" s="416"/>
      <c r="Q35" s="420"/>
      <c r="R35" s="421"/>
      <c r="S35" s="421"/>
      <c r="T35" s="421"/>
      <c r="U35" s="422"/>
      <c r="V35" s="414"/>
      <c r="W35" s="415"/>
      <c r="X35" s="416"/>
      <c r="Y35" s="467" t="s">
        <v>6256</v>
      </c>
      <c r="Z35" s="468"/>
      <c r="AA35" s="469"/>
      <c r="AB35" s="453"/>
      <c r="AC35" s="454"/>
      <c r="AD35" s="454"/>
      <c r="AE35" s="454"/>
      <c r="AF35" s="454"/>
      <c r="AG35" s="454"/>
      <c r="AH35" s="455"/>
    </row>
    <row r="36" spans="1:34" ht="18" hidden="1" customHeight="1" x14ac:dyDescent="0.4">
      <c r="A36" s="435"/>
      <c r="B36" s="436"/>
      <c r="C36" s="439" t="str">
        <f>IF(入力情報!E615="","",入力情報!E615)</f>
        <v/>
      </c>
      <c r="D36" s="440"/>
      <c r="E36" s="440"/>
      <c r="F36" s="440"/>
      <c r="G36" s="440"/>
      <c r="H36" s="440"/>
      <c r="I36" s="440"/>
      <c r="J36" s="440"/>
      <c r="K36" s="440"/>
      <c r="L36" s="440"/>
      <c r="M36" s="441"/>
      <c r="N36" s="444" t="s">
        <v>6262</v>
      </c>
      <c r="O36" s="445"/>
      <c r="P36" s="445"/>
      <c r="Q36" s="445"/>
      <c r="R36" s="445"/>
      <c r="S36" s="445"/>
      <c r="T36" s="445"/>
      <c r="U36" s="445"/>
      <c r="V36" s="445"/>
      <c r="W36" s="434"/>
      <c r="X36" s="465" t="str">
        <f>IF(入力情報!E630="","",入力情報!E630)</f>
        <v/>
      </c>
      <c r="Y36" s="465"/>
      <c r="Z36" s="465"/>
      <c r="AA36" s="465"/>
      <c r="AB36" s="453"/>
      <c r="AC36" s="454"/>
      <c r="AD36" s="454"/>
      <c r="AE36" s="454"/>
      <c r="AF36" s="454"/>
      <c r="AG36" s="454"/>
      <c r="AH36" s="455"/>
    </row>
    <row r="37" spans="1:34" ht="18" hidden="1" customHeight="1" x14ac:dyDescent="0.4">
      <c r="A37" s="435"/>
      <c r="B37" s="436"/>
      <c r="C37" s="384"/>
      <c r="D37" s="385"/>
      <c r="E37" s="385"/>
      <c r="F37" s="385"/>
      <c r="G37" s="385"/>
      <c r="H37" s="385"/>
      <c r="I37" s="385"/>
      <c r="J37" s="385"/>
      <c r="K37" s="385"/>
      <c r="L37" s="385"/>
      <c r="M37" s="386"/>
      <c r="N37" s="446"/>
      <c r="O37" s="447"/>
      <c r="P37" s="447"/>
      <c r="Q37" s="447"/>
      <c r="R37" s="447"/>
      <c r="S37" s="447"/>
      <c r="T37" s="447"/>
      <c r="U37" s="447"/>
      <c r="V37" s="447"/>
      <c r="W37" s="436"/>
      <c r="X37" s="466"/>
      <c r="Y37" s="466"/>
      <c r="Z37" s="466"/>
      <c r="AA37" s="466"/>
      <c r="AB37" s="453"/>
      <c r="AC37" s="454"/>
      <c r="AD37" s="454"/>
      <c r="AE37" s="454"/>
      <c r="AF37" s="454"/>
      <c r="AG37" s="454"/>
      <c r="AH37" s="455"/>
    </row>
    <row r="38" spans="1:34" ht="10.5" hidden="1" customHeight="1" x14ac:dyDescent="0.4">
      <c r="A38" s="437"/>
      <c r="B38" s="438"/>
      <c r="C38" s="442"/>
      <c r="D38" s="378"/>
      <c r="E38" s="378"/>
      <c r="F38" s="378"/>
      <c r="G38" s="378"/>
      <c r="H38" s="378"/>
      <c r="I38" s="378"/>
      <c r="J38" s="378"/>
      <c r="K38" s="378"/>
      <c r="L38" s="378"/>
      <c r="M38" s="443"/>
      <c r="N38" s="448"/>
      <c r="O38" s="449"/>
      <c r="P38" s="449"/>
      <c r="Q38" s="449"/>
      <c r="R38" s="449"/>
      <c r="S38" s="449"/>
      <c r="T38" s="449"/>
      <c r="U38" s="449"/>
      <c r="V38" s="449"/>
      <c r="W38" s="438"/>
      <c r="X38" s="430" t="s">
        <v>6263</v>
      </c>
      <c r="Y38" s="431"/>
      <c r="Z38" s="431"/>
      <c r="AA38" s="432"/>
      <c r="AB38" s="456"/>
      <c r="AC38" s="457"/>
      <c r="AD38" s="457"/>
      <c r="AE38" s="457"/>
      <c r="AF38" s="457"/>
      <c r="AG38" s="457"/>
      <c r="AH38" s="458"/>
    </row>
    <row r="39" spans="1:34" ht="16.5" hidden="1" customHeight="1" x14ac:dyDescent="0.4">
      <c r="A39" s="390" t="s">
        <v>6249</v>
      </c>
      <c r="B39" s="391"/>
      <c r="C39" s="381" t="str">
        <f>IF(入力情報!E637 = "", IF(入力情報!E644="","",入力情報!E644), IF(入力情報!E639="","                                               ",入力情報!E639)&amp;DBCS(入力情報!E640)&amp;DBCS(入力情報!E642))</f>
        <v/>
      </c>
      <c r="D39" s="382"/>
      <c r="E39" s="382"/>
      <c r="F39" s="382"/>
      <c r="G39" s="382"/>
      <c r="H39" s="382"/>
      <c r="I39" s="382"/>
      <c r="J39" s="382"/>
      <c r="K39" s="382"/>
      <c r="L39" s="382"/>
      <c r="M39" s="383"/>
      <c r="N39" s="423" t="s">
        <v>6250</v>
      </c>
      <c r="O39" s="424"/>
      <c r="P39" s="425"/>
      <c r="Q39" s="396" t="str">
        <f>IF(入力情報!E645="","",入力情報!E645)</f>
        <v/>
      </c>
      <c r="R39" s="397"/>
      <c r="S39" s="397"/>
      <c r="T39" s="397"/>
      <c r="U39" s="398"/>
      <c r="V39" s="423" t="s">
        <v>6251</v>
      </c>
      <c r="W39" s="424"/>
      <c r="X39" s="425"/>
      <c r="Y39" s="396" t="str">
        <f>IF(入力情報!E648="","",入力情報!E648)</f>
        <v/>
      </c>
      <c r="Z39" s="397"/>
      <c r="AA39" s="398"/>
      <c r="AB39" s="402" t="s">
        <v>6260</v>
      </c>
      <c r="AC39" s="403"/>
      <c r="AD39" s="403"/>
      <c r="AE39" s="403"/>
      <c r="AF39" s="403"/>
      <c r="AG39" s="403"/>
      <c r="AH39" s="404"/>
    </row>
    <row r="40" spans="1:34" ht="16.5" hidden="1" customHeight="1" x14ac:dyDescent="0.4">
      <c r="A40" s="392"/>
      <c r="B40" s="393"/>
      <c r="C40" s="384"/>
      <c r="D40" s="385"/>
      <c r="E40" s="385"/>
      <c r="F40" s="385"/>
      <c r="G40" s="385"/>
      <c r="H40" s="385"/>
      <c r="I40" s="385"/>
      <c r="J40" s="385"/>
      <c r="K40" s="385"/>
      <c r="L40" s="385"/>
      <c r="M40" s="386"/>
      <c r="N40" s="411"/>
      <c r="O40" s="412"/>
      <c r="P40" s="413"/>
      <c r="Q40" s="473" t="str">
        <f>IF(入力情報!E646="","",入力情報!E647 &amp; "/" &amp; 入力情報!E646)</f>
        <v/>
      </c>
      <c r="R40" s="474"/>
      <c r="S40" s="474"/>
      <c r="T40" s="474"/>
      <c r="U40" s="475"/>
      <c r="V40" s="411"/>
      <c r="W40" s="412"/>
      <c r="X40" s="413"/>
      <c r="Y40" s="479"/>
      <c r="Z40" s="480"/>
      <c r="AA40" s="481"/>
      <c r="AB40" s="405"/>
      <c r="AC40" s="406"/>
      <c r="AD40" s="406"/>
      <c r="AE40" s="406"/>
      <c r="AF40" s="406"/>
      <c r="AG40" s="406"/>
      <c r="AH40" s="407"/>
    </row>
    <row r="41" spans="1:34" ht="15" hidden="1" customHeight="1" x14ac:dyDescent="0.4">
      <c r="A41" s="392"/>
      <c r="B41" s="393"/>
      <c r="C41" s="384" t="str">
        <f>IF(入力情報!E637 = "", IF(入力情報!E643="","",入力情報!E643), 入力情報!E638&amp;" "&amp;入力情報!E640&amp;"  "&amp;入力情報!E641)</f>
        <v/>
      </c>
      <c r="D41" s="385"/>
      <c r="E41" s="385"/>
      <c r="F41" s="385"/>
      <c r="G41" s="385"/>
      <c r="H41" s="385"/>
      <c r="I41" s="385"/>
      <c r="J41" s="385"/>
      <c r="K41" s="385"/>
      <c r="L41" s="385"/>
      <c r="M41" s="386"/>
      <c r="N41" s="414"/>
      <c r="O41" s="415"/>
      <c r="P41" s="416"/>
      <c r="Q41" s="426" t="s">
        <v>6259</v>
      </c>
      <c r="R41" s="427"/>
      <c r="S41" s="427"/>
      <c r="T41" s="427"/>
      <c r="U41" s="428"/>
      <c r="V41" s="414"/>
      <c r="W41" s="415"/>
      <c r="X41" s="416"/>
      <c r="Y41" s="470" t="s">
        <v>6261</v>
      </c>
      <c r="Z41" s="471"/>
      <c r="AA41" s="472"/>
      <c r="AB41" s="405"/>
      <c r="AC41" s="406"/>
      <c r="AD41" s="406"/>
      <c r="AE41" s="406"/>
      <c r="AF41" s="406"/>
      <c r="AG41" s="406"/>
      <c r="AH41" s="407"/>
    </row>
    <row r="42" spans="1:34" ht="15" hidden="1" customHeight="1" x14ac:dyDescent="0.4">
      <c r="A42" s="394"/>
      <c r="B42" s="395"/>
      <c r="C42" s="387"/>
      <c r="D42" s="388"/>
      <c r="E42" s="388"/>
      <c r="F42" s="388"/>
      <c r="G42" s="388"/>
      <c r="H42" s="388"/>
      <c r="I42" s="388"/>
      <c r="J42" s="388"/>
      <c r="K42" s="388"/>
      <c r="L42" s="388"/>
      <c r="M42" s="389"/>
      <c r="N42" s="408" t="s">
        <v>6254</v>
      </c>
      <c r="O42" s="409"/>
      <c r="P42" s="410"/>
      <c r="Q42" s="476" t="s">
        <v>6077</v>
      </c>
      <c r="R42" s="477"/>
      <c r="S42" s="477"/>
      <c r="T42" s="477"/>
      <c r="U42" s="478"/>
      <c r="V42" s="408" t="s">
        <v>6258</v>
      </c>
      <c r="W42" s="409"/>
      <c r="X42" s="410"/>
      <c r="Y42" s="459" t="str">
        <f>IF(入力情報!E652="","",入力情報!E652/(IF(入力情報!E612="",0,入力情報!E612) + IF(入力情報!E632="",0,入力情報!E632) + IF(入力情報!E652="",0,入力情報!E652)))</f>
        <v/>
      </c>
      <c r="Z42" s="460"/>
      <c r="AA42" s="461"/>
      <c r="AB42" s="405"/>
      <c r="AC42" s="406"/>
      <c r="AD42" s="406"/>
      <c r="AE42" s="406"/>
      <c r="AF42" s="406"/>
      <c r="AG42" s="406"/>
      <c r="AH42" s="407"/>
    </row>
    <row r="43" spans="1:34" ht="15" hidden="1" customHeight="1" x14ac:dyDescent="0.4">
      <c r="A43" s="433" t="s">
        <v>6252</v>
      </c>
      <c r="B43" s="434"/>
      <c r="C43" s="451" t="s">
        <v>6253</v>
      </c>
      <c r="D43" s="451"/>
      <c r="E43" s="451"/>
      <c r="F43" s="451"/>
      <c r="G43" s="451"/>
      <c r="H43" s="451"/>
      <c r="I43" s="451"/>
      <c r="J43" s="451"/>
      <c r="K43" s="451"/>
      <c r="L43" s="451"/>
      <c r="M43" s="452"/>
      <c r="N43" s="411"/>
      <c r="O43" s="412"/>
      <c r="P43" s="413"/>
      <c r="Q43" s="417" t="str">
        <f>IF(入力情報!E649="","",入力情報!E649)</f>
        <v/>
      </c>
      <c r="R43" s="418"/>
      <c r="S43" s="418"/>
      <c r="T43" s="418"/>
      <c r="U43" s="419"/>
      <c r="V43" s="411"/>
      <c r="W43" s="412"/>
      <c r="X43" s="413"/>
      <c r="Y43" s="462"/>
      <c r="Z43" s="463"/>
      <c r="AA43" s="464"/>
      <c r="AB43" s="453" t="str">
        <f>IF(入力情報!E651="","",入力情報!E651)</f>
        <v/>
      </c>
      <c r="AC43" s="454"/>
      <c r="AD43" s="454"/>
      <c r="AE43" s="454"/>
      <c r="AF43" s="454"/>
      <c r="AG43" s="454"/>
      <c r="AH43" s="455"/>
    </row>
    <row r="44" spans="1:34" ht="15" hidden="1" customHeight="1" x14ac:dyDescent="0.4">
      <c r="A44" s="435"/>
      <c r="B44" s="436"/>
      <c r="C44" s="399" t="str">
        <f>IF(入力情報!E636="","",入力情報!E636)</f>
        <v/>
      </c>
      <c r="D44" s="400"/>
      <c r="E44" s="400"/>
      <c r="F44" s="400"/>
      <c r="G44" s="400"/>
      <c r="H44" s="400"/>
      <c r="I44" s="400"/>
      <c r="J44" s="400"/>
      <c r="K44" s="400"/>
      <c r="L44" s="400"/>
      <c r="M44" s="401"/>
      <c r="N44" s="414"/>
      <c r="O44" s="415"/>
      <c r="P44" s="416"/>
      <c r="Q44" s="420"/>
      <c r="R44" s="421"/>
      <c r="S44" s="421"/>
      <c r="T44" s="421"/>
      <c r="U44" s="422"/>
      <c r="V44" s="414"/>
      <c r="W44" s="415"/>
      <c r="X44" s="416"/>
      <c r="Y44" s="467" t="s">
        <v>6256</v>
      </c>
      <c r="Z44" s="468"/>
      <c r="AA44" s="469"/>
      <c r="AB44" s="453"/>
      <c r="AC44" s="454"/>
      <c r="AD44" s="454"/>
      <c r="AE44" s="454"/>
      <c r="AF44" s="454"/>
      <c r="AG44" s="454"/>
      <c r="AH44" s="455"/>
    </row>
    <row r="45" spans="1:34" ht="18" hidden="1" customHeight="1" x14ac:dyDescent="0.4">
      <c r="A45" s="435"/>
      <c r="B45" s="436"/>
      <c r="C45" s="439" t="str">
        <f>IF(入力情報!E635="","",入力情報!E635)</f>
        <v/>
      </c>
      <c r="D45" s="440"/>
      <c r="E45" s="440"/>
      <c r="F45" s="440"/>
      <c r="G45" s="440"/>
      <c r="H45" s="440"/>
      <c r="I45" s="440"/>
      <c r="J45" s="440"/>
      <c r="K45" s="440"/>
      <c r="L45" s="440"/>
      <c r="M45" s="441"/>
      <c r="N45" s="444" t="s">
        <v>6262</v>
      </c>
      <c r="O45" s="445"/>
      <c r="P45" s="445"/>
      <c r="Q45" s="445"/>
      <c r="R45" s="445"/>
      <c r="S45" s="445"/>
      <c r="T45" s="445"/>
      <c r="U45" s="445"/>
      <c r="V45" s="445"/>
      <c r="W45" s="434"/>
      <c r="X45" s="465" t="str">
        <f>IF(入力情報!E650="","",入力情報!E650)</f>
        <v/>
      </c>
      <c r="Y45" s="465"/>
      <c r="Z45" s="465"/>
      <c r="AA45" s="465"/>
      <c r="AB45" s="453"/>
      <c r="AC45" s="454"/>
      <c r="AD45" s="454"/>
      <c r="AE45" s="454"/>
      <c r="AF45" s="454"/>
      <c r="AG45" s="454"/>
      <c r="AH45" s="455"/>
    </row>
    <row r="46" spans="1:34" ht="18" hidden="1" customHeight="1" x14ac:dyDescent="0.4">
      <c r="A46" s="435"/>
      <c r="B46" s="436"/>
      <c r="C46" s="384"/>
      <c r="D46" s="385"/>
      <c r="E46" s="385"/>
      <c r="F46" s="385"/>
      <c r="G46" s="385"/>
      <c r="H46" s="385"/>
      <c r="I46" s="385"/>
      <c r="J46" s="385"/>
      <c r="K46" s="385"/>
      <c r="L46" s="385"/>
      <c r="M46" s="386"/>
      <c r="N46" s="446"/>
      <c r="O46" s="447"/>
      <c r="P46" s="447"/>
      <c r="Q46" s="447"/>
      <c r="R46" s="447"/>
      <c r="S46" s="447"/>
      <c r="T46" s="447"/>
      <c r="U46" s="447"/>
      <c r="V46" s="447"/>
      <c r="W46" s="436"/>
      <c r="X46" s="466"/>
      <c r="Y46" s="466"/>
      <c r="Z46" s="466"/>
      <c r="AA46" s="466"/>
      <c r="AB46" s="453"/>
      <c r="AC46" s="454"/>
      <c r="AD46" s="454"/>
      <c r="AE46" s="454"/>
      <c r="AF46" s="454"/>
      <c r="AG46" s="454"/>
      <c r="AH46" s="455"/>
    </row>
    <row r="47" spans="1:34" ht="10.5" hidden="1" customHeight="1" x14ac:dyDescent="0.4">
      <c r="A47" s="437"/>
      <c r="B47" s="438"/>
      <c r="C47" s="442"/>
      <c r="D47" s="378"/>
      <c r="E47" s="378"/>
      <c r="F47" s="378"/>
      <c r="G47" s="378"/>
      <c r="H47" s="378"/>
      <c r="I47" s="378"/>
      <c r="J47" s="378"/>
      <c r="K47" s="378"/>
      <c r="L47" s="378"/>
      <c r="M47" s="443"/>
      <c r="N47" s="448"/>
      <c r="O47" s="449"/>
      <c r="P47" s="449"/>
      <c r="Q47" s="449"/>
      <c r="R47" s="449"/>
      <c r="S47" s="449"/>
      <c r="T47" s="449"/>
      <c r="U47" s="449"/>
      <c r="V47" s="449"/>
      <c r="W47" s="438"/>
      <c r="X47" s="430" t="s">
        <v>6263</v>
      </c>
      <c r="Y47" s="431"/>
      <c r="Z47" s="431"/>
      <c r="AA47" s="432"/>
      <c r="AB47" s="456"/>
      <c r="AC47" s="457"/>
      <c r="AD47" s="457"/>
      <c r="AE47" s="457"/>
      <c r="AF47" s="457"/>
      <c r="AG47" s="457"/>
      <c r="AH47" s="458"/>
    </row>
    <row r="48" spans="1:34" ht="285" customHeight="1" x14ac:dyDescent="0.4">
      <c r="A48" s="482" t="s">
        <v>6234</v>
      </c>
      <c r="B48" s="482"/>
      <c r="C48" s="482"/>
      <c r="D48" s="482"/>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row>
    <row r="49" spans="1:34" ht="218.25" customHeight="1" x14ac:dyDescent="0.4">
      <c r="A49" s="482" t="s">
        <v>6235</v>
      </c>
      <c r="B49" s="482"/>
      <c r="C49" s="482"/>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row>
  </sheetData>
  <mergeCells count="94">
    <mergeCell ref="C44:M44"/>
    <mergeCell ref="A49:AH49"/>
    <mergeCell ref="A12:AH12"/>
    <mergeCell ref="C13:AH13"/>
    <mergeCell ref="C14:AH14"/>
    <mergeCell ref="C15:AH15"/>
    <mergeCell ref="Y24:AA25"/>
    <mergeCell ref="A21:B24"/>
    <mergeCell ref="C25:M25"/>
    <mergeCell ref="Y21:AA22"/>
    <mergeCell ref="Y39:AA40"/>
    <mergeCell ref="Q40:U40"/>
    <mergeCell ref="Q42:U42"/>
    <mergeCell ref="N21:P23"/>
    <mergeCell ref="Q23:U23"/>
    <mergeCell ref="N24:P26"/>
    <mergeCell ref="A48:AH48"/>
    <mergeCell ref="A1:AH2"/>
    <mergeCell ref="A6:AH6"/>
    <mergeCell ref="AB18:AH19"/>
    <mergeCell ref="A18:AA19"/>
    <mergeCell ref="C16:AH16"/>
    <mergeCell ref="V4:AG4"/>
    <mergeCell ref="A7:P7"/>
    <mergeCell ref="B5:C5"/>
    <mergeCell ref="D5:AH5"/>
    <mergeCell ref="AB21:AH24"/>
    <mergeCell ref="Q25:U26"/>
    <mergeCell ref="V24:X26"/>
    <mergeCell ref="Y26:AA26"/>
    <mergeCell ref="C35:M35"/>
    <mergeCell ref="Y23:AA23"/>
    <mergeCell ref="AB25:AH28"/>
    <mergeCell ref="Q21:U21"/>
    <mergeCell ref="Q22:U22"/>
    <mergeCell ref="AB34:AH38"/>
    <mergeCell ref="Q33:U33"/>
    <mergeCell ref="Y33:AA34"/>
    <mergeCell ref="Y35:AA35"/>
    <mergeCell ref="X36:AA37"/>
    <mergeCell ref="Y32:AA32"/>
    <mergeCell ref="Y30:AA31"/>
    <mergeCell ref="Q31:U31"/>
    <mergeCell ref="X27:AA28"/>
    <mergeCell ref="Q24:U24"/>
    <mergeCell ref="V21:X23"/>
    <mergeCell ref="AB43:AH47"/>
    <mergeCell ref="C43:M43"/>
    <mergeCell ref="N42:P44"/>
    <mergeCell ref="V42:X44"/>
    <mergeCell ref="Q43:U44"/>
    <mergeCell ref="AB39:AH42"/>
    <mergeCell ref="N39:P41"/>
    <mergeCell ref="Y42:AA43"/>
    <mergeCell ref="X45:AA46"/>
    <mergeCell ref="Y44:AA44"/>
    <mergeCell ref="V39:X41"/>
    <mergeCell ref="Q41:U41"/>
    <mergeCell ref="Y41:AA41"/>
    <mergeCell ref="Q39:U39"/>
    <mergeCell ref="C39:M40"/>
    <mergeCell ref="C41:M42"/>
    <mergeCell ref="A4:L4"/>
    <mergeCell ref="B9:P9"/>
    <mergeCell ref="X47:AA47"/>
    <mergeCell ref="A43:B47"/>
    <mergeCell ref="C45:M47"/>
    <mergeCell ref="N45:W47"/>
    <mergeCell ref="A39:B42"/>
    <mergeCell ref="A25:B29"/>
    <mergeCell ref="C27:M29"/>
    <mergeCell ref="N27:W29"/>
    <mergeCell ref="X29:AA29"/>
    <mergeCell ref="X38:AA38"/>
    <mergeCell ref="N36:W38"/>
    <mergeCell ref="C36:M38"/>
    <mergeCell ref="A34:B38"/>
    <mergeCell ref="C34:M34"/>
    <mergeCell ref="B10:P10"/>
    <mergeCell ref="AH9:AH10"/>
    <mergeCell ref="C21:M22"/>
    <mergeCell ref="C23:M24"/>
    <mergeCell ref="C30:M31"/>
    <mergeCell ref="A30:B33"/>
    <mergeCell ref="Q30:U30"/>
    <mergeCell ref="C26:M26"/>
    <mergeCell ref="C32:M33"/>
    <mergeCell ref="AB30:AH33"/>
    <mergeCell ref="N33:P35"/>
    <mergeCell ref="Q34:U35"/>
    <mergeCell ref="V33:X35"/>
    <mergeCell ref="N30:P32"/>
    <mergeCell ref="V30:X32"/>
    <mergeCell ref="Q32:U32"/>
  </mergeCells>
  <phoneticPr fontId="1"/>
  <pageMargins left="0.2" right="0.2" top="0.46" bottom="0.52" header="0.3" footer="0.3"/>
  <pageSetup paperSize="9" scale="99" orientation="portrait" r:id="rId1"/>
  <rowBreaks count="1" manualBreakCount="1">
    <brk id="38"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7:AD38"/>
  <sheetViews>
    <sheetView view="pageBreakPreview" zoomScale="140" zoomScaleNormal="100" zoomScaleSheetLayoutView="140" workbookViewId="0"/>
  </sheetViews>
  <sheetFormatPr defaultColWidth="2.625" defaultRowHeight="12" customHeight="1" x14ac:dyDescent="0.4"/>
  <cols>
    <col min="1" max="13" width="2.625" style="5"/>
    <col min="14" max="16" width="2.625" style="5" customWidth="1"/>
    <col min="17" max="16384" width="2.625" style="5"/>
  </cols>
  <sheetData>
    <row r="7" spans="1:30" ht="12" customHeight="1" x14ac:dyDescent="0.4">
      <c r="A7" s="501" t="s">
        <v>6091</v>
      </c>
      <c r="B7" s="501"/>
      <c r="C7" s="501"/>
      <c r="D7" s="501"/>
      <c r="E7" s="501"/>
      <c r="F7" s="501"/>
      <c r="G7" s="501"/>
      <c r="H7" s="501"/>
      <c r="I7" s="501"/>
      <c r="J7" s="501"/>
      <c r="K7" s="501"/>
      <c r="L7" s="501"/>
      <c r="M7" s="501"/>
      <c r="N7" s="501"/>
      <c r="O7" s="501"/>
      <c r="P7" s="501"/>
      <c r="Q7" s="501"/>
      <c r="R7" s="501"/>
      <c r="S7" s="501"/>
      <c r="T7" s="501"/>
      <c r="U7" s="501"/>
      <c r="V7" s="501"/>
      <c r="W7" s="501"/>
      <c r="X7" s="501"/>
      <c r="Y7" s="501"/>
      <c r="Z7" s="501"/>
      <c r="AA7" s="501"/>
      <c r="AB7" s="501"/>
      <c r="AC7" s="501"/>
      <c r="AD7" s="501"/>
    </row>
    <row r="8" spans="1:30" ht="12" customHeight="1" x14ac:dyDescent="0.4">
      <c r="A8" s="501"/>
      <c r="B8" s="501"/>
      <c r="C8" s="501"/>
      <c r="D8" s="501"/>
      <c r="E8" s="501"/>
      <c r="F8" s="501"/>
      <c r="G8" s="501"/>
      <c r="H8" s="501"/>
      <c r="I8" s="501"/>
      <c r="J8" s="501"/>
      <c r="K8" s="501"/>
      <c r="L8" s="501"/>
      <c r="M8" s="501"/>
      <c r="N8" s="501"/>
      <c r="O8" s="501"/>
      <c r="P8" s="501"/>
      <c r="Q8" s="501"/>
      <c r="R8" s="501"/>
      <c r="S8" s="501"/>
      <c r="T8" s="501"/>
      <c r="U8" s="501"/>
      <c r="V8" s="501"/>
      <c r="W8" s="501"/>
      <c r="X8" s="501"/>
      <c r="Y8" s="501"/>
      <c r="Z8" s="501"/>
      <c r="AA8" s="501"/>
      <c r="AB8" s="501"/>
      <c r="AC8" s="501"/>
      <c r="AD8" s="501"/>
    </row>
    <row r="9" spans="1:30" ht="12" customHeight="1" x14ac:dyDescent="0.4">
      <c r="A9" s="501"/>
      <c r="B9" s="501"/>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row>
    <row r="10" spans="1:30" ht="24.95" customHeight="1" x14ac:dyDescent="0.4">
      <c r="C10" s="5" t="s">
        <v>6078</v>
      </c>
      <c r="G10" s="504" t="str">
        <f>IF(入力情報!E796 = "", "", 入力情報!E796)</f>
        <v>111 Sunset St, San Francisco, CA USA</v>
      </c>
      <c r="H10" s="504"/>
      <c r="I10" s="504"/>
      <c r="J10" s="504"/>
      <c r="K10" s="504"/>
      <c r="L10" s="504"/>
      <c r="M10" s="504"/>
      <c r="N10" s="504"/>
      <c r="O10" s="504"/>
      <c r="P10" s="504"/>
      <c r="Q10" s="504"/>
      <c r="R10" s="504"/>
      <c r="S10" s="504"/>
      <c r="T10" s="504"/>
      <c r="U10" s="504"/>
      <c r="V10" s="504"/>
      <c r="W10" s="504"/>
      <c r="X10" s="504"/>
      <c r="Y10" s="504"/>
    </row>
    <row r="11" spans="1:30" ht="24.95" customHeight="1" x14ac:dyDescent="0.4">
      <c r="C11" s="5" t="s">
        <v>6089</v>
      </c>
      <c r="G11" s="504" t="str">
        <f>IF(入力情報!E797 = "", "", 入力情報!E797)</f>
        <v>アメリカ合衆国カリフォルニア州サンフランシスコ市サンセット通１１１番地</v>
      </c>
      <c r="H11" s="504"/>
      <c r="I11" s="504"/>
      <c r="J11" s="504"/>
      <c r="K11" s="504"/>
      <c r="L11" s="504"/>
      <c r="M11" s="504"/>
      <c r="N11" s="504"/>
      <c r="O11" s="504"/>
      <c r="P11" s="504"/>
      <c r="Q11" s="504"/>
      <c r="R11" s="504"/>
      <c r="S11" s="504"/>
      <c r="T11" s="504"/>
      <c r="U11" s="504"/>
      <c r="V11" s="504"/>
      <c r="W11" s="504"/>
      <c r="X11" s="504"/>
      <c r="Y11" s="504"/>
    </row>
    <row r="12" spans="1:30" ht="24.95" customHeight="1" x14ac:dyDescent="0.4">
      <c r="C12" s="5" t="s">
        <v>6079</v>
      </c>
      <c r="G12" s="504" t="str">
        <f>IF(入力情報!E798 = "", "", 入力情報!E798)</f>
        <v>Davey Francis</v>
      </c>
      <c r="H12" s="504"/>
      <c r="I12" s="504"/>
      <c r="J12" s="504"/>
      <c r="K12" s="504"/>
      <c r="L12" s="504"/>
      <c r="M12" s="504"/>
      <c r="N12" s="504"/>
      <c r="O12" s="504"/>
      <c r="P12" s="504"/>
      <c r="Q12" s="504"/>
      <c r="R12" s="504"/>
      <c r="S12" s="504"/>
      <c r="T12" s="504"/>
      <c r="U12" s="504"/>
      <c r="V12" s="504"/>
      <c r="W12" s="504"/>
      <c r="X12" s="504"/>
      <c r="Y12" s="504"/>
    </row>
    <row r="13" spans="1:30" ht="24.95" customHeight="1" x14ac:dyDescent="0.4">
      <c r="C13" s="5" t="s">
        <v>6090</v>
      </c>
      <c r="G13" s="504" t="str">
        <f>IF(入力情報!E799 = "", "", 入力情報!E799)</f>
        <v>デイヴィー フランシス</v>
      </c>
      <c r="H13" s="504"/>
      <c r="I13" s="504"/>
      <c r="J13" s="504"/>
      <c r="K13" s="504"/>
      <c r="L13" s="504"/>
      <c r="M13" s="504"/>
      <c r="N13" s="504"/>
      <c r="O13" s="504"/>
      <c r="P13" s="504"/>
      <c r="Q13" s="504"/>
      <c r="R13" s="504"/>
      <c r="S13" s="504"/>
      <c r="T13" s="504"/>
      <c r="U13" s="504"/>
      <c r="V13" s="504"/>
      <c r="W13" s="504"/>
      <c r="X13" s="504"/>
      <c r="Y13" s="504"/>
    </row>
    <row r="15" spans="1:30" ht="12" customHeight="1" x14ac:dyDescent="0.4">
      <c r="C15" s="5" t="s">
        <v>6093</v>
      </c>
    </row>
    <row r="16" spans="1:30" ht="12" customHeight="1" x14ac:dyDescent="0.4">
      <c r="C16" s="5" t="s">
        <v>6092</v>
      </c>
    </row>
    <row r="18" spans="1:30" ht="21" customHeight="1" x14ac:dyDescent="0.4">
      <c r="C18" s="385" t="str">
        <f>"1.  All matters related to the procedure for certifying the name and seal of the incorporator of "&amp;入力情報!E6&amp;" Co. and entrusting the certification of a notary public."</f>
        <v>1.  All matters related to the procedure for certifying the name and seal of the incorporator of SampleName Co. and entrusting the certification of a notary public.</v>
      </c>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row>
    <row r="19" spans="1:30" ht="26.25" customHeight="1" x14ac:dyDescent="0.4">
      <c r="C19" s="385" t="str">
        <f>"１．"&amp;入力情報!E6&amp;"株式会社の定款について，発起人の記名押印を自認し，
公証人の認証を嘱託する手続きに関する一切の件。"</f>
        <v>１．SampleName株式会社の定款について，発起人の記名押印を自認し，
公証人の認証を嘱託する手続きに関する一切の件。</v>
      </c>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row>
    <row r="20" spans="1:30" ht="81" customHeight="1" x14ac:dyDescent="0.4">
      <c r="C20" s="502" t="s">
        <v>6094</v>
      </c>
      <c r="D20" s="502"/>
      <c r="E20" s="502"/>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row>
    <row r="22" spans="1:30" ht="19.5" customHeight="1" x14ac:dyDescent="0.4">
      <c r="A22" s="503" t="str">
        <f>入力情報!E793&amp;" Year/年  "&amp;入力情報!E794&amp;" Month/月  "&amp;入力情報!E795&amp;" Day/日    "</f>
        <v xml:space="preserve">2026 Year/年  1 Month/月  31 Day/日    </v>
      </c>
      <c r="B22" s="503"/>
      <c r="C22" s="503"/>
      <c r="D22" s="503"/>
      <c r="E22" s="503"/>
      <c r="F22" s="503"/>
      <c r="G22" s="503"/>
      <c r="H22" s="503"/>
      <c r="I22" s="503"/>
      <c r="J22" s="503"/>
      <c r="K22" s="503"/>
      <c r="L22" s="503"/>
      <c r="M22" s="503"/>
      <c r="N22" s="503"/>
      <c r="O22" s="503"/>
      <c r="P22" s="503"/>
      <c r="Q22" s="503"/>
      <c r="R22" s="503"/>
      <c r="S22" s="503"/>
      <c r="T22" s="503"/>
      <c r="U22" s="503"/>
      <c r="V22" s="503"/>
      <c r="W22" s="503"/>
      <c r="X22" s="503"/>
      <c r="Y22" s="503"/>
      <c r="Z22" s="503"/>
      <c r="AA22" s="503"/>
      <c r="AB22" s="503"/>
      <c r="AC22" s="503"/>
      <c r="AD22" s="503"/>
    </row>
    <row r="23" spans="1:30" ht="31.5" customHeight="1" x14ac:dyDescent="0.4"/>
    <row r="24" spans="1:30" ht="15" customHeight="1" x14ac:dyDescent="0.25">
      <c r="C24" s="379" t="s">
        <v>6078</v>
      </c>
      <c r="D24" s="379"/>
      <c r="E24" s="379"/>
      <c r="F24" s="379"/>
      <c r="G24" s="500" t="str">
        <f>IF(入力情報!E597 = "", IF(入力情報!E603="","",入力情報!E603), 入力情報!E598&amp;" "&amp;入力情報!E600&amp;"  "&amp;入力情報!E601)</f>
        <v>Osakafu Osakashichuoku Kawarayamachi 3-8-9  Shinsekai Building Room 389</v>
      </c>
      <c r="H24" s="500"/>
      <c r="I24" s="500"/>
      <c r="J24" s="500"/>
      <c r="K24" s="500"/>
      <c r="L24" s="500"/>
      <c r="M24" s="500"/>
      <c r="N24" s="500"/>
      <c r="O24" s="500"/>
      <c r="P24" s="500"/>
      <c r="Q24" s="500"/>
      <c r="R24" s="500"/>
      <c r="S24" s="500"/>
      <c r="T24" s="500"/>
      <c r="U24" s="500"/>
      <c r="V24" s="500"/>
      <c r="W24" s="500"/>
      <c r="X24" s="500"/>
      <c r="Y24" s="500"/>
    </row>
    <row r="25" spans="1:30" ht="15" customHeight="1" x14ac:dyDescent="0.25">
      <c r="C25" s="379" t="s">
        <v>6089</v>
      </c>
      <c r="D25" s="379"/>
      <c r="E25" s="379"/>
      <c r="F25" s="379"/>
      <c r="G25" s="500" t="str">
        <f>IF(入力情報!E597 = "", IF(入力情報!E604="","",入力情報!E604), IF(入力情報!E599="","                                               ",入力情報!E599)&amp;DBCS(入力情報!E600)&amp;DBCS(入力情報!E602))</f>
        <v>大阪府 大阪市中央区 瓦屋町３－８－９新世界ビル３８９号室</v>
      </c>
      <c r="H25" s="500"/>
      <c r="I25" s="500"/>
      <c r="J25" s="500"/>
      <c r="K25" s="500"/>
      <c r="L25" s="500"/>
      <c r="M25" s="500"/>
      <c r="N25" s="500"/>
      <c r="O25" s="500"/>
      <c r="P25" s="500"/>
      <c r="Q25" s="500"/>
      <c r="R25" s="500"/>
      <c r="S25" s="500"/>
      <c r="T25" s="500"/>
      <c r="U25" s="500"/>
      <c r="V25" s="500"/>
      <c r="W25" s="500"/>
      <c r="X25" s="500"/>
      <c r="Y25" s="500"/>
    </row>
    <row r="26" spans="1:30" ht="15" customHeight="1" x14ac:dyDescent="0.25">
      <c r="C26" s="379" t="s">
        <v>6095</v>
      </c>
      <c r="D26" s="379"/>
      <c r="E26" s="379"/>
      <c r="F26" s="379"/>
      <c r="G26" s="500" t="str">
        <f>IF(入力情報!E595="","",入力情報!E595)</f>
        <v>Jennifer Williams</v>
      </c>
      <c r="H26" s="500"/>
      <c r="I26" s="500"/>
      <c r="J26" s="500"/>
      <c r="K26" s="500"/>
      <c r="L26" s="500"/>
      <c r="M26" s="500"/>
      <c r="N26" s="500"/>
      <c r="O26" s="500"/>
      <c r="P26" s="500"/>
      <c r="Q26" s="500"/>
      <c r="R26" s="500"/>
      <c r="S26" s="500"/>
      <c r="T26" s="500"/>
      <c r="U26" s="500"/>
      <c r="V26" s="500"/>
      <c r="W26" s="500"/>
      <c r="X26" s="500"/>
      <c r="Y26" s="500"/>
    </row>
    <row r="27" spans="1:30" ht="15" customHeight="1" x14ac:dyDescent="0.25">
      <c r="C27" s="379" t="s">
        <v>6096</v>
      </c>
      <c r="D27" s="379"/>
      <c r="E27" s="379"/>
      <c r="F27" s="379"/>
      <c r="G27" s="500" t="str">
        <f>IF(入力情報!E596="","",入力情報!E596)</f>
        <v>ジェニファー　ウィリアムズ</v>
      </c>
      <c r="H27" s="500"/>
      <c r="I27" s="500"/>
      <c r="J27" s="500"/>
      <c r="K27" s="500"/>
      <c r="L27" s="500"/>
      <c r="M27" s="500"/>
      <c r="N27" s="500"/>
      <c r="O27" s="500"/>
      <c r="P27" s="500"/>
      <c r="Q27" s="500"/>
      <c r="R27" s="500"/>
      <c r="S27" s="500"/>
      <c r="T27" s="500"/>
      <c r="U27" s="500"/>
      <c r="V27" s="500"/>
      <c r="W27" s="500"/>
      <c r="X27" s="500"/>
      <c r="Y27" s="500"/>
    </row>
    <row r="28" spans="1:30" ht="20.25" customHeight="1" x14ac:dyDescent="0.4"/>
    <row r="29" spans="1:30" ht="15" hidden="1" customHeight="1" x14ac:dyDescent="0.25">
      <c r="C29" s="379" t="s">
        <v>6078</v>
      </c>
      <c r="D29" s="379"/>
      <c r="E29" s="379"/>
      <c r="F29" s="379"/>
      <c r="G29" s="500" t="str">
        <f>IF(入力情報!E617 = "", IF(入力情報!E623="","",入力情報!E623), 入力情報!E618&amp;" "&amp;入力情報!E620&amp;"  "&amp;入力情報!E621)</f>
        <v/>
      </c>
      <c r="H29" s="500"/>
      <c r="I29" s="500"/>
      <c r="J29" s="500"/>
      <c r="K29" s="500"/>
      <c r="L29" s="500"/>
      <c r="M29" s="500"/>
      <c r="N29" s="500"/>
      <c r="O29" s="500"/>
      <c r="P29" s="500"/>
      <c r="Q29" s="500"/>
      <c r="R29" s="500"/>
      <c r="S29" s="500"/>
      <c r="T29" s="500"/>
      <c r="U29" s="500"/>
      <c r="V29" s="500"/>
      <c r="W29" s="500"/>
      <c r="X29" s="500"/>
      <c r="Y29" s="500"/>
    </row>
    <row r="30" spans="1:30" ht="15" hidden="1" customHeight="1" x14ac:dyDescent="0.25">
      <c r="C30" s="379" t="s">
        <v>6089</v>
      </c>
      <c r="D30" s="379"/>
      <c r="E30" s="379"/>
      <c r="F30" s="379"/>
      <c r="G30" s="500" t="str">
        <f>IF(入力情報!E617 = "", IF(入力情報!E624="","",入力情報!E624), IF(入力情報!E619="","                                               ",入力情報!E619)&amp;DBCS(入力情報!E620)&amp;DBCS(入力情報!E622))</f>
        <v/>
      </c>
      <c r="H30" s="500"/>
      <c r="I30" s="500"/>
      <c r="J30" s="500"/>
      <c r="K30" s="500"/>
      <c r="L30" s="500"/>
      <c r="M30" s="500"/>
      <c r="N30" s="500"/>
      <c r="O30" s="500"/>
      <c r="P30" s="500"/>
      <c r="Q30" s="500"/>
      <c r="R30" s="500"/>
      <c r="S30" s="500"/>
      <c r="T30" s="500"/>
      <c r="U30" s="500"/>
      <c r="V30" s="500"/>
      <c r="W30" s="500"/>
      <c r="X30" s="500"/>
      <c r="Y30" s="500"/>
    </row>
    <row r="31" spans="1:30" ht="15" hidden="1" customHeight="1" x14ac:dyDescent="0.25">
      <c r="C31" s="379" t="s">
        <v>6095</v>
      </c>
      <c r="D31" s="379"/>
      <c r="E31" s="379"/>
      <c r="F31" s="379"/>
      <c r="G31" s="500" t="str">
        <f>IF(入力情報!E615="","",入力情報!E615)</f>
        <v/>
      </c>
      <c r="H31" s="500"/>
      <c r="I31" s="500"/>
      <c r="J31" s="500"/>
      <c r="K31" s="500"/>
      <c r="L31" s="500"/>
      <c r="M31" s="500"/>
      <c r="N31" s="500"/>
      <c r="O31" s="500"/>
      <c r="P31" s="500"/>
      <c r="Q31" s="500"/>
      <c r="R31" s="500"/>
      <c r="S31" s="500"/>
      <c r="T31" s="500"/>
      <c r="U31" s="500"/>
      <c r="V31" s="500"/>
      <c r="W31" s="500"/>
      <c r="X31" s="500"/>
      <c r="Y31" s="500"/>
    </row>
    <row r="32" spans="1:30" ht="15" hidden="1" customHeight="1" x14ac:dyDescent="0.25">
      <c r="C32" s="379" t="s">
        <v>6096</v>
      </c>
      <c r="D32" s="379"/>
      <c r="E32" s="379"/>
      <c r="F32" s="379"/>
      <c r="G32" s="500" t="str">
        <f>IF(入力情報!E616="","",入力情報!E616)</f>
        <v/>
      </c>
      <c r="H32" s="500"/>
      <c r="I32" s="500"/>
      <c r="J32" s="500"/>
      <c r="K32" s="500"/>
      <c r="L32" s="500"/>
      <c r="M32" s="500"/>
      <c r="N32" s="500"/>
      <c r="O32" s="500"/>
      <c r="P32" s="500"/>
      <c r="Q32" s="500"/>
      <c r="R32" s="500"/>
      <c r="S32" s="500"/>
      <c r="T32" s="500"/>
      <c r="U32" s="500"/>
      <c r="V32" s="500"/>
      <c r="W32" s="500"/>
      <c r="X32" s="500"/>
      <c r="Y32" s="500"/>
    </row>
    <row r="33" spans="3:25" ht="20.25" hidden="1" customHeight="1" x14ac:dyDescent="0.4"/>
    <row r="34" spans="3:25" ht="15" hidden="1" customHeight="1" x14ac:dyDescent="0.25">
      <c r="C34" s="379" t="s">
        <v>6078</v>
      </c>
      <c r="D34" s="379"/>
      <c r="E34" s="379"/>
      <c r="F34" s="379"/>
      <c r="G34" s="500" t="str">
        <f>IF(入力情報!E637 = "", IF(入力情報!E643="","",入力情報!E643), 入力情報!E638&amp;" "&amp;入力情報!E640&amp;"  "&amp;入力情報!E641)</f>
        <v/>
      </c>
      <c r="H34" s="500"/>
      <c r="I34" s="500"/>
      <c r="J34" s="500"/>
      <c r="K34" s="500"/>
      <c r="L34" s="500"/>
      <c r="M34" s="500"/>
      <c r="N34" s="500"/>
      <c r="O34" s="500"/>
      <c r="P34" s="500"/>
      <c r="Q34" s="500"/>
      <c r="R34" s="500"/>
      <c r="S34" s="500"/>
      <c r="T34" s="500"/>
      <c r="U34" s="500"/>
      <c r="V34" s="500"/>
      <c r="W34" s="500"/>
      <c r="X34" s="500"/>
      <c r="Y34" s="500"/>
    </row>
    <row r="35" spans="3:25" ht="15" hidden="1" customHeight="1" x14ac:dyDescent="0.25">
      <c r="C35" s="379" t="s">
        <v>6089</v>
      </c>
      <c r="D35" s="379"/>
      <c r="E35" s="379"/>
      <c r="F35" s="379"/>
      <c r="G35" s="500" t="str">
        <f>IF(入力情報!E637 = "", IF(入力情報!E644="","",入力情報!E644), IF(入力情報!E639="","                                               ",入力情報!E639)&amp;DBCS(入力情報!E640)&amp;DBCS(入力情報!E642))</f>
        <v/>
      </c>
      <c r="H35" s="500"/>
      <c r="I35" s="500"/>
      <c r="J35" s="500"/>
      <c r="K35" s="500"/>
      <c r="L35" s="500"/>
      <c r="M35" s="500"/>
      <c r="N35" s="500"/>
      <c r="O35" s="500"/>
      <c r="P35" s="500"/>
      <c r="Q35" s="500"/>
      <c r="R35" s="500"/>
      <c r="S35" s="500"/>
      <c r="T35" s="500"/>
      <c r="U35" s="500"/>
      <c r="V35" s="500"/>
      <c r="W35" s="500"/>
      <c r="X35" s="500"/>
      <c r="Y35" s="500"/>
    </row>
    <row r="36" spans="3:25" ht="15" hidden="1" customHeight="1" x14ac:dyDescent="0.25">
      <c r="C36" s="379" t="s">
        <v>6095</v>
      </c>
      <c r="D36" s="379"/>
      <c r="E36" s="379"/>
      <c r="F36" s="379"/>
      <c r="G36" s="500" t="str">
        <f>IF(入力情報!E635="","",入力情報!E635)</f>
        <v/>
      </c>
      <c r="H36" s="500"/>
      <c r="I36" s="500"/>
      <c r="J36" s="500"/>
      <c r="K36" s="500"/>
      <c r="L36" s="500"/>
      <c r="M36" s="500"/>
      <c r="N36" s="500"/>
      <c r="O36" s="500"/>
      <c r="P36" s="500"/>
      <c r="Q36" s="500"/>
      <c r="R36" s="500"/>
      <c r="S36" s="500"/>
      <c r="T36" s="500"/>
      <c r="U36" s="500"/>
      <c r="V36" s="500"/>
      <c r="W36" s="500"/>
      <c r="X36" s="500"/>
      <c r="Y36" s="500"/>
    </row>
    <row r="37" spans="3:25" ht="15" hidden="1" customHeight="1" x14ac:dyDescent="0.25">
      <c r="C37" s="379" t="s">
        <v>6096</v>
      </c>
      <c r="D37" s="379"/>
      <c r="E37" s="379"/>
      <c r="F37" s="379"/>
      <c r="G37" s="500" t="str">
        <f>IF(入力情報!E636="","",入力情報!E636)</f>
        <v/>
      </c>
      <c r="H37" s="500"/>
      <c r="I37" s="500"/>
      <c r="J37" s="500"/>
      <c r="K37" s="500"/>
      <c r="L37" s="500"/>
      <c r="M37" s="500"/>
      <c r="N37" s="500"/>
      <c r="O37" s="500"/>
      <c r="P37" s="500"/>
      <c r="Q37" s="500"/>
      <c r="R37" s="500"/>
      <c r="S37" s="500"/>
      <c r="T37" s="500"/>
      <c r="U37" s="500"/>
      <c r="V37" s="500"/>
      <c r="W37" s="500"/>
      <c r="X37" s="500"/>
      <c r="Y37" s="500"/>
    </row>
    <row r="38" spans="3:25" ht="12" hidden="1" customHeight="1" x14ac:dyDescent="0.4"/>
  </sheetData>
  <mergeCells count="33">
    <mergeCell ref="C29:F29"/>
    <mergeCell ref="G29:Y29"/>
    <mergeCell ref="C30:F30"/>
    <mergeCell ref="G30:Y30"/>
    <mergeCell ref="G11:Y11"/>
    <mergeCell ref="G12:Y12"/>
    <mergeCell ref="G13:Y13"/>
    <mergeCell ref="G24:Y24"/>
    <mergeCell ref="G26:Y26"/>
    <mergeCell ref="G27:Y27"/>
    <mergeCell ref="C24:F24"/>
    <mergeCell ref="A7:AD9"/>
    <mergeCell ref="C18:AD18"/>
    <mergeCell ref="C19:AD19"/>
    <mergeCell ref="C20:AD20"/>
    <mergeCell ref="A22:AD22"/>
    <mergeCell ref="G10:Y10"/>
    <mergeCell ref="C36:F36"/>
    <mergeCell ref="G36:Y36"/>
    <mergeCell ref="C37:F37"/>
    <mergeCell ref="G37:Y37"/>
    <mergeCell ref="C25:F25"/>
    <mergeCell ref="C26:F26"/>
    <mergeCell ref="C27:F27"/>
    <mergeCell ref="G25:Y25"/>
    <mergeCell ref="C34:F34"/>
    <mergeCell ref="G34:Y34"/>
    <mergeCell ref="C35:F35"/>
    <mergeCell ref="G35:Y35"/>
    <mergeCell ref="G31:Y31"/>
    <mergeCell ref="G32:Y32"/>
    <mergeCell ref="C31:F31"/>
    <mergeCell ref="C32:F32"/>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AG1767"/>
  <sheetViews>
    <sheetView view="pageBreakPreview" zoomScale="140" zoomScaleNormal="100" zoomScaleSheetLayoutView="140" workbookViewId="0">
      <selection sqref="A1:AD3"/>
    </sheetView>
  </sheetViews>
  <sheetFormatPr defaultColWidth="2.625" defaultRowHeight="20.100000000000001" customHeight="1" x14ac:dyDescent="0.4"/>
  <cols>
    <col min="1" max="13" width="2.625" style="2"/>
    <col min="14" max="16" width="2.625" style="2" customWidth="1"/>
    <col min="17" max="16384" width="2.625" style="2"/>
  </cols>
  <sheetData>
    <row r="1" spans="1:33" ht="12" customHeight="1" x14ac:dyDescent="0.4">
      <c r="A1" s="369" t="s">
        <v>6172</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row>
    <row r="2" spans="1:33" ht="12" customHeight="1" x14ac:dyDescent="0.4">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F2" s="2" t="s">
        <v>6378</v>
      </c>
      <c r="AG2" s="2" t="str">
        <f>入力情報!C28</f>
        <v>Name of Director at Incorporation 1
（設立時取締役 1 の氏名）</v>
      </c>
    </row>
    <row r="3" spans="1:33" ht="12" customHeight="1" x14ac:dyDescent="0.4">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row>
    <row r="5" spans="1:33" ht="39.950000000000003" customHeight="1" x14ac:dyDescent="0.4">
      <c r="B5" s="505" t="str">
        <f>"I have been appointed as a director and representative director at incorporation of your company on "&amp;入力情報!$E$778&amp;" year, "&amp;入力情報!$E$779&amp;" month-"&amp;入力情報!$E$780&amp;" day, and hereby accept the assumption."</f>
        <v>I have been appointed as a director and representative director at incorporation of your company on 2026 year, 1 month-31 day, and hereby accept the assumption.</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row>
    <row r="6" spans="1:33" ht="39.950000000000003" customHeight="1" x14ac:dyDescent="0.4">
      <c r="B6" s="505" t="str">
        <f>"私は、"&amp;DBCS(入力情報!$E$778)&amp;"年"&amp;DBCS(入力情報!$E$779)&amp;"月"&amp;DBCS(入力情報!$E$780)&amp;"日、貴社の設立時取締役及び設立時代表取締役に選任されたので、その就任を承諾します。"</f>
        <v>私は、２０２６年１月３１日、貴社の設立時取締役及び設立時代表取締役に選任されたので、その就任を承諾します。</v>
      </c>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row>
    <row r="8" spans="1:33" ht="20.100000000000001" customHeight="1" x14ac:dyDescent="0.4">
      <c r="C8" s="2" t="str">
        <f>入力情報!$E$778&amp;" year, "&amp;入力情報!$E$779&amp;" month-"&amp;入力情報!$E$780&amp;" day"</f>
        <v>2026 year, 1 month-31 day</v>
      </c>
    </row>
    <row r="9" spans="1:33" ht="20.100000000000001" customHeight="1" x14ac:dyDescent="0.4">
      <c r="C9" s="2" t="str">
        <f>DBCS(入力情報!$E$778)&amp;"年"&amp;DBCS(入力情報!$E$779)&amp;"月"&amp;DBCS(入力情報!$E$780)&amp;"日"</f>
        <v>２０２６年１月３１日</v>
      </c>
    </row>
    <row r="11" spans="1:33" ht="32.25" customHeight="1" x14ac:dyDescent="0.4">
      <c r="D11" s="506" t="str">
        <f>IF(入力情報!E30="",入力情報!E36 &amp; CHAR(10) &amp; 入力情報!E28 &amp; "  (Seal or Signatures)", 入力情報!E31 &amp; " " &amp; 入力情報!E33 &amp; " " &amp; 入力情報!E34 &amp; CHAR(10) &amp; 入力情報!E28 &amp; "  (Seal or Signatures)")</f>
        <v>Akitaken Daisenshi Omagarikurosecho 1-1-11 Shinsekai Building Room 99
Mary Smith  (Seal or Signatures)</v>
      </c>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row>
    <row r="12" spans="1:33" ht="32.25" customHeight="1" x14ac:dyDescent="0.4">
      <c r="D12" s="506" t="str">
        <f>IF(入力情報!E30="",IF(入力情報!E37="", "", 入力情報!E37) &amp; CHAR(10) &amp;IF(入力情報!E29="", "", 入力情報!E29),入力情報!E32&amp;DBCS(入力情報!E33)&amp;IF(入力情報!E35="","                                                      ",DBCS(入力情報!E35)) &amp; CHAR(10) &amp;入力情報!E29)</f>
        <v>秋田県 大仙市 大曲黒瀬町１－１－１１新世界ビル９９号室
メアリー　スミス</v>
      </c>
      <c r="E12" s="506"/>
      <c r="F12" s="506"/>
      <c r="G12" s="506"/>
      <c r="H12" s="506"/>
      <c r="I12" s="506"/>
      <c r="J12" s="506"/>
      <c r="K12" s="506"/>
      <c r="L12" s="506"/>
      <c r="M12" s="506"/>
      <c r="N12" s="506"/>
      <c r="O12" s="506"/>
      <c r="P12" s="506"/>
      <c r="Q12" s="506"/>
      <c r="R12" s="506"/>
      <c r="S12" s="506"/>
      <c r="T12" s="506"/>
      <c r="U12" s="506"/>
      <c r="V12" s="506"/>
      <c r="W12" s="506"/>
      <c r="X12" s="506"/>
      <c r="Y12" s="506"/>
      <c r="Z12" s="506"/>
      <c r="AA12" s="506"/>
      <c r="AB12" s="506"/>
      <c r="AC12" s="506"/>
      <c r="AD12" s="506"/>
    </row>
    <row r="16" spans="1:33" ht="20.100000000000001" customHeight="1" x14ac:dyDescent="0.4">
      <c r="E16" s="2" t="str">
        <f>"To: "&amp;入力情報!$E$6&amp;" Co"</f>
        <v>To: SampleName Co</v>
      </c>
    </row>
    <row r="17" spans="5:5" ht="20.100000000000001" customHeight="1" x14ac:dyDescent="0.4">
      <c r="E17" s="2" t="str">
        <f>入力情報!$E$6&amp;"株式会社　御中"</f>
        <v>SampleName株式会社　御中</v>
      </c>
    </row>
    <row r="36" spans="1:33" ht="12" customHeight="1" x14ac:dyDescent="0.4">
      <c r="A36" s="369" t="s">
        <v>6172</v>
      </c>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row>
    <row r="37" spans="1:33" ht="12" customHeight="1" x14ac:dyDescent="0.4">
      <c r="A37" s="369"/>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F37" s="2" t="s">
        <v>6378</v>
      </c>
      <c r="AG37" s="2" t="str">
        <f>入力情報!C39</f>
        <v>Name of Director at Incorporation 2
（設立時取締役 2 の氏名）</v>
      </c>
    </row>
    <row r="38" spans="1:33" ht="12" customHeight="1" x14ac:dyDescent="0.4">
      <c r="A38" s="369"/>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row>
    <row r="40" spans="1:33" ht="39.950000000000003" customHeight="1" x14ac:dyDescent="0.4">
      <c r="B4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40" s="505"/>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row>
    <row r="41" spans="1:33" ht="39.950000000000003" customHeight="1" x14ac:dyDescent="0.4">
      <c r="B4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41" s="505"/>
      <c r="D41" s="505"/>
      <c r="E41" s="505"/>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row>
    <row r="43" spans="1:33" ht="20.100000000000001" customHeight="1" x14ac:dyDescent="0.4">
      <c r="C43" s="2" t="str">
        <f>入力情報!$E$778&amp;" year, "&amp;入力情報!$E$779&amp;" month-"&amp;入力情報!$E$780&amp;" day"</f>
        <v>2026 year, 1 month-31 day</v>
      </c>
    </row>
    <row r="44" spans="1:33" ht="20.100000000000001" customHeight="1" x14ac:dyDescent="0.4">
      <c r="C44" s="2" t="str">
        <f>DBCS(入力情報!$E$778)&amp;"年"&amp;DBCS(入力情報!$E$779)&amp;"月"&amp;DBCS(入力情報!$E$780)&amp;"日"</f>
        <v>２０２６年１月３１日</v>
      </c>
    </row>
    <row r="46" spans="1:33" ht="32.25" customHeight="1" x14ac:dyDescent="0.4">
      <c r="D46" s="506" t="str">
        <f>IF(入力情報!E41="",入力情報!E47 &amp; CHAR(10) &amp; 入力情報!E39 &amp; "  (Seal or Signatures)", 入力情報!E42 &amp; " " &amp; 入力情報!E44 &amp; " " &amp; 入力情報!E45 &amp; CHAR(10) &amp; 入力情報!E39 &amp; "  (Seal or Signatures)")</f>
        <v>3 Sunset St, San Francisco, CA USA
Michael Smith  (Seal or Signatures)</v>
      </c>
      <c r="E46" s="506"/>
      <c r="F46" s="506"/>
      <c r="G46" s="506"/>
      <c r="H46" s="506"/>
      <c r="I46" s="506"/>
      <c r="J46" s="506"/>
      <c r="K46" s="506"/>
      <c r="L46" s="506"/>
      <c r="M46" s="506"/>
      <c r="N46" s="506"/>
      <c r="O46" s="506"/>
      <c r="P46" s="506"/>
      <c r="Q46" s="506"/>
      <c r="R46" s="506"/>
      <c r="S46" s="506"/>
      <c r="T46" s="506"/>
      <c r="U46" s="506"/>
      <c r="V46" s="506"/>
      <c r="W46" s="506"/>
      <c r="X46" s="506"/>
      <c r="Y46" s="506"/>
      <c r="Z46" s="506"/>
      <c r="AA46" s="506"/>
      <c r="AB46" s="506"/>
      <c r="AC46" s="506"/>
      <c r="AD46" s="506"/>
    </row>
    <row r="47" spans="1:33" ht="32.25" customHeight="1" x14ac:dyDescent="0.4">
      <c r="D47" s="506" t="str">
        <f>IF(入力情報!E41="",IF(入力情報!E48="", "", 入力情報!E48) &amp; CHAR(10) &amp;IF(入力情報!E40="", "", 入力情報!E40),入力情報!E43&amp;DBCS(入力情報!E44)&amp;IF(入力情報!E46="","                                                      ",DBCS(入力情報!E46)) &amp; CHAR(10) &amp;入力情報!E40)</f>
        <v>アメリカ合衆国カリフォルニア州サンフランシスコ市サンセット通３番地
マイケル　スミス</v>
      </c>
      <c r="E47" s="506"/>
      <c r="F47" s="506"/>
      <c r="G47" s="506"/>
      <c r="H47" s="506"/>
      <c r="I47" s="506"/>
      <c r="J47" s="506"/>
      <c r="K47" s="506"/>
      <c r="L47" s="506"/>
      <c r="M47" s="506"/>
      <c r="N47" s="506"/>
      <c r="O47" s="506"/>
      <c r="P47" s="506"/>
      <c r="Q47" s="506"/>
      <c r="R47" s="506"/>
      <c r="S47" s="506"/>
      <c r="T47" s="506"/>
      <c r="U47" s="506"/>
      <c r="V47" s="506"/>
      <c r="W47" s="506"/>
      <c r="X47" s="506"/>
      <c r="Y47" s="506"/>
      <c r="Z47" s="506"/>
      <c r="AA47" s="506"/>
      <c r="AB47" s="506"/>
      <c r="AC47" s="506"/>
      <c r="AD47" s="506"/>
    </row>
    <row r="51" spans="5:5" ht="20.100000000000001" customHeight="1" x14ac:dyDescent="0.4">
      <c r="E51" s="2" t="str">
        <f>"To: "&amp;入力情報!$E$6&amp;" Co"</f>
        <v>To: SampleName Co</v>
      </c>
    </row>
    <row r="52" spans="5:5" ht="20.100000000000001" customHeight="1" x14ac:dyDescent="0.4">
      <c r="E52" s="2" t="str">
        <f>入力情報!$E$6&amp;"株式会社　御中"</f>
        <v>SampleName株式会社　御中</v>
      </c>
    </row>
    <row r="71" spans="1:33" ht="12" customHeight="1" x14ac:dyDescent="0.4">
      <c r="A71" s="369" t="s">
        <v>6172</v>
      </c>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row>
    <row r="72" spans="1:33" ht="12" customHeight="1" x14ac:dyDescent="0.4">
      <c r="A72" s="369"/>
      <c r="B72" s="369"/>
      <c r="C72" s="369"/>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F72" s="2" t="s">
        <v>6378</v>
      </c>
      <c r="AG72" s="2" t="str">
        <f>入力情報!C50</f>
        <v>Name of Director at Incorporation 3
（設立時取締役 3 の氏名）</v>
      </c>
    </row>
    <row r="73" spans="1:33" ht="12" customHeight="1" x14ac:dyDescent="0.4">
      <c r="A73" s="369"/>
      <c r="B73" s="369"/>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row>
    <row r="75" spans="1:33" ht="39.950000000000003" customHeight="1" x14ac:dyDescent="0.4">
      <c r="B7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75" s="505"/>
      <c r="D75" s="505"/>
      <c r="E75" s="505"/>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row>
    <row r="76" spans="1:33" ht="39.950000000000003" customHeight="1" x14ac:dyDescent="0.4">
      <c r="B7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76" s="505"/>
      <c r="D76" s="505"/>
      <c r="E76" s="505"/>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row>
    <row r="78" spans="1:33" ht="20.100000000000001" customHeight="1" x14ac:dyDescent="0.4">
      <c r="C78" s="2" t="str">
        <f>入力情報!$E$778&amp;" year, "&amp;入力情報!$E$779&amp;" month-"&amp;入力情報!$E$780&amp;" day"</f>
        <v>2026 year, 1 month-31 day</v>
      </c>
    </row>
    <row r="79" spans="1:33" ht="20.100000000000001" customHeight="1" x14ac:dyDescent="0.4">
      <c r="C79" s="2" t="str">
        <f>DBCS(入力情報!$E$778)&amp;"年"&amp;DBCS(入力情報!$E$779)&amp;"月"&amp;DBCS(入力情報!$E$780)&amp;"日"</f>
        <v>２０２６年１月３１日</v>
      </c>
    </row>
    <row r="81" spans="4:30" ht="32.25" customHeight="1" x14ac:dyDescent="0.4">
      <c r="D81" s="506" t="str">
        <f>IF(入力情報!E52="",入力情報!E58 &amp; CHAR(10) &amp; 入力情報!E50 &amp; "  (Seal or Signatures)", 入力情報!E53 &amp; " " &amp; 入力情報!E55 &amp; " " &amp; 入力情報!E56 &amp; CHAR(10) &amp; 入力情報!E50 &amp; "  (Seal or Signatures)")</f>
        <v>Akitaken Sembokushi Kakunodatemachifurushiro 10-40-80 Shinsekai Building Room 103
Hanako Suzuki  (Seal or Signatures)</v>
      </c>
      <c r="E81" s="506"/>
      <c r="F81" s="506"/>
      <c r="G81" s="506"/>
      <c r="H81" s="506"/>
      <c r="I81" s="506"/>
      <c r="J81" s="506"/>
      <c r="K81" s="506"/>
      <c r="L81" s="506"/>
      <c r="M81" s="506"/>
      <c r="N81" s="506"/>
      <c r="O81" s="506"/>
      <c r="P81" s="506"/>
      <c r="Q81" s="506"/>
      <c r="R81" s="506"/>
      <c r="S81" s="506"/>
      <c r="T81" s="506"/>
      <c r="U81" s="506"/>
      <c r="V81" s="506"/>
      <c r="W81" s="506"/>
      <c r="X81" s="506"/>
      <c r="Y81" s="506"/>
      <c r="Z81" s="506"/>
      <c r="AA81" s="506"/>
      <c r="AB81" s="506"/>
      <c r="AC81" s="506"/>
      <c r="AD81" s="506"/>
    </row>
    <row r="82" spans="4:30" ht="32.25" customHeight="1" x14ac:dyDescent="0.4">
      <c r="D82" s="506" t="str">
        <f>IF(入力情報!E52="",IF(入力情報!E59="", "", 入力情報!E59) &amp; CHAR(10) &amp;IF(入力情報!E51="", "", 入力情報!E51),入力情報!E54&amp;DBCS(入力情報!E55)&amp;IF(入力情報!E57="","                                                      ",DBCS(入力情報!E57)) &amp; CHAR(10) &amp;入力情報!E51)</f>
        <v>秋田県 仙北市 角館町古城１０－４０－８０新世界ビル１０３号室
鈴木 花子</v>
      </c>
      <c r="E82" s="506"/>
      <c r="F82" s="506"/>
      <c r="G82" s="506"/>
      <c r="H82" s="506"/>
      <c r="I82" s="506"/>
      <c r="J82" s="506"/>
      <c r="K82" s="506"/>
      <c r="L82" s="506"/>
      <c r="M82" s="506"/>
      <c r="N82" s="506"/>
      <c r="O82" s="506"/>
      <c r="P82" s="506"/>
      <c r="Q82" s="506"/>
      <c r="R82" s="506"/>
      <c r="S82" s="506"/>
      <c r="T82" s="506"/>
      <c r="U82" s="506"/>
      <c r="V82" s="506"/>
      <c r="W82" s="506"/>
      <c r="X82" s="506"/>
      <c r="Y82" s="506"/>
      <c r="Z82" s="506"/>
      <c r="AA82" s="506"/>
      <c r="AB82" s="506"/>
      <c r="AC82" s="506"/>
      <c r="AD82" s="506"/>
    </row>
    <row r="86" spans="4:30" ht="20.100000000000001" customHeight="1" x14ac:dyDescent="0.4">
      <c r="E86" s="2" t="str">
        <f>"To: "&amp;入力情報!$E$6&amp;" Co"</f>
        <v>To: SampleName Co</v>
      </c>
    </row>
    <row r="87" spans="4:30" ht="20.100000000000001" customHeight="1" x14ac:dyDescent="0.4">
      <c r="E87" s="2" t="str">
        <f>入力情報!$E$6&amp;"株式会社　御中"</f>
        <v>SampleName株式会社　御中</v>
      </c>
    </row>
    <row r="106" spans="1:33" ht="12" hidden="1" customHeight="1" x14ac:dyDescent="0.4">
      <c r="A106" s="369" t="s">
        <v>6172</v>
      </c>
      <c r="B106" s="369"/>
      <c r="C106" s="369"/>
      <c r="D106" s="369"/>
      <c r="E106" s="369"/>
      <c r="F106" s="369"/>
      <c r="G106" s="369"/>
      <c r="H106" s="369"/>
      <c r="I106" s="369"/>
      <c r="J106" s="369"/>
      <c r="K106" s="369"/>
      <c r="L106" s="369"/>
      <c r="M106" s="369"/>
      <c r="N106" s="369"/>
      <c r="O106" s="369"/>
      <c r="P106" s="369"/>
      <c r="Q106" s="369"/>
      <c r="R106" s="369"/>
      <c r="S106" s="369"/>
      <c r="T106" s="369"/>
      <c r="U106" s="369"/>
      <c r="V106" s="369"/>
      <c r="W106" s="369"/>
      <c r="X106" s="369"/>
      <c r="Y106" s="369"/>
      <c r="Z106" s="369"/>
      <c r="AA106" s="369"/>
      <c r="AB106" s="369"/>
      <c r="AC106" s="369"/>
      <c r="AD106" s="369"/>
    </row>
    <row r="107" spans="1:33" ht="12" hidden="1" customHeight="1" x14ac:dyDescent="0.4">
      <c r="A107" s="369"/>
      <c r="B107" s="369"/>
      <c r="C107" s="369"/>
      <c r="D107" s="369"/>
      <c r="E107" s="369"/>
      <c r="F107" s="369"/>
      <c r="G107" s="369"/>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F107" s="2" t="s">
        <v>6378</v>
      </c>
      <c r="AG107" s="2" t="str">
        <f>入力情報!C61</f>
        <v>Name of Director at Incorporation 4
（設立時取締役 4 の氏名）</v>
      </c>
    </row>
    <row r="108" spans="1:33" ht="12" hidden="1" customHeight="1" x14ac:dyDescent="0.4">
      <c r="A108" s="369"/>
      <c r="B108" s="369"/>
      <c r="C108" s="369"/>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row>
    <row r="109" spans="1:33" ht="20.100000000000001" hidden="1" customHeight="1" x14ac:dyDescent="0.4"/>
    <row r="110" spans="1:33" ht="39.950000000000003" hidden="1" customHeight="1" x14ac:dyDescent="0.4">
      <c r="B11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10" s="505"/>
      <c r="D110" s="505"/>
      <c r="E110" s="505"/>
      <c r="F110" s="505"/>
      <c r="G110" s="505"/>
      <c r="H110" s="505"/>
      <c r="I110" s="505"/>
      <c r="J110" s="505"/>
      <c r="K110" s="505"/>
      <c r="L110" s="505"/>
      <c r="M110" s="505"/>
      <c r="N110" s="505"/>
      <c r="O110" s="505"/>
      <c r="P110" s="505"/>
      <c r="Q110" s="505"/>
      <c r="R110" s="505"/>
      <c r="S110" s="505"/>
      <c r="T110" s="505"/>
      <c r="U110" s="505"/>
      <c r="V110" s="505"/>
      <c r="W110" s="505"/>
      <c r="X110" s="505"/>
      <c r="Y110" s="505"/>
      <c r="Z110" s="505"/>
      <c r="AA110" s="505"/>
      <c r="AB110" s="505"/>
      <c r="AC110" s="505"/>
      <c r="AD110" s="505"/>
    </row>
    <row r="111" spans="1:33" ht="39.950000000000003" hidden="1" customHeight="1" x14ac:dyDescent="0.4">
      <c r="B11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11" s="505"/>
      <c r="D111" s="505"/>
      <c r="E111" s="505"/>
      <c r="F111" s="505"/>
      <c r="G111" s="505"/>
      <c r="H111" s="505"/>
      <c r="I111" s="505"/>
      <c r="J111" s="505"/>
      <c r="K111" s="505"/>
      <c r="L111" s="505"/>
      <c r="M111" s="505"/>
      <c r="N111" s="505"/>
      <c r="O111" s="505"/>
      <c r="P111" s="505"/>
      <c r="Q111" s="505"/>
      <c r="R111" s="505"/>
      <c r="S111" s="505"/>
      <c r="T111" s="505"/>
      <c r="U111" s="505"/>
      <c r="V111" s="505"/>
      <c r="W111" s="505"/>
      <c r="X111" s="505"/>
      <c r="Y111" s="505"/>
      <c r="Z111" s="505"/>
      <c r="AA111" s="505"/>
      <c r="AB111" s="505"/>
      <c r="AC111" s="505"/>
      <c r="AD111" s="505"/>
    </row>
    <row r="112" spans="1:33" ht="20.100000000000001" hidden="1" customHeight="1" x14ac:dyDescent="0.4"/>
    <row r="113" spans="3:30" ht="20.100000000000001" hidden="1" customHeight="1" x14ac:dyDescent="0.4">
      <c r="C113" s="2" t="str">
        <f>入力情報!$E$778&amp;" year, "&amp;入力情報!$E$779&amp;" month-"&amp;入力情報!$E$780&amp;" day"</f>
        <v>2026 year, 1 month-31 day</v>
      </c>
    </row>
    <row r="114" spans="3:30" ht="20.100000000000001" hidden="1" customHeight="1" x14ac:dyDescent="0.4">
      <c r="C114" s="2" t="str">
        <f>DBCS(入力情報!$E$778)&amp;"年"&amp;DBCS(入力情報!$E$779)&amp;"月"&amp;DBCS(入力情報!$E$780)&amp;"日"</f>
        <v>２０２６年１月３１日</v>
      </c>
    </row>
    <row r="115" spans="3:30" ht="20.100000000000001" hidden="1" customHeight="1" x14ac:dyDescent="0.4"/>
    <row r="116" spans="3:30" ht="32.25" hidden="1" customHeight="1" x14ac:dyDescent="0.4">
      <c r="D116" s="506" t="str">
        <f>IF(入力情報!E63="",入力情報!E69 &amp; CHAR(10) &amp; 入力情報!E61 &amp; "  (Seal or Signatures)", 入力情報!E64 &amp; " " &amp; 入力情報!E66 &amp; " " &amp; 入力情報!E67 &amp; CHAR(10) &amp; 入力情報!E61 &amp; "  (Seal or Signatures)")</f>
        <v xml:space="preserve">
  (Seal or Signatures)</v>
      </c>
      <c r="E116" s="506"/>
      <c r="F116" s="506"/>
      <c r="G116" s="506"/>
      <c r="H116" s="506"/>
      <c r="I116" s="506"/>
      <c r="J116" s="506"/>
      <c r="K116" s="506"/>
      <c r="L116" s="506"/>
      <c r="M116" s="506"/>
      <c r="N116" s="506"/>
      <c r="O116" s="506"/>
      <c r="P116" s="506"/>
      <c r="Q116" s="506"/>
      <c r="R116" s="506"/>
      <c r="S116" s="506"/>
      <c r="T116" s="506"/>
      <c r="U116" s="506"/>
      <c r="V116" s="506"/>
      <c r="W116" s="506"/>
      <c r="X116" s="506"/>
      <c r="Y116" s="506"/>
      <c r="Z116" s="506"/>
      <c r="AA116" s="506"/>
      <c r="AB116" s="506"/>
      <c r="AC116" s="506"/>
      <c r="AD116" s="506"/>
    </row>
    <row r="117" spans="3:30" ht="32.25" hidden="1" customHeight="1" x14ac:dyDescent="0.4">
      <c r="D117" s="506" t="str">
        <f>IF(入力情報!E63="",IF(入力情報!E70="", "", 入力情報!E70) &amp; CHAR(10) &amp;IF(入力情報!E62="", "", 入力情報!E62),入力情報!E65&amp;" "&amp;DBCS(入力情報!E66)&amp;" "&amp;IF(入力情報!E68="","                                                      ",入力情報!E68) &amp; CHAR(10) &amp;入力情報!E62)</f>
        <v xml:space="preserve">
</v>
      </c>
      <c r="E117" s="506"/>
      <c r="F117" s="506"/>
      <c r="G117" s="506"/>
      <c r="H117" s="506"/>
      <c r="I117" s="506"/>
      <c r="J117" s="506"/>
      <c r="K117" s="506"/>
      <c r="L117" s="506"/>
      <c r="M117" s="506"/>
      <c r="N117" s="506"/>
      <c r="O117" s="506"/>
      <c r="P117" s="506"/>
      <c r="Q117" s="506"/>
      <c r="R117" s="506"/>
      <c r="S117" s="506"/>
      <c r="T117" s="506"/>
      <c r="U117" s="506"/>
      <c r="V117" s="506"/>
      <c r="W117" s="506"/>
      <c r="X117" s="506"/>
      <c r="Y117" s="506"/>
      <c r="Z117" s="506"/>
      <c r="AA117" s="506"/>
      <c r="AB117" s="506"/>
      <c r="AC117" s="506"/>
      <c r="AD117" s="506"/>
    </row>
    <row r="118" spans="3:30" ht="20.100000000000001" hidden="1" customHeight="1" x14ac:dyDescent="0.4"/>
    <row r="119" spans="3:30" ht="20.100000000000001" hidden="1" customHeight="1" x14ac:dyDescent="0.4"/>
    <row r="120" spans="3:30" ht="20.100000000000001" hidden="1" customHeight="1" x14ac:dyDescent="0.4"/>
    <row r="121" spans="3:30" ht="20.100000000000001" hidden="1" customHeight="1" x14ac:dyDescent="0.4">
      <c r="E121" s="2" t="str">
        <f>"To: "&amp;入力情報!$E$6&amp;" Co"</f>
        <v>To: SampleName Co</v>
      </c>
    </row>
    <row r="122" spans="3:30" ht="20.100000000000001" hidden="1" customHeight="1" x14ac:dyDescent="0.4">
      <c r="E122" s="2" t="str">
        <f>入力情報!$E$6&amp;"株式会社　御中"</f>
        <v>SampleName株式会社　御中</v>
      </c>
    </row>
    <row r="123" spans="3:30" ht="20.100000000000001" hidden="1" customHeight="1" x14ac:dyDescent="0.4"/>
    <row r="124" spans="3:30" ht="20.100000000000001" hidden="1" customHeight="1" x14ac:dyDescent="0.4"/>
    <row r="125" spans="3:30" ht="20.100000000000001" hidden="1" customHeight="1" x14ac:dyDescent="0.4"/>
    <row r="126" spans="3:30" ht="20.100000000000001" hidden="1" customHeight="1" x14ac:dyDescent="0.4"/>
    <row r="127" spans="3:30" ht="20.100000000000001" hidden="1" customHeight="1" x14ac:dyDescent="0.4"/>
    <row r="128" spans="3:30" ht="20.100000000000001" hidden="1" customHeight="1" x14ac:dyDescent="0.4"/>
    <row r="129" spans="1:33" ht="20.100000000000001" hidden="1" customHeight="1" x14ac:dyDescent="0.4"/>
    <row r="130" spans="1:33" ht="20.100000000000001" hidden="1" customHeight="1" x14ac:dyDescent="0.4"/>
    <row r="131" spans="1:33" ht="20.100000000000001" hidden="1" customHeight="1" x14ac:dyDescent="0.4"/>
    <row r="132" spans="1:33" ht="20.100000000000001" hidden="1" customHeight="1" x14ac:dyDescent="0.4"/>
    <row r="133" spans="1:33" ht="20.100000000000001" hidden="1" customHeight="1" x14ac:dyDescent="0.4"/>
    <row r="134" spans="1:33" ht="20.100000000000001" hidden="1" customHeight="1" x14ac:dyDescent="0.4"/>
    <row r="135" spans="1:33" ht="20.100000000000001" hidden="1" customHeight="1" x14ac:dyDescent="0.4"/>
    <row r="136" spans="1:33" ht="20.100000000000001" hidden="1" customHeight="1" x14ac:dyDescent="0.4"/>
    <row r="137" spans="1:33" ht="20.100000000000001" hidden="1" customHeight="1" x14ac:dyDescent="0.4"/>
    <row r="138" spans="1:33" ht="20.100000000000001" hidden="1" customHeight="1" x14ac:dyDescent="0.4"/>
    <row r="139" spans="1:33" ht="20.100000000000001" hidden="1" customHeight="1" x14ac:dyDescent="0.4"/>
    <row r="140" spans="1:33" ht="20.100000000000001" hidden="1" customHeight="1" x14ac:dyDescent="0.4"/>
    <row r="141" spans="1:33" ht="12" hidden="1" customHeight="1" x14ac:dyDescent="0.4">
      <c r="A141" s="369" t="s">
        <v>6172</v>
      </c>
      <c r="B141" s="369"/>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69"/>
    </row>
    <row r="142" spans="1:33" ht="12" hidden="1" customHeight="1" x14ac:dyDescent="0.4">
      <c r="A142" s="369"/>
      <c r="B142" s="369"/>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F142" s="2" t="s">
        <v>6378</v>
      </c>
      <c r="AG142" s="2" t="str">
        <f>入力情報!C72</f>
        <v>Name of Director at Incorporation 5
（設立時取締役 5 の氏名）</v>
      </c>
    </row>
    <row r="143" spans="1:33" ht="12" hidden="1" customHeight="1" x14ac:dyDescent="0.4">
      <c r="A143" s="369"/>
      <c r="B143" s="369"/>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row>
    <row r="144" spans="1:33" ht="20.100000000000001" hidden="1" customHeight="1" x14ac:dyDescent="0.4"/>
    <row r="145" spans="2:30" ht="39.950000000000003" hidden="1" customHeight="1" x14ac:dyDescent="0.4">
      <c r="B14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row>
    <row r="146" spans="2:30" ht="39.950000000000003" hidden="1" customHeight="1" x14ac:dyDescent="0.4">
      <c r="B14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46" s="505"/>
      <c r="D146" s="505"/>
      <c r="E146" s="505"/>
      <c r="F146" s="505"/>
      <c r="G146" s="505"/>
      <c r="H146" s="505"/>
      <c r="I146" s="505"/>
      <c r="J146" s="505"/>
      <c r="K146" s="505"/>
      <c r="L146" s="505"/>
      <c r="M146" s="505"/>
      <c r="N146" s="505"/>
      <c r="O146" s="505"/>
      <c r="P146" s="505"/>
      <c r="Q146" s="505"/>
      <c r="R146" s="505"/>
      <c r="S146" s="505"/>
      <c r="T146" s="505"/>
      <c r="U146" s="505"/>
      <c r="V146" s="505"/>
      <c r="W146" s="505"/>
      <c r="X146" s="505"/>
      <c r="Y146" s="505"/>
      <c r="Z146" s="505"/>
      <c r="AA146" s="505"/>
      <c r="AB146" s="505"/>
      <c r="AC146" s="505"/>
      <c r="AD146" s="505"/>
    </row>
    <row r="147" spans="2:30" ht="20.100000000000001" hidden="1" customHeight="1" x14ac:dyDescent="0.4"/>
    <row r="148" spans="2:30" ht="20.100000000000001" hidden="1" customHeight="1" x14ac:dyDescent="0.4">
      <c r="C148" s="2" t="str">
        <f>入力情報!$E$778&amp;" year, "&amp;入力情報!$E$779&amp;" month-"&amp;入力情報!$E$780&amp;" day"</f>
        <v>2026 year, 1 month-31 day</v>
      </c>
    </row>
    <row r="149" spans="2:30" ht="20.100000000000001" hidden="1" customHeight="1" x14ac:dyDescent="0.4">
      <c r="C149" s="2" t="str">
        <f>DBCS(入力情報!$E$778)&amp;"年"&amp;DBCS(入力情報!$E$779)&amp;"月"&amp;DBCS(入力情報!$E$780)&amp;"日"</f>
        <v>２０２６年１月３１日</v>
      </c>
    </row>
    <row r="150" spans="2:30" ht="20.100000000000001" hidden="1" customHeight="1" x14ac:dyDescent="0.4"/>
    <row r="151" spans="2:30" ht="32.25" hidden="1" customHeight="1" x14ac:dyDescent="0.4">
      <c r="D151" s="506" t="str">
        <f>IF(入力情報!E74="",入力情報!E80 &amp; CHAR(10) &amp; 入力情報!E72 &amp; "  (Seal or Signatures)", 入力情報!E75 &amp; " " &amp; 入力情報!E77 &amp; " " &amp; 入力情報!E78 &amp; CHAR(10) &amp; 入力情報!E72 &amp; "  (Seal or Signatures)")</f>
        <v xml:space="preserve">
  (Seal or Signatures)</v>
      </c>
      <c r="E151" s="506"/>
      <c r="F151" s="506"/>
      <c r="G151" s="506"/>
      <c r="H151" s="506"/>
      <c r="I151" s="506"/>
      <c r="J151" s="506"/>
      <c r="K151" s="506"/>
      <c r="L151" s="506"/>
      <c r="M151" s="506"/>
      <c r="N151" s="506"/>
      <c r="O151" s="506"/>
      <c r="P151" s="506"/>
      <c r="Q151" s="506"/>
      <c r="R151" s="506"/>
      <c r="S151" s="506"/>
      <c r="T151" s="506"/>
      <c r="U151" s="506"/>
      <c r="V151" s="506"/>
      <c r="W151" s="506"/>
      <c r="X151" s="506"/>
      <c r="Y151" s="506"/>
      <c r="Z151" s="506"/>
      <c r="AA151" s="506"/>
      <c r="AB151" s="506"/>
      <c r="AC151" s="506"/>
      <c r="AD151" s="506"/>
    </row>
    <row r="152" spans="2:30" ht="32.25" hidden="1" customHeight="1" x14ac:dyDescent="0.4">
      <c r="D152" s="506" t="str">
        <f>IF(入力情報!E74="",IF(入力情報!E81="", "", 入力情報!E81) &amp; CHAR(10) &amp;IF(入力情報!E73="", "", 入力情報!E73),入力情報!E76&amp;" "&amp;DBCS(入力情報!E77)&amp;" "&amp;IF(入力情報!E79="","                                                      ",入力情報!E79) &amp; CHAR(10) &amp;入力情報!E73)</f>
        <v xml:space="preserve">
</v>
      </c>
      <c r="E152" s="506"/>
      <c r="F152" s="506"/>
      <c r="G152" s="506"/>
      <c r="H152" s="506"/>
      <c r="I152" s="506"/>
      <c r="J152" s="506"/>
      <c r="K152" s="506"/>
      <c r="L152" s="506"/>
      <c r="M152" s="506"/>
      <c r="N152" s="506"/>
      <c r="O152" s="506"/>
      <c r="P152" s="506"/>
      <c r="Q152" s="506"/>
      <c r="R152" s="506"/>
      <c r="S152" s="506"/>
      <c r="T152" s="506"/>
      <c r="U152" s="506"/>
      <c r="V152" s="506"/>
      <c r="W152" s="506"/>
      <c r="X152" s="506"/>
      <c r="Y152" s="506"/>
      <c r="Z152" s="506"/>
      <c r="AA152" s="506"/>
      <c r="AB152" s="506"/>
      <c r="AC152" s="506"/>
      <c r="AD152" s="506"/>
    </row>
    <row r="153" spans="2:30" ht="20.100000000000001" hidden="1" customHeight="1" x14ac:dyDescent="0.4"/>
    <row r="154" spans="2:30" ht="20.100000000000001" hidden="1" customHeight="1" x14ac:dyDescent="0.4"/>
    <row r="155" spans="2:30" ht="20.100000000000001" hidden="1" customHeight="1" x14ac:dyDescent="0.4"/>
    <row r="156" spans="2:30" ht="20.100000000000001" hidden="1" customHeight="1" x14ac:dyDescent="0.4">
      <c r="E156" s="2" t="str">
        <f>"To: "&amp;入力情報!$E$6&amp;" Co"</f>
        <v>To: SampleName Co</v>
      </c>
    </row>
    <row r="157" spans="2:30" ht="20.100000000000001" hidden="1" customHeight="1" x14ac:dyDescent="0.4">
      <c r="E157" s="2" t="str">
        <f>入力情報!$E$6&amp;"株式会社　御中"</f>
        <v>SampleName株式会社　御中</v>
      </c>
    </row>
    <row r="158" spans="2:30" ht="20.100000000000001" hidden="1" customHeight="1" x14ac:dyDescent="0.4"/>
    <row r="159" spans="2:30" ht="20.100000000000001" hidden="1" customHeight="1" x14ac:dyDescent="0.4"/>
    <row r="160" spans="2:30" ht="20.100000000000001" hidden="1" customHeight="1" x14ac:dyDescent="0.4"/>
    <row r="161" spans="1:30" ht="20.100000000000001" hidden="1" customHeight="1" x14ac:dyDescent="0.4"/>
    <row r="162" spans="1:30" ht="20.100000000000001" hidden="1" customHeight="1" x14ac:dyDescent="0.4"/>
    <row r="163" spans="1:30" ht="20.100000000000001" hidden="1" customHeight="1" x14ac:dyDescent="0.4"/>
    <row r="164" spans="1:30" ht="20.100000000000001" hidden="1" customHeight="1" x14ac:dyDescent="0.4"/>
    <row r="165" spans="1:30" ht="20.100000000000001" hidden="1" customHeight="1" x14ac:dyDescent="0.4"/>
    <row r="166" spans="1:30" ht="20.100000000000001" hidden="1" customHeight="1" x14ac:dyDescent="0.4"/>
    <row r="167" spans="1:30" ht="20.100000000000001" hidden="1" customHeight="1" x14ac:dyDescent="0.4"/>
    <row r="168" spans="1:30" ht="20.100000000000001" hidden="1" customHeight="1" x14ac:dyDescent="0.4"/>
    <row r="169" spans="1:30" ht="20.100000000000001" hidden="1" customHeight="1" x14ac:dyDescent="0.4"/>
    <row r="170" spans="1:30" ht="20.100000000000001" hidden="1" customHeight="1" x14ac:dyDescent="0.4"/>
    <row r="171" spans="1:30" ht="20.100000000000001" hidden="1" customHeight="1" x14ac:dyDescent="0.4"/>
    <row r="172" spans="1:30" ht="20.100000000000001" hidden="1" customHeight="1" x14ac:dyDescent="0.4"/>
    <row r="173" spans="1:30" ht="20.100000000000001" hidden="1" customHeight="1" x14ac:dyDescent="0.4"/>
    <row r="174" spans="1:30" ht="20.100000000000001" hidden="1" customHeight="1" x14ac:dyDescent="0.4"/>
    <row r="175" spans="1:30" ht="20.100000000000001" hidden="1" customHeight="1" x14ac:dyDescent="0.4"/>
    <row r="176" spans="1:30" ht="12" hidden="1" customHeight="1" x14ac:dyDescent="0.4">
      <c r="A176" s="369" t="s">
        <v>6172</v>
      </c>
      <c r="B176" s="369"/>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69"/>
      <c r="Z176" s="369"/>
      <c r="AA176" s="369"/>
      <c r="AB176" s="369"/>
      <c r="AC176" s="369"/>
      <c r="AD176" s="369"/>
    </row>
    <row r="177" spans="1:33" ht="12" hidden="1" customHeight="1" x14ac:dyDescent="0.4">
      <c r="A177" s="369"/>
      <c r="B177" s="369"/>
      <c r="C177" s="369"/>
      <c r="D177" s="369"/>
      <c r="E177" s="369"/>
      <c r="F177" s="369"/>
      <c r="G177" s="369"/>
      <c r="H177" s="369"/>
      <c r="I177" s="369"/>
      <c r="J177" s="369"/>
      <c r="K177" s="369"/>
      <c r="L177" s="369"/>
      <c r="M177" s="369"/>
      <c r="N177" s="369"/>
      <c r="O177" s="369"/>
      <c r="P177" s="369"/>
      <c r="Q177" s="369"/>
      <c r="R177" s="369"/>
      <c r="S177" s="369"/>
      <c r="T177" s="369"/>
      <c r="U177" s="369"/>
      <c r="V177" s="369"/>
      <c r="W177" s="369"/>
      <c r="X177" s="369"/>
      <c r="Y177" s="369"/>
      <c r="Z177" s="369"/>
      <c r="AA177" s="369"/>
      <c r="AB177" s="369"/>
      <c r="AC177" s="369"/>
      <c r="AD177" s="369"/>
      <c r="AF177" s="2" t="s">
        <v>6378</v>
      </c>
      <c r="AG177" s="2" t="str">
        <f>入力情報!C83</f>
        <v>Name of Director at Incorporation 6
（設立時取締役 6 の氏名）</v>
      </c>
    </row>
    <row r="178" spans="1:33" ht="12" hidden="1" customHeight="1" x14ac:dyDescent="0.4">
      <c r="A178" s="369"/>
      <c r="B178" s="369"/>
      <c r="C178" s="369"/>
      <c r="D178" s="369"/>
      <c r="E178" s="369"/>
      <c r="F178" s="369"/>
      <c r="G178" s="369"/>
      <c r="H178" s="369"/>
      <c r="I178" s="369"/>
      <c r="J178" s="369"/>
      <c r="K178" s="369"/>
      <c r="L178" s="369"/>
      <c r="M178" s="369"/>
      <c r="N178" s="369"/>
      <c r="O178" s="369"/>
      <c r="P178" s="369"/>
      <c r="Q178" s="369"/>
      <c r="R178" s="369"/>
      <c r="S178" s="369"/>
      <c r="T178" s="369"/>
      <c r="U178" s="369"/>
      <c r="V178" s="369"/>
      <c r="W178" s="369"/>
      <c r="X178" s="369"/>
      <c r="Y178" s="369"/>
      <c r="Z178" s="369"/>
      <c r="AA178" s="369"/>
      <c r="AB178" s="369"/>
      <c r="AC178" s="369"/>
      <c r="AD178" s="369"/>
    </row>
    <row r="179" spans="1:33" ht="20.100000000000001" hidden="1" customHeight="1" x14ac:dyDescent="0.4"/>
    <row r="180" spans="1:33" ht="39.950000000000003" hidden="1" customHeight="1" x14ac:dyDescent="0.4">
      <c r="B18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80" s="505"/>
      <c r="D180" s="505"/>
      <c r="E180" s="505"/>
      <c r="F180" s="505"/>
      <c r="G180" s="505"/>
      <c r="H180" s="505"/>
      <c r="I180" s="505"/>
      <c r="J180" s="505"/>
      <c r="K180" s="505"/>
      <c r="L180" s="505"/>
      <c r="M180" s="505"/>
      <c r="N180" s="505"/>
      <c r="O180" s="505"/>
      <c r="P180" s="505"/>
      <c r="Q180" s="505"/>
      <c r="R180" s="505"/>
      <c r="S180" s="505"/>
      <c r="T180" s="505"/>
      <c r="U180" s="505"/>
      <c r="V180" s="505"/>
      <c r="W180" s="505"/>
      <c r="X180" s="505"/>
      <c r="Y180" s="505"/>
      <c r="Z180" s="505"/>
      <c r="AA180" s="505"/>
      <c r="AB180" s="505"/>
      <c r="AC180" s="505"/>
      <c r="AD180" s="505"/>
    </row>
    <row r="181" spans="1:33" ht="39.950000000000003" hidden="1" customHeight="1" x14ac:dyDescent="0.4">
      <c r="B18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81" s="505"/>
      <c r="D181" s="505"/>
      <c r="E181" s="505"/>
      <c r="F181" s="505"/>
      <c r="G181" s="505"/>
      <c r="H181" s="505"/>
      <c r="I181" s="505"/>
      <c r="J181" s="505"/>
      <c r="K181" s="505"/>
      <c r="L181" s="505"/>
      <c r="M181" s="505"/>
      <c r="N181" s="505"/>
      <c r="O181" s="505"/>
      <c r="P181" s="505"/>
      <c r="Q181" s="505"/>
      <c r="R181" s="505"/>
      <c r="S181" s="505"/>
      <c r="T181" s="505"/>
      <c r="U181" s="505"/>
      <c r="V181" s="505"/>
      <c r="W181" s="505"/>
      <c r="X181" s="505"/>
      <c r="Y181" s="505"/>
      <c r="Z181" s="505"/>
      <c r="AA181" s="505"/>
      <c r="AB181" s="505"/>
      <c r="AC181" s="505"/>
      <c r="AD181" s="505"/>
    </row>
    <row r="182" spans="1:33" ht="20.100000000000001" hidden="1" customHeight="1" x14ac:dyDescent="0.4"/>
    <row r="183" spans="1:33" ht="20.100000000000001" hidden="1" customHeight="1" x14ac:dyDescent="0.4">
      <c r="C183" s="2" t="str">
        <f>入力情報!$E$778&amp;" year, "&amp;入力情報!$E$779&amp;" month-"&amp;入力情報!$E$780&amp;" day"</f>
        <v>2026 year, 1 month-31 day</v>
      </c>
    </row>
    <row r="184" spans="1:33" ht="20.100000000000001" hidden="1" customHeight="1" x14ac:dyDescent="0.4">
      <c r="C184" s="2" t="str">
        <f>DBCS(入力情報!$E$778)&amp;"年"&amp;DBCS(入力情報!$E$779)&amp;"月"&amp;DBCS(入力情報!$E$780)&amp;"日"</f>
        <v>２０２６年１月３１日</v>
      </c>
    </row>
    <row r="185" spans="1:33" ht="20.100000000000001" hidden="1" customHeight="1" x14ac:dyDescent="0.4"/>
    <row r="186" spans="1:33" ht="32.25" hidden="1" customHeight="1" x14ac:dyDescent="0.4">
      <c r="D186" s="506" t="str">
        <f>IF(入力情報!E85="",入力情報!E91 &amp; CHAR(10) &amp; 入力情報!E83 &amp; "  (Seal or Signatures)", 入力情報!E86 &amp; " " &amp; 入力情報!E88 &amp; " " &amp; 入力情報!E89 &amp; CHAR(10) &amp; 入力情報!E83 &amp; "  (Seal or Signatures)")</f>
        <v xml:space="preserve">
  (Seal or Signatures)</v>
      </c>
      <c r="E186" s="506"/>
      <c r="F186" s="506"/>
      <c r="G186" s="506"/>
      <c r="H186" s="506"/>
      <c r="I186" s="506"/>
      <c r="J186" s="506"/>
      <c r="K186" s="506"/>
      <c r="L186" s="506"/>
      <c r="M186" s="506"/>
      <c r="N186" s="506"/>
      <c r="O186" s="506"/>
      <c r="P186" s="506"/>
      <c r="Q186" s="506"/>
      <c r="R186" s="506"/>
      <c r="S186" s="506"/>
      <c r="T186" s="506"/>
      <c r="U186" s="506"/>
      <c r="V186" s="506"/>
      <c r="W186" s="506"/>
      <c r="X186" s="506"/>
      <c r="Y186" s="506"/>
      <c r="Z186" s="506"/>
      <c r="AA186" s="506"/>
      <c r="AB186" s="506"/>
      <c r="AC186" s="506"/>
      <c r="AD186" s="506"/>
    </row>
    <row r="187" spans="1:33" ht="32.25" hidden="1" customHeight="1" x14ac:dyDescent="0.4">
      <c r="D187" s="506" t="str">
        <f>IF(入力情報!E85="",IF(入力情報!E92="", "", 入力情報!E92) &amp; CHAR(10) &amp;IF(入力情報!E84="", "", 入力情報!E84),入力情報!E87&amp;" "&amp;DBCS(入力情報!E88)&amp;" "&amp;IF(入力情報!E90="","                                                      ",入力情報!E90) &amp; CHAR(10) &amp;入力情報!E84)</f>
        <v xml:space="preserve">
</v>
      </c>
      <c r="E187" s="506"/>
      <c r="F187" s="506"/>
      <c r="G187" s="506"/>
      <c r="H187" s="506"/>
      <c r="I187" s="506"/>
      <c r="J187" s="506"/>
      <c r="K187" s="506"/>
      <c r="L187" s="506"/>
      <c r="M187" s="506"/>
      <c r="N187" s="506"/>
      <c r="O187" s="506"/>
      <c r="P187" s="506"/>
      <c r="Q187" s="506"/>
      <c r="R187" s="506"/>
      <c r="S187" s="506"/>
      <c r="T187" s="506"/>
      <c r="U187" s="506"/>
      <c r="V187" s="506"/>
      <c r="W187" s="506"/>
      <c r="X187" s="506"/>
      <c r="Y187" s="506"/>
      <c r="Z187" s="506"/>
      <c r="AA187" s="506"/>
      <c r="AB187" s="506"/>
      <c r="AC187" s="506"/>
      <c r="AD187" s="506"/>
    </row>
    <row r="188" spans="1:33" ht="20.100000000000001" hidden="1" customHeight="1" x14ac:dyDescent="0.4"/>
    <row r="189" spans="1:33" ht="20.100000000000001" hidden="1" customHeight="1" x14ac:dyDescent="0.4"/>
    <row r="190" spans="1:33" ht="20.100000000000001" hidden="1" customHeight="1" x14ac:dyDescent="0.4"/>
    <row r="191" spans="1:33" ht="20.100000000000001" hidden="1" customHeight="1" x14ac:dyDescent="0.4">
      <c r="E191" s="2" t="str">
        <f>"To: "&amp;入力情報!$E$6&amp;" Co"</f>
        <v>To: SampleName Co</v>
      </c>
    </row>
    <row r="192" spans="1:33" ht="20.100000000000001" hidden="1" customHeight="1" x14ac:dyDescent="0.4">
      <c r="E192" s="2" t="str">
        <f>入力情報!$E$6&amp;"株式会社　御中"</f>
        <v>SampleName株式会社　御中</v>
      </c>
    </row>
    <row r="193" ht="20.100000000000001" hidden="1" customHeight="1" x14ac:dyDescent="0.4"/>
    <row r="194" ht="20.100000000000001" hidden="1" customHeight="1" x14ac:dyDescent="0.4"/>
    <row r="195" ht="20.100000000000001" hidden="1" customHeight="1" x14ac:dyDescent="0.4"/>
    <row r="196" ht="20.100000000000001" hidden="1" customHeight="1" x14ac:dyDescent="0.4"/>
    <row r="197" ht="20.100000000000001" hidden="1" customHeight="1" x14ac:dyDescent="0.4"/>
    <row r="198" ht="20.100000000000001" hidden="1" customHeight="1" x14ac:dyDescent="0.4"/>
    <row r="199" ht="20.100000000000001" hidden="1" customHeight="1" x14ac:dyDescent="0.4"/>
    <row r="200" ht="20.100000000000001" hidden="1" customHeight="1" x14ac:dyDescent="0.4"/>
    <row r="201" ht="20.100000000000001" hidden="1" customHeight="1" x14ac:dyDescent="0.4"/>
    <row r="202" ht="20.100000000000001" hidden="1" customHeight="1" x14ac:dyDescent="0.4"/>
    <row r="203" ht="20.100000000000001" hidden="1" customHeight="1" x14ac:dyDescent="0.4"/>
    <row r="204" ht="20.100000000000001" hidden="1" customHeight="1" x14ac:dyDescent="0.4"/>
    <row r="205" ht="20.100000000000001" hidden="1" customHeight="1" x14ac:dyDescent="0.4"/>
    <row r="206" ht="20.100000000000001" hidden="1" customHeight="1" x14ac:dyDescent="0.4"/>
    <row r="207" ht="20.100000000000001" hidden="1" customHeight="1" x14ac:dyDescent="0.4"/>
    <row r="208" ht="20.100000000000001" hidden="1" customHeight="1" x14ac:dyDescent="0.4"/>
    <row r="209" spans="1:33" ht="20.100000000000001" hidden="1" customHeight="1" x14ac:dyDescent="0.4"/>
    <row r="210" spans="1:33" ht="20.100000000000001" hidden="1" customHeight="1" x14ac:dyDescent="0.4"/>
    <row r="211" spans="1:33" ht="12" hidden="1" customHeight="1" x14ac:dyDescent="0.4">
      <c r="A211" s="369" t="s">
        <v>6172</v>
      </c>
      <c r="B211" s="369"/>
      <c r="C211" s="369"/>
      <c r="D211" s="369"/>
      <c r="E211" s="369"/>
      <c r="F211" s="369"/>
      <c r="G211" s="369"/>
      <c r="H211" s="369"/>
      <c r="I211" s="369"/>
      <c r="J211" s="369"/>
      <c r="K211" s="369"/>
      <c r="L211" s="369"/>
      <c r="M211" s="369"/>
      <c r="N211" s="369"/>
      <c r="O211" s="369"/>
      <c r="P211" s="369"/>
      <c r="Q211" s="369"/>
      <c r="R211" s="369"/>
      <c r="S211" s="369"/>
      <c r="T211" s="369"/>
      <c r="U211" s="369"/>
      <c r="V211" s="369"/>
      <c r="W211" s="369"/>
      <c r="X211" s="369"/>
      <c r="Y211" s="369"/>
      <c r="Z211" s="369"/>
      <c r="AA211" s="369"/>
      <c r="AB211" s="369"/>
      <c r="AC211" s="369"/>
      <c r="AD211" s="369"/>
    </row>
    <row r="212" spans="1:33" ht="12" hidden="1" customHeight="1" x14ac:dyDescent="0.4">
      <c r="A212" s="369"/>
      <c r="B212" s="369"/>
      <c r="C212" s="369"/>
      <c r="D212" s="369"/>
      <c r="E212" s="369"/>
      <c r="F212" s="369"/>
      <c r="G212" s="369"/>
      <c r="H212" s="369"/>
      <c r="I212" s="369"/>
      <c r="J212" s="369"/>
      <c r="K212" s="369"/>
      <c r="L212" s="369"/>
      <c r="M212" s="369"/>
      <c r="N212" s="369"/>
      <c r="O212" s="369"/>
      <c r="P212" s="369"/>
      <c r="Q212" s="369"/>
      <c r="R212" s="369"/>
      <c r="S212" s="369"/>
      <c r="T212" s="369"/>
      <c r="U212" s="369"/>
      <c r="V212" s="369"/>
      <c r="W212" s="369"/>
      <c r="X212" s="369"/>
      <c r="Y212" s="369"/>
      <c r="Z212" s="369"/>
      <c r="AA212" s="369"/>
      <c r="AB212" s="369"/>
      <c r="AC212" s="369"/>
      <c r="AD212" s="369"/>
      <c r="AF212" s="2" t="s">
        <v>6378</v>
      </c>
      <c r="AG212" s="2" t="str">
        <f>入力情報!C94</f>
        <v>Name of Director at Incorporation 7
（設立時取締役 7 の氏名）</v>
      </c>
    </row>
    <row r="213" spans="1:33" ht="12" hidden="1" customHeight="1" x14ac:dyDescent="0.4">
      <c r="A213" s="369"/>
      <c r="B213" s="369"/>
      <c r="C213" s="369"/>
      <c r="D213" s="369"/>
      <c r="E213" s="369"/>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row>
    <row r="214" spans="1:33" ht="20.100000000000001" hidden="1" customHeight="1" x14ac:dyDescent="0.4"/>
    <row r="215" spans="1:33" ht="39.950000000000003" hidden="1" customHeight="1" x14ac:dyDescent="0.4">
      <c r="B21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215" s="505"/>
      <c r="D215" s="505"/>
      <c r="E215" s="505"/>
      <c r="F215" s="505"/>
      <c r="G215" s="505"/>
      <c r="H215" s="505"/>
      <c r="I215" s="505"/>
      <c r="J215" s="505"/>
      <c r="K215" s="505"/>
      <c r="L215" s="505"/>
      <c r="M215" s="505"/>
      <c r="N215" s="505"/>
      <c r="O215" s="505"/>
      <c r="P215" s="505"/>
      <c r="Q215" s="505"/>
      <c r="R215" s="505"/>
      <c r="S215" s="505"/>
      <c r="T215" s="505"/>
      <c r="U215" s="505"/>
      <c r="V215" s="505"/>
      <c r="W215" s="505"/>
      <c r="X215" s="505"/>
      <c r="Y215" s="505"/>
      <c r="Z215" s="505"/>
      <c r="AA215" s="505"/>
      <c r="AB215" s="505"/>
      <c r="AC215" s="505"/>
      <c r="AD215" s="505"/>
    </row>
    <row r="216" spans="1:33" ht="39.950000000000003" hidden="1" customHeight="1" x14ac:dyDescent="0.4">
      <c r="B21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216" s="505"/>
      <c r="D216" s="505"/>
      <c r="E216" s="505"/>
      <c r="F216" s="505"/>
      <c r="G216" s="505"/>
      <c r="H216" s="505"/>
      <c r="I216" s="505"/>
      <c r="J216" s="505"/>
      <c r="K216" s="505"/>
      <c r="L216" s="505"/>
      <c r="M216" s="505"/>
      <c r="N216" s="505"/>
      <c r="O216" s="505"/>
      <c r="P216" s="505"/>
      <c r="Q216" s="505"/>
      <c r="R216" s="505"/>
      <c r="S216" s="505"/>
      <c r="T216" s="505"/>
      <c r="U216" s="505"/>
      <c r="V216" s="505"/>
      <c r="W216" s="505"/>
      <c r="X216" s="505"/>
      <c r="Y216" s="505"/>
      <c r="Z216" s="505"/>
      <c r="AA216" s="505"/>
      <c r="AB216" s="505"/>
      <c r="AC216" s="505"/>
      <c r="AD216" s="505"/>
    </row>
    <row r="217" spans="1:33" ht="20.100000000000001" hidden="1" customHeight="1" x14ac:dyDescent="0.4"/>
    <row r="218" spans="1:33" ht="20.100000000000001" hidden="1" customHeight="1" x14ac:dyDescent="0.4">
      <c r="C218" s="2" t="str">
        <f>入力情報!$E$778&amp;" year, "&amp;入力情報!$E$779&amp;" month-"&amp;入力情報!$E$780&amp;" day"</f>
        <v>2026 year, 1 month-31 day</v>
      </c>
    </row>
    <row r="219" spans="1:33" ht="20.100000000000001" hidden="1" customHeight="1" x14ac:dyDescent="0.4">
      <c r="C219" s="2" t="str">
        <f>DBCS(入力情報!$E$778)&amp;"年"&amp;DBCS(入力情報!$E$779)&amp;"月"&amp;DBCS(入力情報!$E$780)&amp;"日"</f>
        <v>２０２６年１月３１日</v>
      </c>
    </row>
    <row r="220" spans="1:33" ht="20.100000000000001" hidden="1" customHeight="1" x14ac:dyDescent="0.4"/>
    <row r="221" spans="1:33" ht="32.25" hidden="1" customHeight="1" x14ac:dyDescent="0.4">
      <c r="D221" s="506" t="str">
        <f>IF(入力情報!E96="",入力情報!E102 &amp; CHAR(10) &amp; 入力情報!E94 &amp; "  (Seal or Signatures)", 入力情報!E97 &amp; " " &amp; 入力情報!E99 &amp; " " &amp; 入力情報!E100 &amp; CHAR(10) &amp; 入力情報!E94 &amp; "  (Seal or Signatures)")</f>
        <v xml:space="preserve">
  (Seal or Signatures)</v>
      </c>
      <c r="E221" s="506"/>
      <c r="F221" s="506"/>
      <c r="G221" s="506"/>
      <c r="H221" s="506"/>
      <c r="I221" s="506"/>
      <c r="J221" s="506"/>
      <c r="K221" s="506"/>
      <c r="L221" s="506"/>
      <c r="M221" s="506"/>
      <c r="N221" s="506"/>
      <c r="O221" s="506"/>
      <c r="P221" s="506"/>
      <c r="Q221" s="506"/>
      <c r="R221" s="506"/>
      <c r="S221" s="506"/>
      <c r="T221" s="506"/>
      <c r="U221" s="506"/>
      <c r="V221" s="506"/>
      <c r="W221" s="506"/>
      <c r="X221" s="506"/>
      <c r="Y221" s="506"/>
      <c r="Z221" s="506"/>
      <c r="AA221" s="506"/>
      <c r="AB221" s="506"/>
      <c r="AC221" s="506"/>
      <c r="AD221" s="506"/>
    </row>
    <row r="222" spans="1:33" ht="32.25" hidden="1" customHeight="1" x14ac:dyDescent="0.4">
      <c r="D222" s="506" t="str">
        <f>IF(入力情報!E96="",IF(入力情報!E103="", "", 入力情報!E103) &amp; CHAR(10) &amp;IF(入力情報!E95="", "", 入力情報!E95),入力情報!E98&amp;" "&amp;DBCS(入力情報!E99)&amp;" "&amp;IF(入力情報!E101="","                                                      ",入力情報!E101) &amp; CHAR(10) &amp;入力情報!E95)</f>
        <v xml:space="preserve">
</v>
      </c>
      <c r="E222" s="506"/>
      <c r="F222" s="506"/>
      <c r="G222" s="506"/>
      <c r="H222" s="506"/>
      <c r="I222" s="506"/>
      <c r="J222" s="506"/>
      <c r="K222" s="506"/>
      <c r="L222" s="506"/>
      <c r="M222" s="506"/>
      <c r="N222" s="506"/>
      <c r="O222" s="506"/>
      <c r="P222" s="506"/>
      <c r="Q222" s="506"/>
      <c r="R222" s="506"/>
      <c r="S222" s="506"/>
      <c r="T222" s="506"/>
      <c r="U222" s="506"/>
      <c r="V222" s="506"/>
      <c r="W222" s="506"/>
      <c r="X222" s="506"/>
      <c r="Y222" s="506"/>
      <c r="Z222" s="506"/>
      <c r="AA222" s="506"/>
      <c r="AB222" s="506"/>
      <c r="AC222" s="506"/>
      <c r="AD222" s="506"/>
    </row>
    <row r="223" spans="1:33" ht="20.100000000000001" hidden="1" customHeight="1" x14ac:dyDescent="0.4"/>
    <row r="224" spans="1:33" ht="20.100000000000001" hidden="1" customHeight="1" x14ac:dyDescent="0.4"/>
    <row r="225" spans="5:5" ht="20.100000000000001" hidden="1" customHeight="1" x14ac:dyDescent="0.4"/>
    <row r="226" spans="5:5" ht="20.100000000000001" hidden="1" customHeight="1" x14ac:dyDescent="0.4">
      <c r="E226" s="2" t="str">
        <f>"To: "&amp;入力情報!$E$6&amp;" Co"</f>
        <v>To: SampleName Co</v>
      </c>
    </row>
    <row r="227" spans="5:5" ht="20.100000000000001" hidden="1" customHeight="1" x14ac:dyDescent="0.4">
      <c r="E227" s="2" t="str">
        <f>入力情報!$E$6&amp;"株式会社　御中"</f>
        <v>SampleName株式会社　御中</v>
      </c>
    </row>
    <row r="228" spans="5:5" ht="20.100000000000001" hidden="1" customHeight="1" x14ac:dyDescent="0.4"/>
    <row r="229" spans="5:5" ht="20.100000000000001" hidden="1" customHeight="1" x14ac:dyDescent="0.4"/>
    <row r="230" spans="5:5" ht="20.100000000000001" hidden="1" customHeight="1" x14ac:dyDescent="0.4"/>
    <row r="231" spans="5:5" ht="20.100000000000001" hidden="1" customHeight="1" x14ac:dyDescent="0.4"/>
    <row r="232" spans="5:5" ht="20.100000000000001" hidden="1" customHeight="1" x14ac:dyDescent="0.4"/>
    <row r="233" spans="5:5" ht="20.100000000000001" hidden="1" customHeight="1" x14ac:dyDescent="0.4"/>
    <row r="234" spans="5:5" ht="20.100000000000001" hidden="1" customHeight="1" x14ac:dyDescent="0.4"/>
    <row r="235" spans="5:5" ht="20.100000000000001" hidden="1" customHeight="1" x14ac:dyDescent="0.4"/>
    <row r="236" spans="5:5" ht="20.100000000000001" hidden="1" customHeight="1" x14ac:dyDescent="0.4"/>
    <row r="237" spans="5:5" ht="20.100000000000001" hidden="1" customHeight="1" x14ac:dyDescent="0.4"/>
    <row r="238" spans="5:5" ht="20.100000000000001" hidden="1" customHeight="1" x14ac:dyDescent="0.4"/>
    <row r="239" spans="5:5" ht="20.100000000000001" hidden="1" customHeight="1" x14ac:dyDescent="0.4"/>
    <row r="240" spans="5:5" ht="20.100000000000001" hidden="1" customHeight="1" x14ac:dyDescent="0.4"/>
    <row r="241" spans="1:33" ht="20.100000000000001" hidden="1" customHeight="1" x14ac:dyDescent="0.4"/>
    <row r="242" spans="1:33" ht="20.100000000000001" hidden="1" customHeight="1" x14ac:dyDescent="0.4"/>
    <row r="243" spans="1:33" ht="20.100000000000001" hidden="1" customHeight="1" x14ac:dyDescent="0.4"/>
    <row r="244" spans="1:33" ht="20.100000000000001" hidden="1" customHeight="1" x14ac:dyDescent="0.4"/>
    <row r="245" spans="1:33" ht="20.100000000000001" hidden="1" customHeight="1" x14ac:dyDescent="0.4"/>
    <row r="246" spans="1:33" ht="12" hidden="1" customHeight="1" x14ac:dyDescent="0.4">
      <c r="A246" s="369" t="s">
        <v>6172</v>
      </c>
      <c r="B246" s="369"/>
      <c r="C246" s="369"/>
      <c r="D246" s="369"/>
      <c r="E246" s="369"/>
      <c r="F246" s="369"/>
      <c r="G246" s="369"/>
      <c r="H246" s="369"/>
      <c r="I246" s="369"/>
      <c r="J246" s="369"/>
      <c r="K246" s="369"/>
      <c r="L246" s="369"/>
      <c r="M246" s="369"/>
      <c r="N246" s="369"/>
      <c r="O246" s="369"/>
      <c r="P246" s="369"/>
      <c r="Q246" s="369"/>
      <c r="R246" s="369"/>
      <c r="S246" s="369"/>
      <c r="T246" s="369"/>
      <c r="U246" s="369"/>
      <c r="V246" s="369"/>
      <c r="W246" s="369"/>
      <c r="X246" s="369"/>
      <c r="Y246" s="369"/>
      <c r="Z246" s="369"/>
      <c r="AA246" s="369"/>
      <c r="AB246" s="369"/>
      <c r="AC246" s="369"/>
      <c r="AD246" s="369"/>
    </row>
    <row r="247" spans="1:33" ht="12" hidden="1" customHeight="1" x14ac:dyDescent="0.4">
      <c r="A247" s="369"/>
      <c r="B247" s="369"/>
      <c r="C247" s="369"/>
      <c r="D247" s="369"/>
      <c r="E247" s="369"/>
      <c r="F247" s="369"/>
      <c r="G247" s="369"/>
      <c r="H247" s="369"/>
      <c r="I247" s="369"/>
      <c r="J247" s="369"/>
      <c r="K247" s="369"/>
      <c r="L247" s="369"/>
      <c r="M247" s="369"/>
      <c r="N247" s="369"/>
      <c r="O247" s="369"/>
      <c r="P247" s="369"/>
      <c r="Q247" s="369"/>
      <c r="R247" s="369"/>
      <c r="S247" s="369"/>
      <c r="T247" s="369"/>
      <c r="U247" s="369"/>
      <c r="V247" s="369"/>
      <c r="W247" s="369"/>
      <c r="X247" s="369"/>
      <c r="Y247" s="369"/>
      <c r="Z247" s="369"/>
      <c r="AA247" s="369"/>
      <c r="AB247" s="369"/>
      <c r="AC247" s="369"/>
      <c r="AD247" s="369"/>
      <c r="AF247" s="2" t="s">
        <v>6378</v>
      </c>
      <c r="AG247" s="2" t="str">
        <f>入力情報!C105</f>
        <v>Name of Director at Incorporation 8
（設立時取締役 8 の氏名）</v>
      </c>
    </row>
    <row r="248" spans="1:33" ht="12" hidden="1" customHeight="1" x14ac:dyDescent="0.4">
      <c r="A248" s="369"/>
      <c r="B248" s="369"/>
      <c r="C248" s="369"/>
      <c r="D248" s="369"/>
      <c r="E248" s="369"/>
      <c r="F248" s="369"/>
      <c r="G248" s="369"/>
      <c r="H248" s="369"/>
      <c r="I248" s="369"/>
      <c r="J248" s="369"/>
      <c r="K248" s="369"/>
      <c r="L248" s="369"/>
      <c r="M248" s="369"/>
      <c r="N248" s="369"/>
      <c r="O248" s="369"/>
      <c r="P248" s="369"/>
      <c r="Q248" s="369"/>
      <c r="R248" s="369"/>
      <c r="S248" s="369"/>
      <c r="T248" s="369"/>
      <c r="U248" s="369"/>
      <c r="V248" s="369"/>
      <c r="W248" s="369"/>
      <c r="X248" s="369"/>
      <c r="Y248" s="369"/>
      <c r="Z248" s="369"/>
      <c r="AA248" s="369"/>
      <c r="AB248" s="369"/>
      <c r="AC248" s="369"/>
      <c r="AD248" s="369"/>
    </row>
    <row r="249" spans="1:33" ht="20.100000000000001" hidden="1" customHeight="1" x14ac:dyDescent="0.4"/>
    <row r="250" spans="1:33" ht="39.950000000000003" hidden="1" customHeight="1" x14ac:dyDescent="0.4">
      <c r="B25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250" s="505"/>
      <c r="D250" s="505"/>
      <c r="E250" s="505"/>
      <c r="F250" s="505"/>
      <c r="G250" s="505"/>
      <c r="H250" s="505"/>
      <c r="I250" s="505"/>
      <c r="J250" s="505"/>
      <c r="K250" s="505"/>
      <c r="L250" s="505"/>
      <c r="M250" s="505"/>
      <c r="N250" s="505"/>
      <c r="O250" s="505"/>
      <c r="P250" s="505"/>
      <c r="Q250" s="505"/>
      <c r="R250" s="505"/>
      <c r="S250" s="505"/>
      <c r="T250" s="505"/>
      <c r="U250" s="505"/>
      <c r="V250" s="505"/>
      <c r="W250" s="505"/>
      <c r="X250" s="505"/>
      <c r="Y250" s="505"/>
      <c r="Z250" s="505"/>
      <c r="AA250" s="505"/>
      <c r="AB250" s="505"/>
      <c r="AC250" s="505"/>
      <c r="AD250" s="505"/>
    </row>
    <row r="251" spans="1:33" ht="39.950000000000003" hidden="1" customHeight="1" x14ac:dyDescent="0.4">
      <c r="B25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251" s="505"/>
      <c r="D251" s="505"/>
      <c r="E251" s="505"/>
      <c r="F251" s="505"/>
      <c r="G251" s="505"/>
      <c r="H251" s="505"/>
      <c r="I251" s="505"/>
      <c r="J251" s="505"/>
      <c r="K251" s="505"/>
      <c r="L251" s="505"/>
      <c r="M251" s="505"/>
      <c r="N251" s="505"/>
      <c r="O251" s="505"/>
      <c r="P251" s="505"/>
      <c r="Q251" s="505"/>
      <c r="R251" s="505"/>
      <c r="S251" s="505"/>
      <c r="T251" s="505"/>
      <c r="U251" s="505"/>
      <c r="V251" s="505"/>
      <c r="W251" s="505"/>
      <c r="X251" s="505"/>
      <c r="Y251" s="505"/>
      <c r="Z251" s="505"/>
      <c r="AA251" s="505"/>
      <c r="AB251" s="505"/>
      <c r="AC251" s="505"/>
      <c r="AD251" s="505"/>
    </row>
    <row r="252" spans="1:33" ht="20.100000000000001" hidden="1" customHeight="1" x14ac:dyDescent="0.4"/>
    <row r="253" spans="1:33" ht="20.100000000000001" hidden="1" customHeight="1" x14ac:dyDescent="0.4">
      <c r="C253" s="2" t="str">
        <f>入力情報!$E$778&amp;" year, "&amp;入力情報!$E$779&amp;" month-"&amp;入力情報!$E$780&amp;" day"</f>
        <v>2026 year, 1 month-31 day</v>
      </c>
    </row>
    <row r="254" spans="1:33" ht="20.100000000000001" hidden="1" customHeight="1" x14ac:dyDescent="0.4">
      <c r="C254" s="2" t="str">
        <f>DBCS(入力情報!$E$778)&amp;"年"&amp;DBCS(入力情報!$E$779)&amp;"月"&amp;DBCS(入力情報!$E$780)&amp;"日"</f>
        <v>２０２６年１月３１日</v>
      </c>
    </row>
    <row r="255" spans="1:33" ht="20.100000000000001" hidden="1" customHeight="1" x14ac:dyDescent="0.4"/>
    <row r="256" spans="1:33" ht="32.25" hidden="1" customHeight="1" x14ac:dyDescent="0.4">
      <c r="D256" s="506" t="str">
        <f>IF(入力情報!E107="",入力情報!E113 &amp; CHAR(10) &amp; 入力情報!E105 &amp; "  (Seal or Signatures)", 入力情報!E108 &amp; " " &amp; 入力情報!E110 &amp; " " &amp; 入力情報!E111 &amp; CHAR(10) &amp; 入力情報!E105 &amp; "  (Seal or Signatures)")</f>
        <v xml:space="preserve">
  (Seal or Signatures)</v>
      </c>
      <c r="E256" s="506"/>
      <c r="F256" s="506"/>
      <c r="G256" s="506"/>
      <c r="H256" s="506"/>
      <c r="I256" s="506"/>
      <c r="J256" s="506"/>
      <c r="K256" s="506"/>
      <c r="L256" s="506"/>
      <c r="M256" s="506"/>
      <c r="N256" s="506"/>
      <c r="O256" s="506"/>
      <c r="P256" s="506"/>
      <c r="Q256" s="506"/>
      <c r="R256" s="506"/>
      <c r="S256" s="506"/>
      <c r="T256" s="506"/>
      <c r="U256" s="506"/>
      <c r="V256" s="506"/>
      <c r="W256" s="506"/>
      <c r="X256" s="506"/>
      <c r="Y256" s="506"/>
      <c r="Z256" s="506"/>
      <c r="AA256" s="506"/>
      <c r="AB256" s="506"/>
      <c r="AC256" s="506"/>
      <c r="AD256" s="506"/>
    </row>
    <row r="257" spans="4:30" ht="32.25" hidden="1" customHeight="1" x14ac:dyDescent="0.4">
      <c r="D257" s="506" t="str">
        <f>IF(入力情報!E107="",IF(入力情報!E114="", "", 入力情報!E114) &amp; CHAR(10) &amp;IF(入力情報!E106="", "", 入力情報!E106),入力情報!E109&amp;" "&amp;DBCS(入力情報!E110)&amp;" "&amp;IF(入力情報!E112="","                                                      ",入力情報!E112) &amp; CHAR(10) &amp;入力情報!E106)</f>
        <v xml:space="preserve">
</v>
      </c>
      <c r="E257" s="506"/>
      <c r="F257" s="506"/>
      <c r="G257" s="506"/>
      <c r="H257" s="506"/>
      <c r="I257" s="506"/>
      <c r="J257" s="506"/>
      <c r="K257" s="506"/>
      <c r="L257" s="506"/>
      <c r="M257" s="506"/>
      <c r="N257" s="506"/>
      <c r="O257" s="506"/>
      <c r="P257" s="506"/>
      <c r="Q257" s="506"/>
      <c r="R257" s="506"/>
      <c r="S257" s="506"/>
      <c r="T257" s="506"/>
      <c r="U257" s="506"/>
      <c r="V257" s="506"/>
      <c r="W257" s="506"/>
      <c r="X257" s="506"/>
      <c r="Y257" s="506"/>
      <c r="Z257" s="506"/>
      <c r="AA257" s="506"/>
      <c r="AB257" s="506"/>
      <c r="AC257" s="506"/>
      <c r="AD257" s="506"/>
    </row>
    <row r="258" spans="4:30" ht="20.100000000000001" hidden="1" customHeight="1" x14ac:dyDescent="0.4"/>
    <row r="259" spans="4:30" ht="20.100000000000001" hidden="1" customHeight="1" x14ac:dyDescent="0.4"/>
    <row r="260" spans="4:30" ht="20.100000000000001" hidden="1" customHeight="1" x14ac:dyDescent="0.4"/>
    <row r="261" spans="4:30" ht="20.100000000000001" hidden="1" customHeight="1" x14ac:dyDescent="0.4">
      <c r="E261" s="2" t="str">
        <f>"To: "&amp;入力情報!$E$6&amp;" Co"</f>
        <v>To: SampleName Co</v>
      </c>
    </row>
    <row r="262" spans="4:30" ht="20.100000000000001" hidden="1" customHeight="1" x14ac:dyDescent="0.4">
      <c r="E262" s="2" t="str">
        <f>入力情報!$E$6&amp;"株式会社　御中"</f>
        <v>SampleName株式会社　御中</v>
      </c>
    </row>
    <row r="263" spans="4:30" ht="20.100000000000001" hidden="1" customHeight="1" x14ac:dyDescent="0.4"/>
    <row r="264" spans="4:30" ht="20.100000000000001" hidden="1" customHeight="1" x14ac:dyDescent="0.4"/>
    <row r="265" spans="4:30" ht="20.100000000000001" hidden="1" customHeight="1" x14ac:dyDescent="0.4"/>
    <row r="266" spans="4:30" ht="20.100000000000001" hidden="1" customHeight="1" x14ac:dyDescent="0.4"/>
    <row r="267" spans="4:30" ht="20.100000000000001" hidden="1" customHeight="1" x14ac:dyDescent="0.4"/>
    <row r="268" spans="4:30" ht="20.100000000000001" hidden="1" customHeight="1" x14ac:dyDescent="0.4"/>
    <row r="269" spans="4:30" ht="20.100000000000001" hidden="1" customHeight="1" x14ac:dyDescent="0.4"/>
    <row r="270" spans="4:30" ht="20.100000000000001" hidden="1" customHeight="1" x14ac:dyDescent="0.4"/>
    <row r="271" spans="4:30" ht="20.100000000000001" hidden="1" customHeight="1" x14ac:dyDescent="0.4"/>
    <row r="272" spans="4:30" ht="20.100000000000001" hidden="1" customHeight="1" x14ac:dyDescent="0.4"/>
    <row r="273" spans="1:33" ht="20.100000000000001" hidden="1" customHeight="1" x14ac:dyDescent="0.4"/>
    <row r="274" spans="1:33" ht="20.100000000000001" hidden="1" customHeight="1" x14ac:dyDescent="0.4"/>
    <row r="275" spans="1:33" ht="20.100000000000001" hidden="1" customHeight="1" x14ac:dyDescent="0.4"/>
    <row r="276" spans="1:33" ht="20.100000000000001" hidden="1" customHeight="1" x14ac:dyDescent="0.4"/>
    <row r="277" spans="1:33" ht="20.100000000000001" hidden="1" customHeight="1" x14ac:dyDescent="0.4"/>
    <row r="278" spans="1:33" ht="20.100000000000001" hidden="1" customHeight="1" x14ac:dyDescent="0.4"/>
    <row r="279" spans="1:33" ht="20.100000000000001" hidden="1" customHeight="1" x14ac:dyDescent="0.4"/>
    <row r="280" spans="1:33" ht="20.100000000000001" hidden="1" customHeight="1" x14ac:dyDescent="0.4"/>
    <row r="281" spans="1:33" ht="12" hidden="1" customHeight="1" x14ac:dyDescent="0.4">
      <c r="A281" s="369" t="s">
        <v>6172</v>
      </c>
      <c r="B281" s="369"/>
      <c r="C281" s="369"/>
      <c r="D281" s="369"/>
      <c r="E281" s="369"/>
      <c r="F281" s="369"/>
      <c r="G281" s="369"/>
      <c r="H281" s="369"/>
      <c r="I281" s="369"/>
      <c r="J281" s="369"/>
      <c r="K281" s="369"/>
      <c r="L281" s="369"/>
      <c r="M281" s="369"/>
      <c r="N281" s="369"/>
      <c r="O281" s="369"/>
      <c r="P281" s="369"/>
      <c r="Q281" s="369"/>
      <c r="R281" s="369"/>
      <c r="S281" s="369"/>
      <c r="T281" s="369"/>
      <c r="U281" s="369"/>
      <c r="V281" s="369"/>
      <c r="W281" s="369"/>
      <c r="X281" s="369"/>
      <c r="Y281" s="369"/>
      <c r="Z281" s="369"/>
      <c r="AA281" s="369"/>
      <c r="AB281" s="369"/>
      <c r="AC281" s="369"/>
      <c r="AD281" s="369"/>
    </row>
    <row r="282" spans="1:33" ht="12" hidden="1" customHeight="1" x14ac:dyDescent="0.4">
      <c r="A282" s="369"/>
      <c r="B282" s="369"/>
      <c r="C282" s="369"/>
      <c r="D282" s="369"/>
      <c r="E282" s="369"/>
      <c r="F282" s="369"/>
      <c r="G282" s="369"/>
      <c r="H282" s="369"/>
      <c r="I282" s="369"/>
      <c r="J282" s="369"/>
      <c r="K282" s="369"/>
      <c r="L282" s="369"/>
      <c r="M282" s="369"/>
      <c r="N282" s="369"/>
      <c r="O282" s="369"/>
      <c r="P282" s="369"/>
      <c r="Q282" s="369"/>
      <c r="R282" s="369"/>
      <c r="S282" s="369"/>
      <c r="T282" s="369"/>
      <c r="U282" s="369"/>
      <c r="V282" s="369"/>
      <c r="W282" s="369"/>
      <c r="X282" s="369"/>
      <c r="Y282" s="369"/>
      <c r="Z282" s="369"/>
      <c r="AA282" s="369"/>
      <c r="AB282" s="369"/>
      <c r="AC282" s="369"/>
      <c r="AD282" s="369"/>
      <c r="AF282" s="2" t="s">
        <v>6378</v>
      </c>
      <c r="AG282" s="2" t="str">
        <f>入力情報!C116</f>
        <v>Name of Director at Incorporation 9
（設立時取締役 9 の氏名）</v>
      </c>
    </row>
    <row r="283" spans="1:33" ht="12" hidden="1" customHeight="1" x14ac:dyDescent="0.4">
      <c r="A283" s="369"/>
      <c r="B283" s="369"/>
      <c r="C283" s="369"/>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c r="AB283" s="369"/>
      <c r="AC283" s="369"/>
      <c r="AD283" s="369"/>
    </row>
    <row r="284" spans="1:33" ht="20.100000000000001" hidden="1" customHeight="1" x14ac:dyDescent="0.4"/>
    <row r="285" spans="1:33" ht="39.950000000000003" hidden="1" customHeight="1" x14ac:dyDescent="0.4">
      <c r="B28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285" s="505"/>
      <c r="D285" s="505"/>
      <c r="E285" s="505"/>
      <c r="F285" s="505"/>
      <c r="G285" s="505"/>
      <c r="H285" s="505"/>
      <c r="I285" s="505"/>
      <c r="J285" s="505"/>
      <c r="K285" s="505"/>
      <c r="L285" s="505"/>
      <c r="M285" s="505"/>
      <c r="N285" s="505"/>
      <c r="O285" s="505"/>
      <c r="P285" s="505"/>
      <c r="Q285" s="505"/>
      <c r="R285" s="505"/>
      <c r="S285" s="505"/>
      <c r="T285" s="505"/>
      <c r="U285" s="505"/>
      <c r="V285" s="505"/>
      <c r="W285" s="505"/>
      <c r="X285" s="505"/>
      <c r="Y285" s="505"/>
      <c r="Z285" s="505"/>
      <c r="AA285" s="505"/>
      <c r="AB285" s="505"/>
      <c r="AC285" s="505"/>
      <c r="AD285" s="505"/>
    </row>
    <row r="286" spans="1:33" ht="39.950000000000003" hidden="1" customHeight="1" x14ac:dyDescent="0.4">
      <c r="B28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286" s="505"/>
      <c r="D286" s="505"/>
      <c r="E286" s="505"/>
      <c r="F286" s="505"/>
      <c r="G286" s="505"/>
      <c r="H286" s="505"/>
      <c r="I286" s="505"/>
      <c r="J286" s="505"/>
      <c r="K286" s="505"/>
      <c r="L286" s="505"/>
      <c r="M286" s="505"/>
      <c r="N286" s="505"/>
      <c r="O286" s="505"/>
      <c r="P286" s="505"/>
      <c r="Q286" s="505"/>
      <c r="R286" s="505"/>
      <c r="S286" s="505"/>
      <c r="T286" s="505"/>
      <c r="U286" s="505"/>
      <c r="V286" s="505"/>
      <c r="W286" s="505"/>
      <c r="X286" s="505"/>
      <c r="Y286" s="505"/>
      <c r="Z286" s="505"/>
      <c r="AA286" s="505"/>
      <c r="AB286" s="505"/>
      <c r="AC286" s="505"/>
      <c r="AD286" s="505"/>
    </row>
    <row r="287" spans="1:33" ht="20.100000000000001" hidden="1" customHeight="1" x14ac:dyDescent="0.4"/>
    <row r="288" spans="1:33" ht="20.100000000000001" hidden="1" customHeight="1" x14ac:dyDescent="0.4">
      <c r="C288" s="2" t="str">
        <f>入力情報!$E$778&amp;" year, "&amp;入力情報!$E$779&amp;" month-"&amp;入力情報!$E$780&amp;" day"</f>
        <v>2026 year, 1 month-31 day</v>
      </c>
    </row>
    <row r="289" spans="3:30" ht="20.100000000000001" hidden="1" customHeight="1" x14ac:dyDescent="0.4">
      <c r="C289" s="2" t="str">
        <f>DBCS(入力情報!$E$778)&amp;"年"&amp;DBCS(入力情報!$E$779)&amp;"月"&amp;DBCS(入力情報!$E$780)&amp;"日"</f>
        <v>２０２６年１月３１日</v>
      </c>
    </row>
    <row r="290" spans="3:30" ht="20.100000000000001" hidden="1" customHeight="1" x14ac:dyDescent="0.4"/>
    <row r="291" spans="3:30" ht="32.25" hidden="1" customHeight="1" x14ac:dyDescent="0.4">
      <c r="D291" s="506" t="str">
        <f>IF(入力情報!E118="",入力情報!E124 &amp; CHAR(10) &amp; 入力情報!E116 &amp; "  (Seal or Signatures)", 入力情報!E119 &amp; " " &amp; 入力情報!E121 &amp; " " &amp; 入力情報!E122 &amp; CHAR(10) &amp; 入力情報!E116 &amp; "  (Seal or Signatures)")</f>
        <v xml:space="preserve">
  (Seal or Signatures)</v>
      </c>
      <c r="E291" s="506"/>
      <c r="F291" s="506"/>
      <c r="G291" s="506"/>
      <c r="H291" s="506"/>
      <c r="I291" s="506"/>
      <c r="J291" s="506"/>
      <c r="K291" s="506"/>
      <c r="L291" s="506"/>
      <c r="M291" s="506"/>
      <c r="N291" s="506"/>
      <c r="O291" s="506"/>
      <c r="P291" s="506"/>
      <c r="Q291" s="506"/>
      <c r="R291" s="506"/>
      <c r="S291" s="506"/>
      <c r="T291" s="506"/>
      <c r="U291" s="506"/>
      <c r="V291" s="506"/>
      <c r="W291" s="506"/>
      <c r="X291" s="506"/>
      <c r="Y291" s="506"/>
      <c r="Z291" s="506"/>
      <c r="AA291" s="506"/>
      <c r="AB291" s="506"/>
      <c r="AC291" s="506"/>
      <c r="AD291" s="506"/>
    </row>
    <row r="292" spans="3:30" ht="32.25" hidden="1" customHeight="1" x14ac:dyDescent="0.4">
      <c r="D292" s="506" t="str">
        <f>IF(入力情報!E118="",IF(入力情報!E125="", "", 入力情報!E125) &amp; CHAR(10) &amp;IF(入力情報!E117="", "", 入力情報!E117),入力情報!E120&amp;" "&amp;DBCS(入力情報!E121)&amp;" "&amp;IF(入力情報!E123="","                                                      ",入力情報!E123) &amp; CHAR(10) &amp;入力情報!E117)</f>
        <v xml:space="preserve">
</v>
      </c>
      <c r="E292" s="506"/>
      <c r="F292" s="506"/>
      <c r="G292" s="506"/>
      <c r="H292" s="506"/>
      <c r="I292" s="506"/>
      <c r="J292" s="506"/>
      <c r="K292" s="506"/>
      <c r="L292" s="506"/>
      <c r="M292" s="506"/>
      <c r="N292" s="506"/>
      <c r="O292" s="506"/>
      <c r="P292" s="506"/>
      <c r="Q292" s="506"/>
      <c r="R292" s="506"/>
      <c r="S292" s="506"/>
      <c r="T292" s="506"/>
      <c r="U292" s="506"/>
      <c r="V292" s="506"/>
      <c r="W292" s="506"/>
      <c r="X292" s="506"/>
      <c r="Y292" s="506"/>
      <c r="Z292" s="506"/>
      <c r="AA292" s="506"/>
      <c r="AB292" s="506"/>
      <c r="AC292" s="506"/>
      <c r="AD292" s="506"/>
    </row>
    <row r="293" spans="3:30" ht="20.100000000000001" hidden="1" customHeight="1" x14ac:dyDescent="0.4"/>
    <row r="294" spans="3:30" ht="20.100000000000001" hidden="1" customHeight="1" x14ac:dyDescent="0.4"/>
    <row r="295" spans="3:30" ht="20.100000000000001" hidden="1" customHeight="1" x14ac:dyDescent="0.4"/>
    <row r="296" spans="3:30" ht="20.100000000000001" hidden="1" customHeight="1" x14ac:dyDescent="0.4">
      <c r="E296" s="2" t="str">
        <f>"To: "&amp;入力情報!$E$6&amp;" Co"</f>
        <v>To: SampleName Co</v>
      </c>
    </row>
    <row r="297" spans="3:30" ht="20.100000000000001" hidden="1" customHeight="1" x14ac:dyDescent="0.4">
      <c r="E297" s="2" t="str">
        <f>入力情報!$E$6&amp;"株式会社　御中"</f>
        <v>SampleName株式会社　御中</v>
      </c>
    </row>
    <row r="298" spans="3:30" ht="20.100000000000001" hidden="1" customHeight="1" x14ac:dyDescent="0.4"/>
    <row r="299" spans="3:30" ht="20.100000000000001" hidden="1" customHeight="1" x14ac:dyDescent="0.4"/>
    <row r="300" spans="3:30" ht="20.100000000000001" hidden="1" customHeight="1" x14ac:dyDescent="0.4"/>
    <row r="301" spans="3:30" ht="20.100000000000001" hidden="1" customHeight="1" x14ac:dyDescent="0.4"/>
    <row r="302" spans="3:30" ht="20.100000000000001" hidden="1" customHeight="1" x14ac:dyDescent="0.4"/>
    <row r="303" spans="3:30" ht="20.100000000000001" hidden="1" customHeight="1" x14ac:dyDescent="0.4"/>
    <row r="304" spans="3:30" ht="20.100000000000001" hidden="1" customHeight="1" x14ac:dyDescent="0.4"/>
    <row r="305" spans="1:33" ht="20.100000000000001" hidden="1" customHeight="1" x14ac:dyDescent="0.4"/>
    <row r="306" spans="1:33" ht="20.100000000000001" hidden="1" customHeight="1" x14ac:dyDescent="0.4"/>
    <row r="307" spans="1:33" ht="20.100000000000001" hidden="1" customHeight="1" x14ac:dyDescent="0.4"/>
    <row r="308" spans="1:33" ht="20.100000000000001" hidden="1" customHeight="1" x14ac:dyDescent="0.4"/>
    <row r="309" spans="1:33" ht="20.100000000000001" hidden="1" customHeight="1" x14ac:dyDescent="0.4"/>
    <row r="310" spans="1:33" ht="20.100000000000001" hidden="1" customHeight="1" x14ac:dyDescent="0.4"/>
    <row r="311" spans="1:33" ht="20.100000000000001" hidden="1" customHeight="1" x14ac:dyDescent="0.4"/>
    <row r="312" spans="1:33" ht="20.100000000000001" hidden="1" customHeight="1" x14ac:dyDescent="0.4"/>
    <row r="313" spans="1:33" ht="20.100000000000001" hidden="1" customHeight="1" x14ac:dyDescent="0.4"/>
    <row r="314" spans="1:33" ht="20.100000000000001" hidden="1" customHeight="1" x14ac:dyDescent="0.4"/>
    <row r="315" spans="1:33" ht="20.100000000000001" hidden="1" customHeight="1" x14ac:dyDescent="0.4"/>
    <row r="316" spans="1:33" ht="12" hidden="1" customHeight="1" x14ac:dyDescent="0.4">
      <c r="A316" s="369" t="s">
        <v>6172</v>
      </c>
      <c r="B316" s="369"/>
      <c r="C316" s="369"/>
      <c r="D316" s="369"/>
      <c r="E316" s="369"/>
      <c r="F316" s="369"/>
      <c r="G316" s="369"/>
      <c r="H316" s="369"/>
      <c r="I316" s="369"/>
      <c r="J316" s="369"/>
      <c r="K316" s="369"/>
      <c r="L316" s="369"/>
      <c r="M316" s="369"/>
      <c r="N316" s="369"/>
      <c r="O316" s="369"/>
      <c r="P316" s="369"/>
      <c r="Q316" s="369"/>
      <c r="R316" s="369"/>
      <c r="S316" s="369"/>
      <c r="T316" s="369"/>
      <c r="U316" s="369"/>
      <c r="V316" s="369"/>
      <c r="W316" s="369"/>
      <c r="X316" s="369"/>
      <c r="Y316" s="369"/>
      <c r="Z316" s="369"/>
      <c r="AA316" s="369"/>
      <c r="AB316" s="369"/>
      <c r="AC316" s="369"/>
      <c r="AD316" s="369"/>
    </row>
    <row r="317" spans="1:33" ht="12" hidden="1" customHeight="1" x14ac:dyDescent="0.4">
      <c r="A317" s="369"/>
      <c r="B317" s="369"/>
      <c r="C317" s="369"/>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c r="AB317" s="369"/>
      <c r="AC317" s="369"/>
      <c r="AD317" s="369"/>
      <c r="AF317" s="2" t="s">
        <v>6378</v>
      </c>
      <c r="AG317" s="2" t="str">
        <f>入力情報!C127</f>
        <v>Name of Director at Incorporation 10
（設立時取締役 10 の氏名）</v>
      </c>
    </row>
    <row r="318" spans="1:33" ht="12" hidden="1" customHeight="1" x14ac:dyDescent="0.4">
      <c r="A318" s="369"/>
      <c r="B318" s="369"/>
      <c r="C318" s="369"/>
      <c r="D318" s="369"/>
      <c r="E318" s="369"/>
      <c r="F318" s="369"/>
      <c r="G318" s="369"/>
      <c r="H318" s="369"/>
      <c r="I318" s="369"/>
      <c r="J318" s="369"/>
      <c r="K318" s="369"/>
      <c r="L318" s="369"/>
      <c r="M318" s="369"/>
      <c r="N318" s="369"/>
      <c r="O318" s="369"/>
      <c r="P318" s="369"/>
      <c r="Q318" s="369"/>
      <c r="R318" s="369"/>
      <c r="S318" s="369"/>
      <c r="T318" s="369"/>
      <c r="U318" s="369"/>
      <c r="V318" s="369"/>
      <c r="W318" s="369"/>
      <c r="X318" s="369"/>
      <c r="Y318" s="369"/>
      <c r="Z318" s="369"/>
      <c r="AA318" s="369"/>
      <c r="AB318" s="369"/>
      <c r="AC318" s="369"/>
      <c r="AD318" s="369"/>
    </row>
    <row r="319" spans="1:33" ht="20.100000000000001" hidden="1" customHeight="1" x14ac:dyDescent="0.4"/>
    <row r="320" spans="1:33" ht="39.950000000000003" hidden="1" customHeight="1" x14ac:dyDescent="0.4">
      <c r="B32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320" s="505"/>
      <c r="D320" s="505"/>
      <c r="E320" s="505"/>
      <c r="F320" s="505"/>
      <c r="G320" s="505"/>
      <c r="H320" s="505"/>
      <c r="I320" s="505"/>
      <c r="J320" s="505"/>
      <c r="K320" s="505"/>
      <c r="L320" s="505"/>
      <c r="M320" s="505"/>
      <c r="N320" s="505"/>
      <c r="O320" s="505"/>
      <c r="P320" s="505"/>
      <c r="Q320" s="505"/>
      <c r="R320" s="505"/>
      <c r="S320" s="505"/>
      <c r="T320" s="505"/>
      <c r="U320" s="505"/>
      <c r="V320" s="505"/>
      <c r="W320" s="505"/>
      <c r="X320" s="505"/>
      <c r="Y320" s="505"/>
      <c r="Z320" s="505"/>
      <c r="AA320" s="505"/>
      <c r="AB320" s="505"/>
      <c r="AC320" s="505"/>
      <c r="AD320" s="505"/>
    </row>
    <row r="321" spans="2:30" ht="39.950000000000003" hidden="1" customHeight="1" x14ac:dyDescent="0.4">
      <c r="B32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321" s="505"/>
      <c r="D321" s="505"/>
      <c r="E321" s="505"/>
      <c r="F321" s="505"/>
      <c r="G321" s="505"/>
      <c r="H321" s="505"/>
      <c r="I321" s="505"/>
      <c r="J321" s="505"/>
      <c r="K321" s="505"/>
      <c r="L321" s="505"/>
      <c r="M321" s="505"/>
      <c r="N321" s="505"/>
      <c r="O321" s="505"/>
      <c r="P321" s="505"/>
      <c r="Q321" s="505"/>
      <c r="R321" s="505"/>
      <c r="S321" s="505"/>
      <c r="T321" s="505"/>
      <c r="U321" s="505"/>
      <c r="V321" s="505"/>
      <c r="W321" s="505"/>
      <c r="X321" s="505"/>
      <c r="Y321" s="505"/>
      <c r="Z321" s="505"/>
      <c r="AA321" s="505"/>
      <c r="AB321" s="505"/>
      <c r="AC321" s="505"/>
      <c r="AD321" s="505"/>
    </row>
    <row r="322" spans="2:30" ht="20.100000000000001" hidden="1" customHeight="1" x14ac:dyDescent="0.4"/>
    <row r="323" spans="2:30" ht="20.100000000000001" hidden="1" customHeight="1" x14ac:dyDescent="0.4">
      <c r="C323" s="2" t="str">
        <f>入力情報!$E$778&amp;" year, "&amp;入力情報!$E$779&amp;" month-"&amp;入力情報!$E$780&amp;" day"</f>
        <v>2026 year, 1 month-31 day</v>
      </c>
    </row>
    <row r="324" spans="2:30" ht="20.100000000000001" hidden="1" customHeight="1" x14ac:dyDescent="0.4">
      <c r="C324" s="2" t="str">
        <f>DBCS(入力情報!$E$778)&amp;"年"&amp;DBCS(入力情報!$E$779)&amp;"月"&amp;DBCS(入力情報!$E$780)&amp;"日"</f>
        <v>２０２６年１月３１日</v>
      </c>
    </row>
    <row r="325" spans="2:30" ht="20.100000000000001" hidden="1" customHeight="1" x14ac:dyDescent="0.4"/>
    <row r="326" spans="2:30" ht="32.25" hidden="1" customHeight="1" x14ac:dyDescent="0.4">
      <c r="D326" s="506" t="str">
        <f>IF(入力情報!E129="",入力情報!E135 &amp; CHAR(10) &amp; 入力情報!E127 &amp; "  (Seal or Signatures)", 入力情報!E130 &amp; " " &amp; 入力情報!E132 &amp; " " &amp; 入力情報!E133 &amp; CHAR(10) &amp; 入力情報!E127 &amp; "  (Seal or Signatures)")</f>
        <v xml:space="preserve">
  (Seal or Signatures)</v>
      </c>
      <c r="E326" s="506"/>
      <c r="F326" s="506"/>
      <c r="G326" s="506"/>
      <c r="H326" s="506"/>
      <c r="I326" s="506"/>
      <c r="J326" s="506"/>
      <c r="K326" s="506"/>
      <c r="L326" s="506"/>
      <c r="M326" s="506"/>
      <c r="N326" s="506"/>
      <c r="O326" s="506"/>
      <c r="P326" s="506"/>
      <c r="Q326" s="506"/>
      <c r="R326" s="506"/>
      <c r="S326" s="506"/>
      <c r="T326" s="506"/>
      <c r="U326" s="506"/>
      <c r="V326" s="506"/>
      <c r="W326" s="506"/>
      <c r="X326" s="506"/>
      <c r="Y326" s="506"/>
      <c r="Z326" s="506"/>
      <c r="AA326" s="506"/>
      <c r="AB326" s="506"/>
      <c r="AC326" s="506"/>
      <c r="AD326" s="506"/>
    </row>
    <row r="327" spans="2:30" ht="32.25" hidden="1" customHeight="1" x14ac:dyDescent="0.4">
      <c r="D327" s="506" t="str">
        <f>IF(入力情報!E129="",IF(入力情報!E136="", "", 入力情報!E136) &amp; CHAR(10) &amp;IF(入力情報!E128="", "", 入力情報!E128),入力情報!E131&amp;" "&amp;DBCS(入力情報!E132)&amp;" "&amp;IF(入力情報!E134="","                                                      ",入力情報!E134) &amp; CHAR(10) &amp;入力情報!E128)</f>
        <v xml:space="preserve">
</v>
      </c>
      <c r="E327" s="506"/>
      <c r="F327" s="506"/>
      <c r="G327" s="506"/>
      <c r="H327" s="506"/>
      <c r="I327" s="506"/>
      <c r="J327" s="506"/>
      <c r="K327" s="506"/>
      <c r="L327" s="506"/>
      <c r="M327" s="506"/>
      <c r="N327" s="506"/>
      <c r="O327" s="506"/>
      <c r="P327" s="506"/>
      <c r="Q327" s="506"/>
      <c r="R327" s="506"/>
      <c r="S327" s="506"/>
      <c r="T327" s="506"/>
      <c r="U327" s="506"/>
      <c r="V327" s="506"/>
      <c r="W327" s="506"/>
      <c r="X327" s="506"/>
      <c r="Y327" s="506"/>
      <c r="Z327" s="506"/>
      <c r="AA327" s="506"/>
      <c r="AB327" s="506"/>
      <c r="AC327" s="506"/>
      <c r="AD327" s="506"/>
    </row>
    <row r="328" spans="2:30" ht="20.100000000000001" hidden="1" customHeight="1" x14ac:dyDescent="0.4"/>
    <row r="329" spans="2:30" ht="20.100000000000001" hidden="1" customHeight="1" x14ac:dyDescent="0.4"/>
    <row r="330" spans="2:30" ht="20.100000000000001" hidden="1" customHeight="1" x14ac:dyDescent="0.4"/>
    <row r="331" spans="2:30" ht="20.100000000000001" hidden="1" customHeight="1" x14ac:dyDescent="0.4">
      <c r="E331" s="2" t="str">
        <f>"To: "&amp;入力情報!$E$6&amp;" Co"</f>
        <v>To: SampleName Co</v>
      </c>
    </row>
    <row r="332" spans="2:30" ht="20.100000000000001" hidden="1" customHeight="1" x14ac:dyDescent="0.4">
      <c r="E332" s="2" t="str">
        <f>入力情報!$E$6&amp;"株式会社　御中"</f>
        <v>SampleName株式会社　御中</v>
      </c>
    </row>
    <row r="333" spans="2:30" ht="20.100000000000001" hidden="1" customHeight="1" x14ac:dyDescent="0.4"/>
    <row r="334" spans="2:30" ht="20.100000000000001" hidden="1" customHeight="1" x14ac:dyDescent="0.4"/>
    <row r="335" spans="2:30" ht="20.100000000000001" hidden="1" customHeight="1" x14ac:dyDescent="0.4"/>
    <row r="336" spans="2:30" ht="20.100000000000001" hidden="1" customHeight="1" x14ac:dyDescent="0.4"/>
    <row r="337" spans="1:33" ht="20.100000000000001" hidden="1" customHeight="1" x14ac:dyDescent="0.4"/>
    <row r="338" spans="1:33" ht="20.100000000000001" hidden="1" customHeight="1" x14ac:dyDescent="0.4"/>
    <row r="339" spans="1:33" ht="20.100000000000001" hidden="1" customHeight="1" x14ac:dyDescent="0.4"/>
    <row r="340" spans="1:33" ht="20.100000000000001" hidden="1" customHeight="1" x14ac:dyDescent="0.4"/>
    <row r="341" spans="1:33" ht="20.100000000000001" hidden="1" customHeight="1" x14ac:dyDescent="0.4"/>
    <row r="342" spans="1:33" ht="20.100000000000001" hidden="1" customHeight="1" x14ac:dyDescent="0.4"/>
    <row r="343" spans="1:33" ht="20.100000000000001" hidden="1" customHeight="1" x14ac:dyDescent="0.4"/>
    <row r="344" spans="1:33" ht="20.100000000000001" hidden="1" customHeight="1" x14ac:dyDescent="0.4"/>
    <row r="345" spans="1:33" ht="20.100000000000001" hidden="1" customHeight="1" x14ac:dyDescent="0.4"/>
    <row r="346" spans="1:33" ht="20.100000000000001" hidden="1" customHeight="1" x14ac:dyDescent="0.4"/>
    <row r="347" spans="1:33" ht="20.100000000000001" hidden="1" customHeight="1" x14ac:dyDescent="0.4"/>
    <row r="348" spans="1:33" ht="20.100000000000001" hidden="1" customHeight="1" x14ac:dyDescent="0.4"/>
    <row r="349" spans="1:33" ht="20.100000000000001" hidden="1" customHeight="1" x14ac:dyDescent="0.4"/>
    <row r="350" spans="1:33" ht="20.100000000000001" hidden="1" customHeight="1" x14ac:dyDescent="0.4"/>
    <row r="351" spans="1:33" ht="12" hidden="1" customHeight="1" x14ac:dyDescent="0.4">
      <c r="A351" s="369" t="s">
        <v>6172</v>
      </c>
      <c r="B351" s="369"/>
      <c r="C351" s="369"/>
      <c r="D351" s="369"/>
      <c r="E351" s="369"/>
      <c r="F351" s="369"/>
      <c r="G351" s="369"/>
      <c r="H351" s="369"/>
      <c r="I351" s="369"/>
      <c r="J351" s="369"/>
      <c r="K351" s="369"/>
      <c r="L351" s="369"/>
      <c r="M351" s="369"/>
      <c r="N351" s="369"/>
      <c r="O351" s="369"/>
      <c r="P351" s="369"/>
      <c r="Q351" s="369"/>
      <c r="R351" s="369"/>
      <c r="S351" s="369"/>
      <c r="T351" s="369"/>
      <c r="U351" s="369"/>
      <c r="V351" s="369"/>
      <c r="W351" s="369"/>
      <c r="X351" s="369"/>
      <c r="Y351" s="369"/>
      <c r="Z351" s="369"/>
      <c r="AA351" s="369"/>
      <c r="AB351" s="369"/>
      <c r="AC351" s="369"/>
      <c r="AD351" s="369"/>
    </row>
    <row r="352" spans="1:33" ht="12" hidden="1" customHeight="1" x14ac:dyDescent="0.4">
      <c r="A352" s="369"/>
      <c r="B352" s="369"/>
      <c r="C352" s="369"/>
      <c r="D352" s="369"/>
      <c r="E352" s="369"/>
      <c r="F352" s="369"/>
      <c r="G352" s="369"/>
      <c r="H352" s="369"/>
      <c r="I352" s="369"/>
      <c r="J352" s="369"/>
      <c r="K352" s="369"/>
      <c r="L352" s="369"/>
      <c r="M352" s="369"/>
      <c r="N352" s="369"/>
      <c r="O352" s="369"/>
      <c r="P352" s="369"/>
      <c r="Q352" s="369"/>
      <c r="R352" s="369"/>
      <c r="S352" s="369"/>
      <c r="T352" s="369"/>
      <c r="U352" s="369"/>
      <c r="V352" s="369"/>
      <c r="W352" s="369"/>
      <c r="X352" s="369"/>
      <c r="Y352" s="369"/>
      <c r="Z352" s="369"/>
      <c r="AA352" s="369"/>
      <c r="AB352" s="369"/>
      <c r="AC352" s="369"/>
      <c r="AD352" s="369"/>
      <c r="AF352" s="2" t="s">
        <v>6378</v>
      </c>
      <c r="AG352" s="2" t="str">
        <f>入力情報!C138</f>
        <v>Name of Director at Incorporation 11
（設立時取締役 11 の氏名）</v>
      </c>
    </row>
    <row r="353" spans="1:30" ht="12" hidden="1" customHeight="1" x14ac:dyDescent="0.4">
      <c r="A353" s="369"/>
      <c r="B353" s="369"/>
      <c r="C353" s="369"/>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c r="AB353" s="369"/>
      <c r="AC353" s="369"/>
      <c r="AD353" s="369"/>
    </row>
    <row r="354" spans="1:30" ht="20.100000000000001" hidden="1" customHeight="1" x14ac:dyDescent="0.4"/>
    <row r="355" spans="1:30" ht="39.950000000000003" hidden="1" customHeight="1" x14ac:dyDescent="0.4">
      <c r="B35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355" s="505"/>
      <c r="D355" s="505"/>
      <c r="E355" s="505"/>
      <c r="F355" s="505"/>
      <c r="G355" s="505"/>
      <c r="H355" s="505"/>
      <c r="I355" s="505"/>
      <c r="J355" s="505"/>
      <c r="K355" s="505"/>
      <c r="L355" s="505"/>
      <c r="M355" s="505"/>
      <c r="N355" s="505"/>
      <c r="O355" s="505"/>
      <c r="P355" s="505"/>
      <c r="Q355" s="505"/>
      <c r="R355" s="505"/>
      <c r="S355" s="505"/>
      <c r="T355" s="505"/>
      <c r="U355" s="505"/>
      <c r="V355" s="505"/>
      <c r="W355" s="505"/>
      <c r="X355" s="505"/>
      <c r="Y355" s="505"/>
      <c r="Z355" s="505"/>
      <c r="AA355" s="505"/>
      <c r="AB355" s="505"/>
      <c r="AC355" s="505"/>
      <c r="AD355" s="505"/>
    </row>
    <row r="356" spans="1:30" ht="39.950000000000003" hidden="1" customHeight="1" x14ac:dyDescent="0.4">
      <c r="B35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356" s="505"/>
      <c r="D356" s="505"/>
      <c r="E356" s="505"/>
      <c r="F356" s="505"/>
      <c r="G356" s="505"/>
      <c r="H356" s="505"/>
      <c r="I356" s="505"/>
      <c r="J356" s="505"/>
      <c r="K356" s="505"/>
      <c r="L356" s="505"/>
      <c r="M356" s="505"/>
      <c r="N356" s="505"/>
      <c r="O356" s="505"/>
      <c r="P356" s="505"/>
      <c r="Q356" s="505"/>
      <c r="R356" s="505"/>
      <c r="S356" s="505"/>
      <c r="T356" s="505"/>
      <c r="U356" s="505"/>
      <c r="V356" s="505"/>
      <c r="W356" s="505"/>
      <c r="X356" s="505"/>
      <c r="Y356" s="505"/>
      <c r="Z356" s="505"/>
      <c r="AA356" s="505"/>
      <c r="AB356" s="505"/>
      <c r="AC356" s="505"/>
      <c r="AD356" s="505"/>
    </row>
    <row r="357" spans="1:30" ht="20.100000000000001" hidden="1" customHeight="1" x14ac:dyDescent="0.4"/>
    <row r="358" spans="1:30" ht="20.100000000000001" hidden="1" customHeight="1" x14ac:dyDescent="0.4">
      <c r="C358" s="2" t="str">
        <f>入力情報!$E$778&amp;" year, "&amp;入力情報!$E$779&amp;" month-"&amp;入力情報!$E$780&amp;" day"</f>
        <v>2026 year, 1 month-31 day</v>
      </c>
    </row>
    <row r="359" spans="1:30" ht="20.100000000000001" hidden="1" customHeight="1" x14ac:dyDescent="0.4">
      <c r="C359" s="2" t="str">
        <f>DBCS(入力情報!$E$778)&amp;"年"&amp;DBCS(入力情報!$E$779)&amp;"月"&amp;DBCS(入力情報!$E$780)&amp;"日"</f>
        <v>２０２６年１月３１日</v>
      </c>
    </row>
    <row r="360" spans="1:30" ht="20.100000000000001" hidden="1" customHeight="1" x14ac:dyDescent="0.4"/>
    <row r="361" spans="1:30" ht="32.25" hidden="1" customHeight="1" x14ac:dyDescent="0.4">
      <c r="D361" s="506" t="str">
        <f>IF(入力情報!E140="",入力情報!E146 &amp; CHAR(10) &amp; 入力情報!E138 &amp; "  (Seal or Signatures)", 入力情報!E141 &amp; " " &amp; 入力情報!E143 &amp; " " &amp; 入力情報!E144 &amp; CHAR(10) &amp; 入力情報!E138 &amp; "  (Seal or Signatures)")</f>
        <v xml:space="preserve">
  (Seal or Signatures)</v>
      </c>
      <c r="E361" s="506"/>
      <c r="F361" s="506"/>
      <c r="G361" s="506"/>
      <c r="H361" s="506"/>
      <c r="I361" s="506"/>
      <c r="J361" s="506"/>
      <c r="K361" s="506"/>
      <c r="L361" s="506"/>
      <c r="M361" s="506"/>
      <c r="N361" s="506"/>
      <c r="O361" s="506"/>
      <c r="P361" s="506"/>
      <c r="Q361" s="506"/>
      <c r="R361" s="506"/>
      <c r="S361" s="506"/>
      <c r="T361" s="506"/>
      <c r="U361" s="506"/>
      <c r="V361" s="506"/>
      <c r="W361" s="506"/>
      <c r="X361" s="506"/>
      <c r="Y361" s="506"/>
      <c r="Z361" s="506"/>
      <c r="AA361" s="506"/>
      <c r="AB361" s="506"/>
      <c r="AC361" s="506"/>
      <c r="AD361" s="506"/>
    </row>
    <row r="362" spans="1:30" ht="32.25" hidden="1" customHeight="1" x14ac:dyDescent="0.4">
      <c r="D362" s="506" t="str">
        <f>IF(入力情報!E140="",IF(入力情報!E147="", "", 入力情報!E147) &amp; CHAR(10) &amp;IF(入力情報!E139="", "", 入力情報!E139),入力情報!E142&amp;" "&amp;DBCS(入力情報!E143)&amp;" "&amp;IF(入力情報!E145="","                                                      ",入力情報!E145) &amp; CHAR(10) &amp;入力情報!E139)</f>
        <v xml:space="preserve">
</v>
      </c>
      <c r="E362" s="506"/>
      <c r="F362" s="506"/>
      <c r="G362" s="506"/>
      <c r="H362" s="506"/>
      <c r="I362" s="506"/>
      <c r="J362" s="506"/>
      <c r="K362" s="506"/>
      <c r="L362" s="506"/>
      <c r="M362" s="506"/>
      <c r="N362" s="506"/>
      <c r="O362" s="506"/>
      <c r="P362" s="506"/>
      <c r="Q362" s="506"/>
      <c r="R362" s="506"/>
      <c r="S362" s="506"/>
      <c r="T362" s="506"/>
      <c r="U362" s="506"/>
      <c r="V362" s="506"/>
      <c r="W362" s="506"/>
      <c r="X362" s="506"/>
      <c r="Y362" s="506"/>
      <c r="Z362" s="506"/>
      <c r="AA362" s="506"/>
      <c r="AB362" s="506"/>
      <c r="AC362" s="506"/>
      <c r="AD362" s="506"/>
    </row>
    <row r="363" spans="1:30" ht="20.100000000000001" hidden="1" customHeight="1" x14ac:dyDescent="0.4"/>
    <row r="364" spans="1:30" ht="20.100000000000001" hidden="1" customHeight="1" x14ac:dyDescent="0.4"/>
    <row r="365" spans="1:30" ht="20.100000000000001" hidden="1" customHeight="1" x14ac:dyDescent="0.4"/>
    <row r="366" spans="1:30" ht="20.100000000000001" hidden="1" customHeight="1" x14ac:dyDescent="0.4">
      <c r="E366" s="2" t="str">
        <f>"To: "&amp;入力情報!$E$6&amp;" Co"</f>
        <v>To: SampleName Co</v>
      </c>
    </row>
    <row r="367" spans="1:30" ht="20.100000000000001" hidden="1" customHeight="1" x14ac:dyDescent="0.4">
      <c r="E367" s="2" t="str">
        <f>入力情報!$E$6&amp;"株式会社　御中"</f>
        <v>SampleName株式会社　御中</v>
      </c>
    </row>
    <row r="368" spans="1:30" ht="20.100000000000001" hidden="1" customHeight="1" x14ac:dyDescent="0.4"/>
    <row r="369" ht="20.100000000000001" hidden="1" customHeight="1" x14ac:dyDescent="0.4"/>
    <row r="370" ht="20.100000000000001" hidden="1" customHeight="1" x14ac:dyDescent="0.4"/>
    <row r="371" ht="20.100000000000001" hidden="1" customHeight="1" x14ac:dyDescent="0.4"/>
    <row r="372" ht="20.100000000000001" hidden="1" customHeight="1" x14ac:dyDescent="0.4"/>
    <row r="373" ht="20.100000000000001" hidden="1" customHeight="1" x14ac:dyDescent="0.4"/>
    <row r="374" ht="20.100000000000001" hidden="1" customHeight="1" x14ac:dyDescent="0.4"/>
    <row r="375" ht="20.100000000000001" hidden="1" customHeight="1" x14ac:dyDescent="0.4"/>
    <row r="376" ht="20.100000000000001" hidden="1" customHeight="1" x14ac:dyDescent="0.4"/>
    <row r="377" ht="20.100000000000001" hidden="1" customHeight="1" x14ac:dyDescent="0.4"/>
    <row r="378" ht="20.100000000000001" hidden="1" customHeight="1" x14ac:dyDescent="0.4"/>
    <row r="379" ht="20.100000000000001" hidden="1" customHeight="1" x14ac:dyDescent="0.4"/>
    <row r="380" ht="20.100000000000001" hidden="1" customHeight="1" x14ac:dyDescent="0.4"/>
    <row r="381" ht="20.100000000000001" hidden="1" customHeight="1" x14ac:dyDescent="0.4"/>
    <row r="382" ht="20.100000000000001" hidden="1" customHeight="1" x14ac:dyDescent="0.4"/>
    <row r="383" ht="20.100000000000001" hidden="1" customHeight="1" x14ac:dyDescent="0.4"/>
    <row r="384" ht="20.100000000000001" hidden="1" customHeight="1" x14ac:dyDescent="0.4"/>
    <row r="385" spans="1:33" ht="20.100000000000001" hidden="1" customHeight="1" x14ac:dyDescent="0.4"/>
    <row r="386" spans="1:33" ht="12" hidden="1" customHeight="1" x14ac:dyDescent="0.4">
      <c r="A386" s="369" t="s">
        <v>6172</v>
      </c>
      <c r="B386" s="369"/>
      <c r="C386" s="369"/>
      <c r="D386" s="369"/>
      <c r="E386" s="369"/>
      <c r="F386" s="369"/>
      <c r="G386" s="369"/>
      <c r="H386" s="369"/>
      <c r="I386" s="369"/>
      <c r="J386" s="369"/>
      <c r="K386" s="369"/>
      <c r="L386" s="369"/>
      <c r="M386" s="369"/>
      <c r="N386" s="369"/>
      <c r="O386" s="369"/>
      <c r="P386" s="369"/>
      <c r="Q386" s="369"/>
      <c r="R386" s="369"/>
      <c r="S386" s="369"/>
      <c r="T386" s="369"/>
      <c r="U386" s="369"/>
      <c r="V386" s="369"/>
      <c r="W386" s="369"/>
      <c r="X386" s="369"/>
      <c r="Y386" s="369"/>
      <c r="Z386" s="369"/>
      <c r="AA386" s="369"/>
      <c r="AB386" s="369"/>
      <c r="AC386" s="369"/>
      <c r="AD386" s="369"/>
    </row>
    <row r="387" spans="1:33" ht="12" hidden="1" customHeight="1" x14ac:dyDescent="0.4">
      <c r="A387" s="369"/>
      <c r="B387" s="369"/>
      <c r="C387" s="369"/>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69"/>
      <c r="AC387" s="369"/>
      <c r="AD387" s="369"/>
      <c r="AF387" s="2" t="s">
        <v>6378</v>
      </c>
      <c r="AG387" s="2" t="str">
        <f>入力情報!C149</f>
        <v>Name of Director at Incorporation 12
（設立時取締役 12の氏名）</v>
      </c>
    </row>
    <row r="388" spans="1:33" ht="12" hidden="1" customHeight="1" x14ac:dyDescent="0.4">
      <c r="A388" s="369"/>
      <c r="B388" s="369"/>
      <c r="C388" s="369"/>
      <c r="D388" s="369"/>
      <c r="E388" s="369"/>
      <c r="F388" s="369"/>
      <c r="G388" s="369"/>
      <c r="H388" s="369"/>
      <c r="I388" s="369"/>
      <c r="J388" s="369"/>
      <c r="K388" s="369"/>
      <c r="L388" s="369"/>
      <c r="M388" s="369"/>
      <c r="N388" s="369"/>
      <c r="O388" s="369"/>
      <c r="P388" s="369"/>
      <c r="Q388" s="369"/>
      <c r="R388" s="369"/>
      <c r="S388" s="369"/>
      <c r="T388" s="369"/>
      <c r="U388" s="369"/>
      <c r="V388" s="369"/>
      <c r="W388" s="369"/>
      <c r="X388" s="369"/>
      <c r="Y388" s="369"/>
      <c r="Z388" s="369"/>
      <c r="AA388" s="369"/>
      <c r="AB388" s="369"/>
      <c r="AC388" s="369"/>
      <c r="AD388" s="369"/>
    </row>
    <row r="389" spans="1:33" ht="20.100000000000001" hidden="1" customHeight="1" x14ac:dyDescent="0.4"/>
    <row r="390" spans="1:33" ht="39.950000000000003" hidden="1" customHeight="1" x14ac:dyDescent="0.4">
      <c r="B39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390" s="505"/>
      <c r="D390" s="505"/>
      <c r="E390" s="505"/>
      <c r="F390" s="505"/>
      <c r="G390" s="505"/>
      <c r="H390" s="505"/>
      <c r="I390" s="505"/>
      <c r="J390" s="505"/>
      <c r="K390" s="505"/>
      <c r="L390" s="505"/>
      <c r="M390" s="505"/>
      <c r="N390" s="505"/>
      <c r="O390" s="505"/>
      <c r="P390" s="505"/>
      <c r="Q390" s="505"/>
      <c r="R390" s="505"/>
      <c r="S390" s="505"/>
      <c r="T390" s="505"/>
      <c r="U390" s="505"/>
      <c r="V390" s="505"/>
      <c r="W390" s="505"/>
      <c r="X390" s="505"/>
      <c r="Y390" s="505"/>
      <c r="Z390" s="505"/>
      <c r="AA390" s="505"/>
      <c r="AB390" s="505"/>
      <c r="AC390" s="505"/>
      <c r="AD390" s="505"/>
    </row>
    <row r="391" spans="1:33" ht="39.950000000000003" hidden="1" customHeight="1" x14ac:dyDescent="0.4">
      <c r="B39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391" s="505"/>
      <c r="D391" s="505"/>
      <c r="E391" s="505"/>
      <c r="F391" s="505"/>
      <c r="G391" s="505"/>
      <c r="H391" s="505"/>
      <c r="I391" s="505"/>
      <c r="J391" s="505"/>
      <c r="K391" s="505"/>
      <c r="L391" s="505"/>
      <c r="M391" s="505"/>
      <c r="N391" s="505"/>
      <c r="O391" s="505"/>
      <c r="P391" s="505"/>
      <c r="Q391" s="505"/>
      <c r="R391" s="505"/>
      <c r="S391" s="505"/>
      <c r="T391" s="505"/>
      <c r="U391" s="505"/>
      <c r="V391" s="505"/>
      <c r="W391" s="505"/>
      <c r="X391" s="505"/>
      <c r="Y391" s="505"/>
      <c r="Z391" s="505"/>
      <c r="AA391" s="505"/>
      <c r="AB391" s="505"/>
      <c r="AC391" s="505"/>
      <c r="AD391" s="505"/>
    </row>
    <row r="392" spans="1:33" ht="20.100000000000001" hidden="1" customHeight="1" x14ac:dyDescent="0.4"/>
    <row r="393" spans="1:33" ht="20.100000000000001" hidden="1" customHeight="1" x14ac:dyDescent="0.4">
      <c r="C393" s="2" t="str">
        <f>入力情報!$E$778&amp;" year, "&amp;入力情報!$E$779&amp;" month-"&amp;入力情報!$E$780&amp;" day"</f>
        <v>2026 year, 1 month-31 day</v>
      </c>
    </row>
    <row r="394" spans="1:33" ht="20.100000000000001" hidden="1" customHeight="1" x14ac:dyDescent="0.4">
      <c r="C394" s="2" t="str">
        <f>DBCS(入力情報!$E$778)&amp;"年"&amp;DBCS(入力情報!$E$779)&amp;"月"&amp;DBCS(入力情報!$E$780)&amp;"日"</f>
        <v>２０２６年１月３１日</v>
      </c>
    </row>
    <row r="395" spans="1:33" ht="20.100000000000001" hidden="1" customHeight="1" x14ac:dyDescent="0.4"/>
    <row r="396" spans="1:33" ht="32.25" hidden="1" customHeight="1" x14ac:dyDescent="0.4">
      <c r="D396" s="506" t="str">
        <f>IF(入力情報!E151="",入力情報!E157 &amp; CHAR(10) &amp; 入力情報!E149 &amp; "  (Seal or Signatures)", 入力情報!E152 &amp; " " &amp; 入力情報!E154 &amp; " " &amp; 入力情報!E155 &amp; CHAR(10) &amp; 入力情報!E149 &amp; "  (Seal or Signatures)")</f>
        <v xml:space="preserve">
  (Seal or Signatures)</v>
      </c>
      <c r="E396" s="506"/>
      <c r="F396" s="506"/>
      <c r="G396" s="506"/>
      <c r="H396" s="506"/>
      <c r="I396" s="506"/>
      <c r="J396" s="506"/>
      <c r="K396" s="506"/>
      <c r="L396" s="506"/>
      <c r="M396" s="506"/>
      <c r="N396" s="506"/>
      <c r="O396" s="506"/>
      <c r="P396" s="506"/>
      <c r="Q396" s="506"/>
      <c r="R396" s="506"/>
      <c r="S396" s="506"/>
      <c r="T396" s="506"/>
      <c r="U396" s="506"/>
      <c r="V396" s="506"/>
      <c r="W396" s="506"/>
      <c r="X396" s="506"/>
      <c r="Y396" s="506"/>
      <c r="Z396" s="506"/>
      <c r="AA396" s="506"/>
      <c r="AB396" s="506"/>
      <c r="AC396" s="506"/>
      <c r="AD396" s="506"/>
    </row>
    <row r="397" spans="1:33" ht="32.25" hidden="1" customHeight="1" x14ac:dyDescent="0.4">
      <c r="D397" s="506" t="str">
        <f>IF(入力情報!E151="",IF(入力情報!E158="", "", 入力情報!E158) &amp; CHAR(10) &amp;IF(入力情報!E150="", "", 入力情報!E150),入力情報!E153&amp;" "&amp;DBCS(入力情報!E154)&amp;" "&amp;IF(入力情報!E156="","                                                      ",入力情報!E156) &amp; CHAR(10) &amp;入力情報!E150)</f>
        <v xml:space="preserve">
</v>
      </c>
      <c r="E397" s="506"/>
      <c r="F397" s="506"/>
      <c r="G397" s="506"/>
      <c r="H397" s="506"/>
      <c r="I397" s="506"/>
      <c r="J397" s="506"/>
      <c r="K397" s="506"/>
      <c r="L397" s="506"/>
      <c r="M397" s="506"/>
      <c r="N397" s="506"/>
      <c r="O397" s="506"/>
      <c r="P397" s="506"/>
      <c r="Q397" s="506"/>
      <c r="R397" s="506"/>
      <c r="S397" s="506"/>
      <c r="T397" s="506"/>
      <c r="U397" s="506"/>
      <c r="V397" s="506"/>
      <c r="W397" s="506"/>
      <c r="X397" s="506"/>
      <c r="Y397" s="506"/>
      <c r="Z397" s="506"/>
      <c r="AA397" s="506"/>
      <c r="AB397" s="506"/>
      <c r="AC397" s="506"/>
      <c r="AD397" s="506"/>
    </row>
    <row r="398" spans="1:33" ht="20.100000000000001" hidden="1" customHeight="1" x14ac:dyDescent="0.4"/>
    <row r="399" spans="1:33" ht="20.100000000000001" hidden="1" customHeight="1" x14ac:dyDescent="0.4"/>
    <row r="400" spans="1:33" ht="20.100000000000001" hidden="1" customHeight="1" x14ac:dyDescent="0.4"/>
    <row r="401" spans="5:5" ht="20.100000000000001" hidden="1" customHeight="1" x14ac:dyDescent="0.4">
      <c r="E401" s="2" t="str">
        <f>"To: "&amp;入力情報!$E$6&amp;" Co"</f>
        <v>To: SampleName Co</v>
      </c>
    </row>
    <row r="402" spans="5:5" ht="20.100000000000001" hidden="1" customHeight="1" x14ac:dyDescent="0.4">
      <c r="E402" s="2" t="str">
        <f>入力情報!$E$6&amp;"株式会社　御中"</f>
        <v>SampleName株式会社　御中</v>
      </c>
    </row>
    <row r="403" spans="5:5" ht="20.100000000000001" hidden="1" customHeight="1" x14ac:dyDescent="0.4"/>
    <row r="404" spans="5:5" ht="20.100000000000001" hidden="1" customHeight="1" x14ac:dyDescent="0.4"/>
    <row r="405" spans="5:5" ht="20.100000000000001" hidden="1" customHeight="1" x14ac:dyDescent="0.4"/>
    <row r="406" spans="5:5" ht="20.100000000000001" hidden="1" customHeight="1" x14ac:dyDescent="0.4"/>
    <row r="407" spans="5:5" ht="20.100000000000001" hidden="1" customHeight="1" x14ac:dyDescent="0.4"/>
    <row r="408" spans="5:5" ht="20.100000000000001" hidden="1" customHeight="1" x14ac:dyDescent="0.4"/>
    <row r="409" spans="5:5" ht="20.100000000000001" hidden="1" customHeight="1" x14ac:dyDescent="0.4"/>
    <row r="410" spans="5:5" ht="20.100000000000001" hidden="1" customHeight="1" x14ac:dyDescent="0.4"/>
    <row r="411" spans="5:5" ht="20.100000000000001" hidden="1" customHeight="1" x14ac:dyDescent="0.4"/>
    <row r="412" spans="5:5" ht="20.100000000000001" hidden="1" customHeight="1" x14ac:dyDescent="0.4"/>
    <row r="413" spans="5:5" ht="20.100000000000001" hidden="1" customHeight="1" x14ac:dyDescent="0.4"/>
    <row r="414" spans="5:5" ht="20.100000000000001" hidden="1" customHeight="1" x14ac:dyDescent="0.4"/>
    <row r="415" spans="5:5" ht="20.100000000000001" hidden="1" customHeight="1" x14ac:dyDescent="0.4"/>
    <row r="416" spans="5:5" ht="20.100000000000001" hidden="1" customHeight="1" x14ac:dyDescent="0.4"/>
    <row r="417" spans="1:33" ht="20.100000000000001" hidden="1" customHeight="1" x14ac:dyDescent="0.4"/>
    <row r="418" spans="1:33" ht="20.100000000000001" hidden="1" customHeight="1" x14ac:dyDescent="0.4"/>
    <row r="419" spans="1:33" ht="20.100000000000001" hidden="1" customHeight="1" x14ac:dyDescent="0.4"/>
    <row r="420" spans="1:33" ht="20.100000000000001" hidden="1" customHeight="1" x14ac:dyDescent="0.4"/>
    <row r="421" spans="1:33" ht="12" hidden="1" customHeight="1" x14ac:dyDescent="0.4">
      <c r="A421" s="369" t="s">
        <v>6172</v>
      </c>
      <c r="B421" s="369"/>
      <c r="C421" s="369"/>
      <c r="D421" s="369"/>
      <c r="E421" s="369"/>
      <c r="F421" s="369"/>
      <c r="G421" s="369"/>
      <c r="H421" s="369"/>
      <c r="I421" s="369"/>
      <c r="J421" s="369"/>
      <c r="K421" s="369"/>
      <c r="L421" s="369"/>
      <c r="M421" s="369"/>
      <c r="N421" s="369"/>
      <c r="O421" s="369"/>
      <c r="P421" s="369"/>
      <c r="Q421" s="369"/>
      <c r="R421" s="369"/>
      <c r="S421" s="369"/>
      <c r="T421" s="369"/>
      <c r="U421" s="369"/>
      <c r="V421" s="369"/>
      <c r="W421" s="369"/>
      <c r="X421" s="369"/>
      <c r="Y421" s="369"/>
      <c r="Z421" s="369"/>
      <c r="AA421" s="369"/>
      <c r="AB421" s="369"/>
      <c r="AC421" s="369"/>
      <c r="AD421" s="369"/>
    </row>
    <row r="422" spans="1:33" ht="12" hidden="1" customHeight="1" x14ac:dyDescent="0.4">
      <c r="A422" s="369"/>
      <c r="B422" s="369"/>
      <c r="C422" s="369"/>
      <c r="D422" s="369"/>
      <c r="E422" s="369"/>
      <c r="F422" s="369"/>
      <c r="G422" s="369"/>
      <c r="H422" s="369"/>
      <c r="I422" s="369"/>
      <c r="J422" s="369"/>
      <c r="K422" s="369"/>
      <c r="L422" s="369"/>
      <c r="M422" s="369"/>
      <c r="N422" s="369"/>
      <c r="O422" s="369"/>
      <c r="P422" s="369"/>
      <c r="Q422" s="369"/>
      <c r="R422" s="369"/>
      <c r="S422" s="369"/>
      <c r="T422" s="369"/>
      <c r="U422" s="369"/>
      <c r="V422" s="369"/>
      <c r="W422" s="369"/>
      <c r="X422" s="369"/>
      <c r="Y422" s="369"/>
      <c r="Z422" s="369"/>
      <c r="AA422" s="369"/>
      <c r="AB422" s="369"/>
      <c r="AC422" s="369"/>
      <c r="AD422" s="369"/>
      <c r="AF422" s="2" t="s">
        <v>6378</v>
      </c>
      <c r="AG422" s="2" t="str">
        <f>入力情報!C160</f>
        <v>Name of Director at Incorporation 13
（設立時取締役 13の氏名）</v>
      </c>
    </row>
    <row r="423" spans="1:33" ht="12" hidden="1" customHeight="1" x14ac:dyDescent="0.4">
      <c r="A423" s="369"/>
      <c r="B423" s="369"/>
      <c r="C423" s="369"/>
      <c r="D423" s="369"/>
      <c r="E423" s="369"/>
      <c r="F423" s="369"/>
      <c r="G423" s="369"/>
      <c r="H423" s="369"/>
      <c r="I423" s="369"/>
      <c r="J423" s="369"/>
      <c r="K423" s="369"/>
      <c r="L423" s="369"/>
      <c r="M423" s="369"/>
      <c r="N423" s="369"/>
      <c r="O423" s="369"/>
      <c r="P423" s="369"/>
      <c r="Q423" s="369"/>
      <c r="R423" s="369"/>
      <c r="S423" s="369"/>
      <c r="T423" s="369"/>
      <c r="U423" s="369"/>
      <c r="V423" s="369"/>
      <c r="W423" s="369"/>
      <c r="X423" s="369"/>
      <c r="Y423" s="369"/>
      <c r="Z423" s="369"/>
      <c r="AA423" s="369"/>
      <c r="AB423" s="369"/>
      <c r="AC423" s="369"/>
      <c r="AD423" s="369"/>
    </row>
    <row r="424" spans="1:33" ht="20.100000000000001" hidden="1" customHeight="1" x14ac:dyDescent="0.4"/>
    <row r="425" spans="1:33" ht="39.950000000000003" hidden="1" customHeight="1" x14ac:dyDescent="0.4">
      <c r="B42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425" s="505"/>
      <c r="D425" s="505"/>
      <c r="E425" s="505"/>
      <c r="F425" s="505"/>
      <c r="G425" s="505"/>
      <c r="H425" s="505"/>
      <c r="I425" s="505"/>
      <c r="J425" s="505"/>
      <c r="K425" s="505"/>
      <c r="L425" s="505"/>
      <c r="M425" s="505"/>
      <c r="N425" s="505"/>
      <c r="O425" s="505"/>
      <c r="P425" s="505"/>
      <c r="Q425" s="505"/>
      <c r="R425" s="505"/>
      <c r="S425" s="505"/>
      <c r="T425" s="505"/>
      <c r="U425" s="505"/>
      <c r="V425" s="505"/>
      <c r="W425" s="505"/>
      <c r="X425" s="505"/>
      <c r="Y425" s="505"/>
      <c r="Z425" s="505"/>
      <c r="AA425" s="505"/>
      <c r="AB425" s="505"/>
      <c r="AC425" s="505"/>
      <c r="AD425" s="505"/>
    </row>
    <row r="426" spans="1:33" ht="39.950000000000003" hidden="1" customHeight="1" x14ac:dyDescent="0.4">
      <c r="B42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426" s="505"/>
      <c r="D426" s="505"/>
      <c r="E426" s="505"/>
      <c r="F426" s="505"/>
      <c r="G426" s="505"/>
      <c r="H426" s="505"/>
      <c r="I426" s="505"/>
      <c r="J426" s="505"/>
      <c r="K426" s="505"/>
      <c r="L426" s="505"/>
      <c r="M426" s="505"/>
      <c r="N426" s="505"/>
      <c r="O426" s="505"/>
      <c r="P426" s="505"/>
      <c r="Q426" s="505"/>
      <c r="R426" s="505"/>
      <c r="S426" s="505"/>
      <c r="T426" s="505"/>
      <c r="U426" s="505"/>
      <c r="V426" s="505"/>
      <c r="W426" s="505"/>
      <c r="X426" s="505"/>
      <c r="Y426" s="505"/>
      <c r="Z426" s="505"/>
      <c r="AA426" s="505"/>
      <c r="AB426" s="505"/>
      <c r="AC426" s="505"/>
      <c r="AD426" s="505"/>
    </row>
    <row r="427" spans="1:33" ht="20.100000000000001" hidden="1" customHeight="1" x14ac:dyDescent="0.4"/>
    <row r="428" spans="1:33" ht="20.100000000000001" hidden="1" customHeight="1" x14ac:dyDescent="0.4">
      <c r="C428" s="2" t="str">
        <f>入力情報!$E$778&amp;" year, "&amp;入力情報!$E$779&amp;" month-"&amp;入力情報!$E$780&amp;" day"</f>
        <v>2026 year, 1 month-31 day</v>
      </c>
    </row>
    <row r="429" spans="1:33" ht="20.100000000000001" hidden="1" customHeight="1" x14ac:dyDescent="0.4">
      <c r="C429" s="2" t="str">
        <f>DBCS(入力情報!$E$778)&amp;"年"&amp;DBCS(入力情報!$E$779)&amp;"月"&amp;DBCS(入力情報!$E$780)&amp;"日"</f>
        <v>２０２６年１月３１日</v>
      </c>
    </row>
    <row r="430" spans="1:33" ht="20.100000000000001" hidden="1" customHeight="1" x14ac:dyDescent="0.4"/>
    <row r="431" spans="1:33" ht="32.25" hidden="1" customHeight="1" x14ac:dyDescent="0.4">
      <c r="D431" s="506" t="str">
        <f>IF(入力情報!E162="",入力情報!E168 &amp; CHAR(10) &amp; 入力情報!E160 &amp; "  (Seal or Signatures)", 入力情報!E163 &amp; " " &amp; 入力情報!E165 &amp; " " &amp; 入力情報!E166 &amp; CHAR(10) &amp; 入力情報!E160 &amp; "  (Seal or Signatures)")</f>
        <v xml:space="preserve">
  (Seal or Signatures)</v>
      </c>
      <c r="E431" s="506"/>
      <c r="F431" s="506"/>
      <c r="G431" s="506"/>
      <c r="H431" s="506"/>
      <c r="I431" s="506"/>
      <c r="J431" s="506"/>
      <c r="K431" s="506"/>
      <c r="L431" s="506"/>
      <c r="M431" s="506"/>
      <c r="N431" s="506"/>
      <c r="O431" s="506"/>
      <c r="P431" s="506"/>
      <c r="Q431" s="506"/>
      <c r="R431" s="506"/>
      <c r="S431" s="506"/>
      <c r="T431" s="506"/>
      <c r="U431" s="506"/>
      <c r="V431" s="506"/>
      <c r="W431" s="506"/>
      <c r="X431" s="506"/>
      <c r="Y431" s="506"/>
      <c r="Z431" s="506"/>
      <c r="AA431" s="506"/>
      <c r="AB431" s="506"/>
      <c r="AC431" s="506"/>
      <c r="AD431" s="506"/>
    </row>
    <row r="432" spans="1:33" ht="32.25" hidden="1" customHeight="1" x14ac:dyDescent="0.4">
      <c r="D432" s="506" t="str">
        <f>IF(入力情報!E162="",IF(入力情報!E169="", "", 入力情報!E169) &amp; CHAR(10) &amp;IF(入力情報!E161="", "", 入力情報!E161),入力情報!E164&amp;" "&amp;DBCS(入力情報!E165)&amp;" "&amp;IF(入力情報!E167="","                                                      ",入力情報!E167) &amp; CHAR(10) &amp;入力情報!E161)</f>
        <v xml:space="preserve">
</v>
      </c>
      <c r="E432" s="506"/>
      <c r="F432" s="506"/>
      <c r="G432" s="506"/>
      <c r="H432" s="506"/>
      <c r="I432" s="506"/>
      <c r="J432" s="506"/>
      <c r="K432" s="506"/>
      <c r="L432" s="506"/>
      <c r="M432" s="506"/>
      <c r="N432" s="506"/>
      <c r="O432" s="506"/>
      <c r="P432" s="506"/>
      <c r="Q432" s="506"/>
      <c r="R432" s="506"/>
      <c r="S432" s="506"/>
      <c r="T432" s="506"/>
      <c r="U432" s="506"/>
      <c r="V432" s="506"/>
      <c r="W432" s="506"/>
      <c r="X432" s="506"/>
      <c r="Y432" s="506"/>
      <c r="Z432" s="506"/>
      <c r="AA432" s="506"/>
      <c r="AB432" s="506"/>
      <c r="AC432" s="506"/>
      <c r="AD432" s="506"/>
    </row>
    <row r="433" spans="5:5" ht="20.100000000000001" hidden="1" customHeight="1" x14ac:dyDescent="0.4"/>
    <row r="434" spans="5:5" ht="20.100000000000001" hidden="1" customHeight="1" x14ac:dyDescent="0.4"/>
    <row r="435" spans="5:5" ht="20.100000000000001" hidden="1" customHeight="1" x14ac:dyDescent="0.4"/>
    <row r="436" spans="5:5" ht="20.100000000000001" hidden="1" customHeight="1" x14ac:dyDescent="0.4">
      <c r="E436" s="2" t="str">
        <f>"To: "&amp;入力情報!$E$6&amp;" Co"</f>
        <v>To: SampleName Co</v>
      </c>
    </row>
    <row r="437" spans="5:5" ht="20.100000000000001" hidden="1" customHeight="1" x14ac:dyDescent="0.4">
      <c r="E437" s="2" t="str">
        <f>入力情報!$E$6&amp;"株式会社　御中"</f>
        <v>SampleName株式会社　御中</v>
      </c>
    </row>
    <row r="438" spans="5:5" ht="20.100000000000001" hidden="1" customHeight="1" x14ac:dyDescent="0.4"/>
    <row r="439" spans="5:5" ht="20.100000000000001" hidden="1" customHeight="1" x14ac:dyDescent="0.4"/>
    <row r="440" spans="5:5" ht="20.100000000000001" hidden="1" customHeight="1" x14ac:dyDescent="0.4"/>
    <row r="441" spans="5:5" ht="20.100000000000001" hidden="1" customHeight="1" x14ac:dyDescent="0.4"/>
    <row r="442" spans="5:5" ht="20.100000000000001" hidden="1" customHeight="1" x14ac:dyDescent="0.4"/>
    <row r="443" spans="5:5" ht="20.100000000000001" hidden="1" customHeight="1" x14ac:dyDescent="0.4"/>
    <row r="444" spans="5:5" ht="20.100000000000001" hidden="1" customHeight="1" x14ac:dyDescent="0.4"/>
    <row r="445" spans="5:5" ht="20.100000000000001" hidden="1" customHeight="1" x14ac:dyDescent="0.4"/>
    <row r="446" spans="5:5" ht="20.100000000000001" hidden="1" customHeight="1" x14ac:dyDescent="0.4"/>
    <row r="447" spans="5:5" ht="20.100000000000001" hidden="1" customHeight="1" x14ac:dyDescent="0.4"/>
    <row r="448" spans="5:5" ht="20.100000000000001" hidden="1" customHeight="1" x14ac:dyDescent="0.4"/>
    <row r="449" spans="1:33" ht="20.100000000000001" hidden="1" customHeight="1" x14ac:dyDescent="0.4"/>
    <row r="450" spans="1:33" ht="20.100000000000001" hidden="1" customHeight="1" x14ac:dyDescent="0.4"/>
    <row r="451" spans="1:33" ht="20.100000000000001" hidden="1" customHeight="1" x14ac:dyDescent="0.4"/>
    <row r="452" spans="1:33" ht="20.100000000000001" hidden="1" customHeight="1" x14ac:dyDescent="0.4"/>
    <row r="453" spans="1:33" ht="20.100000000000001" hidden="1" customHeight="1" x14ac:dyDescent="0.4"/>
    <row r="454" spans="1:33" ht="20.100000000000001" hidden="1" customHeight="1" x14ac:dyDescent="0.4"/>
    <row r="455" spans="1:33" ht="20.100000000000001" hidden="1" customHeight="1" x14ac:dyDescent="0.4"/>
    <row r="456" spans="1:33" ht="12" hidden="1" customHeight="1" x14ac:dyDescent="0.4">
      <c r="A456" s="369" t="s">
        <v>6172</v>
      </c>
      <c r="B456" s="369"/>
      <c r="C456" s="369"/>
      <c r="D456" s="369"/>
      <c r="E456" s="369"/>
      <c r="F456" s="369"/>
      <c r="G456" s="369"/>
      <c r="H456" s="369"/>
      <c r="I456" s="369"/>
      <c r="J456" s="369"/>
      <c r="K456" s="369"/>
      <c r="L456" s="369"/>
      <c r="M456" s="369"/>
      <c r="N456" s="369"/>
      <c r="O456" s="369"/>
      <c r="P456" s="369"/>
      <c r="Q456" s="369"/>
      <c r="R456" s="369"/>
      <c r="S456" s="369"/>
      <c r="T456" s="369"/>
      <c r="U456" s="369"/>
      <c r="V456" s="369"/>
      <c r="W456" s="369"/>
      <c r="X456" s="369"/>
      <c r="Y456" s="369"/>
      <c r="Z456" s="369"/>
      <c r="AA456" s="369"/>
      <c r="AB456" s="369"/>
      <c r="AC456" s="369"/>
      <c r="AD456" s="369"/>
    </row>
    <row r="457" spans="1:33" ht="12" hidden="1" customHeight="1" x14ac:dyDescent="0.4">
      <c r="A457" s="369"/>
      <c r="B457" s="369"/>
      <c r="C457" s="369"/>
      <c r="D457" s="369"/>
      <c r="E457" s="369"/>
      <c r="F457" s="369"/>
      <c r="G457" s="369"/>
      <c r="H457" s="369"/>
      <c r="I457" s="369"/>
      <c r="J457" s="369"/>
      <c r="K457" s="369"/>
      <c r="L457" s="369"/>
      <c r="M457" s="369"/>
      <c r="N457" s="369"/>
      <c r="O457" s="369"/>
      <c r="P457" s="369"/>
      <c r="Q457" s="369"/>
      <c r="R457" s="369"/>
      <c r="S457" s="369"/>
      <c r="T457" s="369"/>
      <c r="U457" s="369"/>
      <c r="V457" s="369"/>
      <c r="W457" s="369"/>
      <c r="X457" s="369"/>
      <c r="Y457" s="369"/>
      <c r="Z457" s="369"/>
      <c r="AA457" s="369"/>
      <c r="AB457" s="369"/>
      <c r="AC457" s="369"/>
      <c r="AD457" s="369"/>
      <c r="AF457" s="2" t="s">
        <v>6378</v>
      </c>
      <c r="AG457" s="2" t="str">
        <f>入力情報!C171</f>
        <v>Name of Director at Incorporation 14
（設立時取締役 14の氏名）</v>
      </c>
    </row>
    <row r="458" spans="1:33" ht="12" hidden="1" customHeight="1" x14ac:dyDescent="0.4">
      <c r="A458" s="369"/>
      <c r="B458" s="369"/>
      <c r="C458" s="369"/>
      <c r="D458" s="369"/>
      <c r="E458" s="369"/>
      <c r="F458" s="369"/>
      <c r="G458" s="369"/>
      <c r="H458" s="369"/>
      <c r="I458" s="369"/>
      <c r="J458" s="369"/>
      <c r="K458" s="369"/>
      <c r="L458" s="369"/>
      <c r="M458" s="369"/>
      <c r="N458" s="369"/>
      <c r="O458" s="369"/>
      <c r="P458" s="369"/>
      <c r="Q458" s="369"/>
      <c r="R458" s="369"/>
      <c r="S458" s="369"/>
      <c r="T458" s="369"/>
      <c r="U458" s="369"/>
      <c r="V458" s="369"/>
      <c r="W458" s="369"/>
      <c r="X458" s="369"/>
      <c r="Y458" s="369"/>
      <c r="Z458" s="369"/>
      <c r="AA458" s="369"/>
      <c r="AB458" s="369"/>
      <c r="AC458" s="369"/>
      <c r="AD458" s="369"/>
    </row>
    <row r="459" spans="1:33" ht="20.100000000000001" hidden="1" customHeight="1" x14ac:dyDescent="0.4"/>
    <row r="460" spans="1:33" ht="39.950000000000003" hidden="1" customHeight="1" x14ac:dyDescent="0.4">
      <c r="B46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460" s="505"/>
      <c r="D460" s="505"/>
      <c r="E460" s="505"/>
      <c r="F460" s="505"/>
      <c r="G460" s="505"/>
      <c r="H460" s="505"/>
      <c r="I460" s="505"/>
      <c r="J460" s="505"/>
      <c r="K460" s="505"/>
      <c r="L460" s="505"/>
      <c r="M460" s="505"/>
      <c r="N460" s="505"/>
      <c r="O460" s="505"/>
      <c r="P460" s="505"/>
      <c r="Q460" s="505"/>
      <c r="R460" s="505"/>
      <c r="S460" s="505"/>
      <c r="T460" s="505"/>
      <c r="U460" s="505"/>
      <c r="V460" s="505"/>
      <c r="W460" s="505"/>
      <c r="X460" s="505"/>
      <c r="Y460" s="505"/>
      <c r="Z460" s="505"/>
      <c r="AA460" s="505"/>
      <c r="AB460" s="505"/>
      <c r="AC460" s="505"/>
      <c r="AD460" s="505"/>
    </row>
    <row r="461" spans="1:33" ht="39.950000000000003" hidden="1" customHeight="1" x14ac:dyDescent="0.4">
      <c r="B46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461" s="505"/>
      <c r="D461" s="505"/>
      <c r="E461" s="505"/>
      <c r="F461" s="505"/>
      <c r="G461" s="505"/>
      <c r="H461" s="505"/>
      <c r="I461" s="505"/>
      <c r="J461" s="505"/>
      <c r="K461" s="505"/>
      <c r="L461" s="505"/>
      <c r="M461" s="505"/>
      <c r="N461" s="505"/>
      <c r="O461" s="505"/>
      <c r="P461" s="505"/>
      <c r="Q461" s="505"/>
      <c r="R461" s="505"/>
      <c r="S461" s="505"/>
      <c r="T461" s="505"/>
      <c r="U461" s="505"/>
      <c r="V461" s="505"/>
      <c r="W461" s="505"/>
      <c r="X461" s="505"/>
      <c r="Y461" s="505"/>
      <c r="Z461" s="505"/>
      <c r="AA461" s="505"/>
      <c r="AB461" s="505"/>
      <c r="AC461" s="505"/>
      <c r="AD461" s="505"/>
    </row>
    <row r="462" spans="1:33" ht="20.100000000000001" hidden="1" customHeight="1" x14ac:dyDescent="0.4"/>
    <row r="463" spans="1:33" ht="20.100000000000001" hidden="1" customHeight="1" x14ac:dyDescent="0.4">
      <c r="C463" s="2" t="str">
        <f>入力情報!$E$778&amp;" year, "&amp;入力情報!$E$779&amp;" month-"&amp;入力情報!$E$780&amp;" day"</f>
        <v>2026 year, 1 month-31 day</v>
      </c>
    </row>
    <row r="464" spans="1:33" ht="20.100000000000001" hidden="1" customHeight="1" x14ac:dyDescent="0.4">
      <c r="C464" s="2" t="str">
        <f>DBCS(入力情報!$E$778)&amp;"年"&amp;DBCS(入力情報!$E$779)&amp;"月"&amp;DBCS(入力情報!$E$780)&amp;"日"</f>
        <v>２０２６年１月３１日</v>
      </c>
    </row>
    <row r="465" spans="4:30" ht="20.100000000000001" hidden="1" customHeight="1" x14ac:dyDescent="0.4"/>
    <row r="466" spans="4:30" ht="32.25" hidden="1" customHeight="1" x14ac:dyDescent="0.4">
      <c r="D466" s="506" t="str">
        <f>IF(入力情報!E173="",入力情報!E179 &amp; CHAR(10) &amp; 入力情報!E171 &amp; "  (Seal or Signatures)", 入力情報!E174 &amp; " " &amp; 入力情報!E176 &amp; " " &amp; 入力情報!E177 &amp; CHAR(10) &amp; 入力情報!E171 &amp; "  (Seal or Signatures)")</f>
        <v xml:space="preserve">
  (Seal or Signatures)</v>
      </c>
      <c r="E466" s="506"/>
      <c r="F466" s="506"/>
      <c r="G466" s="506"/>
      <c r="H466" s="506"/>
      <c r="I466" s="506"/>
      <c r="J466" s="506"/>
      <c r="K466" s="506"/>
      <c r="L466" s="506"/>
      <c r="M466" s="506"/>
      <c r="N466" s="506"/>
      <c r="O466" s="506"/>
      <c r="P466" s="506"/>
      <c r="Q466" s="506"/>
      <c r="R466" s="506"/>
      <c r="S466" s="506"/>
      <c r="T466" s="506"/>
      <c r="U466" s="506"/>
      <c r="V466" s="506"/>
      <c r="W466" s="506"/>
      <c r="X466" s="506"/>
      <c r="Y466" s="506"/>
      <c r="Z466" s="506"/>
      <c r="AA466" s="506"/>
      <c r="AB466" s="506"/>
      <c r="AC466" s="506"/>
      <c r="AD466" s="506"/>
    </row>
    <row r="467" spans="4:30" ht="32.25" hidden="1" customHeight="1" x14ac:dyDescent="0.4">
      <c r="D467" s="506" t="str">
        <f>IF(入力情報!E173="",IF(入力情報!E180="", "", 入力情報!E180) &amp; CHAR(10) &amp;IF(入力情報!E172="", "", 入力情報!E172),入力情報!E175&amp;" "&amp;DBCS(入力情報!E176)&amp;" "&amp;IF(入力情報!E178="","                                                      ",入力情報!E178) &amp; CHAR(10) &amp;入力情報!E172)</f>
        <v xml:space="preserve">
</v>
      </c>
      <c r="E467" s="506"/>
      <c r="F467" s="506"/>
      <c r="G467" s="506"/>
      <c r="H467" s="506"/>
      <c r="I467" s="506"/>
      <c r="J467" s="506"/>
      <c r="K467" s="506"/>
      <c r="L467" s="506"/>
      <c r="M467" s="506"/>
      <c r="N467" s="506"/>
      <c r="O467" s="506"/>
      <c r="P467" s="506"/>
      <c r="Q467" s="506"/>
      <c r="R467" s="506"/>
      <c r="S467" s="506"/>
      <c r="T467" s="506"/>
      <c r="U467" s="506"/>
      <c r="V467" s="506"/>
      <c r="W467" s="506"/>
      <c r="X467" s="506"/>
      <c r="Y467" s="506"/>
      <c r="Z467" s="506"/>
      <c r="AA467" s="506"/>
      <c r="AB467" s="506"/>
      <c r="AC467" s="506"/>
      <c r="AD467" s="506"/>
    </row>
    <row r="468" spans="4:30" ht="20.100000000000001" hidden="1" customHeight="1" x14ac:dyDescent="0.4"/>
    <row r="469" spans="4:30" ht="20.100000000000001" hidden="1" customHeight="1" x14ac:dyDescent="0.4"/>
    <row r="470" spans="4:30" ht="20.100000000000001" hidden="1" customHeight="1" x14ac:dyDescent="0.4"/>
    <row r="471" spans="4:30" ht="20.100000000000001" hidden="1" customHeight="1" x14ac:dyDescent="0.4">
      <c r="E471" s="2" t="str">
        <f>"To: "&amp;入力情報!$E$6&amp;" Co"</f>
        <v>To: SampleName Co</v>
      </c>
    </row>
    <row r="472" spans="4:30" ht="20.100000000000001" hidden="1" customHeight="1" x14ac:dyDescent="0.4">
      <c r="E472" s="2" t="str">
        <f>入力情報!$E$6&amp;"株式会社　御中"</f>
        <v>SampleName株式会社　御中</v>
      </c>
    </row>
    <row r="473" spans="4:30" ht="20.100000000000001" hidden="1" customHeight="1" x14ac:dyDescent="0.4"/>
    <row r="474" spans="4:30" ht="20.100000000000001" hidden="1" customHeight="1" x14ac:dyDescent="0.4"/>
    <row r="475" spans="4:30" ht="20.100000000000001" hidden="1" customHeight="1" x14ac:dyDescent="0.4"/>
    <row r="476" spans="4:30" ht="20.100000000000001" hidden="1" customHeight="1" x14ac:dyDescent="0.4"/>
    <row r="477" spans="4:30" ht="20.100000000000001" hidden="1" customHeight="1" x14ac:dyDescent="0.4"/>
    <row r="478" spans="4:30" ht="20.100000000000001" hidden="1" customHeight="1" x14ac:dyDescent="0.4"/>
    <row r="479" spans="4:30" ht="20.100000000000001" hidden="1" customHeight="1" x14ac:dyDescent="0.4"/>
    <row r="480" spans="4:30" ht="20.100000000000001" hidden="1" customHeight="1" x14ac:dyDescent="0.4"/>
    <row r="481" spans="1:33" ht="20.100000000000001" hidden="1" customHeight="1" x14ac:dyDescent="0.4"/>
    <row r="482" spans="1:33" ht="20.100000000000001" hidden="1" customHeight="1" x14ac:dyDescent="0.4"/>
    <row r="483" spans="1:33" ht="20.100000000000001" hidden="1" customHeight="1" x14ac:dyDescent="0.4"/>
    <row r="484" spans="1:33" ht="20.100000000000001" hidden="1" customHeight="1" x14ac:dyDescent="0.4"/>
    <row r="485" spans="1:33" ht="20.100000000000001" hidden="1" customHeight="1" x14ac:dyDescent="0.4"/>
    <row r="486" spans="1:33" ht="20.100000000000001" hidden="1" customHeight="1" x14ac:dyDescent="0.4"/>
    <row r="487" spans="1:33" ht="20.100000000000001" hidden="1" customHeight="1" x14ac:dyDescent="0.4"/>
    <row r="488" spans="1:33" ht="20.100000000000001" hidden="1" customHeight="1" x14ac:dyDescent="0.4"/>
    <row r="489" spans="1:33" ht="20.100000000000001" hidden="1" customHeight="1" x14ac:dyDescent="0.4"/>
    <row r="490" spans="1:33" ht="20.100000000000001" hidden="1" customHeight="1" x14ac:dyDescent="0.4"/>
    <row r="491" spans="1:33" ht="12" hidden="1" customHeight="1" x14ac:dyDescent="0.4">
      <c r="A491" s="369" t="s">
        <v>6172</v>
      </c>
      <c r="B491" s="369"/>
      <c r="C491" s="369"/>
      <c r="D491" s="369"/>
      <c r="E491" s="369"/>
      <c r="F491" s="369"/>
      <c r="G491" s="369"/>
      <c r="H491" s="369"/>
      <c r="I491" s="369"/>
      <c r="J491" s="369"/>
      <c r="K491" s="369"/>
      <c r="L491" s="369"/>
      <c r="M491" s="369"/>
      <c r="N491" s="369"/>
      <c r="O491" s="369"/>
      <c r="P491" s="369"/>
      <c r="Q491" s="369"/>
      <c r="R491" s="369"/>
      <c r="S491" s="369"/>
      <c r="T491" s="369"/>
      <c r="U491" s="369"/>
      <c r="V491" s="369"/>
      <c r="W491" s="369"/>
      <c r="X491" s="369"/>
      <c r="Y491" s="369"/>
      <c r="Z491" s="369"/>
      <c r="AA491" s="369"/>
      <c r="AB491" s="369"/>
      <c r="AC491" s="369"/>
      <c r="AD491" s="369"/>
    </row>
    <row r="492" spans="1:33" ht="12" hidden="1" customHeight="1" x14ac:dyDescent="0.4">
      <c r="A492" s="369"/>
      <c r="B492" s="369"/>
      <c r="C492" s="369"/>
      <c r="D492" s="369"/>
      <c r="E492" s="369"/>
      <c r="F492" s="369"/>
      <c r="G492" s="369"/>
      <c r="H492" s="369"/>
      <c r="I492" s="369"/>
      <c r="J492" s="369"/>
      <c r="K492" s="369"/>
      <c r="L492" s="369"/>
      <c r="M492" s="369"/>
      <c r="N492" s="369"/>
      <c r="O492" s="369"/>
      <c r="P492" s="369"/>
      <c r="Q492" s="369"/>
      <c r="R492" s="369"/>
      <c r="S492" s="369"/>
      <c r="T492" s="369"/>
      <c r="U492" s="369"/>
      <c r="V492" s="369"/>
      <c r="W492" s="369"/>
      <c r="X492" s="369"/>
      <c r="Y492" s="369"/>
      <c r="Z492" s="369"/>
      <c r="AA492" s="369"/>
      <c r="AB492" s="369"/>
      <c r="AC492" s="369"/>
      <c r="AD492" s="369"/>
      <c r="AF492" s="2" t="s">
        <v>6378</v>
      </c>
      <c r="AG492" s="2" t="str">
        <f>入力情報!C182</f>
        <v>Name of Director at Incorporation 15
（設立時取締役 15の氏名）</v>
      </c>
    </row>
    <row r="493" spans="1:33" ht="12" hidden="1" customHeight="1" x14ac:dyDescent="0.4">
      <c r="A493" s="369"/>
      <c r="B493" s="369"/>
      <c r="C493" s="369"/>
      <c r="D493" s="369"/>
      <c r="E493" s="369"/>
      <c r="F493" s="369"/>
      <c r="G493" s="369"/>
      <c r="H493" s="369"/>
      <c r="I493" s="369"/>
      <c r="J493" s="369"/>
      <c r="K493" s="369"/>
      <c r="L493" s="369"/>
      <c r="M493" s="369"/>
      <c r="N493" s="369"/>
      <c r="O493" s="369"/>
      <c r="P493" s="369"/>
      <c r="Q493" s="369"/>
      <c r="R493" s="369"/>
      <c r="S493" s="369"/>
      <c r="T493" s="369"/>
      <c r="U493" s="369"/>
      <c r="V493" s="369"/>
      <c r="W493" s="369"/>
      <c r="X493" s="369"/>
      <c r="Y493" s="369"/>
      <c r="Z493" s="369"/>
      <c r="AA493" s="369"/>
      <c r="AB493" s="369"/>
      <c r="AC493" s="369"/>
      <c r="AD493" s="369"/>
    </row>
    <row r="494" spans="1:33" ht="20.100000000000001" hidden="1" customHeight="1" x14ac:dyDescent="0.4"/>
    <row r="495" spans="1:33" ht="39.950000000000003" hidden="1" customHeight="1" x14ac:dyDescent="0.4">
      <c r="B49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495" s="505"/>
      <c r="D495" s="505"/>
      <c r="E495" s="505"/>
      <c r="F495" s="505"/>
      <c r="G495" s="505"/>
      <c r="H495" s="505"/>
      <c r="I495" s="505"/>
      <c r="J495" s="505"/>
      <c r="K495" s="505"/>
      <c r="L495" s="505"/>
      <c r="M495" s="505"/>
      <c r="N495" s="505"/>
      <c r="O495" s="505"/>
      <c r="P495" s="505"/>
      <c r="Q495" s="505"/>
      <c r="R495" s="505"/>
      <c r="S495" s="505"/>
      <c r="T495" s="505"/>
      <c r="U495" s="505"/>
      <c r="V495" s="505"/>
      <c r="W495" s="505"/>
      <c r="X495" s="505"/>
      <c r="Y495" s="505"/>
      <c r="Z495" s="505"/>
      <c r="AA495" s="505"/>
      <c r="AB495" s="505"/>
      <c r="AC495" s="505"/>
      <c r="AD495" s="505"/>
    </row>
    <row r="496" spans="1:33" ht="39.950000000000003" hidden="1" customHeight="1" x14ac:dyDescent="0.4">
      <c r="B49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496" s="505"/>
      <c r="D496" s="505"/>
      <c r="E496" s="505"/>
      <c r="F496" s="505"/>
      <c r="G496" s="505"/>
      <c r="H496" s="505"/>
      <c r="I496" s="505"/>
      <c r="J496" s="505"/>
      <c r="K496" s="505"/>
      <c r="L496" s="505"/>
      <c r="M496" s="505"/>
      <c r="N496" s="505"/>
      <c r="O496" s="505"/>
      <c r="P496" s="505"/>
      <c r="Q496" s="505"/>
      <c r="R496" s="505"/>
      <c r="S496" s="505"/>
      <c r="T496" s="505"/>
      <c r="U496" s="505"/>
      <c r="V496" s="505"/>
      <c r="W496" s="505"/>
      <c r="X496" s="505"/>
      <c r="Y496" s="505"/>
      <c r="Z496" s="505"/>
      <c r="AA496" s="505"/>
      <c r="AB496" s="505"/>
      <c r="AC496" s="505"/>
      <c r="AD496" s="505"/>
    </row>
    <row r="497" spans="3:30" ht="20.100000000000001" hidden="1" customHeight="1" x14ac:dyDescent="0.4"/>
    <row r="498" spans="3:30" ht="20.100000000000001" hidden="1" customHeight="1" x14ac:dyDescent="0.4">
      <c r="C498" s="2" t="str">
        <f>入力情報!$E$778&amp;" year, "&amp;入力情報!$E$779&amp;" month-"&amp;入力情報!$E$780&amp;" day"</f>
        <v>2026 year, 1 month-31 day</v>
      </c>
    </row>
    <row r="499" spans="3:30" ht="20.100000000000001" hidden="1" customHeight="1" x14ac:dyDescent="0.4">
      <c r="C499" s="2" t="str">
        <f>DBCS(入力情報!$E$778)&amp;"年"&amp;DBCS(入力情報!$E$779)&amp;"月"&amp;DBCS(入力情報!$E$780)&amp;"日"</f>
        <v>２０２６年１月３１日</v>
      </c>
    </row>
    <row r="500" spans="3:30" ht="20.100000000000001" hidden="1" customHeight="1" x14ac:dyDescent="0.4"/>
    <row r="501" spans="3:30" ht="32.25" hidden="1" customHeight="1" x14ac:dyDescent="0.4">
      <c r="D501" s="506" t="str">
        <f>IF(入力情報!E184="",入力情報!E190 &amp; CHAR(10) &amp; 入力情報!E182 &amp; "  (Seal or Signatures)", 入力情報!E185 &amp; " " &amp; 入力情報!E187 &amp; " " &amp; 入力情報!E188 &amp; CHAR(10) &amp; 入力情報!E182 &amp; "  (Seal or Signatures)")</f>
        <v xml:space="preserve">
  (Seal or Signatures)</v>
      </c>
      <c r="E501" s="506"/>
      <c r="F501" s="506"/>
      <c r="G501" s="506"/>
      <c r="H501" s="506"/>
      <c r="I501" s="506"/>
      <c r="J501" s="506"/>
      <c r="K501" s="506"/>
      <c r="L501" s="506"/>
      <c r="M501" s="506"/>
      <c r="N501" s="506"/>
      <c r="O501" s="506"/>
      <c r="P501" s="506"/>
      <c r="Q501" s="506"/>
      <c r="R501" s="506"/>
      <c r="S501" s="506"/>
      <c r="T501" s="506"/>
      <c r="U501" s="506"/>
      <c r="V501" s="506"/>
      <c r="W501" s="506"/>
      <c r="X501" s="506"/>
      <c r="Y501" s="506"/>
      <c r="Z501" s="506"/>
      <c r="AA501" s="506"/>
      <c r="AB501" s="506"/>
      <c r="AC501" s="506"/>
      <c r="AD501" s="506"/>
    </row>
    <row r="502" spans="3:30" ht="32.25" hidden="1" customHeight="1" x14ac:dyDescent="0.4">
      <c r="D502" s="506" t="str">
        <f>IF(入力情報!E184="",IF(入力情報!E191="", "", 入力情報!E191) &amp; CHAR(10) &amp;IF(入力情報!E183="", "", 入力情報!E183),入力情報!E186&amp;" "&amp;DBCS(入力情報!E187)&amp;" "&amp;IF(入力情報!E189="","                                                      ",入力情報!E189) &amp; CHAR(10) &amp;入力情報!E183)</f>
        <v xml:space="preserve">
</v>
      </c>
      <c r="E502" s="506"/>
      <c r="F502" s="506"/>
      <c r="G502" s="506"/>
      <c r="H502" s="506"/>
      <c r="I502" s="506"/>
      <c r="J502" s="506"/>
      <c r="K502" s="506"/>
      <c r="L502" s="506"/>
      <c r="M502" s="506"/>
      <c r="N502" s="506"/>
      <c r="O502" s="506"/>
      <c r="P502" s="506"/>
      <c r="Q502" s="506"/>
      <c r="R502" s="506"/>
      <c r="S502" s="506"/>
      <c r="T502" s="506"/>
      <c r="U502" s="506"/>
      <c r="V502" s="506"/>
      <c r="W502" s="506"/>
      <c r="X502" s="506"/>
      <c r="Y502" s="506"/>
      <c r="Z502" s="506"/>
      <c r="AA502" s="506"/>
      <c r="AB502" s="506"/>
      <c r="AC502" s="506"/>
      <c r="AD502" s="506"/>
    </row>
    <row r="503" spans="3:30" ht="20.100000000000001" hidden="1" customHeight="1" x14ac:dyDescent="0.4"/>
    <row r="504" spans="3:30" ht="20.100000000000001" hidden="1" customHeight="1" x14ac:dyDescent="0.4"/>
    <row r="505" spans="3:30" ht="20.100000000000001" hidden="1" customHeight="1" x14ac:dyDescent="0.4"/>
    <row r="506" spans="3:30" ht="20.100000000000001" hidden="1" customHeight="1" x14ac:dyDescent="0.4">
      <c r="E506" s="2" t="str">
        <f>"To: "&amp;入力情報!$E$6&amp;" Co"</f>
        <v>To: SampleName Co</v>
      </c>
    </row>
    <row r="507" spans="3:30" ht="20.100000000000001" hidden="1" customHeight="1" x14ac:dyDescent="0.4">
      <c r="E507" s="2" t="str">
        <f>入力情報!$E$6&amp;"株式会社　御中"</f>
        <v>SampleName株式会社　御中</v>
      </c>
    </row>
    <row r="508" spans="3:30" ht="20.100000000000001" hidden="1" customHeight="1" x14ac:dyDescent="0.4"/>
    <row r="509" spans="3:30" ht="20.100000000000001" hidden="1" customHeight="1" x14ac:dyDescent="0.4"/>
    <row r="510" spans="3:30" ht="20.100000000000001" hidden="1" customHeight="1" x14ac:dyDescent="0.4"/>
    <row r="511" spans="3:30" ht="20.100000000000001" hidden="1" customHeight="1" x14ac:dyDescent="0.4"/>
    <row r="512" spans="3:30" ht="20.100000000000001" hidden="1" customHeight="1" x14ac:dyDescent="0.4"/>
    <row r="513" spans="1:33" ht="20.100000000000001" hidden="1" customHeight="1" x14ac:dyDescent="0.4"/>
    <row r="514" spans="1:33" ht="20.100000000000001" hidden="1" customHeight="1" x14ac:dyDescent="0.4"/>
    <row r="515" spans="1:33" ht="20.100000000000001" hidden="1" customHeight="1" x14ac:dyDescent="0.4"/>
    <row r="516" spans="1:33" ht="20.100000000000001" hidden="1" customHeight="1" x14ac:dyDescent="0.4"/>
    <row r="517" spans="1:33" ht="20.100000000000001" hidden="1" customHeight="1" x14ac:dyDescent="0.4"/>
    <row r="518" spans="1:33" ht="20.100000000000001" hidden="1" customHeight="1" x14ac:dyDescent="0.4"/>
    <row r="519" spans="1:33" ht="20.100000000000001" hidden="1" customHeight="1" x14ac:dyDescent="0.4"/>
    <row r="520" spans="1:33" ht="20.100000000000001" hidden="1" customHeight="1" x14ac:dyDescent="0.4"/>
    <row r="521" spans="1:33" ht="20.100000000000001" hidden="1" customHeight="1" x14ac:dyDescent="0.4"/>
    <row r="522" spans="1:33" ht="20.100000000000001" hidden="1" customHeight="1" x14ac:dyDescent="0.4"/>
    <row r="523" spans="1:33" ht="20.100000000000001" hidden="1" customHeight="1" x14ac:dyDescent="0.4"/>
    <row r="524" spans="1:33" ht="20.100000000000001" hidden="1" customHeight="1" x14ac:dyDescent="0.4"/>
    <row r="525" spans="1:33" ht="20.100000000000001" hidden="1" customHeight="1" x14ac:dyDescent="0.4"/>
    <row r="526" spans="1:33" ht="12" hidden="1" customHeight="1" x14ac:dyDescent="0.4">
      <c r="A526" s="369" t="s">
        <v>6172</v>
      </c>
      <c r="B526" s="369"/>
      <c r="C526" s="369"/>
      <c r="D526" s="369"/>
      <c r="E526" s="369"/>
      <c r="F526" s="369"/>
      <c r="G526" s="369"/>
      <c r="H526" s="369"/>
      <c r="I526" s="369"/>
      <c r="J526" s="369"/>
      <c r="K526" s="369"/>
      <c r="L526" s="369"/>
      <c r="M526" s="369"/>
      <c r="N526" s="369"/>
      <c r="O526" s="369"/>
      <c r="P526" s="369"/>
      <c r="Q526" s="369"/>
      <c r="R526" s="369"/>
      <c r="S526" s="369"/>
      <c r="T526" s="369"/>
      <c r="U526" s="369"/>
      <c r="V526" s="369"/>
      <c r="W526" s="369"/>
      <c r="X526" s="369"/>
      <c r="Y526" s="369"/>
      <c r="Z526" s="369"/>
      <c r="AA526" s="369"/>
      <c r="AB526" s="369"/>
      <c r="AC526" s="369"/>
      <c r="AD526" s="369"/>
    </row>
    <row r="527" spans="1:33" ht="12" hidden="1" customHeight="1" x14ac:dyDescent="0.4">
      <c r="A527" s="369"/>
      <c r="B527" s="369"/>
      <c r="C527" s="369"/>
      <c r="D527" s="369"/>
      <c r="E527" s="369"/>
      <c r="F527" s="369"/>
      <c r="G527" s="369"/>
      <c r="H527" s="369"/>
      <c r="I527" s="369"/>
      <c r="J527" s="369"/>
      <c r="K527" s="369"/>
      <c r="L527" s="369"/>
      <c r="M527" s="369"/>
      <c r="N527" s="369"/>
      <c r="O527" s="369"/>
      <c r="P527" s="369"/>
      <c r="Q527" s="369"/>
      <c r="R527" s="369"/>
      <c r="S527" s="369"/>
      <c r="T527" s="369"/>
      <c r="U527" s="369"/>
      <c r="V527" s="369"/>
      <c r="W527" s="369"/>
      <c r="X527" s="369"/>
      <c r="Y527" s="369"/>
      <c r="Z527" s="369"/>
      <c r="AA527" s="369"/>
      <c r="AB527" s="369"/>
      <c r="AC527" s="369"/>
      <c r="AD527" s="369"/>
      <c r="AF527" s="2" t="s">
        <v>6378</v>
      </c>
      <c r="AG527" s="2" t="str">
        <f>入力情報!C193</f>
        <v>Name of Director at Incorporation 16
（設立時取締役 16の氏名）</v>
      </c>
    </row>
    <row r="528" spans="1:33" ht="12" hidden="1" customHeight="1" x14ac:dyDescent="0.4">
      <c r="A528" s="369"/>
      <c r="B528" s="369"/>
      <c r="C528" s="369"/>
      <c r="D528" s="369"/>
      <c r="E528" s="369"/>
      <c r="F528" s="369"/>
      <c r="G528" s="369"/>
      <c r="H528" s="369"/>
      <c r="I528" s="369"/>
      <c r="J528" s="369"/>
      <c r="K528" s="369"/>
      <c r="L528" s="369"/>
      <c r="M528" s="369"/>
      <c r="N528" s="369"/>
      <c r="O528" s="369"/>
      <c r="P528" s="369"/>
      <c r="Q528" s="369"/>
      <c r="R528" s="369"/>
      <c r="S528" s="369"/>
      <c r="T528" s="369"/>
      <c r="U528" s="369"/>
      <c r="V528" s="369"/>
      <c r="W528" s="369"/>
      <c r="X528" s="369"/>
      <c r="Y528" s="369"/>
      <c r="Z528" s="369"/>
      <c r="AA528" s="369"/>
      <c r="AB528" s="369"/>
      <c r="AC528" s="369"/>
      <c r="AD528" s="369"/>
    </row>
    <row r="529" spans="2:30" ht="20.100000000000001" hidden="1" customHeight="1" x14ac:dyDescent="0.4"/>
    <row r="530" spans="2:30" ht="39.950000000000003" hidden="1" customHeight="1" x14ac:dyDescent="0.4">
      <c r="B53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530" s="505"/>
      <c r="D530" s="505"/>
      <c r="E530" s="505"/>
      <c r="F530" s="505"/>
      <c r="G530" s="505"/>
      <c r="H530" s="505"/>
      <c r="I530" s="505"/>
      <c r="J530" s="505"/>
      <c r="K530" s="505"/>
      <c r="L530" s="505"/>
      <c r="M530" s="505"/>
      <c r="N530" s="505"/>
      <c r="O530" s="505"/>
      <c r="P530" s="505"/>
      <c r="Q530" s="505"/>
      <c r="R530" s="505"/>
      <c r="S530" s="505"/>
      <c r="T530" s="505"/>
      <c r="U530" s="505"/>
      <c r="V530" s="505"/>
      <c r="W530" s="505"/>
      <c r="X530" s="505"/>
      <c r="Y530" s="505"/>
      <c r="Z530" s="505"/>
      <c r="AA530" s="505"/>
      <c r="AB530" s="505"/>
      <c r="AC530" s="505"/>
      <c r="AD530" s="505"/>
    </row>
    <row r="531" spans="2:30" ht="39.950000000000003" hidden="1" customHeight="1" x14ac:dyDescent="0.4">
      <c r="B53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531" s="505"/>
      <c r="D531" s="505"/>
      <c r="E531" s="505"/>
      <c r="F531" s="505"/>
      <c r="G531" s="505"/>
      <c r="H531" s="505"/>
      <c r="I531" s="505"/>
      <c r="J531" s="505"/>
      <c r="K531" s="505"/>
      <c r="L531" s="505"/>
      <c r="M531" s="505"/>
      <c r="N531" s="505"/>
      <c r="O531" s="505"/>
      <c r="P531" s="505"/>
      <c r="Q531" s="505"/>
      <c r="R531" s="505"/>
      <c r="S531" s="505"/>
      <c r="T531" s="505"/>
      <c r="U531" s="505"/>
      <c r="V531" s="505"/>
      <c r="W531" s="505"/>
      <c r="X531" s="505"/>
      <c r="Y531" s="505"/>
      <c r="Z531" s="505"/>
      <c r="AA531" s="505"/>
      <c r="AB531" s="505"/>
      <c r="AC531" s="505"/>
      <c r="AD531" s="505"/>
    </row>
    <row r="532" spans="2:30" ht="20.100000000000001" hidden="1" customHeight="1" x14ac:dyDescent="0.4"/>
    <row r="533" spans="2:30" ht="20.100000000000001" hidden="1" customHeight="1" x14ac:dyDescent="0.4">
      <c r="C533" s="2" t="str">
        <f>入力情報!$E$778&amp;" year, "&amp;入力情報!$E$779&amp;" month-"&amp;入力情報!$E$780&amp;" day"</f>
        <v>2026 year, 1 month-31 day</v>
      </c>
    </row>
    <row r="534" spans="2:30" ht="20.100000000000001" hidden="1" customHeight="1" x14ac:dyDescent="0.4">
      <c r="C534" s="2" t="str">
        <f>DBCS(入力情報!$E$778)&amp;"年"&amp;DBCS(入力情報!$E$779)&amp;"月"&amp;DBCS(入力情報!$E$780)&amp;"日"</f>
        <v>２０２６年１月３１日</v>
      </c>
    </row>
    <row r="535" spans="2:30" ht="20.100000000000001" hidden="1" customHeight="1" x14ac:dyDescent="0.4"/>
    <row r="536" spans="2:30" ht="32.25" hidden="1" customHeight="1" x14ac:dyDescent="0.4">
      <c r="D536" s="506" t="str">
        <f>IF(入力情報!E195="",入力情報!E201 &amp; CHAR(10) &amp; 入力情報!E193 &amp; "  (Seal or Signatures)", 入力情報!E196 &amp; " " &amp; 入力情報!E198 &amp; " " &amp; 入力情報!E199 &amp; CHAR(10) &amp; 入力情報!E193 &amp; "  (Seal or Signatures)")</f>
        <v xml:space="preserve">
  (Seal or Signatures)</v>
      </c>
      <c r="E536" s="506"/>
      <c r="F536" s="506"/>
      <c r="G536" s="506"/>
      <c r="H536" s="506"/>
      <c r="I536" s="506"/>
      <c r="J536" s="506"/>
      <c r="K536" s="506"/>
      <c r="L536" s="506"/>
      <c r="M536" s="506"/>
      <c r="N536" s="506"/>
      <c r="O536" s="506"/>
      <c r="P536" s="506"/>
      <c r="Q536" s="506"/>
      <c r="R536" s="506"/>
      <c r="S536" s="506"/>
      <c r="T536" s="506"/>
      <c r="U536" s="506"/>
      <c r="V536" s="506"/>
      <c r="W536" s="506"/>
      <c r="X536" s="506"/>
      <c r="Y536" s="506"/>
      <c r="Z536" s="506"/>
      <c r="AA536" s="506"/>
      <c r="AB536" s="506"/>
      <c r="AC536" s="506"/>
      <c r="AD536" s="506"/>
    </row>
    <row r="537" spans="2:30" ht="32.25" hidden="1" customHeight="1" x14ac:dyDescent="0.4">
      <c r="D537" s="506" t="str">
        <f>IF(入力情報!E195="",IF(入力情報!E202="", "", 入力情報!E202) &amp; CHAR(10) &amp;IF(入力情報!E194="", "", 入力情報!E194),入力情報!E197&amp;" "&amp;DBCS(入力情報!E198)&amp;" "&amp;IF(入力情報!E200="","                                                      ",入力情報!E200) &amp; CHAR(10) &amp;入力情報!E194)</f>
        <v xml:space="preserve">
</v>
      </c>
      <c r="E537" s="506"/>
      <c r="F537" s="506"/>
      <c r="G537" s="506"/>
      <c r="H537" s="506"/>
      <c r="I537" s="506"/>
      <c r="J537" s="506"/>
      <c r="K537" s="506"/>
      <c r="L537" s="506"/>
      <c r="M537" s="506"/>
      <c r="N537" s="506"/>
      <c r="O537" s="506"/>
      <c r="P537" s="506"/>
      <c r="Q537" s="506"/>
      <c r="R537" s="506"/>
      <c r="S537" s="506"/>
      <c r="T537" s="506"/>
      <c r="U537" s="506"/>
      <c r="V537" s="506"/>
      <c r="W537" s="506"/>
      <c r="X537" s="506"/>
      <c r="Y537" s="506"/>
      <c r="Z537" s="506"/>
      <c r="AA537" s="506"/>
      <c r="AB537" s="506"/>
      <c r="AC537" s="506"/>
      <c r="AD537" s="506"/>
    </row>
    <row r="538" spans="2:30" ht="20.100000000000001" hidden="1" customHeight="1" x14ac:dyDescent="0.4"/>
    <row r="539" spans="2:30" ht="20.100000000000001" hidden="1" customHeight="1" x14ac:dyDescent="0.4"/>
    <row r="540" spans="2:30" ht="20.100000000000001" hidden="1" customHeight="1" x14ac:dyDescent="0.4"/>
    <row r="541" spans="2:30" ht="20.100000000000001" hidden="1" customHeight="1" x14ac:dyDescent="0.4">
      <c r="E541" s="2" t="str">
        <f>"To: "&amp;入力情報!$E$6&amp;" Co"</f>
        <v>To: SampleName Co</v>
      </c>
    </row>
    <row r="542" spans="2:30" ht="20.100000000000001" hidden="1" customHeight="1" x14ac:dyDescent="0.4">
      <c r="E542" s="2" t="str">
        <f>入力情報!$E$6&amp;"株式会社　御中"</f>
        <v>SampleName株式会社　御中</v>
      </c>
    </row>
    <row r="543" spans="2:30" ht="20.100000000000001" hidden="1" customHeight="1" x14ac:dyDescent="0.4"/>
    <row r="544" spans="2:30" ht="20.100000000000001" hidden="1" customHeight="1" x14ac:dyDescent="0.4"/>
    <row r="545" ht="20.100000000000001" hidden="1" customHeight="1" x14ac:dyDescent="0.4"/>
    <row r="546" ht="20.100000000000001" hidden="1" customHeight="1" x14ac:dyDescent="0.4"/>
    <row r="547" ht="20.100000000000001" hidden="1" customHeight="1" x14ac:dyDescent="0.4"/>
    <row r="548" ht="20.100000000000001" hidden="1" customHeight="1" x14ac:dyDescent="0.4"/>
    <row r="549" ht="20.100000000000001" hidden="1" customHeight="1" x14ac:dyDescent="0.4"/>
    <row r="550" ht="20.100000000000001" hidden="1" customHeight="1" x14ac:dyDescent="0.4"/>
    <row r="551" ht="20.100000000000001" hidden="1" customHeight="1" x14ac:dyDescent="0.4"/>
    <row r="552" ht="20.100000000000001" hidden="1" customHeight="1" x14ac:dyDescent="0.4"/>
    <row r="553" ht="20.100000000000001" hidden="1" customHeight="1" x14ac:dyDescent="0.4"/>
    <row r="554" ht="20.100000000000001" hidden="1" customHeight="1" x14ac:dyDescent="0.4"/>
    <row r="555" ht="20.100000000000001" hidden="1" customHeight="1" x14ac:dyDescent="0.4"/>
    <row r="556" ht="20.100000000000001" hidden="1" customHeight="1" x14ac:dyDescent="0.4"/>
    <row r="557" ht="20.100000000000001" hidden="1" customHeight="1" x14ac:dyDescent="0.4"/>
    <row r="558" ht="20.100000000000001" hidden="1" customHeight="1" x14ac:dyDescent="0.4"/>
    <row r="559" ht="20.100000000000001" hidden="1" customHeight="1" x14ac:dyDescent="0.4"/>
    <row r="560" ht="20.100000000000001" hidden="1" customHeight="1" x14ac:dyDescent="0.4"/>
    <row r="561" spans="1:33" ht="12" hidden="1" customHeight="1" x14ac:dyDescent="0.4">
      <c r="A561" s="369" t="s">
        <v>6172</v>
      </c>
      <c r="B561" s="369"/>
      <c r="C561" s="369"/>
      <c r="D561" s="369"/>
      <c r="E561" s="369"/>
      <c r="F561" s="369"/>
      <c r="G561" s="369"/>
      <c r="H561" s="369"/>
      <c r="I561" s="369"/>
      <c r="J561" s="369"/>
      <c r="K561" s="369"/>
      <c r="L561" s="369"/>
      <c r="M561" s="369"/>
      <c r="N561" s="369"/>
      <c r="O561" s="369"/>
      <c r="P561" s="369"/>
      <c r="Q561" s="369"/>
      <c r="R561" s="369"/>
      <c r="S561" s="369"/>
      <c r="T561" s="369"/>
      <c r="U561" s="369"/>
      <c r="V561" s="369"/>
      <c r="W561" s="369"/>
      <c r="X561" s="369"/>
      <c r="Y561" s="369"/>
      <c r="Z561" s="369"/>
      <c r="AA561" s="369"/>
      <c r="AB561" s="369"/>
      <c r="AC561" s="369"/>
      <c r="AD561" s="369"/>
    </row>
    <row r="562" spans="1:33" ht="12" hidden="1" customHeight="1" x14ac:dyDescent="0.4">
      <c r="A562" s="369"/>
      <c r="B562" s="369"/>
      <c r="C562" s="369"/>
      <c r="D562" s="369"/>
      <c r="E562" s="369"/>
      <c r="F562" s="369"/>
      <c r="G562" s="369"/>
      <c r="H562" s="369"/>
      <c r="I562" s="369"/>
      <c r="J562" s="369"/>
      <c r="K562" s="369"/>
      <c r="L562" s="369"/>
      <c r="M562" s="369"/>
      <c r="N562" s="369"/>
      <c r="O562" s="369"/>
      <c r="P562" s="369"/>
      <c r="Q562" s="369"/>
      <c r="R562" s="369"/>
      <c r="S562" s="369"/>
      <c r="T562" s="369"/>
      <c r="U562" s="369"/>
      <c r="V562" s="369"/>
      <c r="W562" s="369"/>
      <c r="X562" s="369"/>
      <c r="Y562" s="369"/>
      <c r="Z562" s="369"/>
      <c r="AA562" s="369"/>
      <c r="AB562" s="369"/>
      <c r="AC562" s="369"/>
      <c r="AD562" s="369"/>
      <c r="AF562" s="2" t="s">
        <v>6378</v>
      </c>
      <c r="AG562" s="2" t="str">
        <f>入力情報!C204</f>
        <v>Name of Director at Incorporation 17
（設立時取締役 17の氏名）</v>
      </c>
    </row>
    <row r="563" spans="1:33" ht="12" hidden="1" customHeight="1" x14ac:dyDescent="0.4">
      <c r="A563" s="369"/>
      <c r="B563" s="369"/>
      <c r="C563" s="369"/>
      <c r="D563" s="369"/>
      <c r="E563" s="369"/>
      <c r="F563" s="369"/>
      <c r="G563" s="369"/>
      <c r="H563" s="369"/>
      <c r="I563" s="369"/>
      <c r="J563" s="369"/>
      <c r="K563" s="369"/>
      <c r="L563" s="369"/>
      <c r="M563" s="369"/>
      <c r="N563" s="369"/>
      <c r="O563" s="369"/>
      <c r="P563" s="369"/>
      <c r="Q563" s="369"/>
      <c r="R563" s="369"/>
      <c r="S563" s="369"/>
      <c r="T563" s="369"/>
      <c r="U563" s="369"/>
      <c r="V563" s="369"/>
      <c r="W563" s="369"/>
      <c r="X563" s="369"/>
      <c r="Y563" s="369"/>
      <c r="Z563" s="369"/>
      <c r="AA563" s="369"/>
      <c r="AB563" s="369"/>
      <c r="AC563" s="369"/>
      <c r="AD563" s="369"/>
    </row>
    <row r="564" spans="1:33" ht="20.100000000000001" hidden="1" customHeight="1" x14ac:dyDescent="0.4"/>
    <row r="565" spans="1:33" ht="39.950000000000003" hidden="1" customHeight="1" x14ac:dyDescent="0.4">
      <c r="B56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565" s="505"/>
      <c r="D565" s="505"/>
      <c r="E565" s="505"/>
      <c r="F565" s="505"/>
      <c r="G565" s="505"/>
      <c r="H565" s="505"/>
      <c r="I565" s="505"/>
      <c r="J565" s="505"/>
      <c r="K565" s="505"/>
      <c r="L565" s="505"/>
      <c r="M565" s="505"/>
      <c r="N565" s="505"/>
      <c r="O565" s="505"/>
      <c r="P565" s="505"/>
      <c r="Q565" s="505"/>
      <c r="R565" s="505"/>
      <c r="S565" s="505"/>
      <c r="T565" s="505"/>
      <c r="U565" s="505"/>
      <c r="V565" s="505"/>
      <c r="W565" s="505"/>
      <c r="X565" s="505"/>
      <c r="Y565" s="505"/>
      <c r="Z565" s="505"/>
      <c r="AA565" s="505"/>
      <c r="AB565" s="505"/>
      <c r="AC565" s="505"/>
      <c r="AD565" s="505"/>
    </row>
    <row r="566" spans="1:33" ht="39.950000000000003" hidden="1" customHeight="1" x14ac:dyDescent="0.4">
      <c r="B56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566" s="505"/>
      <c r="D566" s="505"/>
      <c r="E566" s="505"/>
      <c r="F566" s="505"/>
      <c r="G566" s="505"/>
      <c r="H566" s="505"/>
      <c r="I566" s="505"/>
      <c r="J566" s="505"/>
      <c r="K566" s="505"/>
      <c r="L566" s="505"/>
      <c r="M566" s="505"/>
      <c r="N566" s="505"/>
      <c r="O566" s="505"/>
      <c r="P566" s="505"/>
      <c r="Q566" s="505"/>
      <c r="R566" s="505"/>
      <c r="S566" s="505"/>
      <c r="T566" s="505"/>
      <c r="U566" s="505"/>
      <c r="V566" s="505"/>
      <c r="W566" s="505"/>
      <c r="X566" s="505"/>
      <c r="Y566" s="505"/>
      <c r="Z566" s="505"/>
      <c r="AA566" s="505"/>
      <c r="AB566" s="505"/>
      <c r="AC566" s="505"/>
      <c r="AD566" s="505"/>
    </row>
    <row r="567" spans="1:33" ht="20.100000000000001" hidden="1" customHeight="1" x14ac:dyDescent="0.4"/>
    <row r="568" spans="1:33" ht="20.100000000000001" hidden="1" customHeight="1" x14ac:dyDescent="0.4">
      <c r="C568" s="2" t="str">
        <f>入力情報!$E$778&amp;" year, "&amp;入力情報!$E$779&amp;" month-"&amp;入力情報!$E$780&amp;" day"</f>
        <v>2026 year, 1 month-31 day</v>
      </c>
    </row>
    <row r="569" spans="1:33" ht="20.100000000000001" hidden="1" customHeight="1" x14ac:dyDescent="0.4">
      <c r="C569" s="2" t="str">
        <f>DBCS(入力情報!$E$778)&amp;"年"&amp;DBCS(入力情報!$E$779)&amp;"月"&amp;DBCS(入力情報!$E$780)&amp;"日"</f>
        <v>２０２６年１月３１日</v>
      </c>
    </row>
    <row r="570" spans="1:33" ht="20.100000000000001" hidden="1" customHeight="1" x14ac:dyDescent="0.4"/>
    <row r="571" spans="1:33" ht="32.25" hidden="1" customHeight="1" x14ac:dyDescent="0.4">
      <c r="D571" s="506" t="str">
        <f>IF(入力情報!E206="",入力情報!E212 &amp; CHAR(10) &amp; 入力情報!E204 &amp; "  (Seal or Signatures)", 入力情報!E207 &amp; " " &amp; 入力情報!E209 &amp; " " &amp; 入力情報!E210 &amp; CHAR(10) &amp; 入力情報!E204 &amp; "  (Seal or Signatures)")</f>
        <v xml:space="preserve">
  (Seal or Signatures)</v>
      </c>
      <c r="E571" s="506"/>
      <c r="F571" s="506"/>
      <c r="G571" s="506"/>
      <c r="H571" s="506"/>
      <c r="I571" s="506"/>
      <c r="J571" s="506"/>
      <c r="K571" s="506"/>
      <c r="L571" s="506"/>
      <c r="M571" s="506"/>
      <c r="N571" s="506"/>
      <c r="O571" s="506"/>
      <c r="P571" s="506"/>
      <c r="Q571" s="506"/>
      <c r="R571" s="506"/>
      <c r="S571" s="506"/>
      <c r="T571" s="506"/>
      <c r="U571" s="506"/>
      <c r="V571" s="506"/>
      <c r="W571" s="506"/>
      <c r="X571" s="506"/>
      <c r="Y571" s="506"/>
      <c r="Z571" s="506"/>
      <c r="AA571" s="506"/>
      <c r="AB571" s="506"/>
      <c r="AC571" s="506"/>
      <c r="AD571" s="506"/>
    </row>
    <row r="572" spans="1:33" ht="32.25" hidden="1" customHeight="1" x14ac:dyDescent="0.4">
      <c r="D572" s="506" t="str">
        <f>IF(入力情報!E206="",IF(入力情報!E213="", "", 入力情報!E213) &amp; CHAR(10) &amp;IF(入力情報!E205="", "", 入力情報!E205),入力情報!E208&amp;" "&amp;DBCS(入力情報!E209)&amp;" "&amp;IF(入力情報!E211="","                                                      ",入力情報!E211) &amp; CHAR(10) &amp;入力情報!E205)</f>
        <v xml:space="preserve">
</v>
      </c>
      <c r="E572" s="506"/>
      <c r="F572" s="506"/>
      <c r="G572" s="506"/>
      <c r="H572" s="506"/>
      <c r="I572" s="506"/>
      <c r="J572" s="506"/>
      <c r="K572" s="506"/>
      <c r="L572" s="506"/>
      <c r="M572" s="506"/>
      <c r="N572" s="506"/>
      <c r="O572" s="506"/>
      <c r="P572" s="506"/>
      <c r="Q572" s="506"/>
      <c r="R572" s="506"/>
      <c r="S572" s="506"/>
      <c r="T572" s="506"/>
      <c r="U572" s="506"/>
      <c r="V572" s="506"/>
      <c r="W572" s="506"/>
      <c r="X572" s="506"/>
      <c r="Y572" s="506"/>
      <c r="Z572" s="506"/>
      <c r="AA572" s="506"/>
      <c r="AB572" s="506"/>
      <c r="AC572" s="506"/>
      <c r="AD572" s="506"/>
    </row>
    <row r="573" spans="1:33" ht="20.100000000000001" hidden="1" customHeight="1" x14ac:dyDescent="0.4"/>
    <row r="574" spans="1:33" ht="20.100000000000001" hidden="1" customHeight="1" x14ac:dyDescent="0.4"/>
    <row r="575" spans="1:33" ht="20.100000000000001" hidden="1" customHeight="1" x14ac:dyDescent="0.4"/>
    <row r="576" spans="1:33" ht="20.100000000000001" hidden="1" customHeight="1" x14ac:dyDescent="0.4">
      <c r="E576" s="2" t="str">
        <f>"To: "&amp;入力情報!$E$6&amp;" Co"</f>
        <v>To: SampleName Co</v>
      </c>
    </row>
    <row r="577" spans="5:5" ht="20.100000000000001" hidden="1" customHeight="1" x14ac:dyDescent="0.4">
      <c r="E577" s="2" t="str">
        <f>入力情報!$E$6&amp;"株式会社　御中"</f>
        <v>SampleName株式会社　御中</v>
      </c>
    </row>
    <row r="578" spans="5:5" ht="20.100000000000001" hidden="1" customHeight="1" x14ac:dyDescent="0.4"/>
    <row r="579" spans="5:5" ht="20.100000000000001" hidden="1" customHeight="1" x14ac:dyDescent="0.4"/>
    <row r="580" spans="5:5" ht="20.100000000000001" hidden="1" customHeight="1" x14ac:dyDescent="0.4"/>
    <row r="581" spans="5:5" ht="20.100000000000001" hidden="1" customHeight="1" x14ac:dyDescent="0.4"/>
    <row r="582" spans="5:5" ht="20.100000000000001" hidden="1" customHeight="1" x14ac:dyDescent="0.4"/>
    <row r="583" spans="5:5" ht="20.100000000000001" hidden="1" customHeight="1" x14ac:dyDescent="0.4"/>
    <row r="584" spans="5:5" ht="20.100000000000001" hidden="1" customHeight="1" x14ac:dyDescent="0.4"/>
    <row r="585" spans="5:5" ht="20.100000000000001" hidden="1" customHeight="1" x14ac:dyDescent="0.4"/>
    <row r="586" spans="5:5" ht="20.100000000000001" hidden="1" customHeight="1" x14ac:dyDescent="0.4"/>
    <row r="587" spans="5:5" ht="20.100000000000001" hidden="1" customHeight="1" x14ac:dyDescent="0.4"/>
    <row r="588" spans="5:5" ht="20.100000000000001" hidden="1" customHeight="1" x14ac:dyDescent="0.4"/>
    <row r="589" spans="5:5" ht="20.100000000000001" hidden="1" customHeight="1" x14ac:dyDescent="0.4"/>
    <row r="590" spans="5:5" ht="20.100000000000001" hidden="1" customHeight="1" x14ac:dyDescent="0.4"/>
    <row r="591" spans="5:5" ht="20.100000000000001" hidden="1" customHeight="1" x14ac:dyDescent="0.4"/>
    <row r="592" spans="5:5" ht="20.100000000000001" hidden="1" customHeight="1" x14ac:dyDescent="0.4"/>
    <row r="593" spans="1:33" ht="20.100000000000001" hidden="1" customHeight="1" x14ac:dyDescent="0.4"/>
    <row r="594" spans="1:33" ht="20.100000000000001" hidden="1" customHeight="1" x14ac:dyDescent="0.4"/>
    <row r="595" spans="1:33" ht="20.100000000000001" hidden="1" customHeight="1" x14ac:dyDescent="0.4"/>
    <row r="596" spans="1:33" ht="12" hidden="1" customHeight="1" x14ac:dyDescent="0.4">
      <c r="A596" s="369" t="s">
        <v>6172</v>
      </c>
      <c r="B596" s="369"/>
      <c r="C596" s="369"/>
      <c r="D596" s="369"/>
      <c r="E596" s="369"/>
      <c r="F596" s="369"/>
      <c r="G596" s="369"/>
      <c r="H596" s="369"/>
      <c r="I596" s="369"/>
      <c r="J596" s="369"/>
      <c r="K596" s="369"/>
      <c r="L596" s="369"/>
      <c r="M596" s="369"/>
      <c r="N596" s="369"/>
      <c r="O596" s="369"/>
      <c r="P596" s="369"/>
      <c r="Q596" s="369"/>
      <c r="R596" s="369"/>
      <c r="S596" s="369"/>
      <c r="T596" s="369"/>
      <c r="U596" s="369"/>
      <c r="V596" s="369"/>
      <c r="W596" s="369"/>
      <c r="X596" s="369"/>
      <c r="Y596" s="369"/>
      <c r="Z596" s="369"/>
      <c r="AA596" s="369"/>
      <c r="AB596" s="369"/>
      <c r="AC596" s="369"/>
      <c r="AD596" s="369"/>
    </row>
    <row r="597" spans="1:33" ht="12" hidden="1" customHeight="1" x14ac:dyDescent="0.4">
      <c r="A597" s="369"/>
      <c r="B597" s="369"/>
      <c r="C597" s="369"/>
      <c r="D597" s="369"/>
      <c r="E597" s="369"/>
      <c r="F597" s="369"/>
      <c r="G597" s="369"/>
      <c r="H597" s="369"/>
      <c r="I597" s="369"/>
      <c r="J597" s="369"/>
      <c r="K597" s="369"/>
      <c r="L597" s="369"/>
      <c r="M597" s="369"/>
      <c r="N597" s="369"/>
      <c r="O597" s="369"/>
      <c r="P597" s="369"/>
      <c r="Q597" s="369"/>
      <c r="R597" s="369"/>
      <c r="S597" s="369"/>
      <c r="T597" s="369"/>
      <c r="U597" s="369"/>
      <c r="V597" s="369"/>
      <c r="W597" s="369"/>
      <c r="X597" s="369"/>
      <c r="Y597" s="369"/>
      <c r="Z597" s="369"/>
      <c r="AA597" s="369"/>
      <c r="AB597" s="369"/>
      <c r="AC597" s="369"/>
      <c r="AD597" s="369"/>
      <c r="AF597" s="2" t="s">
        <v>6378</v>
      </c>
      <c r="AG597" s="2" t="str">
        <f>入力情報!C215</f>
        <v>Name of Director at Incorporation 18
（設立時取締役 18の氏名）</v>
      </c>
    </row>
    <row r="598" spans="1:33" ht="12" hidden="1" customHeight="1" x14ac:dyDescent="0.4">
      <c r="A598" s="369"/>
      <c r="B598" s="369"/>
      <c r="C598" s="369"/>
      <c r="D598" s="369"/>
      <c r="E598" s="369"/>
      <c r="F598" s="369"/>
      <c r="G598" s="369"/>
      <c r="H598" s="369"/>
      <c r="I598" s="369"/>
      <c r="J598" s="369"/>
      <c r="K598" s="369"/>
      <c r="L598" s="369"/>
      <c r="M598" s="369"/>
      <c r="N598" s="369"/>
      <c r="O598" s="369"/>
      <c r="P598" s="369"/>
      <c r="Q598" s="369"/>
      <c r="R598" s="369"/>
      <c r="S598" s="369"/>
      <c r="T598" s="369"/>
      <c r="U598" s="369"/>
      <c r="V598" s="369"/>
      <c r="W598" s="369"/>
      <c r="X598" s="369"/>
      <c r="Y598" s="369"/>
      <c r="Z598" s="369"/>
      <c r="AA598" s="369"/>
      <c r="AB598" s="369"/>
      <c r="AC598" s="369"/>
      <c r="AD598" s="369"/>
    </row>
    <row r="599" spans="1:33" ht="20.100000000000001" hidden="1" customHeight="1" x14ac:dyDescent="0.4"/>
    <row r="600" spans="1:33" ht="39.950000000000003" hidden="1" customHeight="1" x14ac:dyDescent="0.4">
      <c r="B60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600" s="505"/>
      <c r="D600" s="505"/>
      <c r="E600" s="505"/>
      <c r="F600" s="505"/>
      <c r="G600" s="505"/>
      <c r="H600" s="505"/>
      <c r="I600" s="505"/>
      <c r="J600" s="505"/>
      <c r="K600" s="505"/>
      <c r="L600" s="505"/>
      <c r="M600" s="505"/>
      <c r="N600" s="505"/>
      <c r="O600" s="505"/>
      <c r="P600" s="505"/>
      <c r="Q600" s="505"/>
      <c r="R600" s="505"/>
      <c r="S600" s="505"/>
      <c r="T600" s="505"/>
      <c r="U600" s="505"/>
      <c r="V600" s="505"/>
      <c r="W600" s="505"/>
      <c r="X600" s="505"/>
      <c r="Y600" s="505"/>
      <c r="Z600" s="505"/>
      <c r="AA600" s="505"/>
      <c r="AB600" s="505"/>
      <c r="AC600" s="505"/>
      <c r="AD600" s="505"/>
    </row>
    <row r="601" spans="1:33" ht="39.950000000000003" hidden="1" customHeight="1" x14ac:dyDescent="0.4">
      <c r="B60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601" s="505"/>
      <c r="D601" s="505"/>
      <c r="E601" s="505"/>
      <c r="F601" s="505"/>
      <c r="G601" s="505"/>
      <c r="H601" s="505"/>
      <c r="I601" s="505"/>
      <c r="J601" s="505"/>
      <c r="K601" s="505"/>
      <c r="L601" s="505"/>
      <c r="M601" s="505"/>
      <c r="N601" s="505"/>
      <c r="O601" s="505"/>
      <c r="P601" s="505"/>
      <c r="Q601" s="505"/>
      <c r="R601" s="505"/>
      <c r="S601" s="505"/>
      <c r="T601" s="505"/>
      <c r="U601" s="505"/>
      <c r="V601" s="505"/>
      <c r="W601" s="505"/>
      <c r="X601" s="505"/>
      <c r="Y601" s="505"/>
      <c r="Z601" s="505"/>
      <c r="AA601" s="505"/>
      <c r="AB601" s="505"/>
      <c r="AC601" s="505"/>
      <c r="AD601" s="505"/>
    </row>
    <row r="602" spans="1:33" ht="20.100000000000001" hidden="1" customHeight="1" x14ac:dyDescent="0.4"/>
    <row r="603" spans="1:33" ht="20.100000000000001" hidden="1" customHeight="1" x14ac:dyDescent="0.4">
      <c r="C603" s="2" t="str">
        <f>入力情報!$E$778&amp;" year, "&amp;入力情報!$E$779&amp;" month-"&amp;入力情報!$E$780&amp;" day"</f>
        <v>2026 year, 1 month-31 day</v>
      </c>
    </row>
    <row r="604" spans="1:33" ht="20.100000000000001" hidden="1" customHeight="1" x14ac:dyDescent="0.4">
      <c r="C604" s="2" t="str">
        <f>DBCS(入力情報!$E$778)&amp;"年"&amp;DBCS(入力情報!$E$779)&amp;"月"&amp;DBCS(入力情報!$E$780)&amp;"日"</f>
        <v>２０２６年１月３１日</v>
      </c>
    </row>
    <row r="605" spans="1:33" ht="20.100000000000001" hidden="1" customHeight="1" x14ac:dyDescent="0.4"/>
    <row r="606" spans="1:33" ht="32.25" hidden="1" customHeight="1" x14ac:dyDescent="0.4">
      <c r="D606" s="506" t="str">
        <f>IF(入力情報!E217="",入力情報!E223 &amp; CHAR(10) &amp; 入力情報!E215 &amp; "  (Seal or Signatures)", 入力情報!E218 &amp; " " &amp; 入力情報!E220 &amp; " " &amp; 入力情報!E221 &amp; CHAR(10) &amp; 入力情報!E215 &amp; "  (Seal or Signatures)")</f>
        <v xml:space="preserve">
  (Seal or Signatures)</v>
      </c>
      <c r="E606" s="506"/>
      <c r="F606" s="506"/>
      <c r="G606" s="506"/>
      <c r="H606" s="506"/>
      <c r="I606" s="506"/>
      <c r="J606" s="506"/>
      <c r="K606" s="506"/>
      <c r="L606" s="506"/>
      <c r="M606" s="506"/>
      <c r="N606" s="506"/>
      <c r="O606" s="506"/>
      <c r="P606" s="506"/>
      <c r="Q606" s="506"/>
      <c r="R606" s="506"/>
      <c r="S606" s="506"/>
      <c r="T606" s="506"/>
      <c r="U606" s="506"/>
      <c r="V606" s="506"/>
      <c r="W606" s="506"/>
      <c r="X606" s="506"/>
      <c r="Y606" s="506"/>
      <c r="Z606" s="506"/>
      <c r="AA606" s="506"/>
      <c r="AB606" s="506"/>
      <c r="AC606" s="506"/>
      <c r="AD606" s="506"/>
    </row>
    <row r="607" spans="1:33" ht="32.25" hidden="1" customHeight="1" x14ac:dyDescent="0.4">
      <c r="D607" s="506" t="str">
        <f>IF(入力情報!E217="",IF(入力情報!E224="", "", 入力情報!E224) &amp; CHAR(10) &amp;IF(入力情報!E216="", "", 入力情報!E216),入力情報!E219&amp;" "&amp;DBCS(入力情報!E220)&amp;" "&amp;IF(入力情報!E222="","                                                      ",入力情報!E222) &amp; CHAR(10) &amp;入力情報!E216)</f>
        <v xml:space="preserve">
</v>
      </c>
      <c r="E607" s="506"/>
      <c r="F607" s="506"/>
      <c r="G607" s="506"/>
      <c r="H607" s="506"/>
      <c r="I607" s="506"/>
      <c r="J607" s="506"/>
      <c r="K607" s="506"/>
      <c r="L607" s="506"/>
      <c r="M607" s="506"/>
      <c r="N607" s="506"/>
      <c r="O607" s="506"/>
      <c r="P607" s="506"/>
      <c r="Q607" s="506"/>
      <c r="R607" s="506"/>
      <c r="S607" s="506"/>
      <c r="T607" s="506"/>
      <c r="U607" s="506"/>
      <c r="V607" s="506"/>
      <c r="W607" s="506"/>
      <c r="X607" s="506"/>
      <c r="Y607" s="506"/>
      <c r="Z607" s="506"/>
      <c r="AA607" s="506"/>
      <c r="AB607" s="506"/>
      <c r="AC607" s="506"/>
      <c r="AD607" s="506"/>
    </row>
    <row r="608" spans="1:33" ht="20.100000000000001" hidden="1" customHeight="1" x14ac:dyDescent="0.4"/>
    <row r="609" spans="5:5" ht="20.100000000000001" hidden="1" customHeight="1" x14ac:dyDescent="0.4"/>
    <row r="610" spans="5:5" ht="20.100000000000001" hidden="1" customHeight="1" x14ac:dyDescent="0.4"/>
    <row r="611" spans="5:5" ht="20.100000000000001" hidden="1" customHeight="1" x14ac:dyDescent="0.4">
      <c r="E611" s="2" t="str">
        <f>"To: "&amp;入力情報!$E$6&amp;" Co"</f>
        <v>To: SampleName Co</v>
      </c>
    </row>
    <row r="612" spans="5:5" ht="20.100000000000001" hidden="1" customHeight="1" x14ac:dyDescent="0.4">
      <c r="E612" s="2" t="str">
        <f>入力情報!$E$6&amp;"株式会社　御中"</f>
        <v>SampleName株式会社　御中</v>
      </c>
    </row>
    <row r="613" spans="5:5" ht="20.100000000000001" hidden="1" customHeight="1" x14ac:dyDescent="0.4"/>
    <row r="614" spans="5:5" ht="20.100000000000001" hidden="1" customHeight="1" x14ac:dyDescent="0.4"/>
    <row r="615" spans="5:5" ht="20.100000000000001" hidden="1" customHeight="1" x14ac:dyDescent="0.4"/>
    <row r="616" spans="5:5" ht="20.100000000000001" hidden="1" customHeight="1" x14ac:dyDescent="0.4"/>
    <row r="617" spans="5:5" ht="20.100000000000001" hidden="1" customHeight="1" x14ac:dyDescent="0.4"/>
    <row r="618" spans="5:5" ht="20.100000000000001" hidden="1" customHeight="1" x14ac:dyDescent="0.4"/>
    <row r="619" spans="5:5" ht="20.100000000000001" hidden="1" customHeight="1" x14ac:dyDescent="0.4"/>
    <row r="620" spans="5:5" ht="20.100000000000001" hidden="1" customHeight="1" x14ac:dyDescent="0.4"/>
    <row r="621" spans="5:5" ht="20.100000000000001" hidden="1" customHeight="1" x14ac:dyDescent="0.4"/>
    <row r="622" spans="5:5" ht="20.100000000000001" hidden="1" customHeight="1" x14ac:dyDescent="0.4"/>
    <row r="623" spans="5:5" ht="20.100000000000001" hidden="1" customHeight="1" x14ac:dyDescent="0.4"/>
    <row r="624" spans="5:5" ht="20.100000000000001" hidden="1" customHeight="1" x14ac:dyDescent="0.4"/>
    <row r="625" spans="1:33" ht="20.100000000000001" hidden="1" customHeight="1" x14ac:dyDescent="0.4"/>
    <row r="626" spans="1:33" ht="20.100000000000001" hidden="1" customHeight="1" x14ac:dyDescent="0.4"/>
    <row r="627" spans="1:33" ht="20.100000000000001" hidden="1" customHeight="1" x14ac:dyDescent="0.4"/>
    <row r="628" spans="1:33" ht="20.100000000000001" hidden="1" customHeight="1" x14ac:dyDescent="0.4"/>
    <row r="629" spans="1:33" ht="20.100000000000001" hidden="1" customHeight="1" x14ac:dyDescent="0.4"/>
    <row r="630" spans="1:33" ht="20.100000000000001" hidden="1" customHeight="1" x14ac:dyDescent="0.4"/>
    <row r="631" spans="1:33" ht="12" hidden="1" customHeight="1" x14ac:dyDescent="0.4">
      <c r="A631" s="369" t="s">
        <v>6172</v>
      </c>
      <c r="B631" s="369"/>
      <c r="C631" s="369"/>
      <c r="D631" s="369"/>
      <c r="E631" s="369"/>
      <c r="F631" s="369"/>
      <c r="G631" s="369"/>
      <c r="H631" s="369"/>
      <c r="I631" s="369"/>
      <c r="J631" s="369"/>
      <c r="K631" s="369"/>
      <c r="L631" s="369"/>
      <c r="M631" s="369"/>
      <c r="N631" s="369"/>
      <c r="O631" s="369"/>
      <c r="P631" s="369"/>
      <c r="Q631" s="369"/>
      <c r="R631" s="369"/>
      <c r="S631" s="369"/>
      <c r="T631" s="369"/>
      <c r="U631" s="369"/>
      <c r="V631" s="369"/>
      <c r="W631" s="369"/>
      <c r="X631" s="369"/>
      <c r="Y631" s="369"/>
      <c r="Z631" s="369"/>
      <c r="AA631" s="369"/>
      <c r="AB631" s="369"/>
      <c r="AC631" s="369"/>
      <c r="AD631" s="369"/>
    </row>
    <row r="632" spans="1:33" ht="12" hidden="1" customHeight="1" x14ac:dyDescent="0.4">
      <c r="A632" s="369"/>
      <c r="B632" s="369"/>
      <c r="C632" s="369"/>
      <c r="D632" s="369"/>
      <c r="E632" s="369"/>
      <c r="F632" s="369"/>
      <c r="G632" s="369"/>
      <c r="H632" s="369"/>
      <c r="I632" s="369"/>
      <c r="J632" s="369"/>
      <c r="K632" s="369"/>
      <c r="L632" s="369"/>
      <c r="M632" s="369"/>
      <c r="N632" s="369"/>
      <c r="O632" s="369"/>
      <c r="P632" s="369"/>
      <c r="Q632" s="369"/>
      <c r="R632" s="369"/>
      <c r="S632" s="369"/>
      <c r="T632" s="369"/>
      <c r="U632" s="369"/>
      <c r="V632" s="369"/>
      <c r="W632" s="369"/>
      <c r="X632" s="369"/>
      <c r="Y632" s="369"/>
      <c r="Z632" s="369"/>
      <c r="AA632" s="369"/>
      <c r="AB632" s="369"/>
      <c r="AC632" s="369"/>
      <c r="AD632" s="369"/>
      <c r="AF632" s="2" t="s">
        <v>6378</v>
      </c>
      <c r="AG632" s="2" t="str">
        <f>入力情報!C226</f>
        <v>Name of Director at Incorporation 19
（設立時取締役 19の氏名）</v>
      </c>
    </row>
    <row r="633" spans="1:33" ht="12" hidden="1" customHeight="1" x14ac:dyDescent="0.4">
      <c r="A633" s="369"/>
      <c r="B633" s="369"/>
      <c r="C633" s="369"/>
      <c r="D633" s="369"/>
      <c r="E633" s="369"/>
      <c r="F633" s="369"/>
      <c r="G633" s="369"/>
      <c r="H633" s="369"/>
      <c r="I633" s="369"/>
      <c r="J633" s="369"/>
      <c r="K633" s="369"/>
      <c r="L633" s="369"/>
      <c r="M633" s="369"/>
      <c r="N633" s="369"/>
      <c r="O633" s="369"/>
      <c r="P633" s="369"/>
      <c r="Q633" s="369"/>
      <c r="R633" s="369"/>
      <c r="S633" s="369"/>
      <c r="T633" s="369"/>
      <c r="U633" s="369"/>
      <c r="V633" s="369"/>
      <c r="W633" s="369"/>
      <c r="X633" s="369"/>
      <c r="Y633" s="369"/>
      <c r="Z633" s="369"/>
      <c r="AA633" s="369"/>
      <c r="AB633" s="369"/>
      <c r="AC633" s="369"/>
      <c r="AD633" s="369"/>
    </row>
    <row r="634" spans="1:33" ht="20.100000000000001" hidden="1" customHeight="1" x14ac:dyDescent="0.4"/>
    <row r="635" spans="1:33" ht="39.950000000000003" hidden="1" customHeight="1" x14ac:dyDescent="0.4">
      <c r="B63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635" s="505"/>
      <c r="D635" s="505"/>
      <c r="E635" s="505"/>
      <c r="F635" s="505"/>
      <c r="G635" s="505"/>
      <c r="H635" s="505"/>
      <c r="I635" s="505"/>
      <c r="J635" s="505"/>
      <c r="K635" s="505"/>
      <c r="L635" s="505"/>
      <c r="M635" s="505"/>
      <c r="N635" s="505"/>
      <c r="O635" s="505"/>
      <c r="P635" s="505"/>
      <c r="Q635" s="505"/>
      <c r="R635" s="505"/>
      <c r="S635" s="505"/>
      <c r="T635" s="505"/>
      <c r="U635" s="505"/>
      <c r="V635" s="505"/>
      <c r="W635" s="505"/>
      <c r="X635" s="505"/>
      <c r="Y635" s="505"/>
      <c r="Z635" s="505"/>
      <c r="AA635" s="505"/>
      <c r="AB635" s="505"/>
      <c r="AC635" s="505"/>
      <c r="AD635" s="505"/>
    </row>
    <row r="636" spans="1:33" ht="39.950000000000003" hidden="1" customHeight="1" x14ac:dyDescent="0.4">
      <c r="B63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636" s="505"/>
      <c r="D636" s="505"/>
      <c r="E636" s="505"/>
      <c r="F636" s="505"/>
      <c r="G636" s="505"/>
      <c r="H636" s="505"/>
      <c r="I636" s="505"/>
      <c r="J636" s="505"/>
      <c r="K636" s="505"/>
      <c r="L636" s="505"/>
      <c r="M636" s="505"/>
      <c r="N636" s="505"/>
      <c r="O636" s="505"/>
      <c r="P636" s="505"/>
      <c r="Q636" s="505"/>
      <c r="R636" s="505"/>
      <c r="S636" s="505"/>
      <c r="T636" s="505"/>
      <c r="U636" s="505"/>
      <c r="V636" s="505"/>
      <c r="W636" s="505"/>
      <c r="X636" s="505"/>
      <c r="Y636" s="505"/>
      <c r="Z636" s="505"/>
      <c r="AA636" s="505"/>
      <c r="AB636" s="505"/>
      <c r="AC636" s="505"/>
      <c r="AD636" s="505"/>
    </row>
    <row r="637" spans="1:33" ht="20.100000000000001" hidden="1" customHeight="1" x14ac:dyDescent="0.4"/>
    <row r="638" spans="1:33" ht="20.100000000000001" hidden="1" customHeight="1" x14ac:dyDescent="0.4">
      <c r="C638" s="2" t="str">
        <f>入力情報!$E$778&amp;" year, "&amp;入力情報!$E$779&amp;" month-"&amp;入力情報!$E$780&amp;" day"</f>
        <v>2026 year, 1 month-31 day</v>
      </c>
    </row>
    <row r="639" spans="1:33" ht="20.100000000000001" hidden="1" customHeight="1" x14ac:dyDescent="0.4">
      <c r="C639" s="2" t="str">
        <f>DBCS(入力情報!$E$778)&amp;"年"&amp;DBCS(入力情報!$E$779)&amp;"月"&amp;DBCS(入力情報!$E$780)&amp;"日"</f>
        <v>２０２６年１月３１日</v>
      </c>
    </row>
    <row r="640" spans="1:33" ht="20.100000000000001" hidden="1" customHeight="1" x14ac:dyDescent="0.4"/>
    <row r="641" spans="4:30" ht="32.25" hidden="1" customHeight="1" x14ac:dyDescent="0.4">
      <c r="D641" s="506" t="str">
        <f>IF(入力情報!E228="",入力情報!E234 &amp; CHAR(10) &amp; 入力情報!E226 &amp; "  (Seal or Signatures)", 入力情報!E229 &amp; " " &amp; 入力情報!E231 &amp; " " &amp; 入力情報!E232 &amp; CHAR(10) &amp; 入力情報!E226 &amp; "  (Seal or Signatures)")</f>
        <v xml:space="preserve">
  (Seal or Signatures)</v>
      </c>
      <c r="E641" s="506"/>
      <c r="F641" s="506"/>
      <c r="G641" s="506"/>
      <c r="H641" s="506"/>
      <c r="I641" s="506"/>
      <c r="J641" s="506"/>
      <c r="K641" s="506"/>
      <c r="L641" s="506"/>
      <c r="M641" s="506"/>
      <c r="N641" s="506"/>
      <c r="O641" s="506"/>
      <c r="P641" s="506"/>
      <c r="Q641" s="506"/>
      <c r="R641" s="506"/>
      <c r="S641" s="506"/>
      <c r="T641" s="506"/>
      <c r="U641" s="506"/>
      <c r="V641" s="506"/>
      <c r="W641" s="506"/>
      <c r="X641" s="506"/>
      <c r="Y641" s="506"/>
      <c r="Z641" s="506"/>
      <c r="AA641" s="506"/>
      <c r="AB641" s="506"/>
      <c r="AC641" s="506"/>
      <c r="AD641" s="506"/>
    </row>
    <row r="642" spans="4:30" ht="32.25" hidden="1" customHeight="1" x14ac:dyDescent="0.4">
      <c r="D642" s="506" t="str">
        <f>IF(入力情報!E228="",IF(入力情報!E235="", "", 入力情報!E235) &amp; CHAR(10) &amp;IF(入力情報!E227="", "", 入力情報!E227),入力情報!E230&amp;" "&amp;DBCS(入力情報!E231)&amp;" "&amp;IF(入力情報!E233="","                                                      ",入力情報!E233) &amp; CHAR(10) &amp;入力情報!E227)</f>
        <v xml:space="preserve">
</v>
      </c>
      <c r="E642" s="506"/>
      <c r="F642" s="506"/>
      <c r="G642" s="506"/>
      <c r="H642" s="506"/>
      <c r="I642" s="506"/>
      <c r="J642" s="506"/>
      <c r="K642" s="506"/>
      <c r="L642" s="506"/>
      <c r="M642" s="506"/>
      <c r="N642" s="506"/>
      <c r="O642" s="506"/>
      <c r="P642" s="506"/>
      <c r="Q642" s="506"/>
      <c r="R642" s="506"/>
      <c r="S642" s="506"/>
      <c r="T642" s="506"/>
      <c r="U642" s="506"/>
      <c r="V642" s="506"/>
      <c r="W642" s="506"/>
      <c r="X642" s="506"/>
      <c r="Y642" s="506"/>
      <c r="Z642" s="506"/>
      <c r="AA642" s="506"/>
      <c r="AB642" s="506"/>
      <c r="AC642" s="506"/>
      <c r="AD642" s="506"/>
    </row>
    <row r="643" spans="4:30" ht="20.100000000000001" hidden="1" customHeight="1" x14ac:dyDescent="0.4"/>
    <row r="644" spans="4:30" ht="20.100000000000001" hidden="1" customHeight="1" x14ac:dyDescent="0.4"/>
    <row r="645" spans="4:30" ht="20.100000000000001" hidden="1" customHeight="1" x14ac:dyDescent="0.4"/>
    <row r="646" spans="4:30" ht="20.100000000000001" hidden="1" customHeight="1" x14ac:dyDescent="0.4">
      <c r="E646" s="2" t="str">
        <f>"To: "&amp;入力情報!$E$6&amp;" Co"</f>
        <v>To: SampleName Co</v>
      </c>
    </row>
    <row r="647" spans="4:30" ht="20.100000000000001" hidden="1" customHeight="1" x14ac:dyDescent="0.4">
      <c r="E647" s="2" t="str">
        <f>入力情報!$E$6&amp;"株式会社　御中"</f>
        <v>SampleName株式会社　御中</v>
      </c>
    </row>
    <row r="648" spans="4:30" ht="20.100000000000001" hidden="1" customHeight="1" x14ac:dyDescent="0.4"/>
    <row r="649" spans="4:30" ht="20.100000000000001" hidden="1" customHeight="1" x14ac:dyDescent="0.4"/>
    <row r="650" spans="4:30" ht="20.100000000000001" hidden="1" customHeight="1" x14ac:dyDescent="0.4"/>
    <row r="651" spans="4:30" ht="20.100000000000001" hidden="1" customHeight="1" x14ac:dyDescent="0.4"/>
    <row r="652" spans="4:30" ht="20.100000000000001" hidden="1" customHeight="1" x14ac:dyDescent="0.4"/>
    <row r="653" spans="4:30" ht="20.100000000000001" hidden="1" customHeight="1" x14ac:dyDescent="0.4"/>
    <row r="654" spans="4:30" ht="20.100000000000001" hidden="1" customHeight="1" x14ac:dyDescent="0.4"/>
    <row r="655" spans="4:30" ht="20.100000000000001" hidden="1" customHeight="1" x14ac:dyDescent="0.4"/>
    <row r="656" spans="4:30" ht="20.100000000000001" hidden="1" customHeight="1" x14ac:dyDescent="0.4"/>
    <row r="657" spans="1:33" ht="20.100000000000001" hidden="1" customHeight="1" x14ac:dyDescent="0.4"/>
    <row r="658" spans="1:33" ht="20.100000000000001" hidden="1" customHeight="1" x14ac:dyDescent="0.4"/>
    <row r="659" spans="1:33" ht="20.100000000000001" hidden="1" customHeight="1" x14ac:dyDescent="0.4"/>
    <row r="660" spans="1:33" ht="20.100000000000001" hidden="1" customHeight="1" x14ac:dyDescent="0.4"/>
    <row r="661" spans="1:33" ht="20.100000000000001" hidden="1" customHeight="1" x14ac:dyDescent="0.4"/>
    <row r="662" spans="1:33" ht="20.100000000000001" hidden="1" customHeight="1" x14ac:dyDescent="0.4"/>
    <row r="663" spans="1:33" ht="20.100000000000001" hidden="1" customHeight="1" x14ac:dyDescent="0.4"/>
    <row r="664" spans="1:33" ht="20.100000000000001" hidden="1" customHeight="1" x14ac:dyDescent="0.4"/>
    <row r="665" spans="1:33" ht="20.100000000000001" hidden="1" customHeight="1" x14ac:dyDescent="0.4"/>
    <row r="666" spans="1:33" ht="12" hidden="1" customHeight="1" x14ac:dyDescent="0.4">
      <c r="A666" s="369" t="s">
        <v>6172</v>
      </c>
      <c r="B666" s="369"/>
      <c r="C666" s="369"/>
      <c r="D666" s="369"/>
      <c r="E666" s="369"/>
      <c r="F666" s="369"/>
      <c r="G666" s="369"/>
      <c r="H666" s="369"/>
      <c r="I666" s="369"/>
      <c r="J666" s="369"/>
      <c r="K666" s="369"/>
      <c r="L666" s="369"/>
      <c r="M666" s="369"/>
      <c r="N666" s="369"/>
      <c r="O666" s="369"/>
      <c r="P666" s="369"/>
      <c r="Q666" s="369"/>
      <c r="R666" s="369"/>
      <c r="S666" s="369"/>
      <c r="T666" s="369"/>
      <c r="U666" s="369"/>
      <c r="V666" s="369"/>
      <c r="W666" s="369"/>
      <c r="X666" s="369"/>
      <c r="Y666" s="369"/>
      <c r="Z666" s="369"/>
      <c r="AA666" s="369"/>
      <c r="AB666" s="369"/>
      <c r="AC666" s="369"/>
      <c r="AD666" s="369"/>
    </row>
    <row r="667" spans="1:33" ht="12" hidden="1" customHeight="1" x14ac:dyDescent="0.4">
      <c r="A667" s="369"/>
      <c r="B667" s="369"/>
      <c r="C667" s="369"/>
      <c r="D667" s="369"/>
      <c r="E667" s="369"/>
      <c r="F667" s="369"/>
      <c r="G667" s="369"/>
      <c r="H667" s="369"/>
      <c r="I667" s="369"/>
      <c r="J667" s="369"/>
      <c r="K667" s="369"/>
      <c r="L667" s="369"/>
      <c r="M667" s="369"/>
      <c r="N667" s="369"/>
      <c r="O667" s="369"/>
      <c r="P667" s="369"/>
      <c r="Q667" s="369"/>
      <c r="R667" s="369"/>
      <c r="S667" s="369"/>
      <c r="T667" s="369"/>
      <c r="U667" s="369"/>
      <c r="V667" s="369"/>
      <c r="W667" s="369"/>
      <c r="X667" s="369"/>
      <c r="Y667" s="369"/>
      <c r="Z667" s="369"/>
      <c r="AA667" s="369"/>
      <c r="AB667" s="369"/>
      <c r="AC667" s="369"/>
      <c r="AD667" s="369"/>
      <c r="AF667" s="2" t="s">
        <v>6378</v>
      </c>
      <c r="AG667" s="2" t="str">
        <f>入力情報!C237</f>
        <v>Name of Director at Incorporation 20
（設立時取締役 20の氏名）</v>
      </c>
    </row>
    <row r="668" spans="1:33" ht="12" hidden="1" customHeight="1" x14ac:dyDescent="0.4">
      <c r="A668" s="369"/>
      <c r="B668" s="369"/>
      <c r="C668" s="369"/>
      <c r="D668" s="369"/>
      <c r="E668" s="369"/>
      <c r="F668" s="369"/>
      <c r="G668" s="369"/>
      <c r="H668" s="369"/>
      <c r="I668" s="369"/>
      <c r="J668" s="369"/>
      <c r="K668" s="369"/>
      <c r="L668" s="369"/>
      <c r="M668" s="369"/>
      <c r="N668" s="369"/>
      <c r="O668" s="369"/>
      <c r="P668" s="369"/>
      <c r="Q668" s="369"/>
      <c r="R668" s="369"/>
      <c r="S668" s="369"/>
      <c r="T668" s="369"/>
      <c r="U668" s="369"/>
      <c r="V668" s="369"/>
      <c r="W668" s="369"/>
      <c r="X668" s="369"/>
      <c r="Y668" s="369"/>
      <c r="Z668" s="369"/>
      <c r="AA668" s="369"/>
      <c r="AB668" s="369"/>
      <c r="AC668" s="369"/>
      <c r="AD668" s="369"/>
    </row>
    <row r="669" spans="1:33" ht="20.100000000000001" hidden="1" customHeight="1" x14ac:dyDescent="0.4"/>
    <row r="670" spans="1:33" ht="39.950000000000003" hidden="1" customHeight="1" x14ac:dyDescent="0.4">
      <c r="B67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670" s="505"/>
      <c r="D670" s="505"/>
      <c r="E670" s="505"/>
      <c r="F670" s="505"/>
      <c r="G670" s="505"/>
      <c r="H670" s="505"/>
      <c r="I670" s="505"/>
      <c r="J670" s="505"/>
      <c r="K670" s="505"/>
      <c r="L670" s="505"/>
      <c r="M670" s="505"/>
      <c r="N670" s="505"/>
      <c r="O670" s="505"/>
      <c r="P670" s="505"/>
      <c r="Q670" s="505"/>
      <c r="R670" s="505"/>
      <c r="S670" s="505"/>
      <c r="T670" s="505"/>
      <c r="U670" s="505"/>
      <c r="V670" s="505"/>
      <c r="W670" s="505"/>
      <c r="X670" s="505"/>
      <c r="Y670" s="505"/>
      <c r="Z670" s="505"/>
      <c r="AA670" s="505"/>
      <c r="AB670" s="505"/>
      <c r="AC670" s="505"/>
      <c r="AD670" s="505"/>
    </row>
    <row r="671" spans="1:33" ht="39.950000000000003" hidden="1" customHeight="1" x14ac:dyDescent="0.4">
      <c r="B67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671" s="505"/>
      <c r="D671" s="505"/>
      <c r="E671" s="505"/>
      <c r="F671" s="505"/>
      <c r="G671" s="505"/>
      <c r="H671" s="505"/>
      <c r="I671" s="505"/>
      <c r="J671" s="505"/>
      <c r="K671" s="505"/>
      <c r="L671" s="505"/>
      <c r="M671" s="505"/>
      <c r="N671" s="505"/>
      <c r="O671" s="505"/>
      <c r="P671" s="505"/>
      <c r="Q671" s="505"/>
      <c r="R671" s="505"/>
      <c r="S671" s="505"/>
      <c r="T671" s="505"/>
      <c r="U671" s="505"/>
      <c r="V671" s="505"/>
      <c r="W671" s="505"/>
      <c r="X671" s="505"/>
      <c r="Y671" s="505"/>
      <c r="Z671" s="505"/>
      <c r="AA671" s="505"/>
      <c r="AB671" s="505"/>
      <c r="AC671" s="505"/>
      <c r="AD671" s="505"/>
    </row>
    <row r="672" spans="1:33" ht="20.100000000000001" hidden="1" customHeight="1" x14ac:dyDescent="0.4"/>
    <row r="673" spans="3:30" ht="20.100000000000001" hidden="1" customHeight="1" x14ac:dyDescent="0.4">
      <c r="C673" s="2" t="str">
        <f>入力情報!$E$778&amp;" year, "&amp;入力情報!$E$779&amp;" month-"&amp;入力情報!$E$780&amp;" day"</f>
        <v>2026 year, 1 month-31 day</v>
      </c>
    </row>
    <row r="674" spans="3:30" ht="20.100000000000001" hidden="1" customHeight="1" x14ac:dyDescent="0.4">
      <c r="C674" s="2" t="str">
        <f>DBCS(入力情報!$E$778)&amp;"年"&amp;DBCS(入力情報!$E$779)&amp;"月"&amp;DBCS(入力情報!$E$780)&amp;"日"</f>
        <v>２０２６年１月３１日</v>
      </c>
    </row>
    <row r="675" spans="3:30" ht="20.100000000000001" hidden="1" customHeight="1" x14ac:dyDescent="0.4"/>
    <row r="676" spans="3:30" ht="32.25" hidden="1" customHeight="1" x14ac:dyDescent="0.4">
      <c r="D676" s="506" t="str">
        <f>IF(入力情報!E239="",入力情報!E245 &amp; CHAR(10) &amp; 入力情報!E237 &amp; "  (Seal or Signatures)", 入力情報!E240 &amp; " " &amp; 入力情報!E242 &amp; " " &amp; 入力情報!E243 &amp; CHAR(10) &amp; 入力情報!E237 &amp; "  (Seal or Signatures)")</f>
        <v xml:space="preserve">
  (Seal or Signatures)</v>
      </c>
      <c r="E676" s="506"/>
      <c r="F676" s="506"/>
      <c r="G676" s="506"/>
      <c r="H676" s="506"/>
      <c r="I676" s="506"/>
      <c r="J676" s="506"/>
      <c r="K676" s="506"/>
      <c r="L676" s="506"/>
      <c r="M676" s="506"/>
      <c r="N676" s="506"/>
      <c r="O676" s="506"/>
      <c r="P676" s="506"/>
      <c r="Q676" s="506"/>
      <c r="R676" s="506"/>
      <c r="S676" s="506"/>
      <c r="T676" s="506"/>
      <c r="U676" s="506"/>
      <c r="V676" s="506"/>
      <c r="W676" s="506"/>
      <c r="X676" s="506"/>
      <c r="Y676" s="506"/>
      <c r="Z676" s="506"/>
      <c r="AA676" s="506"/>
      <c r="AB676" s="506"/>
      <c r="AC676" s="506"/>
      <c r="AD676" s="506"/>
    </row>
    <row r="677" spans="3:30" ht="32.25" hidden="1" customHeight="1" x14ac:dyDescent="0.4">
      <c r="D677" s="506" t="str">
        <f>IF(入力情報!E239="",IF(入力情報!E246="", "", 入力情報!E246) &amp; CHAR(10) &amp;IF(入力情報!E238="", "", 入力情報!E238),入力情報!E241&amp;" "&amp;DBCS(入力情報!E242)&amp;" "&amp;IF(入力情報!E244="","                                                      ",入力情報!E244) &amp; CHAR(10) &amp;入力情報!E238)</f>
        <v xml:space="preserve">
</v>
      </c>
      <c r="E677" s="506"/>
      <c r="F677" s="506"/>
      <c r="G677" s="506"/>
      <c r="H677" s="506"/>
      <c r="I677" s="506"/>
      <c r="J677" s="506"/>
      <c r="K677" s="506"/>
      <c r="L677" s="506"/>
      <c r="M677" s="506"/>
      <c r="N677" s="506"/>
      <c r="O677" s="506"/>
      <c r="P677" s="506"/>
      <c r="Q677" s="506"/>
      <c r="R677" s="506"/>
      <c r="S677" s="506"/>
      <c r="T677" s="506"/>
      <c r="U677" s="506"/>
      <c r="V677" s="506"/>
      <c r="W677" s="506"/>
      <c r="X677" s="506"/>
      <c r="Y677" s="506"/>
      <c r="Z677" s="506"/>
      <c r="AA677" s="506"/>
      <c r="AB677" s="506"/>
      <c r="AC677" s="506"/>
      <c r="AD677" s="506"/>
    </row>
    <row r="678" spans="3:30" ht="20.100000000000001" hidden="1" customHeight="1" x14ac:dyDescent="0.4"/>
    <row r="679" spans="3:30" ht="20.100000000000001" hidden="1" customHeight="1" x14ac:dyDescent="0.4"/>
    <row r="680" spans="3:30" ht="20.100000000000001" hidden="1" customHeight="1" x14ac:dyDescent="0.4"/>
    <row r="681" spans="3:30" ht="20.100000000000001" hidden="1" customHeight="1" x14ac:dyDescent="0.4">
      <c r="E681" s="2" t="str">
        <f>"To: "&amp;入力情報!$E$6&amp;" Co"</f>
        <v>To: SampleName Co</v>
      </c>
    </row>
    <row r="682" spans="3:30" ht="20.100000000000001" hidden="1" customHeight="1" x14ac:dyDescent="0.4">
      <c r="E682" s="2" t="str">
        <f>入力情報!$E$6&amp;"株式会社　御中"</f>
        <v>SampleName株式会社　御中</v>
      </c>
    </row>
    <row r="683" spans="3:30" ht="20.100000000000001" hidden="1" customHeight="1" x14ac:dyDescent="0.4"/>
    <row r="684" spans="3:30" ht="20.100000000000001" hidden="1" customHeight="1" x14ac:dyDescent="0.4"/>
    <row r="685" spans="3:30" ht="20.100000000000001" hidden="1" customHeight="1" x14ac:dyDescent="0.4"/>
    <row r="686" spans="3:30" ht="20.100000000000001" hidden="1" customHeight="1" x14ac:dyDescent="0.4"/>
    <row r="687" spans="3:30" ht="20.100000000000001" hidden="1" customHeight="1" x14ac:dyDescent="0.4"/>
    <row r="688" spans="3:30" ht="20.100000000000001" hidden="1" customHeight="1" x14ac:dyDescent="0.4"/>
    <row r="689" spans="1:33" ht="20.100000000000001" hidden="1" customHeight="1" x14ac:dyDescent="0.4"/>
    <row r="690" spans="1:33" ht="20.100000000000001" hidden="1" customHeight="1" x14ac:dyDescent="0.4"/>
    <row r="691" spans="1:33" ht="20.100000000000001" hidden="1" customHeight="1" x14ac:dyDescent="0.4"/>
    <row r="692" spans="1:33" ht="20.100000000000001" hidden="1" customHeight="1" x14ac:dyDescent="0.4"/>
    <row r="693" spans="1:33" ht="20.100000000000001" hidden="1" customHeight="1" x14ac:dyDescent="0.4"/>
    <row r="694" spans="1:33" ht="20.100000000000001" hidden="1" customHeight="1" x14ac:dyDescent="0.4"/>
    <row r="695" spans="1:33" ht="20.100000000000001" hidden="1" customHeight="1" x14ac:dyDescent="0.4"/>
    <row r="696" spans="1:33" ht="20.100000000000001" hidden="1" customHeight="1" x14ac:dyDescent="0.4"/>
    <row r="697" spans="1:33" ht="20.100000000000001" hidden="1" customHeight="1" x14ac:dyDescent="0.4"/>
    <row r="698" spans="1:33" ht="20.100000000000001" hidden="1" customHeight="1" x14ac:dyDescent="0.4"/>
    <row r="699" spans="1:33" ht="20.100000000000001" hidden="1" customHeight="1" x14ac:dyDescent="0.4"/>
    <row r="700" spans="1:33" ht="20.100000000000001" hidden="1" customHeight="1" x14ac:dyDescent="0.4"/>
    <row r="701" spans="1:33" ht="12" hidden="1" customHeight="1" x14ac:dyDescent="0.4">
      <c r="A701" s="369" t="s">
        <v>6172</v>
      </c>
      <c r="B701" s="369"/>
      <c r="C701" s="369"/>
      <c r="D701" s="369"/>
      <c r="E701" s="369"/>
      <c r="F701" s="369"/>
      <c r="G701" s="369"/>
      <c r="H701" s="369"/>
      <c r="I701" s="369"/>
      <c r="J701" s="369"/>
      <c r="K701" s="369"/>
      <c r="L701" s="369"/>
      <c r="M701" s="369"/>
      <c r="N701" s="369"/>
      <c r="O701" s="369"/>
      <c r="P701" s="369"/>
      <c r="Q701" s="369"/>
      <c r="R701" s="369"/>
      <c r="S701" s="369"/>
      <c r="T701" s="369"/>
      <c r="U701" s="369"/>
      <c r="V701" s="369"/>
      <c r="W701" s="369"/>
      <c r="X701" s="369"/>
      <c r="Y701" s="369"/>
      <c r="Z701" s="369"/>
      <c r="AA701" s="369"/>
      <c r="AB701" s="369"/>
      <c r="AC701" s="369"/>
      <c r="AD701" s="369"/>
    </row>
    <row r="702" spans="1:33" ht="12" hidden="1" customHeight="1" x14ac:dyDescent="0.4">
      <c r="A702" s="369"/>
      <c r="B702" s="369"/>
      <c r="C702" s="369"/>
      <c r="D702" s="369"/>
      <c r="E702" s="369"/>
      <c r="F702" s="369"/>
      <c r="G702" s="369"/>
      <c r="H702" s="369"/>
      <c r="I702" s="369"/>
      <c r="J702" s="369"/>
      <c r="K702" s="369"/>
      <c r="L702" s="369"/>
      <c r="M702" s="369"/>
      <c r="N702" s="369"/>
      <c r="O702" s="369"/>
      <c r="P702" s="369"/>
      <c r="Q702" s="369"/>
      <c r="R702" s="369"/>
      <c r="S702" s="369"/>
      <c r="T702" s="369"/>
      <c r="U702" s="369"/>
      <c r="V702" s="369"/>
      <c r="W702" s="369"/>
      <c r="X702" s="369"/>
      <c r="Y702" s="369"/>
      <c r="Z702" s="369"/>
      <c r="AA702" s="369"/>
      <c r="AB702" s="369"/>
      <c r="AC702" s="369"/>
      <c r="AD702" s="369"/>
      <c r="AF702" s="2" t="s">
        <v>6378</v>
      </c>
      <c r="AG702" s="2" t="str">
        <f>入力情報!C248</f>
        <v>Name of Director at Incorporation 21
（設立時取締役 21の氏名）</v>
      </c>
    </row>
    <row r="703" spans="1:33" ht="12" hidden="1" customHeight="1" x14ac:dyDescent="0.4">
      <c r="A703" s="369"/>
      <c r="B703" s="369"/>
      <c r="C703" s="369"/>
      <c r="D703" s="369"/>
      <c r="E703" s="369"/>
      <c r="F703" s="369"/>
      <c r="G703" s="369"/>
      <c r="H703" s="369"/>
      <c r="I703" s="369"/>
      <c r="J703" s="369"/>
      <c r="K703" s="369"/>
      <c r="L703" s="369"/>
      <c r="M703" s="369"/>
      <c r="N703" s="369"/>
      <c r="O703" s="369"/>
      <c r="P703" s="369"/>
      <c r="Q703" s="369"/>
      <c r="R703" s="369"/>
      <c r="S703" s="369"/>
      <c r="T703" s="369"/>
      <c r="U703" s="369"/>
      <c r="V703" s="369"/>
      <c r="W703" s="369"/>
      <c r="X703" s="369"/>
      <c r="Y703" s="369"/>
      <c r="Z703" s="369"/>
      <c r="AA703" s="369"/>
      <c r="AB703" s="369"/>
      <c r="AC703" s="369"/>
      <c r="AD703" s="369"/>
    </row>
    <row r="704" spans="1:33" ht="20.100000000000001" hidden="1" customHeight="1" x14ac:dyDescent="0.4"/>
    <row r="705" spans="2:30" ht="39.950000000000003" hidden="1" customHeight="1" x14ac:dyDescent="0.4">
      <c r="B70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705" s="505"/>
      <c r="D705" s="505"/>
      <c r="E705" s="505"/>
      <c r="F705" s="505"/>
      <c r="G705" s="505"/>
      <c r="H705" s="505"/>
      <c r="I705" s="505"/>
      <c r="J705" s="505"/>
      <c r="K705" s="505"/>
      <c r="L705" s="505"/>
      <c r="M705" s="505"/>
      <c r="N705" s="505"/>
      <c r="O705" s="505"/>
      <c r="P705" s="505"/>
      <c r="Q705" s="505"/>
      <c r="R705" s="505"/>
      <c r="S705" s="505"/>
      <c r="T705" s="505"/>
      <c r="U705" s="505"/>
      <c r="V705" s="505"/>
      <c r="W705" s="505"/>
      <c r="X705" s="505"/>
      <c r="Y705" s="505"/>
      <c r="Z705" s="505"/>
      <c r="AA705" s="505"/>
      <c r="AB705" s="505"/>
      <c r="AC705" s="505"/>
      <c r="AD705" s="505"/>
    </row>
    <row r="706" spans="2:30" ht="39.950000000000003" hidden="1" customHeight="1" x14ac:dyDescent="0.4">
      <c r="B70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706" s="505"/>
      <c r="D706" s="505"/>
      <c r="E706" s="505"/>
      <c r="F706" s="505"/>
      <c r="G706" s="505"/>
      <c r="H706" s="505"/>
      <c r="I706" s="505"/>
      <c r="J706" s="505"/>
      <c r="K706" s="505"/>
      <c r="L706" s="505"/>
      <c r="M706" s="505"/>
      <c r="N706" s="505"/>
      <c r="O706" s="505"/>
      <c r="P706" s="505"/>
      <c r="Q706" s="505"/>
      <c r="R706" s="505"/>
      <c r="S706" s="505"/>
      <c r="T706" s="505"/>
      <c r="U706" s="505"/>
      <c r="V706" s="505"/>
      <c r="W706" s="505"/>
      <c r="X706" s="505"/>
      <c r="Y706" s="505"/>
      <c r="Z706" s="505"/>
      <c r="AA706" s="505"/>
      <c r="AB706" s="505"/>
      <c r="AC706" s="505"/>
      <c r="AD706" s="505"/>
    </row>
    <row r="707" spans="2:30" ht="20.100000000000001" hidden="1" customHeight="1" x14ac:dyDescent="0.4"/>
    <row r="708" spans="2:30" ht="20.100000000000001" hidden="1" customHeight="1" x14ac:dyDescent="0.4">
      <c r="C708" s="2" t="str">
        <f>入力情報!$E$778&amp;" year, "&amp;入力情報!$E$779&amp;" month-"&amp;入力情報!$E$780&amp;" day"</f>
        <v>2026 year, 1 month-31 day</v>
      </c>
    </row>
    <row r="709" spans="2:30" ht="20.100000000000001" hidden="1" customHeight="1" x14ac:dyDescent="0.4">
      <c r="C709" s="2" t="str">
        <f>DBCS(入力情報!$E$778)&amp;"年"&amp;DBCS(入力情報!$E$779)&amp;"月"&amp;DBCS(入力情報!$E$780)&amp;"日"</f>
        <v>２０２６年１月３１日</v>
      </c>
    </row>
    <row r="710" spans="2:30" ht="20.100000000000001" hidden="1" customHeight="1" x14ac:dyDescent="0.4"/>
    <row r="711" spans="2:30" ht="32.25" hidden="1" customHeight="1" x14ac:dyDescent="0.4">
      <c r="D711" s="506" t="str">
        <f>IF(入力情報!E250="",入力情報!E256 &amp; CHAR(10) &amp; 入力情報!E248 &amp; "  (Seal or Signatures)", 入力情報!E251 &amp; " " &amp; 入力情報!E253 &amp; " " &amp; 入力情報!E254 &amp; CHAR(10) &amp; 入力情報!E248 &amp; "  (Seal or Signatures)")</f>
        <v xml:space="preserve">
  (Seal or Signatures)</v>
      </c>
      <c r="E711" s="506"/>
      <c r="F711" s="506"/>
      <c r="G711" s="506"/>
      <c r="H711" s="506"/>
      <c r="I711" s="506"/>
      <c r="J711" s="506"/>
      <c r="K711" s="506"/>
      <c r="L711" s="506"/>
      <c r="M711" s="506"/>
      <c r="N711" s="506"/>
      <c r="O711" s="506"/>
      <c r="P711" s="506"/>
      <c r="Q711" s="506"/>
      <c r="R711" s="506"/>
      <c r="S711" s="506"/>
      <c r="T711" s="506"/>
      <c r="U711" s="506"/>
      <c r="V711" s="506"/>
      <c r="W711" s="506"/>
      <c r="X711" s="506"/>
      <c r="Y711" s="506"/>
      <c r="Z711" s="506"/>
      <c r="AA711" s="506"/>
      <c r="AB711" s="506"/>
      <c r="AC711" s="506"/>
      <c r="AD711" s="506"/>
    </row>
    <row r="712" spans="2:30" ht="32.25" hidden="1" customHeight="1" x14ac:dyDescent="0.4">
      <c r="D712" s="506" t="str">
        <f>IF(入力情報!E250="",IF(入力情報!E257="", "", 入力情報!E257) &amp; CHAR(10) &amp;IF(入力情報!E249="", "", 入力情報!E249),入力情報!E252&amp;" "&amp;DBCS(入力情報!E253)&amp;" "&amp;IF(入力情報!E255="","                                                      ",入力情報!E255) &amp; CHAR(10) &amp;入力情報!E249)</f>
        <v xml:space="preserve">
</v>
      </c>
      <c r="E712" s="506"/>
      <c r="F712" s="506"/>
      <c r="G712" s="506"/>
      <c r="H712" s="506"/>
      <c r="I712" s="506"/>
      <c r="J712" s="506"/>
      <c r="K712" s="506"/>
      <c r="L712" s="506"/>
      <c r="M712" s="506"/>
      <c r="N712" s="506"/>
      <c r="O712" s="506"/>
      <c r="P712" s="506"/>
      <c r="Q712" s="506"/>
      <c r="R712" s="506"/>
      <c r="S712" s="506"/>
      <c r="T712" s="506"/>
      <c r="U712" s="506"/>
      <c r="V712" s="506"/>
      <c r="W712" s="506"/>
      <c r="X712" s="506"/>
      <c r="Y712" s="506"/>
      <c r="Z712" s="506"/>
      <c r="AA712" s="506"/>
      <c r="AB712" s="506"/>
      <c r="AC712" s="506"/>
      <c r="AD712" s="506"/>
    </row>
    <row r="713" spans="2:30" ht="20.100000000000001" hidden="1" customHeight="1" x14ac:dyDescent="0.4"/>
    <row r="714" spans="2:30" ht="20.100000000000001" hidden="1" customHeight="1" x14ac:dyDescent="0.4"/>
    <row r="715" spans="2:30" ht="20.100000000000001" hidden="1" customHeight="1" x14ac:dyDescent="0.4"/>
    <row r="716" spans="2:30" ht="20.100000000000001" hidden="1" customHeight="1" x14ac:dyDescent="0.4">
      <c r="E716" s="2" t="str">
        <f>"To: "&amp;入力情報!$E$6&amp;" Co"</f>
        <v>To: SampleName Co</v>
      </c>
    </row>
    <row r="717" spans="2:30" ht="20.100000000000001" hidden="1" customHeight="1" x14ac:dyDescent="0.4">
      <c r="E717" s="2" t="str">
        <f>入力情報!$E$6&amp;"株式会社　御中"</f>
        <v>SampleName株式会社　御中</v>
      </c>
    </row>
    <row r="718" spans="2:30" ht="20.100000000000001" hidden="1" customHeight="1" x14ac:dyDescent="0.4"/>
    <row r="719" spans="2:30" ht="20.100000000000001" hidden="1" customHeight="1" x14ac:dyDescent="0.4"/>
    <row r="720" spans="2:30" ht="20.100000000000001" hidden="1" customHeight="1" x14ac:dyDescent="0.4"/>
    <row r="721" spans="1:30" ht="20.100000000000001" hidden="1" customHeight="1" x14ac:dyDescent="0.4"/>
    <row r="722" spans="1:30" ht="20.100000000000001" hidden="1" customHeight="1" x14ac:dyDescent="0.4"/>
    <row r="723" spans="1:30" ht="20.100000000000001" hidden="1" customHeight="1" x14ac:dyDescent="0.4"/>
    <row r="724" spans="1:30" ht="20.100000000000001" hidden="1" customHeight="1" x14ac:dyDescent="0.4"/>
    <row r="725" spans="1:30" ht="20.100000000000001" hidden="1" customHeight="1" x14ac:dyDescent="0.4"/>
    <row r="726" spans="1:30" ht="20.100000000000001" hidden="1" customHeight="1" x14ac:dyDescent="0.4"/>
    <row r="727" spans="1:30" ht="20.100000000000001" hidden="1" customHeight="1" x14ac:dyDescent="0.4"/>
    <row r="728" spans="1:30" ht="20.100000000000001" hidden="1" customHeight="1" x14ac:dyDescent="0.4"/>
    <row r="729" spans="1:30" ht="20.100000000000001" hidden="1" customHeight="1" x14ac:dyDescent="0.4"/>
    <row r="730" spans="1:30" ht="20.100000000000001" hidden="1" customHeight="1" x14ac:dyDescent="0.4"/>
    <row r="731" spans="1:30" ht="20.100000000000001" hidden="1" customHeight="1" x14ac:dyDescent="0.4"/>
    <row r="732" spans="1:30" ht="20.100000000000001" hidden="1" customHeight="1" x14ac:dyDescent="0.4"/>
    <row r="733" spans="1:30" ht="20.100000000000001" hidden="1" customHeight="1" x14ac:dyDescent="0.4"/>
    <row r="734" spans="1:30" ht="20.100000000000001" hidden="1" customHeight="1" x14ac:dyDescent="0.4"/>
    <row r="735" spans="1:30" ht="20.100000000000001" hidden="1" customHeight="1" x14ac:dyDescent="0.4"/>
    <row r="736" spans="1:30" ht="12" hidden="1" customHeight="1" x14ac:dyDescent="0.4">
      <c r="A736" s="369" t="s">
        <v>6172</v>
      </c>
      <c r="B736" s="369"/>
      <c r="C736" s="369"/>
      <c r="D736" s="369"/>
      <c r="E736" s="369"/>
      <c r="F736" s="369"/>
      <c r="G736" s="369"/>
      <c r="H736" s="369"/>
      <c r="I736" s="369"/>
      <c r="J736" s="369"/>
      <c r="K736" s="369"/>
      <c r="L736" s="369"/>
      <c r="M736" s="369"/>
      <c r="N736" s="369"/>
      <c r="O736" s="369"/>
      <c r="P736" s="369"/>
      <c r="Q736" s="369"/>
      <c r="R736" s="369"/>
      <c r="S736" s="369"/>
      <c r="T736" s="369"/>
      <c r="U736" s="369"/>
      <c r="V736" s="369"/>
      <c r="W736" s="369"/>
      <c r="X736" s="369"/>
      <c r="Y736" s="369"/>
      <c r="Z736" s="369"/>
      <c r="AA736" s="369"/>
      <c r="AB736" s="369"/>
      <c r="AC736" s="369"/>
      <c r="AD736" s="369"/>
    </row>
    <row r="737" spans="1:33" ht="12" hidden="1" customHeight="1" x14ac:dyDescent="0.4">
      <c r="A737" s="369"/>
      <c r="B737" s="369"/>
      <c r="C737" s="369"/>
      <c r="D737" s="369"/>
      <c r="E737" s="369"/>
      <c r="F737" s="369"/>
      <c r="G737" s="369"/>
      <c r="H737" s="369"/>
      <c r="I737" s="369"/>
      <c r="J737" s="369"/>
      <c r="K737" s="369"/>
      <c r="L737" s="369"/>
      <c r="M737" s="369"/>
      <c r="N737" s="369"/>
      <c r="O737" s="369"/>
      <c r="P737" s="369"/>
      <c r="Q737" s="369"/>
      <c r="R737" s="369"/>
      <c r="S737" s="369"/>
      <c r="T737" s="369"/>
      <c r="U737" s="369"/>
      <c r="V737" s="369"/>
      <c r="W737" s="369"/>
      <c r="X737" s="369"/>
      <c r="Y737" s="369"/>
      <c r="Z737" s="369"/>
      <c r="AA737" s="369"/>
      <c r="AB737" s="369"/>
      <c r="AC737" s="369"/>
      <c r="AD737" s="369"/>
      <c r="AF737" s="2" t="s">
        <v>6378</v>
      </c>
      <c r="AG737" s="2" t="str">
        <f>入力情報!C259</f>
        <v>Name of Director at Incorporation 22
（設立時取締役 22の氏名）</v>
      </c>
    </row>
    <row r="738" spans="1:33" ht="12" hidden="1" customHeight="1" x14ac:dyDescent="0.4">
      <c r="A738" s="369"/>
      <c r="B738" s="369"/>
      <c r="C738" s="369"/>
      <c r="D738" s="369"/>
      <c r="E738" s="369"/>
      <c r="F738" s="369"/>
      <c r="G738" s="369"/>
      <c r="H738" s="369"/>
      <c r="I738" s="369"/>
      <c r="J738" s="369"/>
      <c r="K738" s="369"/>
      <c r="L738" s="369"/>
      <c r="M738" s="369"/>
      <c r="N738" s="369"/>
      <c r="O738" s="369"/>
      <c r="P738" s="369"/>
      <c r="Q738" s="369"/>
      <c r="R738" s="369"/>
      <c r="S738" s="369"/>
      <c r="T738" s="369"/>
      <c r="U738" s="369"/>
      <c r="V738" s="369"/>
      <c r="W738" s="369"/>
      <c r="X738" s="369"/>
      <c r="Y738" s="369"/>
      <c r="Z738" s="369"/>
      <c r="AA738" s="369"/>
      <c r="AB738" s="369"/>
      <c r="AC738" s="369"/>
      <c r="AD738" s="369"/>
    </row>
    <row r="739" spans="1:33" ht="20.100000000000001" hidden="1" customHeight="1" x14ac:dyDescent="0.4"/>
    <row r="740" spans="1:33" ht="39.950000000000003" hidden="1" customHeight="1" x14ac:dyDescent="0.4">
      <c r="B74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740" s="505"/>
      <c r="D740" s="505"/>
      <c r="E740" s="505"/>
      <c r="F740" s="505"/>
      <c r="G740" s="505"/>
      <c r="H740" s="505"/>
      <c r="I740" s="505"/>
      <c r="J740" s="505"/>
      <c r="K740" s="505"/>
      <c r="L740" s="505"/>
      <c r="M740" s="505"/>
      <c r="N740" s="505"/>
      <c r="O740" s="505"/>
      <c r="P740" s="505"/>
      <c r="Q740" s="505"/>
      <c r="R740" s="505"/>
      <c r="S740" s="505"/>
      <c r="T740" s="505"/>
      <c r="U740" s="505"/>
      <c r="V740" s="505"/>
      <c r="W740" s="505"/>
      <c r="X740" s="505"/>
      <c r="Y740" s="505"/>
      <c r="Z740" s="505"/>
      <c r="AA740" s="505"/>
      <c r="AB740" s="505"/>
      <c r="AC740" s="505"/>
      <c r="AD740" s="505"/>
    </row>
    <row r="741" spans="1:33" ht="39.950000000000003" hidden="1" customHeight="1" x14ac:dyDescent="0.4">
      <c r="B74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741" s="505"/>
      <c r="D741" s="505"/>
      <c r="E741" s="505"/>
      <c r="F741" s="505"/>
      <c r="G741" s="505"/>
      <c r="H741" s="505"/>
      <c r="I741" s="505"/>
      <c r="J741" s="505"/>
      <c r="K741" s="505"/>
      <c r="L741" s="505"/>
      <c r="M741" s="505"/>
      <c r="N741" s="505"/>
      <c r="O741" s="505"/>
      <c r="P741" s="505"/>
      <c r="Q741" s="505"/>
      <c r="R741" s="505"/>
      <c r="S741" s="505"/>
      <c r="T741" s="505"/>
      <c r="U741" s="505"/>
      <c r="V741" s="505"/>
      <c r="W741" s="505"/>
      <c r="X741" s="505"/>
      <c r="Y741" s="505"/>
      <c r="Z741" s="505"/>
      <c r="AA741" s="505"/>
      <c r="AB741" s="505"/>
      <c r="AC741" s="505"/>
      <c r="AD741" s="505"/>
    </row>
    <row r="742" spans="1:33" ht="20.100000000000001" hidden="1" customHeight="1" x14ac:dyDescent="0.4"/>
    <row r="743" spans="1:33" ht="20.100000000000001" hidden="1" customHeight="1" x14ac:dyDescent="0.4">
      <c r="C743" s="2" t="str">
        <f>入力情報!$E$778&amp;" year, "&amp;入力情報!$E$779&amp;" month-"&amp;入力情報!$E$780&amp;" day"</f>
        <v>2026 year, 1 month-31 day</v>
      </c>
    </row>
    <row r="744" spans="1:33" ht="20.100000000000001" hidden="1" customHeight="1" x14ac:dyDescent="0.4">
      <c r="C744" s="2" t="str">
        <f>DBCS(入力情報!$E$778)&amp;"年"&amp;DBCS(入力情報!$E$779)&amp;"月"&amp;DBCS(入力情報!$E$780)&amp;"日"</f>
        <v>２０２６年１月３１日</v>
      </c>
    </row>
    <row r="745" spans="1:33" ht="20.100000000000001" hidden="1" customHeight="1" x14ac:dyDescent="0.4"/>
    <row r="746" spans="1:33" ht="32.25" hidden="1" customHeight="1" x14ac:dyDescent="0.4">
      <c r="D746" s="506" t="str">
        <f>IF(入力情報!E261="",入力情報!E267 &amp; CHAR(10) &amp; 入力情報!E259 &amp; "  (Seal or Signatures)", 入力情報!E262 &amp; " " &amp; 入力情報!E264 &amp; " " &amp; 入力情報!E265 &amp; CHAR(10) &amp; 入力情報!E259 &amp; "  (Seal or Signatures)")</f>
        <v xml:space="preserve">
  (Seal or Signatures)</v>
      </c>
      <c r="E746" s="506"/>
      <c r="F746" s="506"/>
      <c r="G746" s="506"/>
      <c r="H746" s="506"/>
      <c r="I746" s="506"/>
      <c r="J746" s="506"/>
      <c r="K746" s="506"/>
      <c r="L746" s="506"/>
      <c r="M746" s="506"/>
      <c r="N746" s="506"/>
      <c r="O746" s="506"/>
      <c r="P746" s="506"/>
      <c r="Q746" s="506"/>
      <c r="R746" s="506"/>
      <c r="S746" s="506"/>
      <c r="T746" s="506"/>
      <c r="U746" s="506"/>
      <c r="V746" s="506"/>
      <c r="W746" s="506"/>
      <c r="X746" s="506"/>
      <c r="Y746" s="506"/>
      <c r="Z746" s="506"/>
      <c r="AA746" s="506"/>
      <c r="AB746" s="506"/>
      <c r="AC746" s="506"/>
      <c r="AD746" s="506"/>
    </row>
    <row r="747" spans="1:33" ht="32.25" hidden="1" customHeight="1" x14ac:dyDescent="0.4">
      <c r="D747" s="506" t="str">
        <f>IF(入力情報!E261="",IF(入力情報!E268="", "", 入力情報!E268) &amp; CHAR(10) &amp;IF(入力情報!E260="", "", 入力情報!E260),入力情報!E263&amp;" "&amp;DBCS(入力情報!E264)&amp;" "&amp;IF(入力情報!E266="","                                                      ",入力情報!E266) &amp; CHAR(10) &amp;入力情報!E260)</f>
        <v xml:space="preserve">
</v>
      </c>
      <c r="E747" s="506"/>
      <c r="F747" s="506"/>
      <c r="G747" s="506"/>
      <c r="H747" s="506"/>
      <c r="I747" s="506"/>
      <c r="J747" s="506"/>
      <c r="K747" s="506"/>
      <c r="L747" s="506"/>
      <c r="M747" s="506"/>
      <c r="N747" s="506"/>
      <c r="O747" s="506"/>
      <c r="P747" s="506"/>
      <c r="Q747" s="506"/>
      <c r="R747" s="506"/>
      <c r="S747" s="506"/>
      <c r="T747" s="506"/>
      <c r="U747" s="506"/>
      <c r="V747" s="506"/>
      <c r="W747" s="506"/>
      <c r="X747" s="506"/>
      <c r="Y747" s="506"/>
      <c r="Z747" s="506"/>
      <c r="AA747" s="506"/>
      <c r="AB747" s="506"/>
      <c r="AC747" s="506"/>
      <c r="AD747" s="506"/>
    </row>
    <row r="748" spans="1:33" ht="20.100000000000001" hidden="1" customHeight="1" x14ac:dyDescent="0.4"/>
    <row r="749" spans="1:33" ht="20.100000000000001" hidden="1" customHeight="1" x14ac:dyDescent="0.4"/>
    <row r="750" spans="1:33" ht="20.100000000000001" hidden="1" customHeight="1" x14ac:dyDescent="0.4"/>
    <row r="751" spans="1:33" ht="20.100000000000001" hidden="1" customHeight="1" x14ac:dyDescent="0.4">
      <c r="E751" s="2" t="str">
        <f>"To: "&amp;入力情報!$E$6&amp;" Co"</f>
        <v>To: SampleName Co</v>
      </c>
    </row>
    <row r="752" spans="1:33" ht="20.100000000000001" hidden="1" customHeight="1" x14ac:dyDescent="0.4">
      <c r="E752" s="2" t="str">
        <f>入力情報!$E$6&amp;"株式会社　御中"</f>
        <v>SampleName株式会社　御中</v>
      </c>
    </row>
    <row r="753" ht="20.100000000000001" hidden="1" customHeight="1" x14ac:dyDescent="0.4"/>
    <row r="754" ht="20.100000000000001" hidden="1" customHeight="1" x14ac:dyDescent="0.4"/>
    <row r="755" ht="20.100000000000001" hidden="1" customHeight="1" x14ac:dyDescent="0.4"/>
    <row r="756" ht="20.100000000000001" hidden="1" customHeight="1" x14ac:dyDescent="0.4"/>
    <row r="757" ht="20.100000000000001" hidden="1" customHeight="1" x14ac:dyDescent="0.4"/>
    <row r="758" ht="20.100000000000001" hidden="1" customHeight="1" x14ac:dyDescent="0.4"/>
    <row r="759" ht="20.100000000000001" hidden="1" customHeight="1" x14ac:dyDescent="0.4"/>
    <row r="760" ht="20.100000000000001" hidden="1" customHeight="1" x14ac:dyDescent="0.4"/>
    <row r="761" ht="20.100000000000001" hidden="1" customHeight="1" x14ac:dyDescent="0.4"/>
    <row r="762" ht="20.100000000000001" hidden="1" customHeight="1" x14ac:dyDescent="0.4"/>
    <row r="763" ht="20.100000000000001" hidden="1" customHeight="1" x14ac:dyDescent="0.4"/>
    <row r="764" ht="20.100000000000001" hidden="1" customHeight="1" x14ac:dyDescent="0.4"/>
    <row r="765" ht="20.100000000000001" hidden="1" customHeight="1" x14ac:dyDescent="0.4"/>
    <row r="766" ht="20.100000000000001" hidden="1" customHeight="1" x14ac:dyDescent="0.4"/>
    <row r="767" ht="20.100000000000001" hidden="1" customHeight="1" x14ac:dyDescent="0.4"/>
    <row r="768" ht="20.100000000000001" hidden="1" customHeight="1" x14ac:dyDescent="0.4"/>
    <row r="769" spans="1:33" ht="20.100000000000001" hidden="1" customHeight="1" x14ac:dyDescent="0.4"/>
    <row r="770" spans="1:33" ht="20.100000000000001" hidden="1" customHeight="1" x14ac:dyDescent="0.4"/>
    <row r="771" spans="1:33" ht="12" hidden="1" customHeight="1" x14ac:dyDescent="0.4">
      <c r="A771" s="369" t="s">
        <v>6172</v>
      </c>
      <c r="B771" s="369"/>
      <c r="C771" s="369"/>
      <c r="D771" s="369"/>
      <c r="E771" s="369"/>
      <c r="F771" s="369"/>
      <c r="G771" s="369"/>
      <c r="H771" s="369"/>
      <c r="I771" s="369"/>
      <c r="J771" s="369"/>
      <c r="K771" s="369"/>
      <c r="L771" s="369"/>
      <c r="M771" s="369"/>
      <c r="N771" s="369"/>
      <c r="O771" s="369"/>
      <c r="P771" s="369"/>
      <c r="Q771" s="369"/>
      <c r="R771" s="369"/>
      <c r="S771" s="369"/>
      <c r="T771" s="369"/>
      <c r="U771" s="369"/>
      <c r="V771" s="369"/>
      <c r="W771" s="369"/>
      <c r="X771" s="369"/>
      <c r="Y771" s="369"/>
      <c r="Z771" s="369"/>
      <c r="AA771" s="369"/>
      <c r="AB771" s="369"/>
      <c r="AC771" s="369"/>
      <c r="AD771" s="369"/>
    </row>
    <row r="772" spans="1:33" ht="12" hidden="1" customHeight="1" x14ac:dyDescent="0.4">
      <c r="A772" s="369"/>
      <c r="B772" s="369"/>
      <c r="C772" s="369"/>
      <c r="D772" s="369"/>
      <c r="E772" s="369"/>
      <c r="F772" s="369"/>
      <c r="G772" s="369"/>
      <c r="H772" s="369"/>
      <c r="I772" s="369"/>
      <c r="J772" s="369"/>
      <c r="K772" s="369"/>
      <c r="L772" s="369"/>
      <c r="M772" s="369"/>
      <c r="N772" s="369"/>
      <c r="O772" s="369"/>
      <c r="P772" s="369"/>
      <c r="Q772" s="369"/>
      <c r="R772" s="369"/>
      <c r="S772" s="369"/>
      <c r="T772" s="369"/>
      <c r="U772" s="369"/>
      <c r="V772" s="369"/>
      <c r="W772" s="369"/>
      <c r="X772" s="369"/>
      <c r="Y772" s="369"/>
      <c r="Z772" s="369"/>
      <c r="AA772" s="369"/>
      <c r="AB772" s="369"/>
      <c r="AC772" s="369"/>
      <c r="AD772" s="369"/>
      <c r="AF772" s="2" t="s">
        <v>6378</v>
      </c>
      <c r="AG772" s="2" t="str">
        <f>入力情報!C270</f>
        <v>Name of Director at Incorporation 23
（設立時取締役 23の氏名）</v>
      </c>
    </row>
    <row r="773" spans="1:33" ht="12" hidden="1" customHeight="1" x14ac:dyDescent="0.4">
      <c r="A773" s="369"/>
      <c r="B773" s="369"/>
      <c r="C773" s="369"/>
      <c r="D773" s="369"/>
      <c r="E773" s="369"/>
      <c r="F773" s="369"/>
      <c r="G773" s="369"/>
      <c r="H773" s="369"/>
      <c r="I773" s="369"/>
      <c r="J773" s="369"/>
      <c r="K773" s="369"/>
      <c r="L773" s="369"/>
      <c r="M773" s="369"/>
      <c r="N773" s="369"/>
      <c r="O773" s="369"/>
      <c r="P773" s="369"/>
      <c r="Q773" s="369"/>
      <c r="R773" s="369"/>
      <c r="S773" s="369"/>
      <c r="T773" s="369"/>
      <c r="U773" s="369"/>
      <c r="V773" s="369"/>
      <c r="W773" s="369"/>
      <c r="X773" s="369"/>
      <c r="Y773" s="369"/>
      <c r="Z773" s="369"/>
      <c r="AA773" s="369"/>
      <c r="AB773" s="369"/>
      <c r="AC773" s="369"/>
      <c r="AD773" s="369"/>
    </row>
    <row r="774" spans="1:33" ht="20.100000000000001" hidden="1" customHeight="1" x14ac:dyDescent="0.4"/>
    <row r="775" spans="1:33" ht="39.950000000000003" hidden="1" customHeight="1" x14ac:dyDescent="0.4">
      <c r="B77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775" s="505"/>
      <c r="D775" s="505"/>
      <c r="E775" s="505"/>
      <c r="F775" s="505"/>
      <c r="G775" s="505"/>
      <c r="H775" s="505"/>
      <c r="I775" s="505"/>
      <c r="J775" s="505"/>
      <c r="K775" s="505"/>
      <c r="L775" s="505"/>
      <c r="M775" s="505"/>
      <c r="N775" s="505"/>
      <c r="O775" s="505"/>
      <c r="P775" s="505"/>
      <c r="Q775" s="505"/>
      <c r="R775" s="505"/>
      <c r="S775" s="505"/>
      <c r="T775" s="505"/>
      <c r="U775" s="505"/>
      <c r="V775" s="505"/>
      <c r="W775" s="505"/>
      <c r="X775" s="505"/>
      <c r="Y775" s="505"/>
      <c r="Z775" s="505"/>
      <c r="AA775" s="505"/>
      <c r="AB775" s="505"/>
      <c r="AC775" s="505"/>
      <c r="AD775" s="505"/>
    </row>
    <row r="776" spans="1:33" ht="39.950000000000003" hidden="1" customHeight="1" x14ac:dyDescent="0.4">
      <c r="B77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776" s="505"/>
      <c r="D776" s="505"/>
      <c r="E776" s="505"/>
      <c r="F776" s="505"/>
      <c r="G776" s="505"/>
      <c r="H776" s="505"/>
      <c r="I776" s="505"/>
      <c r="J776" s="505"/>
      <c r="K776" s="505"/>
      <c r="L776" s="505"/>
      <c r="M776" s="505"/>
      <c r="N776" s="505"/>
      <c r="O776" s="505"/>
      <c r="P776" s="505"/>
      <c r="Q776" s="505"/>
      <c r="R776" s="505"/>
      <c r="S776" s="505"/>
      <c r="T776" s="505"/>
      <c r="U776" s="505"/>
      <c r="V776" s="505"/>
      <c r="W776" s="505"/>
      <c r="X776" s="505"/>
      <c r="Y776" s="505"/>
      <c r="Z776" s="505"/>
      <c r="AA776" s="505"/>
      <c r="AB776" s="505"/>
      <c r="AC776" s="505"/>
      <c r="AD776" s="505"/>
    </row>
    <row r="777" spans="1:33" ht="20.100000000000001" hidden="1" customHeight="1" x14ac:dyDescent="0.4"/>
    <row r="778" spans="1:33" ht="20.100000000000001" hidden="1" customHeight="1" x14ac:dyDescent="0.4">
      <c r="C778" s="2" t="str">
        <f>入力情報!$E$778&amp;" year, "&amp;入力情報!$E$779&amp;" month-"&amp;入力情報!$E$780&amp;" day"</f>
        <v>2026 year, 1 month-31 day</v>
      </c>
    </row>
    <row r="779" spans="1:33" ht="20.100000000000001" hidden="1" customHeight="1" x14ac:dyDescent="0.4">
      <c r="C779" s="2" t="str">
        <f>DBCS(入力情報!$E$778)&amp;"年"&amp;DBCS(入力情報!$E$779)&amp;"月"&amp;DBCS(入力情報!$E$780)&amp;"日"</f>
        <v>２０２６年１月３１日</v>
      </c>
    </row>
    <row r="780" spans="1:33" ht="20.100000000000001" hidden="1" customHeight="1" x14ac:dyDescent="0.4"/>
    <row r="781" spans="1:33" ht="32.25" hidden="1" customHeight="1" x14ac:dyDescent="0.4">
      <c r="D781" s="506" t="str">
        <f>IF(入力情報!E272="",入力情報!E278 &amp; CHAR(10) &amp; 入力情報!E270 &amp; "  (Seal or Signatures)", 入力情報!E273 &amp; " " &amp; 入力情報!E275 &amp; " " &amp; 入力情報!E276 &amp; CHAR(10) &amp; 入力情報!E270 &amp; "  (Seal or Signatures)")</f>
        <v xml:space="preserve">
  (Seal or Signatures)</v>
      </c>
      <c r="E781" s="506"/>
      <c r="F781" s="506"/>
      <c r="G781" s="506"/>
      <c r="H781" s="506"/>
      <c r="I781" s="506"/>
      <c r="J781" s="506"/>
      <c r="K781" s="506"/>
      <c r="L781" s="506"/>
      <c r="M781" s="506"/>
      <c r="N781" s="506"/>
      <c r="O781" s="506"/>
      <c r="P781" s="506"/>
      <c r="Q781" s="506"/>
      <c r="R781" s="506"/>
      <c r="S781" s="506"/>
      <c r="T781" s="506"/>
      <c r="U781" s="506"/>
      <c r="V781" s="506"/>
      <c r="W781" s="506"/>
      <c r="X781" s="506"/>
      <c r="Y781" s="506"/>
      <c r="Z781" s="506"/>
      <c r="AA781" s="506"/>
      <c r="AB781" s="506"/>
      <c r="AC781" s="506"/>
      <c r="AD781" s="506"/>
    </row>
    <row r="782" spans="1:33" ht="32.25" hidden="1" customHeight="1" x14ac:dyDescent="0.4">
      <c r="D782" s="506" t="str">
        <f>IF(入力情報!E272="",IF(入力情報!E279="", "", 入力情報!E279) &amp; CHAR(10) &amp;IF(入力情報!E271="", "", 入力情報!E271),入力情報!E274&amp;" "&amp;DBCS(入力情報!E275)&amp;" "&amp;IF(入力情報!E277="","                                                      ",入力情報!E277) &amp; CHAR(10) &amp;入力情報!E271)</f>
        <v xml:space="preserve">
</v>
      </c>
      <c r="E782" s="506"/>
      <c r="F782" s="506"/>
      <c r="G782" s="506"/>
      <c r="H782" s="506"/>
      <c r="I782" s="506"/>
      <c r="J782" s="506"/>
      <c r="K782" s="506"/>
      <c r="L782" s="506"/>
      <c r="M782" s="506"/>
      <c r="N782" s="506"/>
      <c r="O782" s="506"/>
      <c r="P782" s="506"/>
      <c r="Q782" s="506"/>
      <c r="R782" s="506"/>
      <c r="S782" s="506"/>
      <c r="T782" s="506"/>
      <c r="U782" s="506"/>
      <c r="V782" s="506"/>
      <c r="W782" s="506"/>
      <c r="X782" s="506"/>
      <c r="Y782" s="506"/>
      <c r="Z782" s="506"/>
      <c r="AA782" s="506"/>
      <c r="AB782" s="506"/>
      <c r="AC782" s="506"/>
      <c r="AD782" s="506"/>
    </row>
    <row r="783" spans="1:33" ht="20.100000000000001" hidden="1" customHeight="1" x14ac:dyDescent="0.4"/>
    <row r="784" spans="1:33" ht="20.100000000000001" hidden="1" customHeight="1" x14ac:dyDescent="0.4"/>
    <row r="785" spans="5:5" ht="20.100000000000001" hidden="1" customHeight="1" x14ac:dyDescent="0.4"/>
    <row r="786" spans="5:5" ht="20.100000000000001" hidden="1" customHeight="1" x14ac:dyDescent="0.4">
      <c r="E786" s="2" t="str">
        <f>"To: "&amp;入力情報!$E$6&amp;" Co"</f>
        <v>To: SampleName Co</v>
      </c>
    </row>
    <row r="787" spans="5:5" ht="20.100000000000001" hidden="1" customHeight="1" x14ac:dyDescent="0.4">
      <c r="E787" s="2" t="str">
        <f>入力情報!$E$6&amp;"株式会社　御中"</f>
        <v>SampleName株式会社　御中</v>
      </c>
    </row>
    <row r="788" spans="5:5" ht="20.100000000000001" hidden="1" customHeight="1" x14ac:dyDescent="0.4"/>
    <row r="789" spans="5:5" ht="20.100000000000001" hidden="1" customHeight="1" x14ac:dyDescent="0.4"/>
    <row r="790" spans="5:5" ht="20.100000000000001" hidden="1" customHeight="1" x14ac:dyDescent="0.4"/>
    <row r="791" spans="5:5" ht="20.100000000000001" hidden="1" customHeight="1" x14ac:dyDescent="0.4"/>
    <row r="792" spans="5:5" ht="20.100000000000001" hidden="1" customHeight="1" x14ac:dyDescent="0.4"/>
    <row r="793" spans="5:5" ht="20.100000000000001" hidden="1" customHeight="1" x14ac:dyDescent="0.4"/>
    <row r="794" spans="5:5" ht="20.100000000000001" hidden="1" customHeight="1" x14ac:dyDescent="0.4"/>
    <row r="795" spans="5:5" ht="20.100000000000001" hidden="1" customHeight="1" x14ac:dyDescent="0.4"/>
    <row r="796" spans="5:5" ht="20.100000000000001" hidden="1" customHeight="1" x14ac:dyDescent="0.4"/>
    <row r="797" spans="5:5" ht="20.100000000000001" hidden="1" customHeight="1" x14ac:dyDescent="0.4"/>
    <row r="798" spans="5:5" ht="20.100000000000001" hidden="1" customHeight="1" x14ac:dyDescent="0.4"/>
    <row r="799" spans="5:5" ht="20.100000000000001" hidden="1" customHeight="1" x14ac:dyDescent="0.4"/>
    <row r="800" spans="5:5" ht="20.100000000000001" hidden="1" customHeight="1" x14ac:dyDescent="0.4"/>
    <row r="801" spans="1:33" ht="20.100000000000001" hidden="1" customHeight="1" x14ac:dyDescent="0.4"/>
    <row r="802" spans="1:33" ht="20.100000000000001" hidden="1" customHeight="1" x14ac:dyDescent="0.4"/>
    <row r="803" spans="1:33" ht="20.100000000000001" hidden="1" customHeight="1" x14ac:dyDescent="0.4"/>
    <row r="804" spans="1:33" ht="20.100000000000001" hidden="1" customHeight="1" x14ac:dyDescent="0.4"/>
    <row r="805" spans="1:33" ht="20.100000000000001" hidden="1" customHeight="1" x14ac:dyDescent="0.4"/>
    <row r="806" spans="1:33" ht="12" hidden="1" customHeight="1" x14ac:dyDescent="0.4">
      <c r="A806" s="369" t="s">
        <v>6172</v>
      </c>
      <c r="B806" s="369"/>
      <c r="C806" s="369"/>
      <c r="D806" s="369"/>
      <c r="E806" s="369"/>
      <c r="F806" s="369"/>
      <c r="G806" s="369"/>
      <c r="H806" s="369"/>
      <c r="I806" s="369"/>
      <c r="J806" s="369"/>
      <c r="K806" s="369"/>
      <c r="L806" s="369"/>
      <c r="M806" s="369"/>
      <c r="N806" s="369"/>
      <c r="O806" s="369"/>
      <c r="P806" s="369"/>
      <c r="Q806" s="369"/>
      <c r="R806" s="369"/>
      <c r="S806" s="369"/>
      <c r="T806" s="369"/>
      <c r="U806" s="369"/>
      <c r="V806" s="369"/>
      <c r="W806" s="369"/>
      <c r="X806" s="369"/>
      <c r="Y806" s="369"/>
      <c r="Z806" s="369"/>
      <c r="AA806" s="369"/>
      <c r="AB806" s="369"/>
      <c r="AC806" s="369"/>
      <c r="AD806" s="369"/>
    </row>
    <row r="807" spans="1:33" ht="12" hidden="1" customHeight="1" x14ac:dyDescent="0.4">
      <c r="A807" s="369"/>
      <c r="B807" s="369"/>
      <c r="C807" s="369"/>
      <c r="D807" s="369"/>
      <c r="E807" s="369"/>
      <c r="F807" s="369"/>
      <c r="G807" s="369"/>
      <c r="H807" s="369"/>
      <c r="I807" s="369"/>
      <c r="J807" s="369"/>
      <c r="K807" s="369"/>
      <c r="L807" s="369"/>
      <c r="M807" s="369"/>
      <c r="N807" s="369"/>
      <c r="O807" s="369"/>
      <c r="P807" s="369"/>
      <c r="Q807" s="369"/>
      <c r="R807" s="369"/>
      <c r="S807" s="369"/>
      <c r="T807" s="369"/>
      <c r="U807" s="369"/>
      <c r="V807" s="369"/>
      <c r="W807" s="369"/>
      <c r="X807" s="369"/>
      <c r="Y807" s="369"/>
      <c r="Z807" s="369"/>
      <c r="AA807" s="369"/>
      <c r="AB807" s="369"/>
      <c r="AC807" s="369"/>
      <c r="AD807" s="369"/>
      <c r="AF807" s="2" t="s">
        <v>6378</v>
      </c>
      <c r="AG807" s="2" t="str">
        <f>入力情報!C281</f>
        <v>Name of Director at Incorporation 24
（設立時取締役 24の氏名）</v>
      </c>
    </row>
    <row r="808" spans="1:33" ht="12" hidden="1" customHeight="1" x14ac:dyDescent="0.4">
      <c r="A808" s="369"/>
      <c r="B808" s="369"/>
      <c r="C808" s="369"/>
      <c r="D808" s="369"/>
      <c r="E808" s="369"/>
      <c r="F808" s="369"/>
      <c r="G808" s="369"/>
      <c r="H808" s="369"/>
      <c r="I808" s="369"/>
      <c r="J808" s="369"/>
      <c r="K808" s="369"/>
      <c r="L808" s="369"/>
      <c r="M808" s="369"/>
      <c r="N808" s="369"/>
      <c r="O808" s="369"/>
      <c r="P808" s="369"/>
      <c r="Q808" s="369"/>
      <c r="R808" s="369"/>
      <c r="S808" s="369"/>
      <c r="T808" s="369"/>
      <c r="U808" s="369"/>
      <c r="V808" s="369"/>
      <c r="W808" s="369"/>
      <c r="X808" s="369"/>
      <c r="Y808" s="369"/>
      <c r="Z808" s="369"/>
      <c r="AA808" s="369"/>
      <c r="AB808" s="369"/>
      <c r="AC808" s="369"/>
      <c r="AD808" s="369"/>
    </row>
    <row r="809" spans="1:33" ht="20.100000000000001" hidden="1" customHeight="1" x14ac:dyDescent="0.4"/>
    <row r="810" spans="1:33" ht="39.950000000000003" hidden="1" customHeight="1" x14ac:dyDescent="0.4">
      <c r="B81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810" s="505"/>
      <c r="D810" s="505"/>
      <c r="E810" s="505"/>
      <c r="F810" s="505"/>
      <c r="G810" s="505"/>
      <c r="H810" s="505"/>
      <c r="I810" s="505"/>
      <c r="J810" s="505"/>
      <c r="K810" s="505"/>
      <c r="L810" s="505"/>
      <c r="M810" s="505"/>
      <c r="N810" s="505"/>
      <c r="O810" s="505"/>
      <c r="P810" s="505"/>
      <c r="Q810" s="505"/>
      <c r="R810" s="505"/>
      <c r="S810" s="505"/>
      <c r="T810" s="505"/>
      <c r="U810" s="505"/>
      <c r="V810" s="505"/>
      <c r="W810" s="505"/>
      <c r="X810" s="505"/>
      <c r="Y810" s="505"/>
      <c r="Z810" s="505"/>
      <c r="AA810" s="505"/>
      <c r="AB810" s="505"/>
      <c r="AC810" s="505"/>
      <c r="AD810" s="505"/>
    </row>
    <row r="811" spans="1:33" ht="39.950000000000003" hidden="1" customHeight="1" x14ac:dyDescent="0.4">
      <c r="B81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811" s="505"/>
      <c r="D811" s="505"/>
      <c r="E811" s="505"/>
      <c r="F811" s="505"/>
      <c r="G811" s="505"/>
      <c r="H811" s="505"/>
      <c r="I811" s="505"/>
      <c r="J811" s="505"/>
      <c r="K811" s="505"/>
      <c r="L811" s="505"/>
      <c r="M811" s="505"/>
      <c r="N811" s="505"/>
      <c r="O811" s="505"/>
      <c r="P811" s="505"/>
      <c r="Q811" s="505"/>
      <c r="R811" s="505"/>
      <c r="S811" s="505"/>
      <c r="T811" s="505"/>
      <c r="U811" s="505"/>
      <c r="V811" s="505"/>
      <c r="W811" s="505"/>
      <c r="X811" s="505"/>
      <c r="Y811" s="505"/>
      <c r="Z811" s="505"/>
      <c r="AA811" s="505"/>
      <c r="AB811" s="505"/>
      <c r="AC811" s="505"/>
      <c r="AD811" s="505"/>
    </row>
    <row r="812" spans="1:33" ht="20.100000000000001" hidden="1" customHeight="1" x14ac:dyDescent="0.4"/>
    <row r="813" spans="1:33" ht="20.100000000000001" hidden="1" customHeight="1" x14ac:dyDescent="0.4">
      <c r="C813" s="2" t="str">
        <f>入力情報!$E$778&amp;" year, "&amp;入力情報!$E$779&amp;" month-"&amp;入力情報!$E$780&amp;" day"</f>
        <v>2026 year, 1 month-31 day</v>
      </c>
    </row>
    <row r="814" spans="1:33" ht="20.100000000000001" hidden="1" customHeight="1" x14ac:dyDescent="0.4">
      <c r="C814" s="2" t="str">
        <f>DBCS(入力情報!$E$778)&amp;"年"&amp;DBCS(入力情報!$E$779)&amp;"月"&amp;DBCS(入力情報!$E$780)&amp;"日"</f>
        <v>２０２６年１月３１日</v>
      </c>
    </row>
    <row r="815" spans="1:33" ht="20.100000000000001" hidden="1" customHeight="1" x14ac:dyDescent="0.4"/>
    <row r="816" spans="1:33" ht="32.25" hidden="1" customHeight="1" x14ac:dyDescent="0.4">
      <c r="D816" s="506" t="str">
        <f>IF(入力情報!E283="",入力情報!E289 &amp; CHAR(10) &amp; 入力情報!E281 &amp; "  (Seal or Signatures)", 入力情報!E284 &amp; " " &amp; 入力情報!E286 &amp; " " &amp; 入力情報!E287 &amp; CHAR(10) &amp; 入力情報!E281 &amp; "  (Seal or Signatures)")</f>
        <v xml:space="preserve">
  (Seal or Signatures)</v>
      </c>
      <c r="E816" s="506"/>
      <c r="F816" s="506"/>
      <c r="G816" s="506"/>
      <c r="H816" s="506"/>
      <c r="I816" s="506"/>
      <c r="J816" s="506"/>
      <c r="K816" s="506"/>
      <c r="L816" s="506"/>
      <c r="M816" s="506"/>
      <c r="N816" s="506"/>
      <c r="O816" s="506"/>
      <c r="P816" s="506"/>
      <c r="Q816" s="506"/>
      <c r="R816" s="506"/>
      <c r="S816" s="506"/>
      <c r="T816" s="506"/>
      <c r="U816" s="506"/>
      <c r="V816" s="506"/>
      <c r="W816" s="506"/>
      <c r="X816" s="506"/>
      <c r="Y816" s="506"/>
      <c r="Z816" s="506"/>
      <c r="AA816" s="506"/>
      <c r="AB816" s="506"/>
      <c r="AC816" s="506"/>
      <c r="AD816" s="506"/>
    </row>
    <row r="817" spans="4:30" ht="32.25" hidden="1" customHeight="1" x14ac:dyDescent="0.4">
      <c r="D817" s="506" t="str">
        <f>IF(入力情報!E283="",IF(入力情報!E290="", "", 入力情報!E290) &amp; CHAR(10) &amp;IF(入力情報!E282="", "", 入力情報!E282),入力情報!E285&amp;" "&amp;DBCS(入力情報!E286)&amp;" "&amp;IF(入力情報!E288="","                                                      ",入力情報!E288) &amp; CHAR(10) &amp;入力情報!E282)</f>
        <v xml:space="preserve">
</v>
      </c>
      <c r="E817" s="506"/>
      <c r="F817" s="506"/>
      <c r="G817" s="506"/>
      <c r="H817" s="506"/>
      <c r="I817" s="506"/>
      <c r="J817" s="506"/>
      <c r="K817" s="506"/>
      <c r="L817" s="506"/>
      <c r="M817" s="506"/>
      <c r="N817" s="506"/>
      <c r="O817" s="506"/>
      <c r="P817" s="506"/>
      <c r="Q817" s="506"/>
      <c r="R817" s="506"/>
      <c r="S817" s="506"/>
      <c r="T817" s="506"/>
      <c r="U817" s="506"/>
      <c r="V817" s="506"/>
      <c r="W817" s="506"/>
      <c r="X817" s="506"/>
      <c r="Y817" s="506"/>
      <c r="Z817" s="506"/>
      <c r="AA817" s="506"/>
      <c r="AB817" s="506"/>
      <c r="AC817" s="506"/>
      <c r="AD817" s="506"/>
    </row>
    <row r="818" spans="4:30" ht="20.100000000000001" hidden="1" customHeight="1" x14ac:dyDescent="0.4"/>
    <row r="819" spans="4:30" ht="20.100000000000001" hidden="1" customHeight="1" x14ac:dyDescent="0.4"/>
    <row r="820" spans="4:30" ht="20.100000000000001" hidden="1" customHeight="1" x14ac:dyDescent="0.4"/>
    <row r="821" spans="4:30" ht="20.100000000000001" hidden="1" customHeight="1" x14ac:dyDescent="0.4">
      <c r="E821" s="2" t="str">
        <f>"To: "&amp;入力情報!$E$6&amp;" Co"</f>
        <v>To: SampleName Co</v>
      </c>
    </row>
    <row r="822" spans="4:30" ht="20.100000000000001" hidden="1" customHeight="1" x14ac:dyDescent="0.4">
      <c r="E822" s="2" t="str">
        <f>入力情報!$E$6&amp;"株式会社　御中"</f>
        <v>SampleName株式会社　御中</v>
      </c>
    </row>
    <row r="823" spans="4:30" ht="20.100000000000001" hidden="1" customHeight="1" x14ac:dyDescent="0.4"/>
    <row r="824" spans="4:30" ht="20.100000000000001" hidden="1" customHeight="1" x14ac:dyDescent="0.4"/>
    <row r="825" spans="4:30" ht="20.100000000000001" hidden="1" customHeight="1" x14ac:dyDescent="0.4"/>
    <row r="826" spans="4:30" ht="20.100000000000001" hidden="1" customHeight="1" x14ac:dyDescent="0.4"/>
    <row r="827" spans="4:30" ht="20.100000000000001" hidden="1" customHeight="1" x14ac:dyDescent="0.4"/>
    <row r="828" spans="4:30" ht="20.100000000000001" hidden="1" customHeight="1" x14ac:dyDescent="0.4"/>
    <row r="829" spans="4:30" ht="20.100000000000001" hidden="1" customHeight="1" x14ac:dyDescent="0.4"/>
    <row r="830" spans="4:30" ht="20.100000000000001" hidden="1" customHeight="1" x14ac:dyDescent="0.4"/>
    <row r="831" spans="4:30" ht="20.100000000000001" hidden="1" customHeight="1" x14ac:dyDescent="0.4"/>
    <row r="832" spans="4:30" ht="20.100000000000001" hidden="1" customHeight="1" x14ac:dyDescent="0.4"/>
    <row r="833" spans="1:33" ht="20.100000000000001" hidden="1" customHeight="1" x14ac:dyDescent="0.4"/>
    <row r="834" spans="1:33" ht="20.100000000000001" hidden="1" customHeight="1" x14ac:dyDescent="0.4"/>
    <row r="835" spans="1:33" ht="20.100000000000001" hidden="1" customHeight="1" x14ac:dyDescent="0.4"/>
    <row r="836" spans="1:33" ht="20.100000000000001" hidden="1" customHeight="1" x14ac:dyDescent="0.4"/>
    <row r="837" spans="1:33" ht="20.100000000000001" hidden="1" customHeight="1" x14ac:dyDescent="0.4"/>
    <row r="838" spans="1:33" ht="20.100000000000001" hidden="1" customHeight="1" x14ac:dyDescent="0.4"/>
    <row r="839" spans="1:33" ht="20.100000000000001" hidden="1" customHeight="1" x14ac:dyDescent="0.4"/>
    <row r="840" spans="1:33" ht="20.100000000000001" hidden="1" customHeight="1" x14ac:dyDescent="0.4"/>
    <row r="841" spans="1:33" ht="12" hidden="1" customHeight="1" x14ac:dyDescent="0.4">
      <c r="A841" s="369" t="s">
        <v>6172</v>
      </c>
      <c r="B841" s="369"/>
      <c r="C841" s="369"/>
      <c r="D841" s="369"/>
      <c r="E841" s="369"/>
      <c r="F841" s="369"/>
      <c r="G841" s="369"/>
      <c r="H841" s="369"/>
      <c r="I841" s="369"/>
      <c r="J841" s="369"/>
      <c r="K841" s="369"/>
      <c r="L841" s="369"/>
      <c r="M841" s="369"/>
      <c r="N841" s="369"/>
      <c r="O841" s="369"/>
      <c r="P841" s="369"/>
      <c r="Q841" s="369"/>
      <c r="R841" s="369"/>
      <c r="S841" s="369"/>
      <c r="T841" s="369"/>
      <c r="U841" s="369"/>
      <c r="V841" s="369"/>
      <c r="W841" s="369"/>
      <c r="X841" s="369"/>
      <c r="Y841" s="369"/>
      <c r="Z841" s="369"/>
      <c r="AA841" s="369"/>
      <c r="AB841" s="369"/>
      <c r="AC841" s="369"/>
      <c r="AD841" s="369"/>
    </row>
    <row r="842" spans="1:33" ht="12" hidden="1" customHeight="1" x14ac:dyDescent="0.4">
      <c r="A842" s="369"/>
      <c r="B842" s="369"/>
      <c r="C842" s="369"/>
      <c r="D842" s="369"/>
      <c r="E842" s="369"/>
      <c r="F842" s="369"/>
      <c r="G842" s="369"/>
      <c r="H842" s="369"/>
      <c r="I842" s="369"/>
      <c r="J842" s="369"/>
      <c r="K842" s="369"/>
      <c r="L842" s="369"/>
      <c r="M842" s="369"/>
      <c r="N842" s="369"/>
      <c r="O842" s="369"/>
      <c r="P842" s="369"/>
      <c r="Q842" s="369"/>
      <c r="R842" s="369"/>
      <c r="S842" s="369"/>
      <c r="T842" s="369"/>
      <c r="U842" s="369"/>
      <c r="V842" s="369"/>
      <c r="W842" s="369"/>
      <c r="X842" s="369"/>
      <c r="Y842" s="369"/>
      <c r="Z842" s="369"/>
      <c r="AA842" s="369"/>
      <c r="AB842" s="369"/>
      <c r="AC842" s="369"/>
      <c r="AD842" s="369"/>
      <c r="AF842" s="2" t="s">
        <v>6378</v>
      </c>
      <c r="AG842" s="2" t="str">
        <f>入力情報!C292</f>
        <v>Name of Director at Incorporation 25
（設立時取締役 25の氏名）</v>
      </c>
    </row>
    <row r="843" spans="1:33" ht="12" hidden="1" customHeight="1" x14ac:dyDescent="0.4">
      <c r="A843" s="369"/>
      <c r="B843" s="369"/>
      <c r="C843" s="369"/>
      <c r="D843" s="369"/>
      <c r="E843" s="369"/>
      <c r="F843" s="369"/>
      <c r="G843" s="369"/>
      <c r="H843" s="369"/>
      <c r="I843" s="369"/>
      <c r="J843" s="369"/>
      <c r="K843" s="369"/>
      <c r="L843" s="369"/>
      <c r="M843" s="369"/>
      <c r="N843" s="369"/>
      <c r="O843" s="369"/>
      <c r="P843" s="369"/>
      <c r="Q843" s="369"/>
      <c r="R843" s="369"/>
      <c r="S843" s="369"/>
      <c r="T843" s="369"/>
      <c r="U843" s="369"/>
      <c r="V843" s="369"/>
      <c r="W843" s="369"/>
      <c r="X843" s="369"/>
      <c r="Y843" s="369"/>
      <c r="Z843" s="369"/>
      <c r="AA843" s="369"/>
      <c r="AB843" s="369"/>
      <c r="AC843" s="369"/>
      <c r="AD843" s="369"/>
    </row>
    <row r="844" spans="1:33" ht="20.100000000000001" hidden="1" customHeight="1" x14ac:dyDescent="0.4"/>
    <row r="845" spans="1:33" ht="39.950000000000003" hidden="1" customHeight="1" x14ac:dyDescent="0.4">
      <c r="B84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845" s="505"/>
      <c r="D845" s="505"/>
      <c r="E845" s="505"/>
      <c r="F845" s="505"/>
      <c r="G845" s="505"/>
      <c r="H845" s="505"/>
      <c r="I845" s="505"/>
      <c r="J845" s="505"/>
      <c r="K845" s="505"/>
      <c r="L845" s="505"/>
      <c r="M845" s="505"/>
      <c r="N845" s="505"/>
      <c r="O845" s="505"/>
      <c r="P845" s="505"/>
      <c r="Q845" s="505"/>
      <c r="R845" s="505"/>
      <c r="S845" s="505"/>
      <c r="T845" s="505"/>
      <c r="U845" s="505"/>
      <c r="V845" s="505"/>
      <c r="W845" s="505"/>
      <c r="X845" s="505"/>
      <c r="Y845" s="505"/>
      <c r="Z845" s="505"/>
      <c r="AA845" s="505"/>
      <c r="AB845" s="505"/>
      <c r="AC845" s="505"/>
      <c r="AD845" s="505"/>
    </row>
    <row r="846" spans="1:33" ht="39.950000000000003" hidden="1" customHeight="1" x14ac:dyDescent="0.4">
      <c r="B84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846" s="505"/>
      <c r="D846" s="505"/>
      <c r="E846" s="505"/>
      <c r="F846" s="505"/>
      <c r="G846" s="505"/>
      <c r="H846" s="505"/>
      <c r="I846" s="505"/>
      <c r="J846" s="505"/>
      <c r="K846" s="505"/>
      <c r="L846" s="505"/>
      <c r="M846" s="505"/>
      <c r="N846" s="505"/>
      <c r="O846" s="505"/>
      <c r="P846" s="505"/>
      <c r="Q846" s="505"/>
      <c r="R846" s="505"/>
      <c r="S846" s="505"/>
      <c r="T846" s="505"/>
      <c r="U846" s="505"/>
      <c r="V846" s="505"/>
      <c r="W846" s="505"/>
      <c r="X846" s="505"/>
      <c r="Y846" s="505"/>
      <c r="Z846" s="505"/>
      <c r="AA846" s="505"/>
      <c r="AB846" s="505"/>
      <c r="AC846" s="505"/>
      <c r="AD846" s="505"/>
    </row>
    <row r="847" spans="1:33" ht="20.100000000000001" hidden="1" customHeight="1" x14ac:dyDescent="0.4"/>
    <row r="848" spans="1:33" ht="20.100000000000001" hidden="1" customHeight="1" x14ac:dyDescent="0.4">
      <c r="C848" s="2" t="str">
        <f>入力情報!$E$778&amp;" year, "&amp;入力情報!$E$779&amp;" month-"&amp;入力情報!$E$780&amp;" day"</f>
        <v>2026 year, 1 month-31 day</v>
      </c>
    </row>
    <row r="849" spans="3:30" ht="20.100000000000001" hidden="1" customHeight="1" x14ac:dyDescent="0.4">
      <c r="C849" s="2" t="str">
        <f>DBCS(入力情報!$E$778)&amp;"年"&amp;DBCS(入力情報!$E$779)&amp;"月"&amp;DBCS(入力情報!$E$780)&amp;"日"</f>
        <v>２０２６年１月３１日</v>
      </c>
    </row>
    <row r="850" spans="3:30" ht="20.100000000000001" hidden="1" customHeight="1" x14ac:dyDescent="0.4"/>
    <row r="851" spans="3:30" ht="32.25" hidden="1" customHeight="1" x14ac:dyDescent="0.4">
      <c r="D851" s="506" t="str">
        <f>IF(入力情報!E294="",入力情報!E300 &amp; CHAR(10) &amp; 入力情報!E292 &amp; "  (Seal or Signatures)", 入力情報!E295 &amp; " " &amp; 入力情報!E297 &amp; " " &amp; 入力情報!E298 &amp; CHAR(10) &amp; 入力情報!E292 &amp; "  (Seal or Signatures)")</f>
        <v xml:space="preserve">
  (Seal or Signatures)</v>
      </c>
      <c r="E851" s="506"/>
      <c r="F851" s="506"/>
      <c r="G851" s="506"/>
      <c r="H851" s="506"/>
      <c r="I851" s="506"/>
      <c r="J851" s="506"/>
      <c r="K851" s="506"/>
      <c r="L851" s="506"/>
      <c r="M851" s="506"/>
      <c r="N851" s="506"/>
      <c r="O851" s="506"/>
      <c r="P851" s="506"/>
      <c r="Q851" s="506"/>
      <c r="R851" s="506"/>
      <c r="S851" s="506"/>
      <c r="T851" s="506"/>
      <c r="U851" s="506"/>
      <c r="V851" s="506"/>
      <c r="W851" s="506"/>
      <c r="X851" s="506"/>
      <c r="Y851" s="506"/>
      <c r="Z851" s="506"/>
      <c r="AA851" s="506"/>
      <c r="AB851" s="506"/>
      <c r="AC851" s="506"/>
      <c r="AD851" s="506"/>
    </row>
    <row r="852" spans="3:30" ht="32.25" hidden="1" customHeight="1" x14ac:dyDescent="0.4">
      <c r="D852" s="506" t="str">
        <f>IF(入力情報!E294="",IF(入力情報!E301="", "", 入力情報!E301) &amp; CHAR(10) &amp;IF(入力情報!E293="", "", 入力情報!E293),入力情報!E296&amp;" "&amp;DBCS(入力情報!E297)&amp;" "&amp;IF(入力情報!E299="","                                                      ",入力情報!E299) &amp; CHAR(10) &amp;入力情報!E293)</f>
        <v xml:space="preserve">
</v>
      </c>
      <c r="E852" s="506"/>
      <c r="F852" s="506"/>
      <c r="G852" s="506"/>
      <c r="H852" s="506"/>
      <c r="I852" s="506"/>
      <c r="J852" s="506"/>
      <c r="K852" s="506"/>
      <c r="L852" s="506"/>
      <c r="M852" s="506"/>
      <c r="N852" s="506"/>
      <c r="O852" s="506"/>
      <c r="P852" s="506"/>
      <c r="Q852" s="506"/>
      <c r="R852" s="506"/>
      <c r="S852" s="506"/>
      <c r="T852" s="506"/>
      <c r="U852" s="506"/>
      <c r="V852" s="506"/>
      <c r="W852" s="506"/>
      <c r="X852" s="506"/>
      <c r="Y852" s="506"/>
      <c r="Z852" s="506"/>
      <c r="AA852" s="506"/>
      <c r="AB852" s="506"/>
      <c r="AC852" s="506"/>
      <c r="AD852" s="506"/>
    </row>
    <row r="853" spans="3:30" ht="20.100000000000001" hidden="1" customHeight="1" x14ac:dyDescent="0.4"/>
    <row r="854" spans="3:30" ht="20.100000000000001" hidden="1" customHeight="1" x14ac:dyDescent="0.4"/>
    <row r="855" spans="3:30" ht="20.100000000000001" hidden="1" customHeight="1" x14ac:dyDescent="0.4"/>
    <row r="856" spans="3:30" ht="20.100000000000001" hidden="1" customHeight="1" x14ac:dyDescent="0.4">
      <c r="E856" s="2" t="str">
        <f>"To: "&amp;入力情報!$E$6&amp;" Co"</f>
        <v>To: SampleName Co</v>
      </c>
    </row>
    <row r="857" spans="3:30" ht="20.100000000000001" hidden="1" customHeight="1" x14ac:dyDescent="0.4">
      <c r="E857" s="2" t="str">
        <f>入力情報!$E$6&amp;"株式会社　御中"</f>
        <v>SampleName株式会社　御中</v>
      </c>
    </row>
    <row r="858" spans="3:30" ht="20.100000000000001" hidden="1" customHeight="1" x14ac:dyDescent="0.4"/>
    <row r="859" spans="3:30" ht="20.100000000000001" hidden="1" customHeight="1" x14ac:dyDescent="0.4"/>
    <row r="860" spans="3:30" ht="20.100000000000001" hidden="1" customHeight="1" x14ac:dyDescent="0.4"/>
    <row r="861" spans="3:30" ht="20.100000000000001" hidden="1" customHeight="1" x14ac:dyDescent="0.4"/>
    <row r="862" spans="3:30" ht="20.100000000000001" hidden="1" customHeight="1" x14ac:dyDescent="0.4"/>
    <row r="863" spans="3:30" ht="20.100000000000001" hidden="1" customHeight="1" x14ac:dyDescent="0.4"/>
    <row r="864" spans="3:30" ht="20.100000000000001" hidden="1" customHeight="1" x14ac:dyDescent="0.4"/>
    <row r="865" spans="1:33" ht="20.100000000000001" hidden="1" customHeight="1" x14ac:dyDescent="0.4"/>
    <row r="866" spans="1:33" ht="20.100000000000001" hidden="1" customHeight="1" x14ac:dyDescent="0.4"/>
    <row r="867" spans="1:33" ht="20.100000000000001" hidden="1" customHeight="1" x14ac:dyDescent="0.4"/>
    <row r="868" spans="1:33" ht="20.100000000000001" hidden="1" customHeight="1" x14ac:dyDescent="0.4"/>
    <row r="869" spans="1:33" ht="20.100000000000001" hidden="1" customHeight="1" x14ac:dyDescent="0.4"/>
    <row r="870" spans="1:33" ht="20.100000000000001" hidden="1" customHeight="1" x14ac:dyDescent="0.4"/>
    <row r="871" spans="1:33" ht="20.100000000000001" hidden="1" customHeight="1" x14ac:dyDescent="0.4"/>
    <row r="872" spans="1:33" ht="20.100000000000001" hidden="1" customHeight="1" x14ac:dyDescent="0.4"/>
    <row r="873" spans="1:33" ht="20.100000000000001" hidden="1" customHeight="1" x14ac:dyDescent="0.4"/>
    <row r="874" spans="1:33" ht="20.100000000000001" hidden="1" customHeight="1" x14ac:dyDescent="0.4"/>
    <row r="875" spans="1:33" ht="20.100000000000001" hidden="1" customHeight="1" x14ac:dyDescent="0.4"/>
    <row r="876" spans="1:33" ht="12" hidden="1" customHeight="1" x14ac:dyDescent="0.4">
      <c r="A876" s="369" t="s">
        <v>6172</v>
      </c>
      <c r="B876" s="369"/>
      <c r="C876" s="369"/>
      <c r="D876" s="369"/>
      <c r="E876" s="369"/>
      <c r="F876" s="369"/>
      <c r="G876" s="369"/>
      <c r="H876" s="369"/>
      <c r="I876" s="369"/>
      <c r="J876" s="369"/>
      <c r="K876" s="369"/>
      <c r="L876" s="369"/>
      <c r="M876" s="369"/>
      <c r="N876" s="369"/>
      <c r="O876" s="369"/>
      <c r="P876" s="369"/>
      <c r="Q876" s="369"/>
      <c r="R876" s="369"/>
      <c r="S876" s="369"/>
      <c r="T876" s="369"/>
      <c r="U876" s="369"/>
      <c r="V876" s="369"/>
      <c r="W876" s="369"/>
      <c r="X876" s="369"/>
      <c r="Y876" s="369"/>
      <c r="Z876" s="369"/>
      <c r="AA876" s="369"/>
      <c r="AB876" s="369"/>
      <c r="AC876" s="369"/>
      <c r="AD876" s="369"/>
    </row>
    <row r="877" spans="1:33" ht="12" hidden="1" customHeight="1" x14ac:dyDescent="0.4">
      <c r="A877" s="369"/>
      <c r="B877" s="369"/>
      <c r="C877" s="369"/>
      <c r="D877" s="369"/>
      <c r="E877" s="369"/>
      <c r="F877" s="369"/>
      <c r="G877" s="369"/>
      <c r="H877" s="369"/>
      <c r="I877" s="369"/>
      <c r="J877" s="369"/>
      <c r="K877" s="369"/>
      <c r="L877" s="369"/>
      <c r="M877" s="369"/>
      <c r="N877" s="369"/>
      <c r="O877" s="369"/>
      <c r="P877" s="369"/>
      <c r="Q877" s="369"/>
      <c r="R877" s="369"/>
      <c r="S877" s="369"/>
      <c r="T877" s="369"/>
      <c r="U877" s="369"/>
      <c r="V877" s="369"/>
      <c r="W877" s="369"/>
      <c r="X877" s="369"/>
      <c r="Y877" s="369"/>
      <c r="Z877" s="369"/>
      <c r="AA877" s="369"/>
      <c r="AB877" s="369"/>
      <c r="AC877" s="369"/>
      <c r="AD877" s="369"/>
      <c r="AF877" s="2" t="s">
        <v>6378</v>
      </c>
      <c r="AG877" s="2" t="str">
        <f>入力情報!C303</f>
        <v>Name of Director at Incorporation 26
（設立時取締役 26の氏名）</v>
      </c>
    </row>
    <row r="878" spans="1:33" ht="12" hidden="1" customHeight="1" x14ac:dyDescent="0.4">
      <c r="A878" s="369"/>
      <c r="B878" s="369"/>
      <c r="C878" s="369"/>
      <c r="D878" s="369"/>
      <c r="E878" s="369"/>
      <c r="F878" s="369"/>
      <c r="G878" s="369"/>
      <c r="H878" s="369"/>
      <c r="I878" s="369"/>
      <c r="J878" s="369"/>
      <c r="K878" s="369"/>
      <c r="L878" s="369"/>
      <c r="M878" s="369"/>
      <c r="N878" s="369"/>
      <c r="O878" s="369"/>
      <c r="P878" s="369"/>
      <c r="Q878" s="369"/>
      <c r="R878" s="369"/>
      <c r="S878" s="369"/>
      <c r="T878" s="369"/>
      <c r="U878" s="369"/>
      <c r="V878" s="369"/>
      <c r="W878" s="369"/>
      <c r="X878" s="369"/>
      <c r="Y878" s="369"/>
      <c r="Z878" s="369"/>
      <c r="AA878" s="369"/>
      <c r="AB878" s="369"/>
      <c r="AC878" s="369"/>
      <c r="AD878" s="369"/>
    </row>
    <row r="879" spans="1:33" ht="20.100000000000001" hidden="1" customHeight="1" x14ac:dyDescent="0.4"/>
    <row r="880" spans="1:33" ht="39.950000000000003" hidden="1" customHeight="1" x14ac:dyDescent="0.4">
      <c r="B88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880" s="505"/>
      <c r="D880" s="505"/>
      <c r="E880" s="505"/>
      <c r="F880" s="505"/>
      <c r="G880" s="505"/>
      <c r="H880" s="505"/>
      <c r="I880" s="505"/>
      <c r="J880" s="505"/>
      <c r="K880" s="505"/>
      <c r="L880" s="505"/>
      <c r="M880" s="505"/>
      <c r="N880" s="505"/>
      <c r="O880" s="505"/>
      <c r="P880" s="505"/>
      <c r="Q880" s="505"/>
      <c r="R880" s="505"/>
      <c r="S880" s="505"/>
      <c r="T880" s="505"/>
      <c r="U880" s="505"/>
      <c r="V880" s="505"/>
      <c r="W880" s="505"/>
      <c r="X880" s="505"/>
      <c r="Y880" s="505"/>
      <c r="Z880" s="505"/>
      <c r="AA880" s="505"/>
      <c r="AB880" s="505"/>
      <c r="AC880" s="505"/>
      <c r="AD880" s="505"/>
    </row>
    <row r="881" spans="2:30" ht="39.950000000000003" hidden="1" customHeight="1" x14ac:dyDescent="0.4">
      <c r="B88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881" s="505"/>
      <c r="D881" s="505"/>
      <c r="E881" s="505"/>
      <c r="F881" s="505"/>
      <c r="G881" s="505"/>
      <c r="H881" s="505"/>
      <c r="I881" s="505"/>
      <c r="J881" s="505"/>
      <c r="K881" s="505"/>
      <c r="L881" s="505"/>
      <c r="M881" s="505"/>
      <c r="N881" s="505"/>
      <c r="O881" s="505"/>
      <c r="P881" s="505"/>
      <c r="Q881" s="505"/>
      <c r="R881" s="505"/>
      <c r="S881" s="505"/>
      <c r="T881" s="505"/>
      <c r="U881" s="505"/>
      <c r="V881" s="505"/>
      <c r="W881" s="505"/>
      <c r="X881" s="505"/>
      <c r="Y881" s="505"/>
      <c r="Z881" s="505"/>
      <c r="AA881" s="505"/>
      <c r="AB881" s="505"/>
      <c r="AC881" s="505"/>
      <c r="AD881" s="505"/>
    </row>
    <row r="882" spans="2:30" ht="20.100000000000001" hidden="1" customHeight="1" x14ac:dyDescent="0.4"/>
    <row r="883" spans="2:30" ht="20.100000000000001" hidden="1" customHeight="1" x14ac:dyDescent="0.4">
      <c r="C883" s="2" t="str">
        <f>入力情報!$E$778&amp;" year, "&amp;入力情報!$E$779&amp;" month-"&amp;入力情報!$E$780&amp;" day"</f>
        <v>2026 year, 1 month-31 day</v>
      </c>
    </row>
    <row r="884" spans="2:30" ht="20.100000000000001" hidden="1" customHeight="1" x14ac:dyDescent="0.4">
      <c r="C884" s="2" t="str">
        <f>DBCS(入力情報!$E$778)&amp;"年"&amp;DBCS(入力情報!$E$779)&amp;"月"&amp;DBCS(入力情報!$E$780)&amp;"日"</f>
        <v>２０２６年１月３１日</v>
      </c>
    </row>
    <row r="885" spans="2:30" ht="20.100000000000001" hidden="1" customHeight="1" x14ac:dyDescent="0.4"/>
    <row r="886" spans="2:30" ht="32.25" hidden="1" customHeight="1" x14ac:dyDescent="0.4">
      <c r="D886" s="506" t="str">
        <f>IF(入力情報!E305="",入力情報!E311 &amp; CHAR(10) &amp; 入力情報!E303 &amp; "  (Seal or Signatures)", 入力情報!E306 &amp; " " &amp; 入力情報!E308 &amp; " " &amp; 入力情報!E309 &amp; CHAR(10) &amp; 入力情報!E303 &amp; "  (Seal or Signatures)")</f>
        <v xml:space="preserve">
  (Seal or Signatures)</v>
      </c>
      <c r="E886" s="506"/>
      <c r="F886" s="506"/>
      <c r="G886" s="506"/>
      <c r="H886" s="506"/>
      <c r="I886" s="506"/>
      <c r="J886" s="506"/>
      <c r="K886" s="506"/>
      <c r="L886" s="506"/>
      <c r="M886" s="506"/>
      <c r="N886" s="506"/>
      <c r="O886" s="506"/>
      <c r="P886" s="506"/>
      <c r="Q886" s="506"/>
      <c r="R886" s="506"/>
      <c r="S886" s="506"/>
      <c r="T886" s="506"/>
      <c r="U886" s="506"/>
      <c r="V886" s="506"/>
      <c r="W886" s="506"/>
      <c r="X886" s="506"/>
      <c r="Y886" s="506"/>
      <c r="Z886" s="506"/>
      <c r="AA886" s="506"/>
      <c r="AB886" s="506"/>
      <c r="AC886" s="506"/>
      <c r="AD886" s="506"/>
    </row>
    <row r="887" spans="2:30" ht="32.25" hidden="1" customHeight="1" x14ac:dyDescent="0.4">
      <c r="D887" s="506" t="str">
        <f>IF(入力情報!E305="",IF(入力情報!E312="", "", 入力情報!E312) &amp; CHAR(10) &amp;IF(入力情報!E304="", "", 入力情報!E304),入力情報!E307&amp;" "&amp;DBCS(入力情報!E308)&amp;" "&amp;IF(入力情報!E310="","                                                      ",入力情報!E310) &amp; CHAR(10) &amp;入力情報!E304)</f>
        <v xml:space="preserve">
</v>
      </c>
      <c r="E887" s="506"/>
      <c r="F887" s="506"/>
      <c r="G887" s="506"/>
      <c r="H887" s="506"/>
      <c r="I887" s="506"/>
      <c r="J887" s="506"/>
      <c r="K887" s="506"/>
      <c r="L887" s="506"/>
      <c r="M887" s="506"/>
      <c r="N887" s="506"/>
      <c r="O887" s="506"/>
      <c r="P887" s="506"/>
      <c r="Q887" s="506"/>
      <c r="R887" s="506"/>
      <c r="S887" s="506"/>
      <c r="T887" s="506"/>
      <c r="U887" s="506"/>
      <c r="V887" s="506"/>
      <c r="W887" s="506"/>
      <c r="X887" s="506"/>
      <c r="Y887" s="506"/>
      <c r="Z887" s="506"/>
      <c r="AA887" s="506"/>
      <c r="AB887" s="506"/>
      <c r="AC887" s="506"/>
      <c r="AD887" s="506"/>
    </row>
    <row r="888" spans="2:30" ht="20.100000000000001" hidden="1" customHeight="1" x14ac:dyDescent="0.4"/>
    <row r="889" spans="2:30" ht="20.100000000000001" hidden="1" customHeight="1" x14ac:dyDescent="0.4"/>
    <row r="890" spans="2:30" ht="20.100000000000001" hidden="1" customHeight="1" x14ac:dyDescent="0.4"/>
    <row r="891" spans="2:30" ht="20.100000000000001" hidden="1" customHeight="1" x14ac:dyDescent="0.4">
      <c r="E891" s="2" t="str">
        <f>"To: "&amp;入力情報!$E$6&amp;" Co"</f>
        <v>To: SampleName Co</v>
      </c>
    </row>
    <row r="892" spans="2:30" ht="20.100000000000001" hidden="1" customHeight="1" x14ac:dyDescent="0.4">
      <c r="E892" s="2" t="str">
        <f>入力情報!$E$6&amp;"株式会社　御中"</f>
        <v>SampleName株式会社　御中</v>
      </c>
    </row>
    <row r="893" spans="2:30" ht="20.100000000000001" hidden="1" customHeight="1" x14ac:dyDescent="0.4"/>
    <row r="894" spans="2:30" ht="20.100000000000001" hidden="1" customHeight="1" x14ac:dyDescent="0.4"/>
    <row r="895" spans="2:30" ht="20.100000000000001" hidden="1" customHeight="1" x14ac:dyDescent="0.4"/>
    <row r="896" spans="2:30" ht="20.100000000000001" hidden="1" customHeight="1" x14ac:dyDescent="0.4"/>
    <row r="897" spans="1:33" ht="20.100000000000001" hidden="1" customHeight="1" x14ac:dyDescent="0.4"/>
    <row r="898" spans="1:33" ht="20.100000000000001" hidden="1" customHeight="1" x14ac:dyDescent="0.4"/>
    <row r="899" spans="1:33" ht="20.100000000000001" hidden="1" customHeight="1" x14ac:dyDescent="0.4"/>
    <row r="900" spans="1:33" ht="20.100000000000001" hidden="1" customHeight="1" x14ac:dyDescent="0.4"/>
    <row r="901" spans="1:33" ht="20.100000000000001" hidden="1" customHeight="1" x14ac:dyDescent="0.4"/>
    <row r="902" spans="1:33" ht="20.100000000000001" hidden="1" customHeight="1" x14ac:dyDescent="0.4"/>
    <row r="903" spans="1:33" ht="20.100000000000001" hidden="1" customHeight="1" x14ac:dyDescent="0.4"/>
    <row r="904" spans="1:33" ht="20.100000000000001" hidden="1" customHeight="1" x14ac:dyDescent="0.4"/>
    <row r="905" spans="1:33" ht="20.100000000000001" hidden="1" customHeight="1" x14ac:dyDescent="0.4"/>
    <row r="906" spans="1:33" ht="20.100000000000001" hidden="1" customHeight="1" x14ac:dyDescent="0.4"/>
    <row r="907" spans="1:33" ht="20.100000000000001" hidden="1" customHeight="1" x14ac:dyDescent="0.4"/>
    <row r="908" spans="1:33" ht="20.100000000000001" hidden="1" customHeight="1" x14ac:dyDescent="0.4"/>
    <row r="909" spans="1:33" ht="20.100000000000001" hidden="1" customHeight="1" x14ac:dyDescent="0.4"/>
    <row r="910" spans="1:33" ht="20.100000000000001" hidden="1" customHeight="1" x14ac:dyDescent="0.4"/>
    <row r="911" spans="1:33" ht="12" hidden="1" customHeight="1" x14ac:dyDescent="0.4">
      <c r="A911" s="369" t="s">
        <v>6172</v>
      </c>
      <c r="B911" s="369"/>
      <c r="C911" s="369"/>
      <c r="D911" s="369"/>
      <c r="E911" s="369"/>
      <c r="F911" s="369"/>
      <c r="G911" s="369"/>
      <c r="H911" s="369"/>
      <c r="I911" s="369"/>
      <c r="J911" s="369"/>
      <c r="K911" s="369"/>
      <c r="L911" s="369"/>
      <c r="M911" s="369"/>
      <c r="N911" s="369"/>
      <c r="O911" s="369"/>
      <c r="P911" s="369"/>
      <c r="Q911" s="369"/>
      <c r="R911" s="369"/>
      <c r="S911" s="369"/>
      <c r="T911" s="369"/>
      <c r="U911" s="369"/>
      <c r="V911" s="369"/>
      <c r="W911" s="369"/>
      <c r="X911" s="369"/>
      <c r="Y911" s="369"/>
      <c r="Z911" s="369"/>
      <c r="AA911" s="369"/>
      <c r="AB911" s="369"/>
      <c r="AC911" s="369"/>
      <c r="AD911" s="369"/>
    </row>
    <row r="912" spans="1:33" ht="12" hidden="1" customHeight="1" x14ac:dyDescent="0.4">
      <c r="A912" s="369"/>
      <c r="B912" s="369"/>
      <c r="C912" s="369"/>
      <c r="D912" s="369"/>
      <c r="E912" s="369"/>
      <c r="F912" s="369"/>
      <c r="G912" s="369"/>
      <c r="H912" s="369"/>
      <c r="I912" s="369"/>
      <c r="J912" s="369"/>
      <c r="K912" s="369"/>
      <c r="L912" s="369"/>
      <c r="M912" s="369"/>
      <c r="N912" s="369"/>
      <c r="O912" s="369"/>
      <c r="P912" s="369"/>
      <c r="Q912" s="369"/>
      <c r="R912" s="369"/>
      <c r="S912" s="369"/>
      <c r="T912" s="369"/>
      <c r="U912" s="369"/>
      <c r="V912" s="369"/>
      <c r="W912" s="369"/>
      <c r="X912" s="369"/>
      <c r="Y912" s="369"/>
      <c r="Z912" s="369"/>
      <c r="AA912" s="369"/>
      <c r="AB912" s="369"/>
      <c r="AC912" s="369"/>
      <c r="AD912" s="369"/>
      <c r="AF912" s="2" t="s">
        <v>6378</v>
      </c>
      <c r="AG912" s="2" t="str">
        <f>入力情報!C314</f>
        <v>Name of Director at Incorporation 27
（設立時取締役 27の氏名）</v>
      </c>
    </row>
    <row r="913" spans="1:30" ht="12" hidden="1" customHeight="1" x14ac:dyDescent="0.4">
      <c r="A913" s="369"/>
      <c r="B913" s="369"/>
      <c r="C913" s="369"/>
      <c r="D913" s="369"/>
      <c r="E913" s="369"/>
      <c r="F913" s="369"/>
      <c r="G913" s="369"/>
      <c r="H913" s="369"/>
      <c r="I913" s="369"/>
      <c r="J913" s="369"/>
      <c r="K913" s="369"/>
      <c r="L913" s="369"/>
      <c r="M913" s="369"/>
      <c r="N913" s="369"/>
      <c r="O913" s="369"/>
      <c r="P913" s="369"/>
      <c r="Q913" s="369"/>
      <c r="R913" s="369"/>
      <c r="S913" s="369"/>
      <c r="T913" s="369"/>
      <c r="U913" s="369"/>
      <c r="V913" s="369"/>
      <c r="W913" s="369"/>
      <c r="X913" s="369"/>
      <c r="Y913" s="369"/>
      <c r="Z913" s="369"/>
      <c r="AA913" s="369"/>
      <c r="AB913" s="369"/>
      <c r="AC913" s="369"/>
      <c r="AD913" s="369"/>
    </row>
    <row r="914" spans="1:30" ht="20.100000000000001" hidden="1" customHeight="1" x14ac:dyDescent="0.4"/>
    <row r="915" spans="1:30" ht="39.950000000000003" hidden="1" customHeight="1" x14ac:dyDescent="0.4">
      <c r="B91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915" s="505"/>
      <c r="D915" s="505"/>
      <c r="E915" s="505"/>
      <c r="F915" s="505"/>
      <c r="G915" s="505"/>
      <c r="H915" s="505"/>
      <c r="I915" s="505"/>
      <c r="J915" s="505"/>
      <c r="K915" s="505"/>
      <c r="L915" s="505"/>
      <c r="M915" s="505"/>
      <c r="N915" s="505"/>
      <c r="O915" s="505"/>
      <c r="P915" s="505"/>
      <c r="Q915" s="505"/>
      <c r="R915" s="505"/>
      <c r="S915" s="505"/>
      <c r="T915" s="505"/>
      <c r="U915" s="505"/>
      <c r="V915" s="505"/>
      <c r="W915" s="505"/>
      <c r="X915" s="505"/>
      <c r="Y915" s="505"/>
      <c r="Z915" s="505"/>
      <c r="AA915" s="505"/>
      <c r="AB915" s="505"/>
      <c r="AC915" s="505"/>
      <c r="AD915" s="505"/>
    </row>
    <row r="916" spans="1:30" ht="39.950000000000003" hidden="1" customHeight="1" x14ac:dyDescent="0.4">
      <c r="B91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916" s="505"/>
      <c r="D916" s="505"/>
      <c r="E916" s="505"/>
      <c r="F916" s="505"/>
      <c r="G916" s="505"/>
      <c r="H916" s="505"/>
      <c r="I916" s="505"/>
      <c r="J916" s="505"/>
      <c r="K916" s="505"/>
      <c r="L916" s="505"/>
      <c r="M916" s="505"/>
      <c r="N916" s="505"/>
      <c r="O916" s="505"/>
      <c r="P916" s="505"/>
      <c r="Q916" s="505"/>
      <c r="R916" s="505"/>
      <c r="S916" s="505"/>
      <c r="T916" s="505"/>
      <c r="U916" s="505"/>
      <c r="V916" s="505"/>
      <c r="W916" s="505"/>
      <c r="X916" s="505"/>
      <c r="Y916" s="505"/>
      <c r="Z916" s="505"/>
      <c r="AA916" s="505"/>
      <c r="AB916" s="505"/>
      <c r="AC916" s="505"/>
      <c r="AD916" s="505"/>
    </row>
    <row r="917" spans="1:30" ht="20.100000000000001" hidden="1" customHeight="1" x14ac:dyDescent="0.4"/>
    <row r="918" spans="1:30" ht="20.100000000000001" hidden="1" customHeight="1" x14ac:dyDescent="0.4">
      <c r="C918" s="2" t="str">
        <f>入力情報!$E$778&amp;" year, "&amp;入力情報!$E$779&amp;" month-"&amp;入力情報!$E$780&amp;" day"</f>
        <v>2026 year, 1 month-31 day</v>
      </c>
    </row>
    <row r="919" spans="1:30" ht="20.100000000000001" hidden="1" customHeight="1" x14ac:dyDescent="0.4">
      <c r="C919" s="2" t="str">
        <f>DBCS(入力情報!$E$778)&amp;"年"&amp;DBCS(入力情報!$E$779)&amp;"月"&amp;DBCS(入力情報!$E$780)&amp;"日"</f>
        <v>２０２６年１月３１日</v>
      </c>
    </row>
    <row r="920" spans="1:30" ht="20.100000000000001" hidden="1" customHeight="1" x14ac:dyDescent="0.4"/>
    <row r="921" spans="1:30" ht="32.25" hidden="1" customHeight="1" x14ac:dyDescent="0.4">
      <c r="D921" s="506" t="str">
        <f>IF(入力情報!E316="",入力情報!E322 &amp; CHAR(10) &amp; 入力情報!E314 &amp; "  (Seal or Signatures)", 入力情報!E317 &amp; " " &amp; 入力情報!E319 &amp; " " &amp; 入力情報!E320 &amp; CHAR(10) &amp; 入力情報!E314 &amp; "  (Seal or Signatures)")</f>
        <v xml:space="preserve">
  (Seal or Signatures)</v>
      </c>
      <c r="E921" s="506"/>
      <c r="F921" s="506"/>
      <c r="G921" s="506"/>
      <c r="H921" s="506"/>
      <c r="I921" s="506"/>
      <c r="J921" s="506"/>
      <c r="K921" s="506"/>
      <c r="L921" s="506"/>
      <c r="M921" s="506"/>
      <c r="N921" s="506"/>
      <c r="O921" s="506"/>
      <c r="P921" s="506"/>
      <c r="Q921" s="506"/>
      <c r="R921" s="506"/>
      <c r="S921" s="506"/>
      <c r="T921" s="506"/>
      <c r="U921" s="506"/>
      <c r="V921" s="506"/>
      <c r="W921" s="506"/>
      <c r="X921" s="506"/>
      <c r="Y921" s="506"/>
      <c r="Z921" s="506"/>
      <c r="AA921" s="506"/>
      <c r="AB921" s="506"/>
      <c r="AC921" s="506"/>
      <c r="AD921" s="506"/>
    </row>
    <row r="922" spans="1:30" ht="32.25" hidden="1" customHeight="1" x14ac:dyDescent="0.4">
      <c r="D922" s="506" t="str">
        <f>IF(入力情報!E316="",IF(入力情報!E323="", "", 入力情報!E323) &amp; CHAR(10) &amp;IF(入力情報!E315="", "", 入力情報!E315),入力情報!E318&amp;" "&amp;DBCS(入力情報!E319)&amp;" "&amp;IF(入力情報!E321="","                                                      ",入力情報!E321) &amp; CHAR(10) &amp;入力情報!E315)</f>
        <v xml:space="preserve">
</v>
      </c>
      <c r="E922" s="506"/>
      <c r="F922" s="506"/>
      <c r="G922" s="506"/>
      <c r="H922" s="506"/>
      <c r="I922" s="506"/>
      <c r="J922" s="506"/>
      <c r="K922" s="506"/>
      <c r="L922" s="506"/>
      <c r="M922" s="506"/>
      <c r="N922" s="506"/>
      <c r="O922" s="506"/>
      <c r="P922" s="506"/>
      <c r="Q922" s="506"/>
      <c r="R922" s="506"/>
      <c r="S922" s="506"/>
      <c r="T922" s="506"/>
      <c r="U922" s="506"/>
      <c r="V922" s="506"/>
      <c r="W922" s="506"/>
      <c r="X922" s="506"/>
      <c r="Y922" s="506"/>
      <c r="Z922" s="506"/>
      <c r="AA922" s="506"/>
      <c r="AB922" s="506"/>
      <c r="AC922" s="506"/>
      <c r="AD922" s="506"/>
    </row>
    <row r="923" spans="1:30" ht="20.100000000000001" hidden="1" customHeight="1" x14ac:dyDescent="0.4"/>
    <row r="924" spans="1:30" ht="20.100000000000001" hidden="1" customHeight="1" x14ac:dyDescent="0.4"/>
    <row r="925" spans="1:30" ht="20.100000000000001" hidden="1" customHeight="1" x14ac:dyDescent="0.4"/>
    <row r="926" spans="1:30" ht="20.100000000000001" hidden="1" customHeight="1" x14ac:dyDescent="0.4">
      <c r="E926" s="2" t="str">
        <f>"To: "&amp;入力情報!$E$6&amp;" Co"</f>
        <v>To: SampleName Co</v>
      </c>
    </row>
    <row r="927" spans="1:30" ht="20.100000000000001" hidden="1" customHeight="1" x14ac:dyDescent="0.4">
      <c r="E927" s="2" t="str">
        <f>入力情報!$E$6&amp;"株式会社　御中"</f>
        <v>SampleName株式会社　御中</v>
      </c>
    </row>
    <row r="928" spans="1:30" ht="20.100000000000001" hidden="1" customHeight="1" x14ac:dyDescent="0.4"/>
    <row r="929" ht="20.100000000000001" hidden="1" customHeight="1" x14ac:dyDescent="0.4"/>
    <row r="930" ht="20.100000000000001" hidden="1" customHeight="1" x14ac:dyDescent="0.4"/>
    <row r="931" ht="20.100000000000001" hidden="1" customHeight="1" x14ac:dyDescent="0.4"/>
    <row r="932" ht="20.100000000000001" hidden="1" customHeight="1" x14ac:dyDescent="0.4"/>
    <row r="933" ht="20.100000000000001" hidden="1" customHeight="1" x14ac:dyDescent="0.4"/>
    <row r="934" ht="20.100000000000001" hidden="1" customHeight="1" x14ac:dyDescent="0.4"/>
    <row r="935" ht="20.100000000000001" hidden="1" customHeight="1" x14ac:dyDescent="0.4"/>
    <row r="936" ht="20.100000000000001" hidden="1" customHeight="1" x14ac:dyDescent="0.4"/>
    <row r="937" ht="20.100000000000001" hidden="1" customHeight="1" x14ac:dyDescent="0.4"/>
    <row r="938" ht="20.100000000000001" hidden="1" customHeight="1" x14ac:dyDescent="0.4"/>
    <row r="939" ht="20.100000000000001" hidden="1" customHeight="1" x14ac:dyDescent="0.4"/>
    <row r="940" ht="20.100000000000001" hidden="1" customHeight="1" x14ac:dyDescent="0.4"/>
    <row r="941" ht="20.100000000000001" hidden="1" customHeight="1" x14ac:dyDescent="0.4"/>
    <row r="942" ht="20.100000000000001" hidden="1" customHeight="1" x14ac:dyDescent="0.4"/>
    <row r="943" ht="20.100000000000001" hidden="1" customHeight="1" x14ac:dyDescent="0.4"/>
    <row r="944" ht="20.100000000000001" hidden="1" customHeight="1" x14ac:dyDescent="0.4"/>
    <row r="945" spans="1:33" ht="20.100000000000001" hidden="1" customHeight="1" x14ac:dyDescent="0.4"/>
    <row r="946" spans="1:33" ht="12" hidden="1" customHeight="1" x14ac:dyDescent="0.4">
      <c r="A946" s="369" t="s">
        <v>6172</v>
      </c>
      <c r="B946" s="369"/>
      <c r="C946" s="369"/>
      <c r="D946" s="369"/>
      <c r="E946" s="369"/>
      <c r="F946" s="369"/>
      <c r="G946" s="369"/>
      <c r="H946" s="369"/>
      <c r="I946" s="369"/>
      <c r="J946" s="369"/>
      <c r="K946" s="369"/>
      <c r="L946" s="369"/>
      <c r="M946" s="369"/>
      <c r="N946" s="369"/>
      <c r="O946" s="369"/>
      <c r="P946" s="369"/>
      <c r="Q946" s="369"/>
      <c r="R946" s="369"/>
      <c r="S946" s="369"/>
      <c r="T946" s="369"/>
      <c r="U946" s="369"/>
      <c r="V946" s="369"/>
      <c r="W946" s="369"/>
      <c r="X946" s="369"/>
      <c r="Y946" s="369"/>
      <c r="Z946" s="369"/>
      <c r="AA946" s="369"/>
      <c r="AB946" s="369"/>
      <c r="AC946" s="369"/>
      <c r="AD946" s="369"/>
    </row>
    <row r="947" spans="1:33" ht="12" hidden="1" customHeight="1" x14ac:dyDescent="0.4">
      <c r="A947" s="369"/>
      <c r="B947" s="369"/>
      <c r="C947" s="369"/>
      <c r="D947" s="369"/>
      <c r="E947" s="369"/>
      <c r="F947" s="369"/>
      <c r="G947" s="369"/>
      <c r="H947" s="369"/>
      <c r="I947" s="369"/>
      <c r="J947" s="369"/>
      <c r="K947" s="369"/>
      <c r="L947" s="369"/>
      <c r="M947" s="369"/>
      <c r="N947" s="369"/>
      <c r="O947" s="369"/>
      <c r="P947" s="369"/>
      <c r="Q947" s="369"/>
      <c r="R947" s="369"/>
      <c r="S947" s="369"/>
      <c r="T947" s="369"/>
      <c r="U947" s="369"/>
      <c r="V947" s="369"/>
      <c r="W947" s="369"/>
      <c r="X947" s="369"/>
      <c r="Y947" s="369"/>
      <c r="Z947" s="369"/>
      <c r="AA947" s="369"/>
      <c r="AB947" s="369"/>
      <c r="AC947" s="369"/>
      <c r="AD947" s="369"/>
      <c r="AF947" s="2" t="s">
        <v>6378</v>
      </c>
      <c r="AG947" s="2" t="str">
        <f>入力情報!C325</f>
        <v>Name of Director at Incorporation 28
（設立時取締役 28の氏名）</v>
      </c>
    </row>
    <row r="948" spans="1:33" ht="12" hidden="1" customHeight="1" x14ac:dyDescent="0.4">
      <c r="A948" s="369"/>
      <c r="B948" s="369"/>
      <c r="C948" s="369"/>
      <c r="D948" s="369"/>
      <c r="E948" s="369"/>
      <c r="F948" s="369"/>
      <c r="G948" s="369"/>
      <c r="H948" s="369"/>
      <c r="I948" s="369"/>
      <c r="J948" s="369"/>
      <c r="K948" s="369"/>
      <c r="L948" s="369"/>
      <c r="M948" s="369"/>
      <c r="N948" s="369"/>
      <c r="O948" s="369"/>
      <c r="P948" s="369"/>
      <c r="Q948" s="369"/>
      <c r="R948" s="369"/>
      <c r="S948" s="369"/>
      <c r="T948" s="369"/>
      <c r="U948" s="369"/>
      <c r="V948" s="369"/>
      <c r="W948" s="369"/>
      <c r="X948" s="369"/>
      <c r="Y948" s="369"/>
      <c r="Z948" s="369"/>
      <c r="AA948" s="369"/>
      <c r="AB948" s="369"/>
      <c r="AC948" s="369"/>
      <c r="AD948" s="369"/>
    </row>
    <row r="949" spans="1:33" ht="20.100000000000001" hidden="1" customHeight="1" x14ac:dyDescent="0.4"/>
    <row r="950" spans="1:33" ht="39.950000000000003" hidden="1" customHeight="1" x14ac:dyDescent="0.4">
      <c r="B95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950" s="505"/>
      <c r="D950" s="505"/>
      <c r="E950" s="505"/>
      <c r="F950" s="505"/>
      <c r="G950" s="505"/>
      <c r="H950" s="505"/>
      <c r="I950" s="505"/>
      <c r="J950" s="505"/>
      <c r="K950" s="505"/>
      <c r="L950" s="505"/>
      <c r="M950" s="505"/>
      <c r="N950" s="505"/>
      <c r="O950" s="505"/>
      <c r="P950" s="505"/>
      <c r="Q950" s="505"/>
      <c r="R950" s="505"/>
      <c r="S950" s="505"/>
      <c r="T950" s="505"/>
      <c r="U950" s="505"/>
      <c r="V950" s="505"/>
      <c r="W950" s="505"/>
      <c r="X950" s="505"/>
      <c r="Y950" s="505"/>
      <c r="Z950" s="505"/>
      <c r="AA950" s="505"/>
      <c r="AB950" s="505"/>
      <c r="AC950" s="505"/>
      <c r="AD950" s="505"/>
    </row>
    <row r="951" spans="1:33" ht="39.950000000000003" hidden="1" customHeight="1" x14ac:dyDescent="0.4">
      <c r="B95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951" s="505"/>
      <c r="D951" s="505"/>
      <c r="E951" s="505"/>
      <c r="F951" s="505"/>
      <c r="G951" s="505"/>
      <c r="H951" s="505"/>
      <c r="I951" s="505"/>
      <c r="J951" s="505"/>
      <c r="K951" s="505"/>
      <c r="L951" s="505"/>
      <c r="M951" s="505"/>
      <c r="N951" s="505"/>
      <c r="O951" s="505"/>
      <c r="P951" s="505"/>
      <c r="Q951" s="505"/>
      <c r="R951" s="505"/>
      <c r="S951" s="505"/>
      <c r="T951" s="505"/>
      <c r="U951" s="505"/>
      <c r="V951" s="505"/>
      <c r="W951" s="505"/>
      <c r="X951" s="505"/>
      <c r="Y951" s="505"/>
      <c r="Z951" s="505"/>
      <c r="AA951" s="505"/>
      <c r="AB951" s="505"/>
      <c r="AC951" s="505"/>
      <c r="AD951" s="505"/>
    </row>
    <row r="952" spans="1:33" ht="20.100000000000001" hidden="1" customHeight="1" x14ac:dyDescent="0.4"/>
    <row r="953" spans="1:33" ht="20.100000000000001" hidden="1" customHeight="1" x14ac:dyDescent="0.4">
      <c r="C953" s="2" t="str">
        <f>入力情報!$E$778&amp;" year, "&amp;入力情報!$E$779&amp;" month-"&amp;入力情報!$E$780&amp;" day"</f>
        <v>2026 year, 1 month-31 day</v>
      </c>
    </row>
    <row r="954" spans="1:33" ht="20.100000000000001" hidden="1" customHeight="1" x14ac:dyDescent="0.4">
      <c r="C954" s="2" t="str">
        <f>DBCS(入力情報!$E$778)&amp;"年"&amp;DBCS(入力情報!$E$779)&amp;"月"&amp;DBCS(入力情報!$E$780)&amp;"日"</f>
        <v>２０２６年１月３１日</v>
      </c>
    </row>
    <row r="955" spans="1:33" ht="20.100000000000001" hidden="1" customHeight="1" x14ac:dyDescent="0.4"/>
    <row r="956" spans="1:33" ht="32.25" hidden="1" customHeight="1" x14ac:dyDescent="0.4">
      <c r="D956" s="506" t="str">
        <f>IF(入力情報!E327="",入力情報!E333 &amp; CHAR(10) &amp; 入力情報!E325 &amp; "  (Seal or Signatures)", 入力情報!E328 &amp; " " &amp; 入力情報!E330 &amp; " " &amp; 入力情報!E331 &amp; CHAR(10) &amp; 入力情報!E325 &amp; "  (Seal or Signatures)")</f>
        <v xml:space="preserve">
  (Seal or Signatures)</v>
      </c>
      <c r="E956" s="506"/>
      <c r="F956" s="506"/>
      <c r="G956" s="506"/>
      <c r="H956" s="506"/>
      <c r="I956" s="506"/>
      <c r="J956" s="506"/>
      <c r="K956" s="506"/>
      <c r="L956" s="506"/>
      <c r="M956" s="506"/>
      <c r="N956" s="506"/>
      <c r="O956" s="506"/>
      <c r="P956" s="506"/>
      <c r="Q956" s="506"/>
      <c r="R956" s="506"/>
      <c r="S956" s="506"/>
      <c r="T956" s="506"/>
      <c r="U956" s="506"/>
      <c r="V956" s="506"/>
      <c r="W956" s="506"/>
      <c r="X956" s="506"/>
      <c r="Y956" s="506"/>
      <c r="Z956" s="506"/>
      <c r="AA956" s="506"/>
      <c r="AB956" s="506"/>
      <c r="AC956" s="506"/>
      <c r="AD956" s="506"/>
    </row>
    <row r="957" spans="1:33" ht="32.25" hidden="1" customHeight="1" x14ac:dyDescent="0.4">
      <c r="D957" s="506" t="str">
        <f>IF(入力情報!E327="",IF(入力情報!E334="", "", 入力情報!E334) &amp; CHAR(10) &amp;IF(入力情報!E326="", "", 入力情報!E326),入力情報!E329&amp;" "&amp;DBCS(入力情報!E330)&amp;" "&amp;IF(入力情報!E332="","                                                      ",入力情報!E332) &amp; CHAR(10) &amp;入力情報!E326)</f>
        <v xml:space="preserve">
</v>
      </c>
      <c r="E957" s="506"/>
      <c r="F957" s="506"/>
      <c r="G957" s="506"/>
      <c r="H957" s="506"/>
      <c r="I957" s="506"/>
      <c r="J957" s="506"/>
      <c r="K957" s="506"/>
      <c r="L957" s="506"/>
      <c r="M957" s="506"/>
      <c r="N957" s="506"/>
      <c r="O957" s="506"/>
      <c r="P957" s="506"/>
      <c r="Q957" s="506"/>
      <c r="R957" s="506"/>
      <c r="S957" s="506"/>
      <c r="T957" s="506"/>
      <c r="U957" s="506"/>
      <c r="V957" s="506"/>
      <c r="W957" s="506"/>
      <c r="X957" s="506"/>
      <c r="Y957" s="506"/>
      <c r="Z957" s="506"/>
      <c r="AA957" s="506"/>
      <c r="AB957" s="506"/>
      <c r="AC957" s="506"/>
      <c r="AD957" s="506"/>
    </row>
    <row r="958" spans="1:33" ht="20.100000000000001" hidden="1" customHeight="1" x14ac:dyDescent="0.4"/>
    <row r="959" spans="1:33" ht="20.100000000000001" hidden="1" customHeight="1" x14ac:dyDescent="0.4"/>
    <row r="960" spans="1:33" ht="20.100000000000001" hidden="1" customHeight="1" x14ac:dyDescent="0.4"/>
    <row r="961" spans="5:5" ht="20.100000000000001" hidden="1" customHeight="1" x14ac:dyDescent="0.4">
      <c r="E961" s="2" t="str">
        <f>"To: "&amp;入力情報!$E$6&amp;" Co"</f>
        <v>To: SampleName Co</v>
      </c>
    </row>
    <row r="962" spans="5:5" ht="20.100000000000001" hidden="1" customHeight="1" x14ac:dyDescent="0.4">
      <c r="E962" s="2" t="str">
        <f>入力情報!$E$6&amp;"株式会社　御中"</f>
        <v>SampleName株式会社　御中</v>
      </c>
    </row>
    <row r="963" spans="5:5" ht="20.100000000000001" hidden="1" customHeight="1" x14ac:dyDescent="0.4"/>
    <row r="964" spans="5:5" ht="20.100000000000001" hidden="1" customHeight="1" x14ac:dyDescent="0.4"/>
    <row r="965" spans="5:5" ht="20.100000000000001" hidden="1" customHeight="1" x14ac:dyDescent="0.4"/>
    <row r="966" spans="5:5" ht="20.100000000000001" hidden="1" customHeight="1" x14ac:dyDescent="0.4"/>
    <row r="967" spans="5:5" ht="20.100000000000001" hidden="1" customHeight="1" x14ac:dyDescent="0.4"/>
    <row r="968" spans="5:5" ht="20.100000000000001" hidden="1" customHeight="1" x14ac:dyDescent="0.4"/>
    <row r="969" spans="5:5" ht="20.100000000000001" hidden="1" customHeight="1" x14ac:dyDescent="0.4"/>
    <row r="970" spans="5:5" ht="20.100000000000001" hidden="1" customHeight="1" x14ac:dyDescent="0.4"/>
    <row r="971" spans="5:5" ht="20.100000000000001" hidden="1" customHeight="1" x14ac:dyDescent="0.4"/>
    <row r="972" spans="5:5" ht="20.100000000000001" hidden="1" customHeight="1" x14ac:dyDescent="0.4"/>
    <row r="973" spans="5:5" ht="20.100000000000001" hidden="1" customHeight="1" x14ac:dyDescent="0.4"/>
    <row r="974" spans="5:5" ht="20.100000000000001" hidden="1" customHeight="1" x14ac:dyDescent="0.4"/>
    <row r="975" spans="5:5" ht="20.100000000000001" hidden="1" customHeight="1" x14ac:dyDescent="0.4"/>
    <row r="976" spans="5:5" ht="20.100000000000001" hidden="1" customHeight="1" x14ac:dyDescent="0.4"/>
    <row r="977" spans="1:33" ht="20.100000000000001" hidden="1" customHeight="1" x14ac:dyDescent="0.4"/>
    <row r="978" spans="1:33" ht="20.100000000000001" hidden="1" customHeight="1" x14ac:dyDescent="0.4"/>
    <row r="979" spans="1:33" ht="20.100000000000001" hidden="1" customHeight="1" x14ac:dyDescent="0.4"/>
    <row r="980" spans="1:33" ht="20.100000000000001" hidden="1" customHeight="1" x14ac:dyDescent="0.4"/>
    <row r="981" spans="1:33" ht="12" hidden="1" customHeight="1" x14ac:dyDescent="0.4">
      <c r="A981" s="369" t="s">
        <v>6172</v>
      </c>
      <c r="B981" s="369"/>
      <c r="C981" s="369"/>
      <c r="D981" s="369"/>
      <c r="E981" s="369"/>
      <c r="F981" s="369"/>
      <c r="G981" s="369"/>
      <c r="H981" s="369"/>
      <c r="I981" s="369"/>
      <c r="J981" s="369"/>
      <c r="K981" s="369"/>
      <c r="L981" s="369"/>
      <c r="M981" s="369"/>
      <c r="N981" s="369"/>
      <c r="O981" s="369"/>
      <c r="P981" s="369"/>
      <c r="Q981" s="369"/>
      <c r="R981" s="369"/>
      <c r="S981" s="369"/>
      <c r="T981" s="369"/>
      <c r="U981" s="369"/>
      <c r="V981" s="369"/>
      <c r="W981" s="369"/>
      <c r="X981" s="369"/>
      <c r="Y981" s="369"/>
      <c r="Z981" s="369"/>
      <c r="AA981" s="369"/>
      <c r="AB981" s="369"/>
      <c r="AC981" s="369"/>
      <c r="AD981" s="369"/>
    </row>
    <row r="982" spans="1:33" ht="12" hidden="1" customHeight="1" x14ac:dyDescent="0.4">
      <c r="A982" s="369"/>
      <c r="B982" s="369"/>
      <c r="C982" s="369"/>
      <c r="D982" s="369"/>
      <c r="E982" s="369"/>
      <c r="F982" s="369"/>
      <c r="G982" s="369"/>
      <c r="H982" s="369"/>
      <c r="I982" s="369"/>
      <c r="J982" s="369"/>
      <c r="K982" s="369"/>
      <c r="L982" s="369"/>
      <c r="M982" s="369"/>
      <c r="N982" s="369"/>
      <c r="O982" s="369"/>
      <c r="P982" s="369"/>
      <c r="Q982" s="369"/>
      <c r="R982" s="369"/>
      <c r="S982" s="369"/>
      <c r="T982" s="369"/>
      <c r="U982" s="369"/>
      <c r="V982" s="369"/>
      <c r="W982" s="369"/>
      <c r="X982" s="369"/>
      <c r="Y982" s="369"/>
      <c r="Z982" s="369"/>
      <c r="AA982" s="369"/>
      <c r="AB982" s="369"/>
      <c r="AC982" s="369"/>
      <c r="AD982" s="369"/>
      <c r="AF982" s="2" t="s">
        <v>6378</v>
      </c>
      <c r="AG982" s="2" t="str">
        <f>入力情報!C336</f>
        <v>Name of Director at Incorporation 29
（設立時取締役 29の氏名）</v>
      </c>
    </row>
    <row r="983" spans="1:33" ht="12" hidden="1" customHeight="1" x14ac:dyDescent="0.4">
      <c r="A983" s="369"/>
      <c r="B983" s="369"/>
      <c r="C983" s="369"/>
      <c r="D983" s="369"/>
      <c r="E983" s="369"/>
      <c r="F983" s="369"/>
      <c r="G983" s="369"/>
      <c r="H983" s="369"/>
      <c r="I983" s="369"/>
      <c r="J983" s="369"/>
      <c r="K983" s="369"/>
      <c r="L983" s="369"/>
      <c r="M983" s="369"/>
      <c r="N983" s="369"/>
      <c r="O983" s="369"/>
      <c r="P983" s="369"/>
      <c r="Q983" s="369"/>
      <c r="R983" s="369"/>
      <c r="S983" s="369"/>
      <c r="T983" s="369"/>
      <c r="U983" s="369"/>
      <c r="V983" s="369"/>
      <c r="W983" s="369"/>
      <c r="X983" s="369"/>
      <c r="Y983" s="369"/>
      <c r="Z983" s="369"/>
      <c r="AA983" s="369"/>
      <c r="AB983" s="369"/>
      <c r="AC983" s="369"/>
      <c r="AD983" s="369"/>
    </row>
    <row r="984" spans="1:33" ht="20.100000000000001" hidden="1" customHeight="1" x14ac:dyDescent="0.4"/>
    <row r="985" spans="1:33" ht="39.950000000000003" hidden="1" customHeight="1" x14ac:dyDescent="0.4">
      <c r="B98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985" s="505"/>
      <c r="D985" s="505"/>
      <c r="E985" s="505"/>
      <c r="F985" s="505"/>
      <c r="G985" s="505"/>
      <c r="H985" s="505"/>
      <c r="I985" s="505"/>
      <c r="J985" s="505"/>
      <c r="K985" s="505"/>
      <c r="L985" s="505"/>
      <c r="M985" s="505"/>
      <c r="N985" s="505"/>
      <c r="O985" s="505"/>
      <c r="P985" s="505"/>
      <c r="Q985" s="505"/>
      <c r="R985" s="505"/>
      <c r="S985" s="505"/>
      <c r="T985" s="505"/>
      <c r="U985" s="505"/>
      <c r="V985" s="505"/>
      <c r="W985" s="505"/>
      <c r="X985" s="505"/>
      <c r="Y985" s="505"/>
      <c r="Z985" s="505"/>
      <c r="AA985" s="505"/>
      <c r="AB985" s="505"/>
      <c r="AC985" s="505"/>
      <c r="AD985" s="505"/>
    </row>
    <row r="986" spans="1:33" ht="39.950000000000003" hidden="1" customHeight="1" x14ac:dyDescent="0.4">
      <c r="B98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986" s="505"/>
      <c r="D986" s="505"/>
      <c r="E986" s="505"/>
      <c r="F986" s="505"/>
      <c r="G986" s="505"/>
      <c r="H986" s="505"/>
      <c r="I986" s="505"/>
      <c r="J986" s="505"/>
      <c r="K986" s="505"/>
      <c r="L986" s="505"/>
      <c r="M986" s="505"/>
      <c r="N986" s="505"/>
      <c r="O986" s="505"/>
      <c r="P986" s="505"/>
      <c r="Q986" s="505"/>
      <c r="R986" s="505"/>
      <c r="S986" s="505"/>
      <c r="T986" s="505"/>
      <c r="U986" s="505"/>
      <c r="V986" s="505"/>
      <c r="W986" s="505"/>
      <c r="X986" s="505"/>
      <c r="Y986" s="505"/>
      <c r="Z986" s="505"/>
      <c r="AA986" s="505"/>
      <c r="AB986" s="505"/>
      <c r="AC986" s="505"/>
      <c r="AD986" s="505"/>
    </row>
    <row r="987" spans="1:33" ht="20.100000000000001" hidden="1" customHeight="1" x14ac:dyDescent="0.4"/>
    <row r="988" spans="1:33" ht="20.100000000000001" hidden="1" customHeight="1" x14ac:dyDescent="0.4">
      <c r="C988" s="2" t="str">
        <f>入力情報!$E$778&amp;" year, "&amp;入力情報!$E$779&amp;" month-"&amp;入力情報!$E$780&amp;" day"</f>
        <v>2026 year, 1 month-31 day</v>
      </c>
    </row>
    <row r="989" spans="1:33" ht="20.100000000000001" hidden="1" customHeight="1" x14ac:dyDescent="0.4">
      <c r="C989" s="2" t="str">
        <f>DBCS(入力情報!$E$778)&amp;"年"&amp;DBCS(入力情報!$E$779)&amp;"月"&amp;DBCS(入力情報!$E$780)&amp;"日"</f>
        <v>２０２６年１月３１日</v>
      </c>
    </row>
    <row r="990" spans="1:33" ht="20.100000000000001" hidden="1" customHeight="1" x14ac:dyDescent="0.4"/>
    <row r="991" spans="1:33" ht="32.25" hidden="1" customHeight="1" x14ac:dyDescent="0.4">
      <c r="D991" s="506" t="str">
        <f>IF(入力情報!E338="",入力情報!E344 &amp; CHAR(10) &amp; 入力情報!E336 &amp; "  (Seal or Signatures)", 入力情報!E339 &amp; " " &amp; 入力情報!E341 &amp; " " &amp; 入力情報!E342 &amp; CHAR(10) &amp; 入力情報!E336 &amp; "  (Seal or Signatures)")</f>
        <v xml:space="preserve">
  (Seal or Signatures)</v>
      </c>
      <c r="E991" s="506"/>
      <c r="F991" s="506"/>
      <c r="G991" s="506"/>
      <c r="H991" s="506"/>
      <c r="I991" s="506"/>
      <c r="J991" s="506"/>
      <c r="K991" s="506"/>
      <c r="L991" s="506"/>
      <c r="M991" s="506"/>
      <c r="N991" s="506"/>
      <c r="O991" s="506"/>
      <c r="P991" s="506"/>
      <c r="Q991" s="506"/>
      <c r="R991" s="506"/>
      <c r="S991" s="506"/>
      <c r="T991" s="506"/>
      <c r="U991" s="506"/>
      <c r="V991" s="506"/>
      <c r="W991" s="506"/>
      <c r="X991" s="506"/>
      <c r="Y991" s="506"/>
      <c r="Z991" s="506"/>
      <c r="AA991" s="506"/>
      <c r="AB991" s="506"/>
      <c r="AC991" s="506"/>
      <c r="AD991" s="506"/>
    </row>
    <row r="992" spans="1:33" ht="32.25" hidden="1" customHeight="1" x14ac:dyDescent="0.4">
      <c r="D992" s="506" t="str">
        <f>IF(入力情報!E338="",IF(入力情報!E345="", "", 入力情報!E345) &amp; CHAR(10) &amp;IF(入力情報!E337="", "", 入力情報!E337),入力情報!E340&amp;" "&amp;DBCS(入力情報!E341)&amp;" "&amp;IF(入力情報!E343="","                                                      ",入力情報!E343) &amp; CHAR(10) &amp;入力情報!E337)</f>
        <v xml:space="preserve">
</v>
      </c>
      <c r="E992" s="506"/>
      <c r="F992" s="506"/>
      <c r="G992" s="506"/>
      <c r="H992" s="506"/>
      <c r="I992" s="506"/>
      <c r="J992" s="506"/>
      <c r="K992" s="506"/>
      <c r="L992" s="506"/>
      <c r="M992" s="506"/>
      <c r="N992" s="506"/>
      <c r="O992" s="506"/>
      <c r="P992" s="506"/>
      <c r="Q992" s="506"/>
      <c r="R992" s="506"/>
      <c r="S992" s="506"/>
      <c r="T992" s="506"/>
      <c r="U992" s="506"/>
      <c r="V992" s="506"/>
      <c r="W992" s="506"/>
      <c r="X992" s="506"/>
      <c r="Y992" s="506"/>
      <c r="Z992" s="506"/>
      <c r="AA992" s="506"/>
      <c r="AB992" s="506"/>
      <c r="AC992" s="506"/>
      <c r="AD992" s="506"/>
    </row>
    <row r="993" spans="5:5" ht="20.100000000000001" hidden="1" customHeight="1" x14ac:dyDescent="0.4"/>
    <row r="994" spans="5:5" ht="20.100000000000001" hidden="1" customHeight="1" x14ac:dyDescent="0.4"/>
    <row r="995" spans="5:5" ht="20.100000000000001" hidden="1" customHeight="1" x14ac:dyDescent="0.4"/>
    <row r="996" spans="5:5" ht="20.100000000000001" hidden="1" customHeight="1" x14ac:dyDescent="0.4">
      <c r="E996" s="2" t="str">
        <f>"To: "&amp;入力情報!$E$6&amp;" Co"</f>
        <v>To: SampleName Co</v>
      </c>
    </row>
    <row r="997" spans="5:5" ht="20.100000000000001" hidden="1" customHeight="1" x14ac:dyDescent="0.4">
      <c r="E997" s="2" t="str">
        <f>入力情報!$E$6&amp;"株式会社　御中"</f>
        <v>SampleName株式会社　御中</v>
      </c>
    </row>
    <row r="998" spans="5:5" ht="20.100000000000001" hidden="1" customHeight="1" x14ac:dyDescent="0.4"/>
    <row r="999" spans="5:5" ht="20.100000000000001" hidden="1" customHeight="1" x14ac:dyDescent="0.4"/>
    <row r="1000" spans="5:5" ht="20.100000000000001" hidden="1" customHeight="1" x14ac:dyDescent="0.4"/>
    <row r="1001" spans="5:5" ht="20.100000000000001" hidden="1" customHeight="1" x14ac:dyDescent="0.4"/>
    <row r="1002" spans="5:5" ht="20.100000000000001" hidden="1" customHeight="1" x14ac:dyDescent="0.4"/>
    <row r="1003" spans="5:5" ht="20.100000000000001" hidden="1" customHeight="1" x14ac:dyDescent="0.4"/>
    <row r="1004" spans="5:5" ht="20.100000000000001" hidden="1" customHeight="1" x14ac:dyDescent="0.4"/>
    <row r="1005" spans="5:5" ht="20.100000000000001" hidden="1" customHeight="1" x14ac:dyDescent="0.4"/>
    <row r="1006" spans="5:5" ht="20.100000000000001" hidden="1" customHeight="1" x14ac:dyDescent="0.4"/>
    <row r="1007" spans="5:5" ht="20.100000000000001" hidden="1" customHeight="1" x14ac:dyDescent="0.4"/>
    <row r="1008" spans="5:5" ht="20.100000000000001" hidden="1" customHeight="1" x14ac:dyDescent="0.4"/>
    <row r="1009" spans="1:33" ht="20.100000000000001" hidden="1" customHeight="1" x14ac:dyDescent="0.4"/>
    <row r="1010" spans="1:33" ht="20.100000000000001" hidden="1" customHeight="1" x14ac:dyDescent="0.4"/>
    <row r="1011" spans="1:33" ht="20.100000000000001" hidden="1" customHeight="1" x14ac:dyDescent="0.4"/>
    <row r="1012" spans="1:33" ht="20.100000000000001" hidden="1" customHeight="1" x14ac:dyDescent="0.4"/>
    <row r="1013" spans="1:33" ht="20.100000000000001" hidden="1" customHeight="1" x14ac:dyDescent="0.4"/>
    <row r="1014" spans="1:33" ht="20.100000000000001" hidden="1" customHeight="1" x14ac:dyDescent="0.4"/>
    <row r="1015" spans="1:33" ht="20.100000000000001" hidden="1" customHeight="1" x14ac:dyDescent="0.4"/>
    <row r="1016" spans="1:33" ht="12" hidden="1" customHeight="1" x14ac:dyDescent="0.4">
      <c r="A1016" s="369" t="s">
        <v>6172</v>
      </c>
      <c r="B1016" s="369"/>
      <c r="C1016" s="369"/>
      <c r="D1016" s="369"/>
      <c r="E1016" s="369"/>
      <c r="F1016" s="369"/>
      <c r="G1016" s="369"/>
      <c r="H1016" s="369"/>
      <c r="I1016" s="369"/>
      <c r="J1016" s="369"/>
      <c r="K1016" s="369"/>
      <c r="L1016" s="369"/>
      <c r="M1016" s="369"/>
      <c r="N1016" s="369"/>
      <c r="O1016" s="369"/>
      <c r="P1016" s="369"/>
      <c r="Q1016" s="369"/>
      <c r="R1016" s="369"/>
      <c r="S1016" s="369"/>
      <c r="T1016" s="369"/>
      <c r="U1016" s="369"/>
      <c r="V1016" s="369"/>
      <c r="W1016" s="369"/>
      <c r="X1016" s="369"/>
      <c r="Y1016" s="369"/>
      <c r="Z1016" s="369"/>
      <c r="AA1016" s="369"/>
      <c r="AB1016" s="369"/>
      <c r="AC1016" s="369"/>
      <c r="AD1016" s="369"/>
    </row>
    <row r="1017" spans="1:33" ht="12" hidden="1" customHeight="1" x14ac:dyDescent="0.4">
      <c r="A1017" s="369"/>
      <c r="B1017" s="369"/>
      <c r="C1017" s="369"/>
      <c r="D1017" s="369"/>
      <c r="E1017" s="369"/>
      <c r="F1017" s="369"/>
      <c r="G1017" s="369"/>
      <c r="H1017" s="369"/>
      <c r="I1017" s="369"/>
      <c r="J1017" s="369"/>
      <c r="K1017" s="369"/>
      <c r="L1017" s="369"/>
      <c r="M1017" s="369"/>
      <c r="N1017" s="369"/>
      <c r="O1017" s="369"/>
      <c r="P1017" s="369"/>
      <c r="Q1017" s="369"/>
      <c r="R1017" s="369"/>
      <c r="S1017" s="369"/>
      <c r="T1017" s="369"/>
      <c r="U1017" s="369"/>
      <c r="V1017" s="369"/>
      <c r="W1017" s="369"/>
      <c r="X1017" s="369"/>
      <c r="Y1017" s="369"/>
      <c r="Z1017" s="369"/>
      <c r="AA1017" s="369"/>
      <c r="AB1017" s="369"/>
      <c r="AC1017" s="369"/>
      <c r="AD1017" s="369"/>
      <c r="AF1017" s="2" t="s">
        <v>6378</v>
      </c>
      <c r="AG1017" s="2" t="str">
        <f>入力情報!C347</f>
        <v>Name of Director at Incorporation 30
（設立時取締役 30の氏名）</v>
      </c>
    </row>
    <row r="1018" spans="1:33" ht="12" hidden="1" customHeight="1" x14ac:dyDescent="0.4">
      <c r="A1018" s="369"/>
      <c r="B1018" s="369"/>
      <c r="C1018" s="369"/>
      <c r="D1018" s="369"/>
      <c r="E1018" s="369"/>
      <c r="F1018" s="369"/>
      <c r="G1018" s="369"/>
      <c r="H1018" s="369"/>
      <c r="I1018" s="369"/>
      <c r="J1018" s="369"/>
      <c r="K1018" s="369"/>
      <c r="L1018" s="369"/>
      <c r="M1018" s="369"/>
      <c r="N1018" s="369"/>
      <c r="O1018" s="369"/>
      <c r="P1018" s="369"/>
      <c r="Q1018" s="369"/>
      <c r="R1018" s="369"/>
      <c r="S1018" s="369"/>
      <c r="T1018" s="369"/>
      <c r="U1018" s="369"/>
      <c r="V1018" s="369"/>
      <c r="W1018" s="369"/>
      <c r="X1018" s="369"/>
      <c r="Y1018" s="369"/>
      <c r="Z1018" s="369"/>
      <c r="AA1018" s="369"/>
      <c r="AB1018" s="369"/>
      <c r="AC1018" s="369"/>
      <c r="AD1018" s="369"/>
    </row>
    <row r="1019" spans="1:33" ht="20.100000000000001" hidden="1" customHeight="1" x14ac:dyDescent="0.4"/>
    <row r="1020" spans="1:33" ht="39.950000000000003" hidden="1" customHeight="1" x14ac:dyDescent="0.4">
      <c r="B102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020" s="505"/>
      <c r="D1020" s="505"/>
      <c r="E1020" s="505"/>
      <c r="F1020" s="505"/>
      <c r="G1020" s="505"/>
      <c r="H1020" s="505"/>
      <c r="I1020" s="505"/>
      <c r="J1020" s="505"/>
      <c r="K1020" s="505"/>
      <c r="L1020" s="505"/>
      <c r="M1020" s="505"/>
      <c r="N1020" s="505"/>
      <c r="O1020" s="505"/>
      <c r="P1020" s="505"/>
      <c r="Q1020" s="505"/>
      <c r="R1020" s="505"/>
      <c r="S1020" s="505"/>
      <c r="T1020" s="505"/>
      <c r="U1020" s="505"/>
      <c r="V1020" s="505"/>
      <c r="W1020" s="505"/>
      <c r="X1020" s="505"/>
      <c r="Y1020" s="505"/>
      <c r="Z1020" s="505"/>
      <c r="AA1020" s="505"/>
      <c r="AB1020" s="505"/>
      <c r="AC1020" s="505"/>
      <c r="AD1020" s="505"/>
    </row>
    <row r="1021" spans="1:33" ht="39.950000000000003" hidden="1" customHeight="1" x14ac:dyDescent="0.4">
      <c r="B102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021" s="505"/>
      <c r="D1021" s="505"/>
      <c r="E1021" s="505"/>
      <c r="F1021" s="505"/>
      <c r="G1021" s="505"/>
      <c r="H1021" s="505"/>
      <c r="I1021" s="505"/>
      <c r="J1021" s="505"/>
      <c r="K1021" s="505"/>
      <c r="L1021" s="505"/>
      <c r="M1021" s="505"/>
      <c r="N1021" s="505"/>
      <c r="O1021" s="505"/>
      <c r="P1021" s="505"/>
      <c r="Q1021" s="505"/>
      <c r="R1021" s="505"/>
      <c r="S1021" s="505"/>
      <c r="T1021" s="505"/>
      <c r="U1021" s="505"/>
      <c r="V1021" s="505"/>
      <c r="W1021" s="505"/>
      <c r="X1021" s="505"/>
      <c r="Y1021" s="505"/>
      <c r="Z1021" s="505"/>
      <c r="AA1021" s="505"/>
      <c r="AB1021" s="505"/>
      <c r="AC1021" s="505"/>
      <c r="AD1021" s="505"/>
    </row>
    <row r="1022" spans="1:33" ht="20.100000000000001" hidden="1" customHeight="1" x14ac:dyDescent="0.4"/>
    <row r="1023" spans="1:33" ht="20.100000000000001" hidden="1" customHeight="1" x14ac:dyDescent="0.4">
      <c r="C1023" s="2" t="str">
        <f>入力情報!$E$778&amp;" year, "&amp;入力情報!$E$779&amp;" month-"&amp;入力情報!$E$780&amp;" day"</f>
        <v>2026 year, 1 month-31 day</v>
      </c>
    </row>
    <row r="1024" spans="1:33" ht="20.100000000000001" hidden="1" customHeight="1" x14ac:dyDescent="0.4">
      <c r="C1024" s="2" t="str">
        <f>DBCS(入力情報!$E$778)&amp;"年"&amp;DBCS(入力情報!$E$779)&amp;"月"&amp;DBCS(入力情報!$E$780)&amp;"日"</f>
        <v>２０２６年１月３１日</v>
      </c>
    </row>
    <row r="1025" spans="4:30" ht="20.100000000000001" hidden="1" customHeight="1" x14ac:dyDescent="0.4"/>
    <row r="1026" spans="4:30" ht="32.25" hidden="1" customHeight="1" x14ac:dyDescent="0.4">
      <c r="D1026" s="506" t="str">
        <f>IF(入力情報!E349="",入力情報!E355 &amp; CHAR(10) &amp; 入力情報!E347 &amp; "  (Seal or Signatures)", 入力情報!E350 &amp; " " &amp; 入力情報!E352 &amp; " " &amp; 入力情報!E353 &amp; CHAR(10) &amp; 入力情報!E347 &amp; "  (Seal or Signatures)")</f>
        <v xml:space="preserve">
  (Seal or Signatures)</v>
      </c>
      <c r="E1026" s="506"/>
      <c r="F1026" s="506"/>
      <c r="G1026" s="506"/>
      <c r="H1026" s="506"/>
      <c r="I1026" s="506"/>
      <c r="J1026" s="506"/>
      <c r="K1026" s="506"/>
      <c r="L1026" s="506"/>
      <c r="M1026" s="506"/>
      <c r="N1026" s="506"/>
      <c r="O1026" s="506"/>
      <c r="P1026" s="506"/>
      <c r="Q1026" s="506"/>
      <c r="R1026" s="506"/>
      <c r="S1026" s="506"/>
      <c r="T1026" s="506"/>
      <c r="U1026" s="506"/>
      <c r="V1026" s="506"/>
      <c r="W1026" s="506"/>
      <c r="X1026" s="506"/>
      <c r="Y1026" s="506"/>
      <c r="Z1026" s="506"/>
      <c r="AA1026" s="506"/>
      <c r="AB1026" s="506"/>
      <c r="AC1026" s="506"/>
      <c r="AD1026" s="506"/>
    </row>
    <row r="1027" spans="4:30" ht="32.25" hidden="1" customHeight="1" x14ac:dyDescent="0.4">
      <c r="D1027" s="506" t="str">
        <f>IF(入力情報!E349="",IF(入力情報!E356="", "", 入力情報!E356) &amp; CHAR(10) &amp;IF(入力情報!E348="", "", 入力情報!E348),入力情報!E351&amp;" "&amp;DBCS(入力情報!E352)&amp;" "&amp;IF(入力情報!E354="","                                                      ",入力情報!E354) &amp; CHAR(10) &amp;入力情報!E348)</f>
        <v xml:space="preserve">
</v>
      </c>
      <c r="E1027" s="506"/>
      <c r="F1027" s="506"/>
      <c r="G1027" s="506"/>
      <c r="H1027" s="506"/>
      <c r="I1027" s="506"/>
      <c r="J1027" s="506"/>
      <c r="K1027" s="506"/>
      <c r="L1027" s="506"/>
      <c r="M1027" s="506"/>
      <c r="N1027" s="506"/>
      <c r="O1027" s="506"/>
      <c r="P1027" s="506"/>
      <c r="Q1027" s="506"/>
      <c r="R1027" s="506"/>
      <c r="S1027" s="506"/>
      <c r="T1027" s="506"/>
      <c r="U1027" s="506"/>
      <c r="V1027" s="506"/>
      <c r="W1027" s="506"/>
      <c r="X1027" s="506"/>
      <c r="Y1027" s="506"/>
      <c r="Z1027" s="506"/>
      <c r="AA1027" s="506"/>
      <c r="AB1027" s="506"/>
      <c r="AC1027" s="506"/>
      <c r="AD1027" s="506"/>
    </row>
    <row r="1028" spans="4:30" ht="20.100000000000001" hidden="1" customHeight="1" x14ac:dyDescent="0.4"/>
    <row r="1029" spans="4:30" ht="20.100000000000001" hidden="1" customHeight="1" x14ac:dyDescent="0.4"/>
    <row r="1030" spans="4:30" ht="20.100000000000001" hidden="1" customHeight="1" x14ac:dyDescent="0.4"/>
    <row r="1031" spans="4:30" ht="20.100000000000001" hidden="1" customHeight="1" x14ac:dyDescent="0.4">
      <c r="E1031" s="2" t="str">
        <f>"To: "&amp;入力情報!$E$6&amp;" Co"</f>
        <v>To: SampleName Co</v>
      </c>
    </row>
    <row r="1032" spans="4:30" ht="20.100000000000001" hidden="1" customHeight="1" x14ac:dyDescent="0.4">
      <c r="E1032" s="2" t="str">
        <f>入力情報!$E$6&amp;"株式会社　御中"</f>
        <v>SampleName株式会社　御中</v>
      </c>
    </row>
    <row r="1033" spans="4:30" ht="20.100000000000001" hidden="1" customHeight="1" x14ac:dyDescent="0.4"/>
    <row r="1034" spans="4:30" ht="20.100000000000001" hidden="1" customHeight="1" x14ac:dyDescent="0.4"/>
    <row r="1035" spans="4:30" ht="20.100000000000001" hidden="1" customHeight="1" x14ac:dyDescent="0.4"/>
    <row r="1036" spans="4:30" ht="20.100000000000001" hidden="1" customHeight="1" x14ac:dyDescent="0.4"/>
    <row r="1037" spans="4:30" ht="20.100000000000001" hidden="1" customHeight="1" x14ac:dyDescent="0.4"/>
    <row r="1038" spans="4:30" ht="20.100000000000001" hidden="1" customHeight="1" x14ac:dyDescent="0.4"/>
    <row r="1039" spans="4:30" ht="20.100000000000001" hidden="1" customHeight="1" x14ac:dyDescent="0.4"/>
    <row r="1040" spans="4:30" ht="20.100000000000001" hidden="1" customHeight="1" x14ac:dyDescent="0.4"/>
    <row r="1041" spans="1:33" ht="20.100000000000001" hidden="1" customHeight="1" x14ac:dyDescent="0.4"/>
    <row r="1042" spans="1:33" ht="20.100000000000001" hidden="1" customHeight="1" x14ac:dyDescent="0.4"/>
    <row r="1043" spans="1:33" ht="20.100000000000001" hidden="1" customHeight="1" x14ac:dyDescent="0.4"/>
    <row r="1044" spans="1:33" ht="20.100000000000001" hidden="1" customHeight="1" x14ac:dyDescent="0.4"/>
    <row r="1045" spans="1:33" ht="20.100000000000001" hidden="1" customHeight="1" x14ac:dyDescent="0.4"/>
    <row r="1046" spans="1:33" ht="20.100000000000001" hidden="1" customHeight="1" x14ac:dyDescent="0.4"/>
    <row r="1047" spans="1:33" ht="20.100000000000001" hidden="1" customHeight="1" x14ac:dyDescent="0.4"/>
    <row r="1048" spans="1:33" ht="20.100000000000001" hidden="1" customHeight="1" x14ac:dyDescent="0.4"/>
    <row r="1049" spans="1:33" ht="20.100000000000001" hidden="1" customHeight="1" x14ac:dyDescent="0.4"/>
    <row r="1050" spans="1:33" ht="20.100000000000001" hidden="1" customHeight="1" x14ac:dyDescent="0.4"/>
    <row r="1051" spans="1:33" ht="12" hidden="1" customHeight="1" x14ac:dyDescent="0.4">
      <c r="A1051" s="369" t="s">
        <v>6172</v>
      </c>
      <c r="B1051" s="369"/>
      <c r="C1051" s="369"/>
      <c r="D1051" s="369"/>
      <c r="E1051" s="369"/>
      <c r="F1051" s="369"/>
      <c r="G1051" s="369"/>
      <c r="H1051" s="369"/>
      <c r="I1051" s="369"/>
      <c r="J1051" s="369"/>
      <c r="K1051" s="369"/>
      <c r="L1051" s="369"/>
      <c r="M1051" s="369"/>
      <c r="N1051" s="369"/>
      <c r="O1051" s="369"/>
      <c r="P1051" s="369"/>
      <c r="Q1051" s="369"/>
      <c r="R1051" s="369"/>
      <c r="S1051" s="369"/>
      <c r="T1051" s="369"/>
      <c r="U1051" s="369"/>
      <c r="V1051" s="369"/>
      <c r="W1051" s="369"/>
      <c r="X1051" s="369"/>
      <c r="Y1051" s="369"/>
      <c r="Z1051" s="369"/>
      <c r="AA1051" s="369"/>
      <c r="AB1051" s="369"/>
      <c r="AC1051" s="369"/>
      <c r="AD1051" s="369"/>
    </row>
    <row r="1052" spans="1:33" ht="12" hidden="1" customHeight="1" x14ac:dyDescent="0.4">
      <c r="A1052" s="369"/>
      <c r="B1052" s="369"/>
      <c r="C1052" s="369"/>
      <c r="D1052" s="369"/>
      <c r="E1052" s="369"/>
      <c r="F1052" s="369"/>
      <c r="G1052" s="369"/>
      <c r="H1052" s="369"/>
      <c r="I1052" s="369"/>
      <c r="J1052" s="369"/>
      <c r="K1052" s="369"/>
      <c r="L1052" s="369"/>
      <c r="M1052" s="369"/>
      <c r="N1052" s="369"/>
      <c r="O1052" s="369"/>
      <c r="P1052" s="369"/>
      <c r="Q1052" s="369"/>
      <c r="R1052" s="369"/>
      <c r="S1052" s="369"/>
      <c r="T1052" s="369"/>
      <c r="U1052" s="369"/>
      <c r="V1052" s="369"/>
      <c r="W1052" s="369"/>
      <c r="X1052" s="369"/>
      <c r="Y1052" s="369"/>
      <c r="Z1052" s="369"/>
      <c r="AA1052" s="369"/>
      <c r="AB1052" s="369"/>
      <c r="AC1052" s="369"/>
      <c r="AD1052" s="369"/>
      <c r="AF1052" s="2" t="s">
        <v>6378</v>
      </c>
      <c r="AG1052" s="2" t="str">
        <f>入力情報!C358</f>
        <v>Name of Director at Incorporation 31
（設立時取締役 31の氏名）</v>
      </c>
    </row>
    <row r="1053" spans="1:33" ht="12" hidden="1" customHeight="1" x14ac:dyDescent="0.4">
      <c r="A1053" s="369"/>
      <c r="B1053" s="369"/>
      <c r="C1053" s="369"/>
      <c r="D1053" s="369"/>
      <c r="E1053" s="369"/>
      <c r="F1053" s="369"/>
      <c r="G1053" s="369"/>
      <c r="H1053" s="369"/>
      <c r="I1053" s="369"/>
      <c r="J1053" s="369"/>
      <c r="K1053" s="369"/>
      <c r="L1053" s="369"/>
      <c r="M1053" s="369"/>
      <c r="N1053" s="369"/>
      <c r="O1053" s="369"/>
      <c r="P1053" s="369"/>
      <c r="Q1053" s="369"/>
      <c r="R1053" s="369"/>
      <c r="S1053" s="369"/>
      <c r="T1053" s="369"/>
      <c r="U1053" s="369"/>
      <c r="V1053" s="369"/>
      <c r="W1053" s="369"/>
      <c r="X1053" s="369"/>
      <c r="Y1053" s="369"/>
      <c r="Z1053" s="369"/>
      <c r="AA1053" s="369"/>
      <c r="AB1053" s="369"/>
      <c r="AC1053" s="369"/>
      <c r="AD1053" s="369"/>
    </row>
    <row r="1054" spans="1:33" ht="20.100000000000001" hidden="1" customHeight="1" x14ac:dyDescent="0.4"/>
    <row r="1055" spans="1:33" ht="39.950000000000003" hidden="1" customHeight="1" x14ac:dyDescent="0.4">
      <c r="B105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055" s="505"/>
      <c r="D1055" s="505"/>
      <c r="E1055" s="505"/>
      <c r="F1055" s="505"/>
      <c r="G1055" s="505"/>
      <c r="H1055" s="505"/>
      <c r="I1055" s="505"/>
      <c r="J1055" s="505"/>
      <c r="K1055" s="505"/>
      <c r="L1055" s="505"/>
      <c r="M1055" s="505"/>
      <c r="N1055" s="505"/>
      <c r="O1055" s="505"/>
      <c r="P1055" s="505"/>
      <c r="Q1055" s="505"/>
      <c r="R1055" s="505"/>
      <c r="S1055" s="505"/>
      <c r="T1055" s="505"/>
      <c r="U1055" s="505"/>
      <c r="V1055" s="505"/>
      <c r="W1055" s="505"/>
      <c r="X1055" s="505"/>
      <c r="Y1055" s="505"/>
      <c r="Z1055" s="505"/>
      <c r="AA1055" s="505"/>
      <c r="AB1055" s="505"/>
      <c r="AC1055" s="505"/>
      <c r="AD1055" s="505"/>
    </row>
    <row r="1056" spans="1:33" ht="39.950000000000003" hidden="1" customHeight="1" x14ac:dyDescent="0.4">
      <c r="B105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056" s="505"/>
      <c r="D1056" s="505"/>
      <c r="E1056" s="505"/>
      <c r="F1056" s="505"/>
      <c r="G1056" s="505"/>
      <c r="H1056" s="505"/>
      <c r="I1056" s="505"/>
      <c r="J1056" s="505"/>
      <c r="K1056" s="505"/>
      <c r="L1056" s="505"/>
      <c r="M1056" s="505"/>
      <c r="N1056" s="505"/>
      <c r="O1056" s="505"/>
      <c r="P1056" s="505"/>
      <c r="Q1056" s="505"/>
      <c r="R1056" s="505"/>
      <c r="S1056" s="505"/>
      <c r="T1056" s="505"/>
      <c r="U1056" s="505"/>
      <c r="V1056" s="505"/>
      <c r="W1056" s="505"/>
      <c r="X1056" s="505"/>
      <c r="Y1056" s="505"/>
      <c r="Z1056" s="505"/>
      <c r="AA1056" s="505"/>
      <c r="AB1056" s="505"/>
      <c r="AC1056" s="505"/>
      <c r="AD1056" s="505"/>
    </row>
    <row r="1057" spans="3:30" ht="20.100000000000001" hidden="1" customHeight="1" x14ac:dyDescent="0.4"/>
    <row r="1058" spans="3:30" ht="20.100000000000001" hidden="1" customHeight="1" x14ac:dyDescent="0.4">
      <c r="C1058" s="2" t="str">
        <f>入力情報!$E$778&amp;" year, "&amp;入力情報!$E$779&amp;" month-"&amp;入力情報!$E$780&amp;" day"</f>
        <v>2026 year, 1 month-31 day</v>
      </c>
    </row>
    <row r="1059" spans="3:30" ht="20.100000000000001" hidden="1" customHeight="1" x14ac:dyDescent="0.4">
      <c r="C1059" s="2" t="str">
        <f>DBCS(入力情報!$E$778)&amp;"年"&amp;DBCS(入力情報!$E$779)&amp;"月"&amp;DBCS(入力情報!$E$780)&amp;"日"</f>
        <v>２０２６年１月３１日</v>
      </c>
    </row>
    <row r="1060" spans="3:30" ht="20.100000000000001" hidden="1" customHeight="1" x14ac:dyDescent="0.4"/>
    <row r="1061" spans="3:30" ht="32.25" hidden="1" customHeight="1" x14ac:dyDescent="0.4">
      <c r="D1061" s="506" t="str">
        <f>IF(入力情報!E360="",入力情報!E366 &amp; CHAR(10) &amp; 入力情報!E358 &amp; "  (Seal or Signatures)", 入力情報!E361 &amp; " " &amp; 入力情報!E363 &amp; " " &amp; 入力情報!E364 &amp; CHAR(10) &amp; 入力情報!E358 &amp; "  (Seal or Signatures)")</f>
        <v xml:space="preserve">
  (Seal or Signatures)</v>
      </c>
      <c r="E1061" s="506"/>
      <c r="F1061" s="506"/>
      <c r="G1061" s="506"/>
      <c r="H1061" s="506"/>
      <c r="I1061" s="506"/>
      <c r="J1061" s="506"/>
      <c r="K1061" s="506"/>
      <c r="L1061" s="506"/>
      <c r="M1061" s="506"/>
      <c r="N1061" s="506"/>
      <c r="O1061" s="506"/>
      <c r="P1061" s="506"/>
      <c r="Q1061" s="506"/>
      <c r="R1061" s="506"/>
      <c r="S1061" s="506"/>
      <c r="T1061" s="506"/>
      <c r="U1061" s="506"/>
      <c r="V1061" s="506"/>
      <c r="W1061" s="506"/>
      <c r="X1061" s="506"/>
      <c r="Y1061" s="506"/>
      <c r="Z1061" s="506"/>
      <c r="AA1061" s="506"/>
      <c r="AB1061" s="506"/>
      <c r="AC1061" s="506"/>
      <c r="AD1061" s="506"/>
    </row>
    <row r="1062" spans="3:30" ht="32.25" hidden="1" customHeight="1" x14ac:dyDescent="0.4">
      <c r="D1062" s="506" t="str">
        <f>IF(入力情報!E360="",IF(入力情報!E367="", "", 入力情報!E367) &amp; CHAR(10) &amp;IF(入力情報!E359="", "", 入力情報!E359),入力情報!E362&amp;" "&amp;DBCS(入力情報!E363)&amp;" "&amp;IF(入力情報!E365="","                                                      ",入力情報!E365) &amp; CHAR(10) &amp;入力情報!E359)</f>
        <v xml:space="preserve">
</v>
      </c>
      <c r="E1062" s="506"/>
      <c r="F1062" s="506"/>
      <c r="G1062" s="506"/>
      <c r="H1062" s="506"/>
      <c r="I1062" s="506"/>
      <c r="J1062" s="506"/>
      <c r="K1062" s="506"/>
      <c r="L1062" s="506"/>
      <c r="M1062" s="506"/>
      <c r="N1062" s="506"/>
      <c r="O1062" s="506"/>
      <c r="P1062" s="506"/>
      <c r="Q1062" s="506"/>
      <c r="R1062" s="506"/>
      <c r="S1062" s="506"/>
      <c r="T1062" s="506"/>
      <c r="U1062" s="506"/>
      <c r="V1062" s="506"/>
      <c r="W1062" s="506"/>
      <c r="X1062" s="506"/>
      <c r="Y1062" s="506"/>
      <c r="Z1062" s="506"/>
      <c r="AA1062" s="506"/>
      <c r="AB1062" s="506"/>
      <c r="AC1062" s="506"/>
      <c r="AD1062" s="506"/>
    </row>
    <row r="1063" spans="3:30" ht="20.100000000000001" hidden="1" customHeight="1" x14ac:dyDescent="0.4"/>
    <row r="1064" spans="3:30" ht="20.100000000000001" hidden="1" customHeight="1" x14ac:dyDescent="0.4"/>
    <row r="1065" spans="3:30" ht="20.100000000000001" hidden="1" customHeight="1" x14ac:dyDescent="0.4"/>
    <row r="1066" spans="3:30" ht="20.100000000000001" hidden="1" customHeight="1" x14ac:dyDescent="0.4">
      <c r="E1066" s="2" t="str">
        <f>"To: "&amp;入力情報!$E$6&amp;" Co"</f>
        <v>To: SampleName Co</v>
      </c>
    </row>
    <row r="1067" spans="3:30" ht="20.100000000000001" hidden="1" customHeight="1" x14ac:dyDescent="0.4">
      <c r="E1067" s="2" t="str">
        <f>入力情報!$E$6&amp;"株式会社　御中"</f>
        <v>SampleName株式会社　御中</v>
      </c>
    </row>
    <row r="1068" spans="3:30" ht="20.100000000000001" hidden="1" customHeight="1" x14ac:dyDescent="0.4"/>
    <row r="1069" spans="3:30" ht="20.100000000000001" hidden="1" customHeight="1" x14ac:dyDescent="0.4"/>
    <row r="1070" spans="3:30" ht="20.100000000000001" hidden="1" customHeight="1" x14ac:dyDescent="0.4"/>
    <row r="1071" spans="3:30" ht="20.100000000000001" hidden="1" customHeight="1" x14ac:dyDescent="0.4"/>
    <row r="1072" spans="3:30" ht="20.100000000000001" hidden="1" customHeight="1" x14ac:dyDescent="0.4"/>
    <row r="1073" spans="1:33" ht="20.100000000000001" hidden="1" customHeight="1" x14ac:dyDescent="0.4"/>
    <row r="1074" spans="1:33" ht="20.100000000000001" hidden="1" customHeight="1" x14ac:dyDescent="0.4"/>
    <row r="1075" spans="1:33" ht="20.100000000000001" hidden="1" customHeight="1" x14ac:dyDescent="0.4"/>
    <row r="1076" spans="1:33" ht="20.100000000000001" hidden="1" customHeight="1" x14ac:dyDescent="0.4"/>
    <row r="1077" spans="1:33" ht="20.100000000000001" hidden="1" customHeight="1" x14ac:dyDescent="0.4"/>
    <row r="1078" spans="1:33" ht="20.100000000000001" hidden="1" customHeight="1" x14ac:dyDescent="0.4"/>
    <row r="1079" spans="1:33" ht="20.100000000000001" hidden="1" customHeight="1" x14ac:dyDescent="0.4"/>
    <row r="1080" spans="1:33" ht="20.100000000000001" hidden="1" customHeight="1" x14ac:dyDescent="0.4"/>
    <row r="1081" spans="1:33" ht="20.100000000000001" hidden="1" customHeight="1" x14ac:dyDescent="0.4"/>
    <row r="1082" spans="1:33" ht="20.100000000000001" hidden="1" customHeight="1" x14ac:dyDescent="0.4"/>
    <row r="1083" spans="1:33" ht="20.100000000000001" hidden="1" customHeight="1" x14ac:dyDescent="0.4"/>
    <row r="1084" spans="1:33" ht="20.100000000000001" hidden="1" customHeight="1" x14ac:dyDescent="0.4"/>
    <row r="1085" spans="1:33" ht="20.100000000000001" hidden="1" customHeight="1" x14ac:dyDescent="0.4"/>
    <row r="1086" spans="1:33" ht="12" hidden="1" customHeight="1" x14ac:dyDescent="0.4">
      <c r="A1086" s="369" t="s">
        <v>6172</v>
      </c>
      <c r="B1086" s="369"/>
      <c r="C1086" s="369"/>
      <c r="D1086" s="369"/>
      <c r="E1086" s="369"/>
      <c r="F1086" s="369"/>
      <c r="G1086" s="369"/>
      <c r="H1086" s="369"/>
      <c r="I1086" s="369"/>
      <c r="J1086" s="369"/>
      <c r="K1086" s="369"/>
      <c r="L1086" s="369"/>
      <c r="M1086" s="369"/>
      <c r="N1086" s="369"/>
      <c r="O1086" s="369"/>
      <c r="P1086" s="369"/>
      <c r="Q1086" s="369"/>
      <c r="R1086" s="369"/>
      <c r="S1086" s="369"/>
      <c r="T1086" s="369"/>
      <c r="U1086" s="369"/>
      <c r="V1086" s="369"/>
      <c r="W1086" s="369"/>
      <c r="X1086" s="369"/>
      <c r="Y1086" s="369"/>
      <c r="Z1086" s="369"/>
      <c r="AA1086" s="369"/>
      <c r="AB1086" s="369"/>
      <c r="AC1086" s="369"/>
      <c r="AD1086" s="369"/>
    </row>
    <row r="1087" spans="1:33" ht="12" hidden="1" customHeight="1" x14ac:dyDescent="0.4">
      <c r="A1087" s="369"/>
      <c r="B1087" s="369"/>
      <c r="C1087" s="369"/>
      <c r="D1087" s="369"/>
      <c r="E1087" s="369"/>
      <c r="F1087" s="369"/>
      <c r="G1087" s="369"/>
      <c r="H1087" s="369"/>
      <c r="I1087" s="369"/>
      <c r="J1087" s="369"/>
      <c r="K1087" s="369"/>
      <c r="L1087" s="369"/>
      <c r="M1087" s="369"/>
      <c r="N1087" s="369"/>
      <c r="O1087" s="369"/>
      <c r="P1087" s="369"/>
      <c r="Q1087" s="369"/>
      <c r="R1087" s="369"/>
      <c r="S1087" s="369"/>
      <c r="T1087" s="369"/>
      <c r="U1087" s="369"/>
      <c r="V1087" s="369"/>
      <c r="W1087" s="369"/>
      <c r="X1087" s="369"/>
      <c r="Y1087" s="369"/>
      <c r="Z1087" s="369"/>
      <c r="AA1087" s="369"/>
      <c r="AB1087" s="369"/>
      <c r="AC1087" s="369"/>
      <c r="AD1087" s="369"/>
      <c r="AF1087" s="2" t="s">
        <v>6378</v>
      </c>
      <c r="AG1087" s="2" t="str">
        <f>入力情報!C369</f>
        <v>Name of Director at Incorporation 32
（設立時取締役 32の氏名）</v>
      </c>
    </row>
    <row r="1088" spans="1:33" ht="12" hidden="1" customHeight="1" x14ac:dyDescent="0.4">
      <c r="A1088" s="369"/>
      <c r="B1088" s="369"/>
      <c r="C1088" s="369"/>
      <c r="D1088" s="369"/>
      <c r="E1088" s="369"/>
      <c r="F1088" s="369"/>
      <c r="G1088" s="369"/>
      <c r="H1088" s="369"/>
      <c r="I1088" s="369"/>
      <c r="J1088" s="369"/>
      <c r="K1088" s="369"/>
      <c r="L1088" s="369"/>
      <c r="M1088" s="369"/>
      <c r="N1088" s="369"/>
      <c r="O1088" s="369"/>
      <c r="P1088" s="369"/>
      <c r="Q1088" s="369"/>
      <c r="R1088" s="369"/>
      <c r="S1088" s="369"/>
      <c r="T1088" s="369"/>
      <c r="U1088" s="369"/>
      <c r="V1088" s="369"/>
      <c r="W1088" s="369"/>
      <c r="X1088" s="369"/>
      <c r="Y1088" s="369"/>
      <c r="Z1088" s="369"/>
      <c r="AA1088" s="369"/>
      <c r="AB1088" s="369"/>
      <c r="AC1088" s="369"/>
      <c r="AD1088" s="369"/>
    </row>
    <row r="1089" spans="2:30" ht="20.100000000000001" hidden="1" customHeight="1" x14ac:dyDescent="0.4"/>
    <row r="1090" spans="2:30" ht="39.950000000000003" hidden="1" customHeight="1" x14ac:dyDescent="0.4">
      <c r="B109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090" s="505"/>
      <c r="D1090" s="505"/>
      <c r="E1090" s="505"/>
      <c r="F1090" s="505"/>
      <c r="G1090" s="505"/>
      <c r="H1090" s="505"/>
      <c r="I1090" s="505"/>
      <c r="J1090" s="505"/>
      <c r="K1090" s="505"/>
      <c r="L1090" s="505"/>
      <c r="M1090" s="505"/>
      <c r="N1090" s="505"/>
      <c r="O1090" s="505"/>
      <c r="P1090" s="505"/>
      <c r="Q1090" s="505"/>
      <c r="R1090" s="505"/>
      <c r="S1090" s="505"/>
      <c r="T1090" s="505"/>
      <c r="U1090" s="505"/>
      <c r="V1090" s="505"/>
      <c r="W1090" s="505"/>
      <c r="X1090" s="505"/>
      <c r="Y1090" s="505"/>
      <c r="Z1090" s="505"/>
      <c r="AA1090" s="505"/>
      <c r="AB1090" s="505"/>
      <c r="AC1090" s="505"/>
      <c r="AD1090" s="505"/>
    </row>
    <row r="1091" spans="2:30" ht="39.950000000000003" hidden="1" customHeight="1" x14ac:dyDescent="0.4">
      <c r="B109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091" s="505"/>
      <c r="D1091" s="505"/>
      <c r="E1091" s="505"/>
      <c r="F1091" s="505"/>
      <c r="G1091" s="505"/>
      <c r="H1091" s="505"/>
      <c r="I1091" s="505"/>
      <c r="J1091" s="505"/>
      <c r="K1091" s="505"/>
      <c r="L1091" s="505"/>
      <c r="M1091" s="505"/>
      <c r="N1091" s="505"/>
      <c r="O1091" s="505"/>
      <c r="P1091" s="505"/>
      <c r="Q1091" s="505"/>
      <c r="R1091" s="505"/>
      <c r="S1091" s="505"/>
      <c r="T1091" s="505"/>
      <c r="U1091" s="505"/>
      <c r="V1091" s="505"/>
      <c r="W1091" s="505"/>
      <c r="X1091" s="505"/>
      <c r="Y1091" s="505"/>
      <c r="Z1091" s="505"/>
      <c r="AA1091" s="505"/>
      <c r="AB1091" s="505"/>
      <c r="AC1091" s="505"/>
      <c r="AD1091" s="505"/>
    </row>
    <row r="1092" spans="2:30" ht="20.100000000000001" hidden="1" customHeight="1" x14ac:dyDescent="0.4"/>
    <row r="1093" spans="2:30" ht="20.100000000000001" hidden="1" customHeight="1" x14ac:dyDescent="0.4">
      <c r="C1093" s="2" t="str">
        <f>入力情報!$E$778&amp;" year, "&amp;入力情報!$E$779&amp;" month-"&amp;入力情報!$E$780&amp;" day"</f>
        <v>2026 year, 1 month-31 day</v>
      </c>
    </row>
    <row r="1094" spans="2:30" ht="20.100000000000001" hidden="1" customHeight="1" x14ac:dyDescent="0.4">
      <c r="C1094" s="2" t="str">
        <f>DBCS(入力情報!$E$778)&amp;"年"&amp;DBCS(入力情報!$E$779)&amp;"月"&amp;DBCS(入力情報!$E$780)&amp;"日"</f>
        <v>２０２６年１月３１日</v>
      </c>
    </row>
    <row r="1095" spans="2:30" ht="20.100000000000001" hidden="1" customHeight="1" x14ac:dyDescent="0.4"/>
    <row r="1096" spans="2:30" ht="32.25" hidden="1" customHeight="1" x14ac:dyDescent="0.4">
      <c r="D1096" s="506" t="str">
        <f>IF(入力情報!E371="",入力情報!E377 &amp; CHAR(10) &amp; 入力情報!E369 &amp; "  (Seal or Signatures)", 入力情報!E372 &amp; " " &amp; 入力情報!E374 &amp; " " &amp; 入力情報!E375 &amp; CHAR(10) &amp; 入力情報!E369 &amp; "  (Seal or Signatures)")</f>
        <v xml:space="preserve">
  (Seal or Signatures)</v>
      </c>
      <c r="E1096" s="506"/>
      <c r="F1096" s="506"/>
      <c r="G1096" s="506"/>
      <c r="H1096" s="506"/>
      <c r="I1096" s="506"/>
      <c r="J1096" s="506"/>
      <c r="K1096" s="506"/>
      <c r="L1096" s="506"/>
      <c r="M1096" s="506"/>
      <c r="N1096" s="506"/>
      <c r="O1096" s="506"/>
      <c r="P1096" s="506"/>
      <c r="Q1096" s="506"/>
      <c r="R1096" s="506"/>
      <c r="S1096" s="506"/>
      <c r="T1096" s="506"/>
      <c r="U1096" s="506"/>
      <c r="V1096" s="506"/>
      <c r="W1096" s="506"/>
      <c r="X1096" s="506"/>
      <c r="Y1096" s="506"/>
      <c r="Z1096" s="506"/>
      <c r="AA1096" s="506"/>
      <c r="AB1096" s="506"/>
      <c r="AC1096" s="506"/>
      <c r="AD1096" s="506"/>
    </row>
    <row r="1097" spans="2:30" ht="32.25" hidden="1" customHeight="1" x14ac:dyDescent="0.4">
      <c r="D1097" s="506" t="str">
        <f>IF(入力情報!E371="",IF(入力情報!E378="", "", 入力情報!E378) &amp; CHAR(10) &amp;IF(入力情報!E370="", "", 入力情報!E370),入力情報!E373&amp;" "&amp;DBCS(入力情報!E374)&amp;" "&amp;IF(入力情報!E376="","                                                      ",入力情報!E376) &amp; CHAR(10) &amp;入力情報!E370)</f>
        <v xml:space="preserve">
</v>
      </c>
      <c r="E1097" s="506"/>
      <c r="F1097" s="506"/>
      <c r="G1097" s="506"/>
      <c r="H1097" s="506"/>
      <c r="I1097" s="506"/>
      <c r="J1097" s="506"/>
      <c r="K1097" s="506"/>
      <c r="L1097" s="506"/>
      <c r="M1097" s="506"/>
      <c r="N1097" s="506"/>
      <c r="O1097" s="506"/>
      <c r="P1097" s="506"/>
      <c r="Q1097" s="506"/>
      <c r="R1097" s="506"/>
      <c r="S1097" s="506"/>
      <c r="T1097" s="506"/>
      <c r="U1097" s="506"/>
      <c r="V1097" s="506"/>
      <c r="W1097" s="506"/>
      <c r="X1097" s="506"/>
      <c r="Y1097" s="506"/>
      <c r="Z1097" s="506"/>
      <c r="AA1097" s="506"/>
      <c r="AB1097" s="506"/>
      <c r="AC1097" s="506"/>
      <c r="AD1097" s="506"/>
    </row>
    <row r="1098" spans="2:30" ht="20.100000000000001" hidden="1" customHeight="1" x14ac:dyDescent="0.4"/>
    <row r="1099" spans="2:30" ht="20.100000000000001" hidden="1" customHeight="1" x14ac:dyDescent="0.4"/>
    <row r="1100" spans="2:30" ht="20.100000000000001" hidden="1" customHeight="1" x14ac:dyDescent="0.4"/>
    <row r="1101" spans="2:30" ht="20.100000000000001" hidden="1" customHeight="1" x14ac:dyDescent="0.4">
      <c r="E1101" s="2" t="str">
        <f>"To: "&amp;入力情報!$E$6&amp;" Co"</f>
        <v>To: SampleName Co</v>
      </c>
    </row>
    <row r="1102" spans="2:30" ht="20.100000000000001" hidden="1" customHeight="1" x14ac:dyDescent="0.4">
      <c r="E1102" s="2" t="str">
        <f>入力情報!$E$6&amp;"株式会社　御中"</f>
        <v>SampleName株式会社　御中</v>
      </c>
    </row>
    <row r="1103" spans="2:30" ht="20.100000000000001" hidden="1" customHeight="1" x14ac:dyDescent="0.4"/>
    <row r="1104" spans="2:30" ht="20.100000000000001" hidden="1" customHeight="1" x14ac:dyDescent="0.4"/>
    <row r="1105" ht="20.100000000000001" hidden="1" customHeight="1" x14ac:dyDescent="0.4"/>
    <row r="1106" ht="20.100000000000001" hidden="1" customHeight="1" x14ac:dyDescent="0.4"/>
    <row r="1107" ht="20.100000000000001" hidden="1" customHeight="1" x14ac:dyDescent="0.4"/>
    <row r="1108" ht="20.100000000000001" hidden="1" customHeight="1" x14ac:dyDescent="0.4"/>
    <row r="1109" ht="20.100000000000001" hidden="1" customHeight="1" x14ac:dyDescent="0.4"/>
    <row r="1110" ht="20.100000000000001" hidden="1" customHeight="1" x14ac:dyDescent="0.4"/>
    <row r="1111" ht="20.100000000000001" hidden="1" customHeight="1" x14ac:dyDescent="0.4"/>
    <row r="1112" ht="20.100000000000001" hidden="1" customHeight="1" x14ac:dyDescent="0.4"/>
    <row r="1113" ht="20.100000000000001" hidden="1" customHeight="1" x14ac:dyDescent="0.4"/>
    <row r="1114" ht="20.100000000000001" hidden="1" customHeight="1" x14ac:dyDescent="0.4"/>
    <row r="1115" ht="20.100000000000001" hidden="1" customHeight="1" x14ac:dyDescent="0.4"/>
    <row r="1116" ht="20.100000000000001" hidden="1" customHeight="1" x14ac:dyDescent="0.4"/>
    <row r="1117" ht="20.100000000000001" hidden="1" customHeight="1" x14ac:dyDescent="0.4"/>
    <row r="1118" ht="20.100000000000001" hidden="1" customHeight="1" x14ac:dyDescent="0.4"/>
    <row r="1119" ht="20.100000000000001" hidden="1" customHeight="1" x14ac:dyDescent="0.4"/>
    <row r="1120" ht="20.100000000000001" hidden="1" customHeight="1" x14ac:dyDescent="0.4"/>
    <row r="1121" spans="1:33" ht="12" hidden="1" customHeight="1" x14ac:dyDescent="0.4">
      <c r="A1121" s="369" t="s">
        <v>6172</v>
      </c>
      <c r="B1121" s="369"/>
      <c r="C1121" s="369"/>
      <c r="D1121" s="369"/>
      <c r="E1121" s="369"/>
      <c r="F1121" s="369"/>
      <c r="G1121" s="369"/>
      <c r="H1121" s="369"/>
      <c r="I1121" s="369"/>
      <c r="J1121" s="369"/>
      <c r="K1121" s="369"/>
      <c r="L1121" s="369"/>
      <c r="M1121" s="369"/>
      <c r="N1121" s="369"/>
      <c r="O1121" s="369"/>
      <c r="P1121" s="369"/>
      <c r="Q1121" s="369"/>
      <c r="R1121" s="369"/>
      <c r="S1121" s="369"/>
      <c r="T1121" s="369"/>
      <c r="U1121" s="369"/>
      <c r="V1121" s="369"/>
      <c r="W1121" s="369"/>
      <c r="X1121" s="369"/>
      <c r="Y1121" s="369"/>
      <c r="Z1121" s="369"/>
      <c r="AA1121" s="369"/>
      <c r="AB1121" s="369"/>
      <c r="AC1121" s="369"/>
      <c r="AD1121" s="369"/>
    </row>
    <row r="1122" spans="1:33" ht="12" hidden="1" customHeight="1" x14ac:dyDescent="0.4">
      <c r="A1122" s="369"/>
      <c r="B1122" s="369"/>
      <c r="C1122" s="369"/>
      <c r="D1122" s="369"/>
      <c r="E1122" s="369"/>
      <c r="F1122" s="369"/>
      <c r="G1122" s="369"/>
      <c r="H1122" s="369"/>
      <c r="I1122" s="369"/>
      <c r="J1122" s="369"/>
      <c r="K1122" s="369"/>
      <c r="L1122" s="369"/>
      <c r="M1122" s="369"/>
      <c r="N1122" s="369"/>
      <c r="O1122" s="369"/>
      <c r="P1122" s="369"/>
      <c r="Q1122" s="369"/>
      <c r="R1122" s="369"/>
      <c r="S1122" s="369"/>
      <c r="T1122" s="369"/>
      <c r="U1122" s="369"/>
      <c r="V1122" s="369"/>
      <c r="W1122" s="369"/>
      <c r="X1122" s="369"/>
      <c r="Y1122" s="369"/>
      <c r="Z1122" s="369"/>
      <c r="AA1122" s="369"/>
      <c r="AB1122" s="369"/>
      <c r="AC1122" s="369"/>
      <c r="AD1122" s="369"/>
      <c r="AF1122" s="2" t="s">
        <v>6378</v>
      </c>
      <c r="AG1122" s="2" t="str">
        <f>入力情報!C380</f>
        <v>Name of Director at Incorporation 33
（設立時取締役 33の氏名）</v>
      </c>
    </row>
    <row r="1123" spans="1:33" ht="12" hidden="1" customHeight="1" x14ac:dyDescent="0.4">
      <c r="A1123" s="369"/>
      <c r="B1123" s="369"/>
      <c r="C1123" s="369"/>
      <c r="D1123" s="369"/>
      <c r="E1123" s="369"/>
      <c r="F1123" s="369"/>
      <c r="G1123" s="369"/>
      <c r="H1123" s="369"/>
      <c r="I1123" s="369"/>
      <c r="J1123" s="369"/>
      <c r="K1123" s="369"/>
      <c r="L1123" s="369"/>
      <c r="M1123" s="369"/>
      <c r="N1123" s="369"/>
      <c r="O1123" s="369"/>
      <c r="P1123" s="369"/>
      <c r="Q1123" s="369"/>
      <c r="R1123" s="369"/>
      <c r="S1123" s="369"/>
      <c r="T1123" s="369"/>
      <c r="U1123" s="369"/>
      <c r="V1123" s="369"/>
      <c r="W1123" s="369"/>
      <c r="X1123" s="369"/>
      <c r="Y1123" s="369"/>
      <c r="Z1123" s="369"/>
      <c r="AA1123" s="369"/>
      <c r="AB1123" s="369"/>
      <c r="AC1123" s="369"/>
      <c r="AD1123" s="369"/>
    </row>
    <row r="1124" spans="1:33" ht="20.100000000000001" hidden="1" customHeight="1" x14ac:dyDescent="0.4"/>
    <row r="1125" spans="1:33" ht="39.950000000000003" hidden="1" customHeight="1" x14ac:dyDescent="0.4">
      <c r="B112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125" s="505"/>
      <c r="D1125" s="505"/>
      <c r="E1125" s="505"/>
      <c r="F1125" s="505"/>
      <c r="G1125" s="505"/>
      <c r="H1125" s="505"/>
      <c r="I1125" s="505"/>
      <c r="J1125" s="505"/>
      <c r="K1125" s="505"/>
      <c r="L1125" s="505"/>
      <c r="M1125" s="505"/>
      <c r="N1125" s="505"/>
      <c r="O1125" s="505"/>
      <c r="P1125" s="505"/>
      <c r="Q1125" s="505"/>
      <c r="R1125" s="505"/>
      <c r="S1125" s="505"/>
      <c r="T1125" s="505"/>
      <c r="U1125" s="505"/>
      <c r="V1125" s="505"/>
      <c r="W1125" s="505"/>
      <c r="X1125" s="505"/>
      <c r="Y1125" s="505"/>
      <c r="Z1125" s="505"/>
      <c r="AA1125" s="505"/>
      <c r="AB1125" s="505"/>
      <c r="AC1125" s="505"/>
      <c r="AD1125" s="505"/>
    </row>
    <row r="1126" spans="1:33" ht="39.950000000000003" hidden="1" customHeight="1" x14ac:dyDescent="0.4">
      <c r="B112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126" s="505"/>
      <c r="D1126" s="505"/>
      <c r="E1126" s="505"/>
      <c r="F1126" s="505"/>
      <c r="G1126" s="505"/>
      <c r="H1126" s="505"/>
      <c r="I1126" s="505"/>
      <c r="J1126" s="505"/>
      <c r="K1126" s="505"/>
      <c r="L1126" s="505"/>
      <c r="M1126" s="505"/>
      <c r="N1126" s="505"/>
      <c r="O1126" s="505"/>
      <c r="P1126" s="505"/>
      <c r="Q1126" s="505"/>
      <c r="R1126" s="505"/>
      <c r="S1126" s="505"/>
      <c r="T1126" s="505"/>
      <c r="U1126" s="505"/>
      <c r="V1126" s="505"/>
      <c r="W1126" s="505"/>
      <c r="X1126" s="505"/>
      <c r="Y1126" s="505"/>
      <c r="Z1126" s="505"/>
      <c r="AA1126" s="505"/>
      <c r="AB1126" s="505"/>
      <c r="AC1126" s="505"/>
      <c r="AD1126" s="505"/>
    </row>
    <row r="1127" spans="1:33" ht="20.100000000000001" hidden="1" customHeight="1" x14ac:dyDescent="0.4"/>
    <row r="1128" spans="1:33" ht="20.100000000000001" hidden="1" customHeight="1" x14ac:dyDescent="0.4">
      <c r="C1128" s="2" t="str">
        <f>入力情報!$E$778&amp;" year, "&amp;入力情報!$E$779&amp;" month-"&amp;入力情報!$E$780&amp;" day"</f>
        <v>2026 year, 1 month-31 day</v>
      </c>
    </row>
    <row r="1129" spans="1:33" ht="20.100000000000001" hidden="1" customHeight="1" x14ac:dyDescent="0.4">
      <c r="C1129" s="2" t="str">
        <f>DBCS(入力情報!$E$778)&amp;"年"&amp;DBCS(入力情報!$E$779)&amp;"月"&amp;DBCS(入力情報!$E$780)&amp;"日"</f>
        <v>２０２６年１月３１日</v>
      </c>
    </row>
    <row r="1130" spans="1:33" ht="20.100000000000001" hidden="1" customHeight="1" x14ac:dyDescent="0.4"/>
    <row r="1131" spans="1:33" ht="32.25" hidden="1" customHeight="1" x14ac:dyDescent="0.4">
      <c r="D1131" s="506" t="str">
        <f>IF(入力情報!E382="",入力情報!E388 &amp; CHAR(10) &amp; 入力情報!E380 &amp; "  (Seal or Signatures)", 入力情報!E383 &amp; " " &amp; 入力情報!E385 &amp; " " &amp; 入力情報!E386 &amp; CHAR(10) &amp; 入力情報!E380 &amp; "  (Seal or Signatures)")</f>
        <v xml:space="preserve">
  (Seal or Signatures)</v>
      </c>
      <c r="E1131" s="506"/>
      <c r="F1131" s="506"/>
      <c r="G1131" s="506"/>
      <c r="H1131" s="506"/>
      <c r="I1131" s="506"/>
      <c r="J1131" s="506"/>
      <c r="K1131" s="506"/>
      <c r="L1131" s="506"/>
      <c r="M1131" s="506"/>
      <c r="N1131" s="506"/>
      <c r="O1131" s="506"/>
      <c r="P1131" s="506"/>
      <c r="Q1131" s="506"/>
      <c r="R1131" s="506"/>
      <c r="S1131" s="506"/>
      <c r="T1131" s="506"/>
      <c r="U1131" s="506"/>
      <c r="V1131" s="506"/>
      <c r="W1131" s="506"/>
      <c r="X1131" s="506"/>
      <c r="Y1131" s="506"/>
      <c r="Z1131" s="506"/>
      <c r="AA1131" s="506"/>
      <c r="AB1131" s="506"/>
      <c r="AC1131" s="506"/>
      <c r="AD1131" s="506"/>
    </row>
    <row r="1132" spans="1:33" ht="32.25" hidden="1" customHeight="1" x14ac:dyDescent="0.4">
      <c r="D1132" s="506" t="str">
        <f>IF(入力情報!E382="",IF(入力情報!E389="", "", 入力情報!E389) &amp; CHAR(10) &amp;IF(入力情報!E381="", "", 入力情報!E381),入力情報!E384&amp;" "&amp;DBCS(入力情報!E385)&amp;" "&amp;IF(入力情報!E387="","                                                      ",入力情報!E387) &amp; CHAR(10) &amp;入力情報!E381)</f>
        <v xml:space="preserve">
</v>
      </c>
      <c r="E1132" s="506"/>
      <c r="F1132" s="506"/>
      <c r="G1132" s="506"/>
      <c r="H1132" s="506"/>
      <c r="I1132" s="506"/>
      <c r="J1132" s="506"/>
      <c r="K1132" s="506"/>
      <c r="L1132" s="506"/>
      <c r="M1132" s="506"/>
      <c r="N1132" s="506"/>
      <c r="O1132" s="506"/>
      <c r="P1132" s="506"/>
      <c r="Q1132" s="506"/>
      <c r="R1132" s="506"/>
      <c r="S1132" s="506"/>
      <c r="T1132" s="506"/>
      <c r="U1132" s="506"/>
      <c r="V1132" s="506"/>
      <c r="W1132" s="506"/>
      <c r="X1132" s="506"/>
      <c r="Y1132" s="506"/>
      <c r="Z1132" s="506"/>
      <c r="AA1132" s="506"/>
      <c r="AB1132" s="506"/>
      <c r="AC1132" s="506"/>
      <c r="AD1132" s="506"/>
    </row>
    <row r="1133" spans="1:33" ht="20.100000000000001" hidden="1" customHeight="1" x14ac:dyDescent="0.4"/>
    <row r="1134" spans="1:33" ht="20.100000000000001" hidden="1" customHeight="1" x14ac:dyDescent="0.4"/>
    <row r="1135" spans="1:33" ht="20.100000000000001" hidden="1" customHeight="1" x14ac:dyDescent="0.4"/>
    <row r="1136" spans="1:33" ht="20.100000000000001" hidden="1" customHeight="1" x14ac:dyDescent="0.4">
      <c r="E1136" s="2" t="str">
        <f>"To: "&amp;入力情報!$E$6&amp;" Co"</f>
        <v>To: SampleName Co</v>
      </c>
    </row>
    <row r="1137" spans="5:5" ht="20.100000000000001" hidden="1" customHeight="1" x14ac:dyDescent="0.4">
      <c r="E1137" s="2" t="str">
        <f>入力情報!$E$6&amp;"株式会社　御中"</f>
        <v>SampleName株式会社　御中</v>
      </c>
    </row>
    <row r="1138" spans="5:5" ht="20.100000000000001" hidden="1" customHeight="1" x14ac:dyDescent="0.4"/>
    <row r="1139" spans="5:5" ht="20.100000000000001" hidden="1" customHeight="1" x14ac:dyDescent="0.4"/>
    <row r="1140" spans="5:5" ht="20.100000000000001" hidden="1" customHeight="1" x14ac:dyDescent="0.4"/>
    <row r="1141" spans="5:5" ht="20.100000000000001" hidden="1" customHeight="1" x14ac:dyDescent="0.4"/>
    <row r="1142" spans="5:5" ht="20.100000000000001" hidden="1" customHeight="1" x14ac:dyDescent="0.4"/>
    <row r="1143" spans="5:5" ht="20.100000000000001" hidden="1" customHeight="1" x14ac:dyDescent="0.4"/>
    <row r="1144" spans="5:5" ht="20.100000000000001" hidden="1" customHeight="1" x14ac:dyDescent="0.4"/>
    <row r="1145" spans="5:5" ht="20.100000000000001" hidden="1" customHeight="1" x14ac:dyDescent="0.4"/>
    <row r="1146" spans="5:5" ht="20.100000000000001" hidden="1" customHeight="1" x14ac:dyDescent="0.4"/>
    <row r="1147" spans="5:5" ht="20.100000000000001" hidden="1" customHeight="1" x14ac:dyDescent="0.4"/>
    <row r="1148" spans="5:5" ht="20.100000000000001" hidden="1" customHeight="1" x14ac:dyDescent="0.4"/>
    <row r="1149" spans="5:5" ht="20.100000000000001" hidden="1" customHeight="1" x14ac:dyDescent="0.4"/>
    <row r="1150" spans="5:5" ht="20.100000000000001" hidden="1" customHeight="1" x14ac:dyDescent="0.4"/>
    <row r="1151" spans="5:5" ht="20.100000000000001" hidden="1" customHeight="1" x14ac:dyDescent="0.4"/>
    <row r="1152" spans="5:5" ht="20.100000000000001" hidden="1" customHeight="1" x14ac:dyDescent="0.4"/>
    <row r="1153" spans="1:33" ht="20.100000000000001" hidden="1" customHeight="1" x14ac:dyDescent="0.4"/>
    <row r="1154" spans="1:33" ht="20.100000000000001" hidden="1" customHeight="1" x14ac:dyDescent="0.4"/>
    <row r="1155" spans="1:33" ht="20.100000000000001" hidden="1" customHeight="1" x14ac:dyDescent="0.4"/>
    <row r="1156" spans="1:33" ht="12" hidden="1" customHeight="1" x14ac:dyDescent="0.4">
      <c r="A1156" s="369" t="s">
        <v>6172</v>
      </c>
      <c r="B1156" s="369"/>
      <c r="C1156" s="369"/>
      <c r="D1156" s="369"/>
      <c r="E1156" s="369"/>
      <c r="F1156" s="369"/>
      <c r="G1156" s="369"/>
      <c r="H1156" s="369"/>
      <c r="I1156" s="369"/>
      <c r="J1156" s="369"/>
      <c r="K1156" s="369"/>
      <c r="L1156" s="369"/>
      <c r="M1156" s="369"/>
      <c r="N1156" s="369"/>
      <c r="O1156" s="369"/>
      <c r="P1156" s="369"/>
      <c r="Q1156" s="369"/>
      <c r="R1156" s="369"/>
      <c r="S1156" s="369"/>
      <c r="T1156" s="369"/>
      <c r="U1156" s="369"/>
      <c r="V1156" s="369"/>
      <c r="W1156" s="369"/>
      <c r="X1156" s="369"/>
      <c r="Y1156" s="369"/>
      <c r="Z1156" s="369"/>
      <c r="AA1156" s="369"/>
      <c r="AB1156" s="369"/>
      <c r="AC1156" s="369"/>
      <c r="AD1156" s="369"/>
    </row>
    <row r="1157" spans="1:33" ht="12" hidden="1" customHeight="1" x14ac:dyDescent="0.4">
      <c r="A1157" s="369"/>
      <c r="B1157" s="369"/>
      <c r="C1157" s="369"/>
      <c r="D1157" s="369"/>
      <c r="E1157" s="369"/>
      <c r="F1157" s="369"/>
      <c r="G1157" s="369"/>
      <c r="H1157" s="369"/>
      <c r="I1157" s="369"/>
      <c r="J1157" s="369"/>
      <c r="K1157" s="369"/>
      <c r="L1157" s="369"/>
      <c r="M1157" s="369"/>
      <c r="N1157" s="369"/>
      <c r="O1157" s="369"/>
      <c r="P1157" s="369"/>
      <c r="Q1157" s="369"/>
      <c r="R1157" s="369"/>
      <c r="S1157" s="369"/>
      <c r="T1157" s="369"/>
      <c r="U1157" s="369"/>
      <c r="V1157" s="369"/>
      <c r="W1157" s="369"/>
      <c r="X1157" s="369"/>
      <c r="Y1157" s="369"/>
      <c r="Z1157" s="369"/>
      <c r="AA1157" s="369"/>
      <c r="AB1157" s="369"/>
      <c r="AC1157" s="369"/>
      <c r="AD1157" s="369"/>
      <c r="AF1157" s="2" t="s">
        <v>6378</v>
      </c>
      <c r="AG1157" s="2" t="str">
        <f>入力情報!C391</f>
        <v>Name of Director at Incorporation 34
（設立時取締役 34の氏名）</v>
      </c>
    </row>
    <row r="1158" spans="1:33" ht="12" hidden="1" customHeight="1" x14ac:dyDescent="0.4">
      <c r="A1158" s="369"/>
      <c r="B1158" s="369"/>
      <c r="C1158" s="369"/>
      <c r="D1158" s="369"/>
      <c r="E1158" s="369"/>
      <c r="F1158" s="369"/>
      <c r="G1158" s="369"/>
      <c r="H1158" s="369"/>
      <c r="I1158" s="369"/>
      <c r="J1158" s="369"/>
      <c r="K1158" s="369"/>
      <c r="L1158" s="369"/>
      <c r="M1158" s="369"/>
      <c r="N1158" s="369"/>
      <c r="O1158" s="369"/>
      <c r="P1158" s="369"/>
      <c r="Q1158" s="369"/>
      <c r="R1158" s="369"/>
      <c r="S1158" s="369"/>
      <c r="T1158" s="369"/>
      <c r="U1158" s="369"/>
      <c r="V1158" s="369"/>
      <c r="W1158" s="369"/>
      <c r="X1158" s="369"/>
      <c r="Y1158" s="369"/>
      <c r="Z1158" s="369"/>
      <c r="AA1158" s="369"/>
      <c r="AB1158" s="369"/>
      <c r="AC1158" s="369"/>
      <c r="AD1158" s="369"/>
    </row>
    <row r="1159" spans="1:33" ht="20.100000000000001" hidden="1" customHeight="1" x14ac:dyDescent="0.4"/>
    <row r="1160" spans="1:33" ht="39.950000000000003" hidden="1" customHeight="1" x14ac:dyDescent="0.4">
      <c r="B116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160" s="505"/>
      <c r="D1160" s="505"/>
      <c r="E1160" s="505"/>
      <c r="F1160" s="505"/>
      <c r="G1160" s="505"/>
      <c r="H1160" s="505"/>
      <c r="I1160" s="505"/>
      <c r="J1160" s="505"/>
      <c r="K1160" s="505"/>
      <c r="L1160" s="505"/>
      <c r="M1160" s="505"/>
      <c r="N1160" s="505"/>
      <c r="O1160" s="505"/>
      <c r="P1160" s="505"/>
      <c r="Q1160" s="505"/>
      <c r="R1160" s="505"/>
      <c r="S1160" s="505"/>
      <c r="T1160" s="505"/>
      <c r="U1160" s="505"/>
      <c r="V1160" s="505"/>
      <c r="W1160" s="505"/>
      <c r="X1160" s="505"/>
      <c r="Y1160" s="505"/>
      <c r="Z1160" s="505"/>
      <c r="AA1160" s="505"/>
      <c r="AB1160" s="505"/>
      <c r="AC1160" s="505"/>
      <c r="AD1160" s="505"/>
    </row>
    <row r="1161" spans="1:33" ht="39.950000000000003" hidden="1" customHeight="1" x14ac:dyDescent="0.4">
      <c r="B116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161" s="505"/>
      <c r="D1161" s="505"/>
      <c r="E1161" s="505"/>
      <c r="F1161" s="505"/>
      <c r="G1161" s="505"/>
      <c r="H1161" s="505"/>
      <c r="I1161" s="505"/>
      <c r="J1161" s="505"/>
      <c r="K1161" s="505"/>
      <c r="L1161" s="505"/>
      <c r="M1161" s="505"/>
      <c r="N1161" s="505"/>
      <c r="O1161" s="505"/>
      <c r="P1161" s="505"/>
      <c r="Q1161" s="505"/>
      <c r="R1161" s="505"/>
      <c r="S1161" s="505"/>
      <c r="T1161" s="505"/>
      <c r="U1161" s="505"/>
      <c r="V1161" s="505"/>
      <c r="W1161" s="505"/>
      <c r="X1161" s="505"/>
      <c r="Y1161" s="505"/>
      <c r="Z1161" s="505"/>
      <c r="AA1161" s="505"/>
      <c r="AB1161" s="505"/>
      <c r="AC1161" s="505"/>
      <c r="AD1161" s="505"/>
    </row>
    <row r="1162" spans="1:33" ht="20.100000000000001" hidden="1" customHeight="1" x14ac:dyDescent="0.4"/>
    <row r="1163" spans="1:33" ht="20.100000000000001" hidden="1" customHeight="1" x14ac:dyDescent="0.4">
      <c r="C1163" s="2" t="str">
        <f>入力情報!$E$778&amp;" year, "&amp;入力情報!$E$779&amp;" month-"&amp;入力情報!$E$780&amp;" day"</f>
        <v>2026 year, 1 month-31 day</v>
      </c>
    </row>
    <row r="1164" spans="1:33" ht="20.100000000000001" hidden="1" customHeight="1" x14ac:dyDescent="0.4">
      <c r="C1164" s="2" t="str">
        <f>DBCS(入力情報!$E$778)&amp;"年"&amp;DBCS(入力情報!$E$779)&amp;"月"&amp;DBCS(入力情報!$E$780)&amp;"日"</f>
        <v>２０２６年１月３１日</v>
      </c>
    </row>
    <row r="1165" spans="1:33" ht="20.100000000000001" hidden="1" customHeight="1" x14ac:dyDescent="0.4"/>
    <row r="1166" spans="1:33" ht="32.25" hidden="1" customHeight="1" x14ac:dyDescent="0.4">
      <c r="D1166" s="506" t="str">
        <f>IF(入力情報!E393="",入力情報!E399 &amp; CHAR(10) &amp; 入力情報!E391 &amp; "  (Seal or Signatures)", 入力情報!E394 &amp; " " &amp; 入力情報!E396 &amp; " " &amp; 入力情報!E397 &amp; CHAR(10) &amp; 入力情報!E391 &amp; "  (Seal or Signatures)")</f>
        <v xml:space="preserve">
  (Seal or Signatures)</v>
      </c>
      <c r="E1166" s="506"/>
      <c r="F1166" s="506"/>
      <c r="G1166" s="506"/>
      <c r="H1166" s="506"/>
      <c r="I1166" s="506"/>
      <c r="J1166" s="506"/>
      <c r="K1166" s="506"/>
      <c r="L1166" s="506"/>
      <c r="M1166" s="506"/>
      <c r="N1166" s="506"/>
      <c r="O1166" s="506"/>
      <c r="P1166" s="506"/>
      <c r="Q1166" s="506"/>
      <c r="R1166" s="506"/>
      <c r="S1166" s="506"/>
      <c r="T1166" s="506"/>
      <c r="U1166" s="506"/>
      <c r="V1166" s="506"/>
      <c r="W1166" s="506"/>
      <c r="X1166" s="506"/>
      <c r="Y1166" s="506"/>
      <c r="Z1166" s="506"/>
      <c r="AA1166" s="506"/>
      <c r="AB1166" s="506"/>
      <c r="AC1166" s="506"/>
      <c r="AD1166" s="506"/>
    </row>
    <row r="1167" spans="1:33" ht="32.25" hidden="1" customHeight="1" x14ac:dyDescent="0.4">
      <c r="D1167" s="506" t="str">
        <f>IF(入力情報!E393="",IF(入力情報!E400="", "", 入力情報!E400) &amp; CHAR(10) &amp;IF(入力情報!E392="", "", 入力情報!E392),入力情報!E395&amp;" "&amp;DBCS(入力情報!E396)&amp;" "&amp;IF(入力情報!E398="","                                                      ",入力情報!E398) &amp; CHAR(10) &amp;入力情報!E392)</f>
        <v xml:space="preserve">
</v>
      </c>
      <c r="E1167" s="506"/>
      <c r="F1167" s="506"/>
      <c r="G1167" s="506"/>
      <c r="H1167" s="506"/>
      <c r="I1167" s="506"/>
      <c r="J1167" s="506"/>
      <c r="K1167" s="506"/>
      <c r="L1167" s="506"/>
      <c r="M1167" s="506"/>
      <c r="N1167" s="506"/>
      <c r="O1167" s="506"/>
      <c r="P1167" s="506"/>
      <c r="Q1167" s="506"/>
      <c r="R1167" s="506"/>
      <c r="S1167" s="506"/>
      <c r="T1167" s="506"/>
      <c r="U1167" s="506"/>
      <c r="V1167" s="506"/>
      <c r="W1167" s="506"/>
      <c r="X1167" s="506"/>
      <c r="Y1167" s="506"/>
      <c r="Z1167" s="506"/>
      <c r="AA1167" s="506"/>
      <c r="AB1167" s="506"/>
      <c r="AC1167" s="506"/>
      <c r="AD1167" s="506"/>
    </row>
    <row r="1168" spans="1:33" ht="20.100000000000001" hidden="1" customHeight="1" x14ac:dyDescent="0.4"/>
    <row r="1169" spans="5:5" ht="20.100000000000001" hidden="1" customHeight="1" x14ac:dyDescent="0.4"/>
    <row r="1170" spans="5:5" ht="20.100000000000001" hidden="1" customHeight="1" x14ac:dyDescent="0.4"/>
    <row r="1171" spans="5:5" ht="20.100000000000001" hidden="1" customHeight="1" x14ac:dyDescent="0.4">
      <c r="E1171" s="2" t="str">
        <f>"To: "&amp;入力情報!$E$6&amp;" Co"</f>
        <v>To: SampleName Co</v>
      </c>
    </row>
    <row r="1172" spans="5:5" ht="20.100000000000001" hidden="1" customHeight="1" x14ac:dyDescent="0.4">
      <c r="E1172" s="2" t="str">
        <f>入力情報!$E$6&amp;"株式会社　御中"</f>
        <v>SampleName株式会社　御中</v>
      </c>
    </row>
    <row r="1173" spans="5:5" ht="20.100000000000001" hidden="1" customHeight="1" x14ac:dyDescent="0.4"/>
    <row r="1174" spans="5:5" ht="20.100000000000001" hidden="1" customHeight="1" x14ac:dyDescent="0.4"/>
    <row r="1175" spans="5:5" ht="20.100000000000001" hidden="1" customHeight="1" x14ac:dyDescent="0.4"/>
    <row r="1176" spans="5:5" ht="20.100000000000001" hidden="1" customHeight="1" x14ac:dyDescent="0.4"/>
    <row r="1177" spans="5:5" ht="20.100000000000001" hidden="1" customHeight="1" x14ac:dyDescent="0.4"/>
    <row r="1178" spans="5:5" ht="20.100000000000001" hidden="1" customHeight="1" x14ac:dyDescent="0.4"/>
    <row r="1179" spans="5:5" ht="20.100000000000001" hidden="1" customHeight="1" x14ac:dyDescent="0.4"/>
    <row r="1180" spans="5:5" ht="20.100000000000001" hidden="1" customHeight="1" x14ac:dyDescent="0.4"/>
    <row r="1181" spans="5:5" ht="20.100000000000001" hidden="1" customHeight="1" x14ac:dyDescent="0.4"/>
    <row r="1182" spans="5:5" ht="20.100000000000001" hidden="1" customHeight="1" x14ac:dyDescent="0.4"/>
    <row r="1183" spans="5:5" ht="20.100000000000001" hidden="1" customHeight="1" x14ac:dyDescent="0.4"/>
    <row r="1184" spans="5:5" ht="20.100000000000001" hidden="1" customHeight="1" x14ac:dyDescent="0.4"/>
    <row r="1185" spans="1:33" ht="20.100000000000001" hidden="1" customHeight="1" x14ac:dyDescent="0.4"/>
    <row r="1186" spans="1:33" ht="20.100000000000001" hidden="1" customHeight="1" x14ac:dyDescent="0.4"/>
    <row r="1187" spans="1:33" ht="20.100000000000001" hidden="1" customHeight="1" x14ac:dyDescent="0.4"/>
    <row r="1188" spans="1:33" ht="20.100000000000001" hidden="1" customHeight="1" x14ac:dyDescent="0.4"/>
    <row r="1189" spans="1:33" ht="20.100000000000001" hidden="1" customHeight="1" x14ac:dyDescent="0.4"/>
    <row r="1190" spans="1:33" ht="20.100000000000001" hidden="1" customHeight="1" x14ac:dyDescent="0.4"/>
    <row r="1191" spans="1:33" ht="12" hidden="1" customHeight="1" x14ac:dyDescent="0.4">
      <c r="A1191" s="369" t="s">
        <v>6172</v>
      </c>
      <c r="B1191" s="369"/>
      <c r="C1191" s="369"/>
      <c r="D1191" s="369"/>
      <c r="E1191" s="369"/>
      <c r="F1191" s="369"/>
      <c r="G1191" s="369"/>
      <c r="H1191" s="369"/>
      <c r="I1191" s="369"/>
      <c r="J1191" s="369"/>
      <c r="K1191" s="369"/>
      <c r="L1191" s="369"/>
      <c r="M1191" s="369"/>
      <c r="N1191" s="369"/>
      <c r="O1191" s="369"/>
      <c r="P1191" s="369"/>
      <c r="Q1191" s="369"/>
      <c r="R1191" s="369"/>
      <c r="S1191" s="369"/>
      <c r="T1191" s="369"/>
      <c r="U1191" s="369"/>
      <c r="V1191" s="369"/>
      <c r="W1191" s="369"/>
      <c r="X1191" s="369"/>
      <c r="Y1191" s="369"/>
      <c r="Z1191" s="369"/>
      <c r="AA1191" s="369"/>
      <c r="AB1191" s="369"/>
      <c r="AC1191" s="369"/>
      <c r="AD1191" s="369"/>
    </row>
    <row r="1192" spans="1:33" ht="12" hidden="1" customHeight="1" x14ac:dyDescent="0.4">
      <c r="A1192" s="369"/>
      <c r="B1192" s="369"/>
      <c r="C1192" s="369"/>
      <c r="D1192" s="369"/>
      <c r="E1192" s="369"/>
      <c r="F1192" s="369"/>
      <c r="G1192" s="369"/>
      <c r="H1192" s="369"/>
      <c r="I1192" s="369"/>
      <c r="J1192" s="369"/>
      <c r="K1192" s="369"/>
      <c r="L1192" s="369"/>
      <c r="M1192" s="369"/>
      <c r="N1192" s="369"/>
      <c r="O1192" s="369"/>
      <c r="P1192" s="369"/>
      <c r="Q1192" s="369"/>
      <c r="R1192" s="369"/>
      <c r="S1192" s="369"/>
      <c r="T1192" s="369"/>
      <c r="U1192" s="369"/>
      <c r="V1192" s="369"/>
      <c r="W1192" s="369"/>
      <c r="X1192" s="369"/>
      <c r="Y1192" s="369"/>
      <c r="Z1192" s="369"/>
      <c r="AA1192" s="369"/>
      <c r="AB1192" s="369"/>
      <c r="AC1192" s="369"/>
      <c r="AD1192" s="369"/>
      <c r="AF1192" s="2" t="s">
        <v>6378</v>
      </c>
      <c r="AG1192" s="2" t="str">
        <f>入力情報!C402</f>
        <v>Name of Director at Incorporation 35
（設立時取締役 35の氏名）</v>
      </c>
    </row>
    <row r="1193" spans="1:33" ht="12" hidden="1" customHeight="1" x14ac:dyDescent="0.4">
      <c r="A1193" s="369"/>
      <c r="B1193" s="369"/>
      <c r="C1193" s="369"/>
      <c r="D1193" s="369"/>
      <c r="E1193" s="369"/>
      <c r="F1193" s="369"/>
      <c r="G1193" s="369"/>
      <c r="H1193" s="369"/>
      <c r="I1193" s="369"/>
      <c r="J1193" s="369"/>
      <c r="K1193" s="369"/>
      <c r="L1193" s="369"/>
      <c r="M1193" s="369"/>
      <c r="N1193" s="369"/>
      <c r="O1193" s="369"/>
      <c r="P1193" s="369"/>
      <c r="Q1193" s="369"/>
      <c r="R1193" s="369"/>
      <c r="S1193" s="369"/>
      <c r="T1193" s="369"/>
      <c r="U1193" s="369"/>
      <c r="V1193" s="369"/>
      <c r="W1193" s="369"/>
      <c r="X1193" s="369"/>
      <c r="Y1193" s="369"/>
      <c r="Z1193" s="369"/>
      <c r="AA1193" s="369"/>
      <c r="AB1193" s="369"/>
      <c r="AC1193" s="369"/>
      <c r="AD1193" s="369"/>
    </row>
    <row r="1194" spans="1:33" ht="20.100000000000001" hidden="1" customHeight="1" x14ac:dyDescent="0.4"/>
    <row r="1195" spans="1:33" ht="39.950000000000003" hidden="1" customHeight="1" x14ac:dyDescent="0.4">
      <c r="B119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195" s="505"/>
      <c r="D1195" s="505"/>
      <c r="E1195" s="505"/>
      <c r="F1195" s="505"/>
      <c r="G1195" s="505"/>
      <c r="H1195" s="505"/>
      <c r="I1195" s="505"/>
      <c r="J1195" s="505"/>
      <c r="K1195" s="505"/>
      <c r="L1195" s="505"/>
      <c r="M1195" s="505"/>
      <c r="N1195" s="505"/>
      <c r="O1195" s="505"/>
      <c r="P1195" s="505"/>
      <c r="Q1195" s="505"/>
      <c r="R1195" s="505"/>
      <c r="S1195" s="505"/>
      <c r="T1195" s="505"/>
      <c r="U1195" s="505"/>
      <c r="V1195" s="505"/>
      <c r="W1195" s="505"/>
      <c r="X1195" s="505"/>
      <c r="Y1195" s="505"/>
      <c r="Z1195" s="505"/>
      <c r="AA1195" s="505"/>
      <c r="AB1195" s="505"/>
      <c r="AC1195" s="505"/>
      <c r="AD1195" s="505"/>
    </row>
    <row r="1196" spans="1:33" ht="39.950000000000003" hidden="1" customHeight="1" x14ac:dyDescent="0.4">
      <c r="B119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196" s="505"/>
      <c r="D1196" s="505"/>
      <c r="E1196" s="505"/>
      <c r="F1196" s="505"/>
      <c r="G1196" s="505"/>
      <c r="H1196" s="505"/>
      <c r="I1196" s="505"/>
      <c r="J1196" s="505"/>
      <c r="K1196" s="505"/>
      <c r="L1196" s="505"/>
      <c r="M1196" s="505"/>
      <c r="N1196" s="505"/>
      <c r="O1196" s="505"/>
      <c r="P1196" s="505"/>
      <c r="Q1196" s="505"/>
      <c r="R1196" s="505"/>
      <c r="S1196" s="505"/>
      <c r="T1196" s="505"/>
      <c r="U1196" s="505"/>
      <c r="V1196" s="505"/>
      <c r="W1196" s="505"/>
      <c r="X1196" s="505"/>
      <c r="Y1196" s="505"/>
      <c r="Z1196" s="505"/>
      <c r="AA1196" s="505"/>
      <c r="AB1196" s="505"/>
      <c r="AC1196" s="505"/>
      <c r="AD1196" s="505"/>
    </row>
    <row r="1197" spans="1:33" ht="20.100000000000001" hidden="1" customHeight="1" x14ac:dyDescent="0.4"/>
    <row r="1198" spans="1:33" ht="20.100000000000001" hidden="1" customHeight="1" x14ac:dyDescent="0.4">
      <c r="C1198" s="2" t="str">
        <f>入力情報!$E$778&amp;" year, "&amp;入力情報!$E$779&amp;" month-"&amp;入力情報!$E$780&amp;" day"</f>
        <v>2026 year, 1 month-31 day</v>
      </c>
    </row>
    <row r="1199" spans="1:33" ht="20.100000000000001" hidden="1" customHeight="1" x14ac:dyDescent="0.4">
      <c r="C1199" s="2" t="str">
        <f>DBCS(入力情報!$E$778)&amp;"年"&amp;DBCS(入力情報!$E$779)&amp;"月"&amp;DBCS(入力情報!$E$780)&amp;"日"</f>
        <v>２０２６年１月３１日</v>
      </c>
    </row>
    <row r="1200" spans="1:33" ht="20.100000000000001" hidden="1" customHeight="1" x14ac:dyDescent="0.4"/>
    <row r="1201" spans="4:30" ht="32.25" hidden="1" customHeight="1" x14ac:dyDescent="0.4">
      <c r="D1201" s="506" t="str">
        <f>IF(入力情報!E404="",入力情報!E410 &amp; CHAR(10) &amp; 入力情報!E402 &amp; "  (Seal or Signatures)", 入力情報!E405 &amp; " " &amp; 入力情報!E407 &amp; " " &amp; 入力情報!E408 &amp; CHAR(10) &amp; 入力情報!E402 &amp; "  (Seal or Signatures)")</f>
        <v xml:space="preserve">
  (Seal or Signatures)</v>
      </c>
      <c r="E1201" s="506"/>
      <c r="F1201" s="506"/>
      <c r="G1201" s="506"/>
      <c r="H1201" s="506"/>
      <c r="I1201" s="506"/>
      <c r="J1201" s="506"/>
      <c r="K1201" s="506"/>
      <c r="L1201" s="506"/>
      <c r="M1201" s="506"/>
      <c r="N1201" s="506"/>
      <c r="O1201" s="506"/>
      <c r="P1201" s="506"/>
      <c r="Q1201" s="506"/>
      <c r="R1201" s="506"/>
      <c r="S1201" s="506"/>
      <c r="T1201" s="506"/>
      <c r="U1201" s="506"/>
      <c r="V1201" s="506"/>
      <c r="W1201" s="506"/>
      <c r="X1201" s="506"/>
      <c r="Y1201" s="506"/>
      <c r="Z1201" s="506"/>
      <c r="AA1201" s="506"/>
      <c r="AB1201" s="506"/>
      <c r="AC1201" s="506"/>
      <c r="AD1201" s="506"/>
    </row>
    <row r="1202" spans="4:30" ht="32.25" hidden="1" customHeight="1" x14ac:dyDescent="0.4">
      <c r="D1202" s="506" t="str">
        <f>IF(入力情報!E404="",IF(入力情報!E411="", "", 入力情報!E411) &amp; CHAR(10) &amp;IF(入力情報!E403="", "", 入力情報!E403),入力情報!E406&amp;" "&amp;DBCS(入力情報!E407)&amp;" "&amp;IF(入力情報!E409="","                                                      ",入力情報!E409) &amp; CHAR(10) &amp;入力情報!E403)</f>
        <v xml:space="preserve">
</v>
      </c>
      <c r="E1202" s="506"/>
      <c r="F1202" s="506"/>
      <c r="G1202" s="506"/>
      <c r="H1202" s="506"/>
      <c r="I1202" s="506"/>
      <c r="J1202" s="506"/>
      <c r="K1202" s="506"/>
      <c r="L1202" s="506"/>
      <c r="M1202" s="506"/>
      <c r="N1202" s="506"/>
      <c r="O1202" s="506"/>
      <c r="P1202" s="506"/>
      <c r="Q1202" s="506"/>
      <c r="R1202" s="506"/>
      <c r="S1202" s="506"/>
      <c r="T1202" s="506"/>
      <c r="U1202" s="506"/>
      <c r="V1202" s="506"/>
      <c r="W1202" s="506"/>
      <c r="X1202" s="506"/>
      <c r="Y1202" s="506"/>
      <c r="Z1202" s="506"/>
      <c r="AA1202" s="506"/>
      <c r="AB1202" s="506"/>
      <c r="AC1202" s="506"/>
      <c r="AD1202" s="506"/>
    </row>
    <row r="1203" spans="4:30" ht="20.100000000000001" hidden="1" customHeight="1" x14ac:dyDescent="0.4"/>
    <row r="1204" spans="4:30" ht="20.100000000000001" hidden="1" customHeight="1" x14ac:dyDescent="0.4"/>
    <row r="1205" spans="4:30" ht="20.100000000000001" hidden="1" customHeight="1" x14ac:dyDescent="0.4"/>
    <row r="1206" spans="4:30" ht="20.100000000000001" hidden="1" customHeight="1" x14ac:dyDescent="0.4">
      <c r="E1206" s="2" t="str">
        <f>"To: "&amp;入力情報!$E$6&amp;" Co"</f>
        <v>To: SampleName Co</v>
      </c>
    </row>
    <row r="1207" spans="4:30" ht="20.100000000000001" hidden="1" customHeight="1" x14ac:dyDescent="0.4">
      <c r="E1207" s="2" t="str">
        <f>入力情報!$E$6&amp;"株式会社　御中"</f>
        <v>SampleName株式会社　御中</v>
      </c>
    </row>
    <row r="1208" spans="4:30" ht="20.100000000000001" hidden="1" customHeight="1" x14ac:dyDescent="0.4"/>
    <row r="1209" spans="4:30" ht="20.100000000000001" hidden="1" customHeight="1" x14ac:dyDescent="0.4"/>
    <row r="1210" spans="4:30" ht="20.100000000000001" hidden="1" customHeight="1" x14ac:dyDescent="0.4"/>
    <row r="1211" spans="4:30" ht="20.100000000000001" hidden="1" customHeight="1" x14ac:dyDescent="0.4"/>
    <row r="1212" spans="4:30" ht="20.100000000000001" hidden="1" customHeight="1" x14ac:dyDescent="0.4"/>
    <row r="1213" spans="4:30" ht="20.100000000000001" hidden="1" customHeight="1" x14ac:dyDescent="0.4"/>
    <row r="1214" spans="4:30" ht="20.100000000000001" hidden="1" customHeight="1" x14ac:dyDescent="0.4"/>
    <row r="1215" spans="4:30" ht="20.100000000000001" hidden="1" customHeight="1" x14ac:dyDescent="0.4"/>
    <row r="1216" spans="4:30" ht="20.100000000000001" hidden="1" customHeight="1" x14ac:dyDescent="0.4"/>
    <row r="1217" spans="1:33" ht="20.100000000000001" hidden="1" customHeight="1" x14ac:dyDescent="0.4"/>
    <row r="1218" spans="1:33" ht="20.100000000000001" hidden="1" customHeight="1" x14ac:dyDescent="0.4"/>
    <row r="1219" spans="1:33" ht="20.100000000000001" hidden="1" customHeight="1" x14ac:dyDescent="0.4"/>
    <row r="1220" spans="1:33" ht="20.100000000000001" hidden="1" customHeight="1" x14ac:dyDescent="0.4"/>
    <row r="1221" spans="1:33" ht="20.100000000000001" hidden="1" customHeight="1" x14ac:dyDescent="0.4"/>
    <row r="1222" spans="1:33" ht="20.100000000000001" hidden="1" customHeight="1" x14ac:dyDescent="0.4"/>
    <row r="1223" spans="1:33" ht="20.100000000000001" hidden="1" customHeight="1" x14ac:dyDescent="0.4"/>
    <row r="1224" spans="1:33" ht="20.100000000000001" hidden="1" customHeight="1" x14ac:dyDescent="0.4"/>
    <row r="1225" spans="1:33" ht="20.100000000000001" hidden="1" customHeight="1" x14ac:dyDescent="0.4"/>
    <row r="1226" spans="1:33" ht="12" hidden="1" customHeight="1" x14ac:dyDescent="0.4">
      <c r="A1226" s="369" t="s">
        <v>6172</v>
      </c>
      <c r="B1226" s="369"/>
      <c r="C1226" s="369"/>
      <c r="D1226" s="369"/>
      <c r="E1226" s="369"/>
      <c r="F1226" s="369"/>
      <c r="G1226" s="369"/>
      <c r="H1226" s="369"/>
      <c r="I1226" s="369"/>
      <c r="J1226" s="369"/>
      <c r="K1226" s="369"/>
      <c r="L1226" s="369"/>
      <c r="M1226" s="369"/>
      <c r="N1226" s="369"/>
      <c r="O1226" s="369"/>
      <c r="P1226" s="369"/>
      <c r="Q1226" s="369"/>
      <c r="R1226" s="369"/>
      <c r="S1226" s="369"/>
      <c r="T1226" s="369"/>
      <c r="U1226" s="369"/>
      <c r="V1226" s="369"/>
      <c r="W1226" s="369"/>
      <c r="X1226" s="369"/>
      <c r="Y1226" s="369"/>
      <c r="Z1226" s="369"/>
      <c r="AA1226" s="369"/>
      <c r="AB1226" s="369"/>
      <c r="AC1226" s="369"/>
      <c r="AD1226" s="369"/>
    </row>
    <row r="1227" spans="1:33" ht="12" hidden="1" customHeight="1" x14ac:dyDescent="0.4">
      <c r="A1227" s="369"/>
      <c r="B1227" s="369"/>
      <c r="C1227" s="369"/>
      <c r="D1227" s="369"/>
      <c r="E1227" s="369"/>
      <c r="F1227" s="369"/>
      <c r="G1227" s="369"/>
      <c r="H1227" s="369"/>
      <c r="I1227" s="369"/>
      <c r="J1227" s="369"/>
      <c r="K1227" s="369"/>
      <c r="L1227" s="369"/>
      <c r="M1227" s="369"/>
      <c r="N1227" s="369"/>
      <c r="O1227" s="369"/>
      <c r="P1227" s="369"/>
      <c r="Q1227" s="369"/>
      <c r="R1227" s="369"/>
      <c r="S1227" s="369"/>
      <c r="T1227" s="369"/>
      <c r="U1227" s="369"/>
      <c r="V1227" s="369"/>
      <c r="W1227" s="369"/>
      <c r="X1227" s="369"/>
      <c r="Y1227" s="369"/>
      <c r="Z1227" s="369"/>
      <c r="AA1227" s="369"/>
      <c r="AB1227" s="369"/>
      <c r="AC1227" s="369"/>
      <c r="AD1227" s="369"/>
      <c r="AF1227" s="2" t="s">
        <v>6378</v>
      </c>
      <c r="AG1227" s="2" t="str">
        <f>入力情報!C413</f>
        <v>Name of Director at Incorporation 36
（設立時取締役 36の氏名）</v>
      </c>
    </row>
    <row r="1228" spans="1:33" ht="12" hidden="1" customHeight="1" x14ac:dyDescent="0.4">
      <c r="A1228" s="369"/>
      <c r="B1228" s="369"/>
      <c r="C1228" s="369"/>
      <c r="D1228" s="369"/>
      <c r="E1228" s="369"/>
      <c r="F1228" s="369"/>
      <c r="G1228" s="369"/>
      <c r="H1228" s="369"/>
      <c r="I1228" s="369"/>
      <c r="J1228" s="369"/>
      <c r="K1228" s="369"/>
      <c r="L1228" s="369"/>
      <c r="M1228" s="369"/>
      <c r="N1228" s="369"/>
      <c r="O1228" s="369"/>
      <c r="P1228" s="369"/>
      <c r="Q1228" s="369"/>
      <c r="R1228" s="369"/>
      <c r="S1228" s="369"/>
      <c r="T1228" s="369"/>
      <c r="U1228" s="369"/>
      <c r="V1228" s="369"/>
      <c r="W1228" s="369"/>
      <c r="X1228" s="369"/>
      <c r="Y1228" s="369"/>
      <c r="Z1228" s="369"/>
      <c r="AA1228" s="369"/>
      <c r="AB1228" s="369"/>
      <c r="AC1228" s="369"/>
      <c r="AD1228" s="369"/>
    </row>
    <row r="1229" spans="1:33" ht="20.100000000000001" hidden="1" customHeight="1" x14ac:dyDescent="0.4"/>
    <row r="1230" spans="1:33" ht="39.950000000000003" hidden="1" customHeight="1" x14ac:dyDescent="0.4">
      <c r="B123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230" s="505"/>
      <c r="D1230" s="505"/>
      <c r="E1230" s="505"/>
      <c r="F1230" s="505"/>
      <c r="G1230" s="505"/>
      <c r="H1230" s="505"/>
      <c r="I1230" s="505"/>
      <c r="J1230" s="505"/>
      <c r="K1230" s="505"/>
      <c r="L1230" s="505"/>
      <c r="M1230" s="505"/>
      <c r="N1230" s="505"/>
      <c r="O1230" s="505"/>
      <c r="P1230" s="505"/>
      <c r="Q1230" s="505"/>
      <c r="R1230" s="505"/>
      <c r="S1230" s="505"/>
      <c r="T1230" s="505"/>
      <c r="U1230" s="505"/>
      <c r="V1230" s="505"/>
      <c r="W1230" s="505"/>
      <c r="X1230" s="505"/>
      <c r="Y1230" s="505"/>
      <c r="Z1230" s="505"/>
      <c r="AA1230" s="505"/>
      <c r="AB1230" s="505"/>
      <c r="AC1230" s="505"/>
      <c r="AD1230" s="505"/>
    </row>
    <row r="1231" spans="1:33" ht="39.950000000000003" hidden="1" customHeight="1" x14ac:dyDescent="0.4">
      <c r="B123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231" s="505"/>
      <c r="D1231" s="505"/>
      <c r="E1231" s="505"/>
      <c r="F1231" s="505"/>
      <c r="G1231" s="505"/>
      <c r="H1231" s="505"/>
      <c r="I1231" s="505"/>
      <c r="J1231" s="505"/>
      <c r="K1231" s="505"/>
      <c r="L1231" s="505"/>
      <c r="M1231" s="505"/>
      <c r="N1231" s="505"/>
      <c r="O1231" s="505"/>
      <c r="P1231" s="505"/>
      <c r="Q1231" s="505"/>
      <c r="R1231" s="505"/>
      <c r="S1231" s="505"/>
      <c r="T1231" s="505"/>
      <c r="U1231" s="505"/>
      <c r="V1231" s="505"/>
      <c r="W1231" s="505"/>
      <c r="X1231" s="505"/>
      <c r="Y1231" s="505"/>
      <c r="Z1231" s="505"/>
      <c r="AA1231" s="505"/>
      <c r="AB1231" s="505"/>
      <c r="AC1231" s="505"/>
      <c r="AD1231" s="505"/>
    </row>
    <row r="1232" spans="1:33" ht="20.100000000000001" hidden="1" customHeight="1" x14ac:dyDescent="0.4"/>
    <row r="1233" spans="3:30" ht="20.100000000000001" hidden="1" customHeight="1" x14ac:dyDescent="0.4">
      <c r="C1233" s="2" t="str">
        <f>入力情報!$E$778&amp;" year, "&amp;入力情報!$E$779&amp;" month-"&amp;入力情報!$E$780&amp;" day"</f>
        <v>2026 year, 1 month-31 day</v>
      </c>
    </row>
    <row r="1234" spans="3:30" ht="20.100000000000001" hidden="1" customHeight="1" x14ac:dyDescent="0.4">
      <c r="C1234" s="2" t="str">
        <f>DBCS(入力情報!$E$778)&amp;"年"&amp;DBCS(入力情報!$E$779)&amp;"月"&amp;DBCS(入力情報!$E$780)&amp;"日"</f>
        <v>２０２６年１月３１日</v>
      </c>
    </row>
    <row r="1235" spans="3:30" ht="20.100000000000001" hidden="1" customHeight="1" x14ac:dyDescent="0.4"/>
    <row r="1236" spans="3:30" ht="32.25" hidden="1" customHeight="1" x14ac:dyDescent="0.4">
      <c r="D1236" s="506" t="str">
        <f>IF(入力情報!E415="",入力情報!E421 &amp; CHAR(10) &amp; 入力情報!E413 &amp; "  (Seal or Signatures)", 入力情報!E416 &amp; " " &amp; 入力情報!E418 &amp; " " &amp; 入力情報!E419 &amp; CHAR(10) &amp; 入力情報!E413 &amp; "  (Seal or Signatures)")</f>
        <v xml:space="preserve">
  (Seal or Signatures)</v>
      </c>
      <c r="E1236" s="506"/>
      <c r="F1236" s="506"/>
      <c r="G1236" s="506"/>
      <c r="H1236" s="506"/>
      <c r="I1236" s="506"/>
      <c r="J1236" s="506"/>
      <c r="K1236" s="506"/>
      <c r="L1236" s="506"/>
      <c r="M1236" s="506"/>
      <c r="N1236" s="506"/>
      <c r="O1236" s="506"/>
      <c r="P1236" s="506"/>
      <c r="Q1236" s="506"/>
      <c r="R1236" s="506"/>
      <c r="S1236" s="506"/>
      <c r="T1236" s="506"/>
      <c r="U1236" s="506"/>
      <c r="V1236" s="506"/>
      <c r="W1236" s="506"/>
      <c r="X1236" s="506"/>
      <c r="Y1236" s="506"/>
      <c r="Z1236" s="506"/>
      <c r="AA1236" s="506"/>
      <c r="AB1236" s="506"/>
      <c r="AC1236" s="506"/>
      <c r="AD1236" s="506"/>
    </row>
    <row r="1237" spans="3:30" ht="32.25" hidden="1" customHeight="1" x14ac:dyDescent="0.4">
      <c r="D1237" s="506" t="str">
        <f>IF(入力情報!E415="",IF(入力情報!E422="", "", 入力情報!E422) &amp; CHAR(10) &amp;IF(入力情報!E414="", "", 入力情報!E414),入力情報!E417&amp;" "&amp;DBCS(入力情報!E418)&amp;" "&amp;IF(入力情報!E420="","                                                      ",入力情報!E420) &amp; CHAR(10) &amp;入力情報!E414)</f>
        <v xml:space="preserve">
</v>
      </c>
      <c r="E1237" s="506"/>
      <c r="F1237" s="506"/>
      <c r="G1237" s="506"/>
      <c r="H1237" s="506"/>
      <c r="I1237" s="506"/>
      <c r="J1237" s="506"/>
      <c r="K1237" s="506"/>
      <c r="L1237" s="506"/>
      <c r="M1237" s="506"/>
      <c r="N1237" s="506"/>
      <c r="O1237" s="506"/>
      <c r="P1237" s="506"/>
      <c r="Q1237" s="506"/>
      <c r="R1237" s="506"/>
      <c r="S1237" s="506"/>
      <c r="T1237" s="506"/>
      <c r="U1237" s="506"/>
      <c r="V1237" s="506"/>
      <c r="W1237" s="506"/>
      <c r="X1237" s="506"/>
      <c r="Y1237" s="506"/>
      <c r="Z1237" s="506"/>
      <c r="AA1237" s="506"/>
      <c r="AB1237" s="506"/>
      <c r="AC1237" s="506"/>
      <c r="AD1237" s="506"/>
    </row>
    <row r="1238" spans="3:30" ht="20.100000000000001" hidden="1" customHeight="1" x14ac:dyDescent="0.4"/>
    <row r="1239" spans="3:30" ht="20.100000000000001" hidden="1" customHeight="1" x14ac:dyDescent="0.4"/>
    <row r="1240" spans="3:30" ht="20.100000000000001" hidden="1" customHeight="1" x14ac:dyDescent="0.4"/>
    <row r="1241" spans="3:30" ht="20.100000000000001" hidden="1" customHeight="1" x14ac:dyDescent="0.4">
      <c r="E1241" s="2" t="str">
        <f>"To: "&amp;入力情報!$E$6&amp;" Co"</f>
        <v>To: SampleName Co</v>
      </c>
    </row>
    <row r="1242" spans="3:30" ht="20.100000000000001" hidden="1" customHeight="1" x14ac:dyDescent="0.4">
      <c r="E1242" s="2" t="str">
        <f>入力情報!$E$6&amp;"株式会社　御中"</f>
        <v>SampleName株式会社　御中</v>
      </c>
    </row>
    <row r="1243" spans="3:30" ht="20.100000000000001" hidden="1" customHeight="1" x14ac:dyDescent="0.4"/>
    <row r="1244" spans="3:30" ht="20.100000000000001" hidden="1" customHeight="1" x14ac:dyDescent="0.4"/>
    <row r="1245" spans="3:30" ht="20.100000000000001" hidden="1" customHeight="1" x14ac:dyDescent="0.4"/>
    <row r="1246" spans="3:30" ht="20.100000000000001" hidden="1" customHeight="1" x14ac:dyDescent="0.4"/>
    <row r="1247" spans="3:30" ht="20.100000000000001" hidden="1" customHeight="1" x14ac:dyDescent="0.4"/>
    <row r="1248" spans="3:30" ht="20.100000000000001" hidden="1" customHeight="1" x14ac:dyDescent="0.4"/>
    <row r="1249" spans="1:33" ht="20.100000000000001" hidden="1" customHeight="1" x14ac:dyDescent="0.4"/>
    <row r="1250" spans="1:33" ht="20.100000000000001" hidden="1" customHeight="1" x14ac:dyDescent="0.4"/>
    <row r="1251" spans="1:33" ht="20.100000000000001" hidden="1" customHeight="1" x14ac:dyDescent="0.4"/>
    <row r="1252" spans="1:33" ht="20.100000000000001" hidden="1" customHeight="1" x14ac:dyDescent="0.4"/>
    <row r="1253" spans="1:33" ht="20.100000000000001" hidden="1" customHeight="1" x14ac:dyDescent="0.4"/>
    <row r="1254" spans="1:33" ht="20.100000000000001" hidden="1" customHeight="1" x14ac:dyDescent="0.4"/>
    <row r="1255" spans="1:33" ht="20.100000000000001" hidden="1" customHeight="1" x14ac:dyDescent="0.4"/>
    <row r="1256" spans="1:33" ht="20.100000000000001" hidden="1" customHeight="1" x14ac:dyDescent="0.4"/>
    <row r="1257" spans="1:33" ht="20.100000000000001" hidden="1" customHeight="1" x14ac:dyDescent="0.4"/>
    <row r="1258" spans="1:33" ht="20.100000000000001" hidden="1" customHeight="1" x14ac:dyDescent="0.4"/>
    <row r="1259" spans="1:33" ht="20.100000000000001" hidden="1" customHeight="1" x14ac:dyDescent="0.4"/>
    <row r="1260" spans="1:33" ht="20.100000000000001" hidden="1" customHeight="1" x14ac:dyDescent="0.4"/>
    <row r="1261" spans="1:33" ht="12" hidden="1" customHeight="1" x14ac:dyDescent="0.4">
      <c r="A1261" s="369" t="s">
        <v>6172</v>
      </c>
      <c r="B1261" s="369"/>
      <c r="C1261" s="369"/>
      <c r="D1261" s="369"/>
      <c r="E1261" s="369"/>
      <c r="F1261" s="369"/>
      <c r="G1261" s="369"/>
      <c r="H1261" s="369"/>
      <c r="I1261" s="369"/>
      <c r="J1261" s="369"/>
      <c r="K1261" s="369"/>
      <c r="L1261" s="369"/>
      <c r="M1261" s="369"/>
      <c r="N1261" s="369"/>
      <c r="O1261" s="369"/>
      <c r="P1261" s="369"/>
      <c r="Q1261" s="369"/>
      <c r="R1261" s="369"/>
      <c r="S1261" s="369"/>
      <c r="T1261" s="369"/>
      <c r="U1261" s="369"/>
      <c r="V1261" s="369"/>
      <c r="W1261" s="369"/>
      <c r="X1261" s="369"/>
      <c r="Y1261" s="369"/>
      <c r="Z1261" s="369"/>
      <c r="AA1261" s="369"/>
      <c r="AB1261" s="369"/>
      <c r="AC1261" s="369"/>
      <c r="AD1261" s="369"/>
    </row>
    <row r="1262" spans="1:33" ht="12" hidden="1" customHeight="1" x14ac:dyDescent="0.4">
      <c r="A1262" s="369"/>
      <c r="B1262" s="369"/>
      <c r="C1262" s="369"/>
      <c r="D1262" s="369"/>
      <c r="E1262" s="369"/>
      <c r="F1262" s="369"/>
      <c r="G1262" s="369"/>
      <c r="H1262" s="369"/>
      <c r="I1262" s="369"/>
      <c r="J1262" s="369"/>
      <c r="K1262" s="369"/>
      <c r="L1262" s="369"/>
      <c r="M1262" s="369"/>
      <c r="N1262" s="369"/>
      <c r="O1262" s="369"/>
      <c r="P1262" s="369"/>
      <c r="Q1262" s="369"/>
      <c r="R1262" s="369"/>
      <c r="S1262" s="369"/>
      <c r="T1262" s="369"/>
      <c r="U1262" s="369"/>
      <c r="V1262" s="369"/>
      <c r="W1262" s="369"/>
      <c r="X1262" s="369"/>
      <c r="Y1262" s="369"/>
      <c r="Z1262" s="369"/>
      <c r="AA1262" s="369"/>
      <c r="AB1262" s="369"/>
      <c r="AC1262" s="369"/>
      <c r="AD1262" s="369"/>
      <c r="AF1262" s="2" t="s">
        <v>6378</v>
      </c>
      <c r="AG1262" s="2" t="str">
        <f>入力情報!C424</f>
        <v>Name of Director at Incorporation 37
（設立時取締役 37の氏名）</v>
      </c>
    </row>
    <row r="1263" spans="1:33" ht="12" hidden="1" customHeight="1" x14ac:dyDescent="0.4">
      <c r="A1263" s="369"/>
      <c r="B1263" s="369"/>
      <c r="C1263" s="369"/>
      <c r="D1263" s="369"/>
      <c r="E1263" s="369"/>
      <c r="F1263" s="369"/>
      <c r="G1263" s="369"/>
      <c r="H1263" s="369"/>
      <c r="I1263" s="369"/>
      <c r="J1263" s="369"/>
      <c r="K1263" s="369"/>
      <c r="L1263" s="369"/>
      <c r="M1263" s="369"/>
      <c r="N1263" s="369"/>
      <c r="O1263" s="369"/>
      <c r="P1263" s="369"/>
      <c r="Q1263" s="369"/>
      <c r="R1263" s="369"/>
      <c r="S1263" s="369"/>
      <c r="T1263" s="369"/>
      <c r="U1263" s="369"/>
      <c r="V1263" s="369"/>
      <c r="W1263" s="369"/>
      <c r="X1263" s="369"/>
      <c r="Y1263" s="369"/>
      <c r="Z1263" s="369"/>
      <c r="AA1263" s="369"/>
      <c r="AB1263" s="369"/>
      <c r="AC1263" s="369"/>
      <c r="AD1263" s="369"/>
    </row>
    <row r="1264" spans="1:33" ht="20.100000000000001" hidden="1" customHeight="1" x14ac:dyDescent="0.4"/>
    <row r="1265" spans="2:30" ht="39.950000000000003" hidden="1" customHeight="1" x14ac:dyDescent="0.4">
      <c r="B126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265" s="505"/>
      <c r="D1265" s="505"/>
      <c r="E1265" s="505"/>
      <c r="F1265" s="505"/>
      <c r="G1265" s="505"/>
      <c r="H1265" s="505"/>
      <c r="I1265" s="505"/>
      <c r="J1265" s="505"/>
      <c r="K1265" s="505"/>
      <c r="L1265" s="505"/>
      <c r="M1265" s="505"/>
      <c r="N1265" s="505"/>
      <c r="O1265" s="505"/>
      <c r="P1265" s="505"/>
      <c r="Q1265" s="505"/>
      <c r="R1265" s="505"/>
      <c r="S1265" s="505"/>
      <c r="T1265" s="505"/>
      <c r="U1265" s="505"/>
      <c r="V1265" s="505"/>
      <c r="W1265" s="505"/>
      <c r="X1265" s="505"/>
      <c r="Y1265" s="505"/>
      <c r="Z1265" s="505"/>
      <c r="AA1265" s="505"/>
      <c r="AB1265" s="505"/>
      <c r="AC1265" s="505"/>
      <c r="AD1265" s="505"/>
    </row>
    <row r="1266" spans="2:30" ht="39.950000000000003" hidden="1" customHeight="1" x14ac:dyDescent="0.4">
      <c r="B126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266" s="505"/>
      <c r="D1266" s="505"/>
      <c r="E1266" s="505"/>
      <c r="F1266" s="505"/>
      <c r="G1266" s="505"/>
      <c r="H1266" s="505"/>
      <c r="I1266" s="505"/>
      <c r="J1266" s="505"/>
      <c r="K1266" s="505"/>
      <c r="L1266" s="505"/>
      <c r="M1266" s="505"/>
      <c r="N1266" s="505"/>
      <c r="O1266" s="505"/>
      <c r="P1266" s="505"/>
      <c r="Q1266" s="505"/>
      <c r="R1266" s="505"/>
      <c r="S1266" s="505"/>
      <c r="T1266" s="505"/>
      <c r="U1266" s="505"/>
      <c r="V1266" s="505"/>
      <c r="W1266" s="505"/>
      <c r="X1266" s="505"/>
      <c r="Y1266" s="505"/>
      <c r="Z1266" s="505"/>
      <c r="AA1266" s="505"/>
      <c r="AB1266" s="505"/>
      <c r="AC1266" s="505"/>
      <c r="AD1266" s="505"/>
    </row>
    <row r="1267" spans="2:30" ht="20.100000000000001" hidden="1" customHeight="1" x14ac:dyDescent="0.4"/>
    <row r="1268" spans="2:30" ht="20.100000000000001" hidden="1" customHeight="1" x14ac:dyDescent="0.4">
      <c r="C1268" s="2" t="str">
        <f>入力情報!$E$778&amp;" year, "&amp;入力情報!$E$779&amp;" month-"&amp;入力情報!$E$780&amp;" day"</f>
        <v>2026 year, 1 month-31 day</v>
      </c>
    </row>
    <row r="1269" spans="2:30" ht="20.100000000000001" hidden="1" customHeight="1" x14ac:dyDescent="0.4">
      <c r="C1269" s="2" t="str">
        <f>DBCS(入力情報!$E$778)&amp;"年"&amp;DBCS(入力情報!$E$779)&amp;"月"&amp;DBCS(入力情報!$E$780)&amp;"日"</f>
        <v>２０２６年１月３１日</v>
      </c>
    </row>
    <row r="1270" spans="2:30" ht="20.100000000000001" hidden="1" customHeight="1" x14ac:dyDescent="0.4"/>
    <row r="1271" spans="2:30" ht="32.25" hidden="1" customHeight="1" x14ac:dyDescent="0.4">
      <c r="D1271" s="506" t="str">
        <f>IF(入力情報!E426="",入力情報!E432 &amp; CHAR(10) &amp; 入力情報!E424 &amp; "  (Seal or Signatures)", 入力情報!E427 &amp; " " &amp; 入力情報!E429 &amp; " " &amp; 入力情報!E430 &amp; CHAR(10) &amp; 入力情報!E424 &amp; "  (Seal or Signatures)")</f>
        <v xml:space="preserve">
  (Seal or Signatures)</v>
      </c>
      <c r="E1271" s="506"/>
      <c r="F1271" s="506"/>
      <c r="G1271" s="506"/>
      <c r="H1271" s="506"/>
      <c r="I1271" s="506"/>
      <c r="J1271" s="506"/>
      <c r="K1271" s="506"/>
      <c r="L1271" s="506"/>
      <c r="M1271" s="506"/>
      <c r="N1271" s="506"/>
      <c r="O1271" s="506"/>
      <c r="P1271" s="506"/>
      <c r="Q1271" s="506"/>
      <c r="R1271" s="506"/>
      <c r="S1271" s="506"/>
      <c r="T1271" s="506"/>
      <c r="U1271" s="506"/>
      <c r="V1271" s="506"/>
      <c r="W1271" s="506"/>
      <c r="X1271" s="506"/>
      <c r="Y1271" s="506"/>
      <c r="Z1271" s="506"/>
      <c r="AA1271" s="506"/>
      <c r="AB1271" s="506"/>
      <c r="AC1271" s="506"/>
      <c r="AD1271" s="506"/>
    </row>
    <row r="1272" spans="2:30" ht="32.25" hidden="1" customHeight="1" x14ac:dyDescent="0.4">
      <c r="D1272" s="506" t="str">
        <f>IF(入力情報!E426="",IF(入力情報!E433="", "", 入力情報!E433) &amp; CHAR(10) &amp;IF(入力情報!E425="", "", 入力情報!E425),入力情報!E428&amp;" "&amp;DBCS(入力情報!E429)&amp;" "&amp;IF(入力情報!E431="","                                                      ",入力情報!E431) &amp; CHAR(10) &amp;入力情報!E425)</f>
        <v xml:space="preserve">
</v>
      </c>
      <c r="E1272" s="506"/>
      <c r="F1272" s="506"/>
      <c r="G1272" s="506"/>
      <c r="H1272" s="506"/>
      <c r="I1272" s="506"/>
      <c r="J1272" s="506"/>
      <c r="K1272" s="506"/>
      <c r="L1272" s="506"/>
      <c r="M1272" s="506"/>
      <c r="N1272" s="506"/>
      <c r="O1272" s="506"/>
      <c r="P1272" s="506"/>
      <c r="Q1272" s="506"/>
      <c r="R1272" s="506"/>
      <c r="S1272" s="506"/>
      <c r="T1272" s="506"/>
      <c r="U1272" s="506"/>
      <c r="V1272" s="506"/>
      <c r="W1272" s="506"/>
      <c r="X1272" s="506"/>
      <c r="Y1272" s="506"/>
      <c r="Z1272" s="506"/>
      <c r="AA1272" s="506"/>
      <c r="AB1272" s="506"/>
      <c r="AC1272" s="506"/>
      <c r="AD1272" s="506"/>
    </row>
    <row r="1273" spans="2:30" ht="20.100000000000001" hidden="1" customHeight="1" x14ac:dyDescent="0.4"/>
    <row r="1274" spans="2:30" ht="20.100000000000001" hidden="1" customHeight="1" x14ac:dyDescent="0.4"/>
    <row r="1275" spans="2:30" ht="20.100000000000001" hidden="1" customHeight="1" x14ac:dyDescent="0.4"/>
    <row r="1276" spans="2:30" ht="20.100000000000001" hidden="1" customHeight="1" x14ac:dyDescent="0.4">
      <c r="E1276" s="2" t="str">
        <f>"To: "&amp;入力情報!$E$6&amp;" Co"</f>
        <v>To: SampleName Co</v>
      </c>
    </row>
    <row r="1277" spans="2:30" ht="20.100000000000001" hidden="1" customHeight="1" x14ac:dyDescent="0.4">
      <c r="E1277" s="2" t="str">
        <f>入力情報!$E$6&amp;"株式会社　御中"</f>
        <v>SampleName株式会社　御中</v>
      </c>
    </row>
    <row r="1278" spans="2:30" ht="20.100000000000001" hidden="1" customHeight="1" x14ac:dyDescent="0.4"/>
    <row r="1279" spans="2:30" ht="20.100000000000001" hidden="1" customHeight="1" x14ac:dyDescent="0.4"/>
    <row r="1280" spans="2:30" ht="20.100000000000001" hidden="1" customHeight="1" x14ac:dyDescent="0.4"/>
    <row r="1281" spans="1:30" ht="20.100000000000001" hidden="1" customHeight="1" x14ac:dyDescent="0.4"/>
    <row r="1282" spans="1:30" ht="20.100000000000001" hidden="1" customHeight="1" x14ac:dyDescent="0.4"/>
    <row r="1283" spans="1:30" ht="20.100000000000001" hidden="1" customHeight="1" x14ac:dyDescent="0.4"/>
    <row r="1284" spans="1:30" ht="20.100000000000001" hidden="1" customHeight="1" x14ac:dyDescent="0.4"/>
    <row r="1285" spans="1:30" ht="20.100000000000001" hidden="1" customHeight="1" x14ac:dyDescent="0.4"/>
    <row r="1286" spans="1:30" ht="20.100000000000001" hidden="1" customHeight="1" x14ac:dyDescent="0.4"/>
    <row r="1287" spans="1:30" ht="20.100000000000001" hidden="1" customHeight="1" x14ac:dyDescent="0.4"/>
    <row r="1288" spans="1:30" ht="20.100000000000001" hidden="1" customHeight="1" x14ac:dyDescent="0.4"/>
    <row r="1289" spans="1:30" ht="20.100000000000001" hidden="1" customHeight="1" x14ac:dyDescent="0.4"/>
    <row r="1290" spans="1:30" ht="20.100000000000001" hidden="1" customHeight="1" x14ac:dyDescent="0.4"/>
    <row r="1291" spans="1:30" ht="20.100000000000001" hidden="1" customHeight="1" x14ac:dyDescent="0.4"/>
    <row r="1292" spans="1:30" ht="20.100000000000001" hidden="1" customHeight="1" x14ac:dyDescent="0.4"/>
    <row r="1293" spans="1:30" ht="20.100000000000001" hidden="1" customHeight="1" x14ac:dyDescent="0.4"/>
    <row r="1294" spans="1:30" ht="20.100000000000001" hidden="1" customHeight="1" x14ac:dyDescent="0.4"/>
    <row r="1295" spans="1:30" ht="20.100000000000001" hidden="1" customHeight="1" x14ac:dyDescent="0.4"/>
    <row r="1296" spans="1:30" ht="12" hidden="1" customHeight="1" x14ac:dyDescent="0.4">
      <c r="A1296" s="369" t="s">
        <v>6172</v>
      </c>
      <c r="B1296" s="369"/>
      <c r="C1296" s="369"/>
      <c r="D1296" s="369"/>
      <c r="E1296" s="369"/>
      <c r="F1296" s="369"/>
      <c r="G1296" s="369"/>
      <c r="H1296" s="369"/>
      <c r="I1296" s="369"/>
      <c r="J1296" s="369"/>
      <c r="K1296" s="369"/>
      <c r="L1296" s="369"/>
      <c r="M1296" s="369"/>
      <c r="N1296" s="369"/>
      <c r="O1296" s="369"/>
      <c r="P1296" s="369"/>
      <c r="Q1296" s="369"/>
      <c r="R1296" s="369"/>
      <c r="S1296" s="369"/>
      <c r="T1296" s="369"/>
      <c r="U1296" s="369"/>
      <c r="V1296" s="369"/>
      <c r="W1296" s="369"/>
      <c r="X1296" s="369"/>
      <c r="Y1296" s="369"/>
      <c r="Z1296" s="369"/>
      <c r="AA1296" s="369"/>
      <c r="AB1296" s="369"/>
      <c r="AC1296" s="369"/>
      <c r="AD1296" s="369"/>
    </row>
    <row r="1297" spans="1:33" ht="12" hidden="1" customHeight="1" x14ac:dyDescent="0.4">
      <c r="A1297" s="369"/>
      <c r="B1297" s="369"/>
      <c r="C1297" s="369"/>
      <c r="D1297" s="369"/>
      <c r="E1297" s="369"/>
      <c r="F1297" s="369"/>
      <c r="G1297" s="369"/>
      <c r="H1297" s="369"/>
      <c r="I1297" s="369"/>
      <c r="J1297" s="369"/>
      <c r="K1297" s="369"/>
      <c r="L1297" s="369"/>
      <c r="M1297" s="369"/>
      <c r="N1297" s="369"/>
      <c r="O1297" s="369"/>
      <c r="P1297" s="369"/>
      <c r="Q1297" s="369"/>
      <c r="R1297" s="369"/>
      <c r="S1297" s="369"/>
      <c r="T1297" s="369"/>
      <c r="U1297" s="369"/>
      <c r="V1297" s="369"/>
      <c r="W1297" s="369"/>
      <c r="X1297" s="369"/>
      <c r="Y1297" s="369"/>
      <c r="Z1297" s="369"/>
      <c r="AA1297" s="369"/>
      <c r="AB1297" s="369"/>
      <c r="AC1297" s="369"/>
      <c r="AD1297" s="369"/>
      <c r="AF1297" s="2" t="s">
        <v>6378</v>
      </c>
      <c r="AG1297" s="2" t="str">
        <f>入力情報!C435</f>
        <v>Name of Director at Incorporation 38
（設立時取締役 38の氏名）</v>
      </c>
    </row>
    <row r="1298" spans="1:33" ht="12" hidden="1" customHeight="1" x14ac:dyDescent="0.4">
      <c r="A1298" s="369"/>
      <c r="B1298" s="369"/>
      <c r="C1298" s="369"/>
      <c r="D1298" s="369"/>
      <c r="E1298" s="369"/>
      <c r="F1298" s="369"/>
      <c r="G1298" s="369"/>
      <c r="H1298" s="369"/>
      <c r="I1298" s="369"/>
      <c r="J1298" s="369"/>
      <c r="K1298" s="369"/>
      <c r="L1298" s="369"/>
      <c r="M1298" s="369"/>
      <c r="N1298" s="369"/>
      <c r="O1298" s="369"/>
      <c r="P1298" s="369"/>
      <c r="Q1298" s="369"/>
      <c r="R1298" s="369"/>
      <c r="S1298" s="369"/>
      <c r="T1298" s="369"/>
      <c r="U1298" s="369"/>
      <c r="V1298" s="369"/>
      <c r="W1298" s="369"/>
      <c r="X1298" s="369"/>
      <c r="Y1298" s="369"/>
      <c r="Z1298" s="369"/>
      <c r="AA1298" s="369"/>
      <c r="AB1298" s="369"/>
      <c r="AC1298" s="369"/>
      <c r="AD1298" s="369"/>
    </row>
    <row r="1299" spans="1:33" ht="20.100000000000001" hidden="1" customHeight="1" x14ac:dyDescent="0.4"/>
    <row r="1300" spans="1:33" ht="39.950000000000003" hidden="1" customHeight="1" x14ac:dyDescent="0.4">
      <c r="B130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300" s="505"/>
      <c r="D1300" s="505"/>
      <c r="E1300" s="505"/>
      <c r="F1300" s="505"/>
      <c r="G1300" s="505"/>
      <c r="H1300" s="505"/>
      <c r="I1300" s="505"/>
      <c r="J1300" s="505"/>
      <c r="K1300" s="505"/>
      <c r="L1300" s="505"/>
      <c r="M1300" s="505"/>
      <c r="N1300" s="505"/>
      <c r="O1300" s="505"/>
      <c r="P1300" s="505"/>
      <c r="Q1300" s="505"/>
      <c r="R1300" s="505"/>
      <c r="S1300" s="505"/>
      <c r="T1300" s="505"/>
      <c r="U1300" s="505"/>
      <c r="V1300" s="505"/>
      <c r="W1300" s="505"/>
      <c r="X1300" s="505"/>
      <c r="Y1300" s="505"/>
      <c r="Z1300" s="505"/>
      <c r="AA1300" s="505"/>
      <c r="AB1300" s="505"/>
      <c r="AC1300" s="505"/>
      <c r="AD1300" s="505"/>
    </row>
    <row r="1301" spans="1:33" ht="39.950000000000003" hidden="1" customHeight="1" x14ac:dyDescent="0.4">
      <c r="B130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301" s="505"/>
      <c r="D1301" s="505"/>
      <c r="E1301" s="505"/>
      <c r="F1301" s="505"/>
      <c r="G1301" s="505"/>
      <c r="H1301" s="505"/>
      <c r="I1301" s="505"/>
      <c r="J1301" s="505"/>
      <c r="K1301" s="505"/>
      <c r="L1301" s="505"/>
      <c r="M1301" s="505"/>
      <c r="N1301" s="505"/>
      <c r="O1301" s="505"/>
      <c r="P1301" s="505"/>
      <c r="Q1301" s="505"/>
      <c r="R1301" s="505"/>
      <c r="S1301" s="505"/>
      <c r="T1301" s="505"/>
      <c r="U1301" s="505"/>
      <c r="V1301" s="505"/>
      <c r="W1301" s="505"/>
      <c r="X1301" s="505"/>
      <c r="Y1301" s="505"/>
      <c r="Z1301" s="505"/>
      <c r="AA1301" s="505"/>
      <c r="AB1301" s="505"/>
      <c r="AC1301" s="505"/>
      <c r="AD1301" s="505"/>
    </row>
    <row r="1302" spans="1:33" ht="20.100000000000001" hidden="1" customHeight="1" x14ac:dyDescent="0.4"/>
    <row r="1303" spans="1:33" ht="20.100000000000001" hidden="1" customHeight="1" x14ac:dyDescent="0.4">
      <c r="C1303" s="2" t="str">
        <f>入力情報!$E$778&amp;" year, "&amp;入力情報!$E$779&amp;" month-"&amp;入力情報!$E$780&amp;" day"</f>
        <v>2026 year, 1 month-31 day</v>
      </c>
    </row>
    <row r="1304" spans="1:33" ht="20.100000000000001" hidden="1" customHeight="1" x14ac:dyDescent="0.4">
      <c r="C1304" s="2" t="str">
        <f>DBCS(入力情報!$E$778)&amp;"年"&amp;DBCS(入力情報!$E$779)&amp;"月"&amp;DBCS(入力情報!$E$780)&amp;"日"</f>
        <v>２０２６年１月３１日</v>
      </c>
    </row>
    <row r="1305" spans="1:33" ht="20.100000000000001" hidden="1" customHeight="1" x14ac:dyDescent="0.4"/>
    <row r="1306" spans="1:33" ht="32.25" hidden="1" customHeight="1" x14ac:dyDescent="0.4">
      <c r="D1306" s="506" t="str">
        <f>IF(入力情報!E437="",入力情報!E443 &amp; CHAR(10) &amp; 入力情報!E435 &amp; "  (Seal or Signatures)", 入力情報!E438 &amp; " " &amp; 入力情報!E440 &amp; " " &amp; 入力情報!E441 &amp; CHAR(10) &amp; 入力情報!E435 &amp; "  (Seal or Signatures)")</f>
        <v xml:space="preserve">
  (Seal or Signatures)</v>
      </c>
      <c r="E1306" s="506"/>
      <c r="F1306" s="506"/>
      <c r="G1306" s="506"/>
      <c r="H1306" s="506"/>
      <c r="I1306" s="506"/>
      <c r="J1306" s="506"/>
      <c r="K1306" s="506"/>
      <c r="L1306" s="506"/>
      <c r="M1306" s="506"/>
      <c r="N1306" s="506"/>
      <c r="O1306" s="506"/>
      <c r="P1306" s="506"/>
      <c r="Q1306" s="506"/>
      <c r="R1306" s="506"/>
      <c r="S1306" s="506"/>
      <c r="T1306" s="506"/>
      <c r="U1306" s="506"/>
      <c r="V1306" s="506"/>
      <c r="W1306" s="506"/>
      <c r="X1306" s="506"/>
      <c r="Y1306" s="506"/>
      <c r="Z1306" s="506"/>
      <c r="AA1306" s="506"/>
      <c r="AB1306" s="506"/>
      <c r="AC1306" s="506"/>
      <c r="AD1306" s="506"/>
    </row>
    <row r="1307" spans="1:33" ht="32.25" hidden="1" customHeight="1" x14ac:dyDescent="0.4">
      <c r="D1307" s="506" t="str">
        <f>IF(入力情報!E437="",IF(入力情報!E444="", "", 入力情報!E444) &amp; CHAR(10) &amp;IF(入力情報!E436="", "", 入力情報!E436),入力情報!E439&amp;" "&amp;DBCS(入力情報!E440)&amp;" "&amp;IF(入力情報!E442="","                                                      ",入力情報!E442) &amp; CHAR(10) &amp;入力情報!E436)</f>
        <v xml:space="preserve">
</v>
      </c>
      <c r="E1307" s="506"/>
      <c r="F1307" s="506"/>
      <c r="G1307" s="506"/>
      <c r="H1307" s="506"/>
      <c r="I1307" s="506"/>
      <c r="J1307" s="506"/>
      <c r="K1307" s="506"/>
      <c r="L1307" s="506"/>
      <c r="M1307" s="506"/>
      <c r="N1307" s="506"/>
      <c r="O1307" s="506"/>
      <c r="P1307" s="506"/>
      <c r="Q1307" s="506"/>
      <c r="R1307" s="506"/>
      <c r="S1307" s="506"/>
      <c r="T1307" s="506"/>
      <c r="U1307" s="506"/>
      <c r="V1307" s="506"/>
      <c r="W1307" s="506"/>
      <c r="X1307" s="506"/>
      <c r="Y1307" s="506"/>
      <c r="Z1307" s="506"/>
      <c r="AA1307" s="506"/>
      <c r="AB1307" s="506"/>
      <c r="AC1307" s="506"/>
      <c r="AD1307" s="506"/>
    </row>
    <row r="1308" spans="1:33" ht="20.100000000000001" hidden="1" customHeight="1" x14ac:dyDescent="0.4"/>
    <row r="1309" spans="1:33" ht="20.100000000000001" hidden="1" customHeight="1" x14ac:dyDescent="0.4"/>
    <row r="1310" spans="1:33" ht="20.100000000000001" hidden="1" customHeight="1" x14ac:dyDescent="0.4"/>
    <row r="1311" spans="1:33" ht="20.100000000000001" hidden="1" customHeight="1" x14ac:dyDescent="0.4">
      <c r="E1311" s="2" t="str">
        <f>"To: "&amp;入力情報!$E$6&amp;" Co"</f>
        <v>To: SampleName Co</v>
      </c>
    </row>
    <row r="1312" spans="1:33" ht="20.100000000000001" hidden="1" customHeight="1" x14ac:dyDescent="0.4">
      <c r="E1312" s="2" t="str">
        <f>入力情報!$E$6&amp;"株式会社　御中"</f>
        <v>SampleName株式会社　御中</v>
      </c>
    </row>
    <row r="1313" ht="20.100000000000001" hidden="1" customHeight="1" x14ac:dyDescent="0.4"/>
    <row r="1314" ht="20.100000000000001" hidden="1" customHeight="1" x14ac:dyDescent="0.4"/>
    <row r="1315" ht="20.100000000000001" hidden="1" customHeight="1" x14ac:dyDescent="0.4"/>
    <row r="1316" ht="20.100000000000001" hidden="1" customHeight="1" x14ac:dyDescent="0.4"/>
    <row r="1317" ht="20.100000000000001" hidden="1" customHeight="1" x14ac:dyDescent="0.4"/>
    <row r="1318" ht="20.100000000000001" hidden="1" customHeight="1" x14ac:dyDescent="0.4"/>
    <row r="1319" ht="20.100000000000001" hidden="1" customHeight="1" x14ac:dyDescent="0.4"/>
    <row r="1320" ht="20.100000000000001" hidden="1" customHeight="1" x14ac:dyDescent="0.4"/>
    <row r="1321" ht="20.100000000000001" hidden="1" customHeight="1" x14ac:dyDescent="0.4"/>
    <row r="1322" ht="20.100000000000001" hidden="1" customHeight="1" x14ac:dyDescent="0.4"/>
    <row r="1323" ht="20.100000000000001" hidden="1" customHeight="1" x14ac:dyDescent="0.4"/>
    <row r="1324" ht="20.100000000000001" hidden="1" customHeight="1" x14ac:dyDescent="0.4"/>
    <row r="1325" ht="20.100000000000001" hidden="1" customHeight="1" x14ac:dyDescent="0.4"/>
    <row r="1326" ht="20.100000000000001" hidden="1" customHeight="1" x14ac:dyDescent="0.4"/>
    <row r="1327" ht="20.100000000000001" hidden="1" customHeight="1" x14ac:dyDescent="0.4"/>
    <row r="1328" ht="20.100000000000001" hidden="1" customHeight="1" x14ac:dyDescent="0.4"/>
    <row r="1329" spans="1:33" ht="20.100000000000001" hidden="1" customHeight="1" x14ac:dyDescent="0.4"/>
    <row r="1330" spans="1:33" ht="20.100000000000001" hidden="1" customHeight="1" x14ac:dyDescent="0.4"/>
    <row r="1331" spans="1:33" ht="12" hidden="1" customHeight="1" x14ac:dyDescent="0.4">
      <c r="A1331" s="369" t="s">
        <v>6172</v>
      </c>
      <c r="B1331" s="369"/>
      <c r="C1331" s="369"/>
      <c r="D1331" s="369"/>
      <c r="E1331" s="369"/>
      <c r="F1331" s="369"/>
      <c r="G1331" s="369"/>
      <c r="H1331" s="369"/>
      <c r="I1331" s="369"/>
      <c r="J1331" s="369"/>
      <c r="K1331" s="369"/>
      <c r="L1331" s="369"/>
      <c r="M1331" s="369"/>
      <c r="N1331" s="369"/>
      <c r="O1331" s="369"/>
      <c r="P1331" s="369"/>
      <c r="Q1331" s="369"/>
      <c r="R1331" s="369"/>
      <c r="S1331" s="369"/>
      <c r="T1331" s="369"/>
      <c r="U1331" s="369"/>
      <c r="V1331" s="369"/>
      <c r="W1331" s="369"/>
      <c r="X1331" s="369"/>
      <c r="Y1331" s="369"/>
      <c r="Z1331" s="369"/>
      <c r="AA1331" s="369"/>
      <c r="AB1331" s="369"/>
      <c r="AC1331" s="369"/>
      <c r="AD1331" s="369"/>
    </row>
    <row r="1332" spans="1:33" ht="12" hidden="1" customHeight="1" x14ac:dyDescent="0.4">
      <c r="A1332" s="369"/>
      <c r="B1332" s="369"/>
      <c r="C1332" s="369"/>
      <c r="D1332" s="369"/>
      <c r="E1332" s="369"/>
      <c r="F1332" s="369"/>
      <c r="G1332" s="369"/>
      <c r="H1332" s="369"/>
      <c r="I1332" s="369"/>
      <c r="J1332" s="369"/>
      <c r="K1332" s="369"/>
      <c r="L1332" s="369"/>
      <c r="M1332" s="369"/>
      <c r="N1332" s="369"/>
      <c r="O1332" s="369"/>
      <c r="P1332" s="369"/>
      <c r="Q1332" s="369"/>
      <c r="R1332" s="369"/>
      <c r="S1332" s="369"/>
      <c r="T1332" s="369"/>
      <c r="U1332" s="369"/>
      <c r="V1332" s="369"/>
      <c r="W1332" s="369"/>
      <c r="X1332" s="369"/>
      <c r="Y1332" s="369"/>
      <c r="Z1332" s="369"/>
      <c r="AA1332" s="369"/>
      <c r="AB1332" s="369"/>
      <c r="AC1332" s="369"/>
      <c r="AD1332" s="369"/>
      <c r="AF1332" s="2" t="s">
        <v>6378</v>
      </c>
      <c r="AG1332" s="2" t="str">
        <f>入力情報!C446</f>
        <v>Name of Director at Incorporation 39
（設立時取締役 39の氏名）</v>
      </c>
    </row>
    <row r="1333" spans="1:33" ht="12" hidden="1" customHeight="1" x14ac:dyDescent="0.4">
      <c r="A1333" s="369"/>
      <c r="B1333" s="369"/>
      <c r="C1333" s="369"/>
      <c r="D1333" s="369"/>
      <c r="E1333" s="369"/>
      <c r="F1333" s="369"/>
      <c r="G1333" s="369"/>
      <c r="H1333" s="369"/>
      <c r="I1333" s="369"/>
      <c r="J1333" s="369"/>
      <c r="K1333" s="369"/>
      <c r="L1333" s="369"/>
      <c r="M1333" s="369"/>
      <c r="N1333" s="369"/>
      <c r="O1333" s="369"/>
      <c r="P1333" s="369"/>
      <c r="Q1333" s="369"/>
      <c r="R1333" s="369"/>
      <c r="S1333" s="369"/>
      <c r="T1333" s="369"/>
      <c r="U1333" s="369"/>
      <c r="V1333" s="369"/>
      <c r="W1333" s="369"/>
      <c r="X1333" s="369"/>
      <c r="Y1333" s="369"/>
      <c r="Z1333" s="369"/>
      <c r="AA1333" s="369"/>
      <c r="AB1333" s="369"/>
      <c r="AC1333" s="369"/>
      <c r="AD1333" s="369"/>
    </row>
    <row r="1334" spans="1:33" ht="20.100000000000001" hidden="1" customHeight="1" x14ac:dyDescent="0.4"/>
    <row r="1335" spans="1:33" ht="39.950000000000003" hidden="1" customHeight="1" x14ac:dyDescent="0.4">
      <c r="B133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335" s="505"/>
      <c r="D1335" s="505"/>
      <c r="E1335" s="505"/>
      <c r="F1335" s="505"/>
      <c r="G1335" s="505"/>
      <c r="H1335" s="505"/>
      <c r="I1335" s="505"/>
      <c r="J1335" s="505"/>
      <c r="K1335" s="505"/>
      <c r="L1335" s="505"/>
      <c r="M1335" s="505"/>
      <c r="N1335" s="505"/>
      <c r="O1335" s="505"/>
      <c r="P1335" s="505"/>
      <c r="Q1335" s="505"/>
      <c r="R1335" s="505"/>
      <c r="S1335" s="505"/>
      <c r="T1335" s="505"/>
      <c r="U1335" s="505"/>
      <c r="V1335" s="505"/>
      <c r="W1335" s="505"/>
      <c r="X1335" s="505"/>
      <c r="Y1335" s="505"/>
      <c r="Z1335" s="505"/>
      <c r="AA1335" s="505"/>
      <c r="AB1335" s="505"/>
      <c r="AC1335" s="505"/>
      <c r="AD1335" s="505"/>
    </row>
    <row r="1336" spans="1:33" ht="39.950000000000003" hidden="1" customHeight="1" x14ac:dyDescent="0.4">
      <c r="B133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336" s="505"/>
      <c r="D1336" s="505"/>
      <c r="E1336" s="505"/>
      <c r="F1336" s="505"/>
      <c r="G1336" s="505"/>
      <c r="H1336" s="505"/>
      <c r="I1336" s="505"/>
      <c r="J1336" s="505"/>
      <c r="K1336" s="505"/>
      <c r="L1336" s="505"/>
      <c r="M1336" s="505"/>
      <c r="N1336" s="505"/>
      <c r="O1336" s="505"/>
      <c r="P1336" s="505"/>
      <c r="Q1336" s="505"/>
      <c r="R1336" s="505"/>
      <c r="S1336" s="505"/>
      <c r="T1336" s="505"/>
      <c r="U1336" s="505"/>
      <c r="V1336" s="505"/>
      <c r="W1336" s="505"/>
      <c r="X1336" s="505"/>
      <c r="Y1336" s="505"/>
      <c r="Z1336" s="505"/>
      <c r="AA1336" s="505"/>
      <c r="AB1336" s="505"/>
      <c r="AC1336" s="505"/>
      <c r="AD1336" s="505"/>
    </row>
    <row r="1337" spans="1:33" ht="20.100000000000001" hidden="1" customHeight="1" x14ac:dyDescent="0.4"/>
    <row r="1338" spans="1:33" ht="20.100000000000001" hidden="1" customHeight="1" x14ac:dyDescent="0.4">
      <c r="C1338" s="2" t="str">
        <f>入力情報!$E$778&amp;" year, "&amp;入力情報!$E$779&amp;" month-"&amp;入力情報!$E$780&amp;" day"</f>
        <v>2026 year, 1 month-31 day</v>
      </c>
    </row>
    <row r="1339" spans="1:33" ht="20.100000000000001" hidden="1" customHeight="1" x14ac:dyDescent="0.4">
      <c r="C1339" s="2" t="str">
        <f>DBCS(入力情報!$E$778)&amp;"年"&amp;DBCS(入力情報!$E$779)&amp;"月"&amp;DBCS(入力情報!$E$780)&amp;"日"</f>
        <v>２０２６年１月３１日</v>
      </c>
    </row>
    <row r="1340" spans="1:33" ht="20.100000000000001" hidden="1" customHeight="1" x14ac:dyDescent="0.4"/>
    <row r="1341" spans="1:33" ht="32.25" hidden="1" customHeight="1" x14ac:dyDescent="0.4">
      <c r="D1341" s="506" t="str">
        <f>IF(入力情報!E448="",入力情報!E454 &amp; CHAR(10) &amp; 入力情報!E446 &amp; "  (Seal or Signatures)", 入力情報!E449 &amp; " " &amp; 入力情報!E451 &amp; " " &amp; 入力情報!E452 &amp; CHAR(10) &amp; 入力情報!E446 &amp; "  (Seal or Signatures)")</f>
        <v xml:space="preserve">
  (Seal or Signatures)</v>
      </c>
      <c r="E1341" s="506"/>
      <c r="F1341" s="506"/>
      <c r="G1341" s="506"/>
      <c r="H1341" s="506"/>
      <c r="I1341" s="506"/>
      <c r="J1341" s="506"/>
      <c r="K1341" s="506"/>
      <c r="L1341" s="506"/>
      <c r="M1341" s="506"/>
      <c r="N1341" s="506"/>
      <c r="O1341" s="506"/>
      <c r="P1341" s="506"/>
      <c r="Q1341" s="506"/>
      <c r="R1341" s="506"/>
      <c r="S1341" s="506"/>
      <c r="T1341" s="506"/>
      <c r="U1341" s="506"/>
      <c r="V1341" s="506"/>
      <c r="W1341" s="506"/>
      <c r="X1341" s="506"/>
      <c r="Y1341" s="506"/>
      <c r="Z1341" s="506"/>
      <c r="AA1341" s="506"/>
      <c r="AB1341" s="506"/>
      <c r="AC1341" s="506"/>
      <c r="AD1341" s="506"/>
    </row>
    <row r="1342" spans="1:33" ht="32.25" hidden="1" customHeight="1" x14ac:dyDescent="0.4">
      <c r="D1342" s="506" t="str">
        <f>IF(入力情報!E448="",IF(入力情報!E455="", "", 入力情報!E455) &amp; CHAR(10) &amp;IF(入力情報!E447="", "", 入力情報!E447),入力情報!E450&amp;" "&amp;DBCS(入力情報!E451)&amp;" "&amp;IF(入力情報!E453="","                                                      ",入力情報!E453) &amp; CHAR(10) &amp;入力情報!E447)</f>
        <v xml:space="preserve">
</v>
      </c>
      <c r="E1342" s="506"/>
      <c r="F1342" s="506"/>
      <c r="G1342" s="506"/>
      <c r="H1342" s="506"/>
      <c r="I1342" s="506"/>
      <c r="J1342" s="506"/>
      <c r="K1342" s="506"/>
      <c r="L1342" s="506"/>
      <c r="M1342" s="506"/>
      <c r="N1342" s="506"/>
      <c r="O1342" s="506"/>
      <c r="P1342" s="506"/>
      <c r="Q1342" s="506"/>
      <c r="R1342" s="506"/>
      <c r="S1342" s="506"/>
      <c r="T1342" s="506"/>
      <c r="U1342" s="506"/>
      <c r="V1342" s="506"/>
      <c r="W1342" s="506"/>
      <c r="X1342" s="506"/>
      <c r="Y1342" s="506"/>
      <c r="Z1342" s="506"/>
      <c r="AA1342" s="506"/>
      <c r="AB1342" s="506"/>
      <c r="AC1342" s="506"/>
      <c r="AD1342" s="506"/>
    </row>
    <row r="1343" spans="1:33" ht="20.100000000000001" hidden="1" customHeight="1" x14ac:dyDescent="0.4"/>
    <row r="1344" spans="1:33" ht="20.100000000000001" hidden="1" customHeight="1" x14ac:dyDescent="0.4"/>
    <row r="1345" spans="5:5" ht="20.100000000000001" hidden="1" customHeight="1" x14ac:dyDescent="0.4"/>
    <row r="1346" spans="5:5" ht="20.100000000000001" hidden="1" customHeight="1" x14ac:dyDescent="0.4">
      <c r="E1346" s="2" t="str">
        <f>"To: "&amp;入力情報!$E$6&amp;" Co"</f>
        <v>To: SampleName Co</v>
      </c>
    </row>
    <row r="1347" spans="5:5" ht="20.100000000000001" hidden="1" customHeight="1" x14ac:dyDescent="0.4">
      <c r="E1347" s="2" t="str">
        <f>入力情報!$E$6&amp;"株式会社　御中"</f>
        <v>SampleName株式会社　御中</v>
      </c>
    </row>
    <row r="1348" spans="5:5" ht="20.100000000000001" hidden="1" customHeight="1" x14ac:dyDescent="0.4"/>
    <row r="1349" spans="5:5" ht="20.100000000000001" hidden="1" customHeight="1" x14ac:dyDescent="0.4"/>
    <row r="1350" spans="5:5" ht="20.100000000000001" hidden="1" customHeight="1" x14ac:dyDescent="0.4"/>
    <row r="1351" spans="5:5" ht="20.100000000000001" hidden="1" customHeight="1" x14ac:dyDescent="0.4"/>
    <row r="1352" spans="5:5" ht="20.100000000000001" hidden="1" customHeight="1" x14ac:dyDescent="0.4"/>
    <row r="1353" spans="5:5" ht="20.100000000000001" hidden="1" customHeight="1" x14ac:dyDescent="0.4"/>
    <row r="1354" spans="5:5" ht="20.100000000000001" hidden="1" customHeight="1" x14ac:dyDescent="0.4"/>
    <row r="1355" spans="5:5" ht="20.100000000000001" hidden="1" customHeight="1" x14ac:dyDescent="0.4"/>
    <row r="1356" spans="5:5" ht="20.100000000000001" hidden="1" customHeight="1" x14ac:dyDescent="0.4"/>
    <row r="1357" spans="5:5" ht="20.100000000000001" hidden="1" customHeight="1" x14ac:dyDescent="0.4"/>
    <row r="1358" spans="5:5" ht="20.100000000000001" hidden="1" customHeight="1" x14ac:dyDescent="0.4"/>
    <row r="1359" spans="5:5" ht="20.100000000000001" hidden="1" customHeight="1" x14ac:dyDescent="0.4"/>
    <row r="1360" spans="5:5" ht="20.100000000000001" hidden="1" customHeight="1" x14ac:dyDescent="0.4"/>
    <row r="1361" spans="1:33" ht="20.100000000000001" hidden="1" customHeight="1" x14ac:dyDescent="0.4"/>
    <row r="1362" spans="1:33" ht="20.100000000000001" hidden="1" customHeight="1" x14ac:dyDescent="0.4"/>
    <row r="1363" spans="1:33" ht="20.100000000000001" hidden="1" customHeight="1" x14ac:dyDescent="0.4"/>
    <row r="1364" spans="1:33" ht="20.100000000000001" hidden="1" customHeight="1" x14ac:dyDescent="0.4"/>
    <row r="1365" spans="1:33" ht="20.100000000000001" hidden="1" customHeight="1" x14ac:dyDescent="0.4"/>
    <row r="1366" spans="1:33" ht="12" hidden="1" customHeight="1" x14ac:dyDescent="0.4">
      <c r="A1366" s="369" t="s">
        <v>6172</v>
      </c>
      <c r="B1366" s="369"/>
      <c r="C1366" s="369"/>
      <c r="D1366" s="369"/>
      <c r="E1366" s="369"/>
      <c r="F1366" s="369"/>
      <c r="G1366" s="369"/>
      <c r="H1366" s="369"/>
      <c r="I1366" s="369"/>
      <c r="J1366" s="369"/>
      <c r="K1366" s="369"/>
      <c r="L1366" s="369"/>
      <c r="M1366" s="369"/>
      <c r="N1366" s="369"/>
      <c r="O1366" s="369"/>
      <c r="P1366" s="369"/>
      <c r="Q1366" s="369"/>
      <c r="R1366" s="369"/>
      <c r="S1366" s="369"/>
      <c r="T1366" s="369"/>
      <c r="U1366" s="369"/>
      <c r="V1366" s="369"/>
      <c r="W1366" s="369"/>
      <c r="X1366" s="369"/>
      <c r="Y1366" s="369"/>
      <c r="Z1366" s="369"/>
      <c r="AA1366" s="369"/>
      <c r="AB1366" s="369"/>
      <c r="AC1366" s="369"/>
      <c r="AD1366" s="369"/>
    </row>
    <row r="1367" spans="1:33" ht="12" hidden="1" customHeight="1" x14ac:dyDescent="0.4">
      <c r="A1367" s="369"/>
      <c r="B1367" s="369"/>
      <c r="C1367" s="369"/>
      <c r="D1367" s="369"/>
      <c r="E1367" s="369"/>
      <c r="F1367" s="369"/>
      <c r="G1367" s="369"/>
      <c r="H1367" s="369"/>
      <c r="I1367" s="369"/>
      <c r="J1367" s="369"/>
      <c r="K1367" s="369"/>
      <c r="L1367" s="369"/>
      <c r="M1367" s="369"/>
      <c r="N1367" s="369"/>
      <c r="O1367" s="369"/>
      <c r="P1367" s="369"/>
      <c r="Q1367" s="369"/>
      <c r="R1367" s="369"/>
      <c r="S1367" s="369"/>
      <c r="T1367" s="369"/>
      <c r="U1367" s="369"/>
      <c r="V1367" s="369"/>
      <c r="W1367" s="369"/>
      <c r="X1367" s="369"/>
      <c r="Y1367" s="369"/>
      <c r="Z1367" s="369"/>
      <c r="AA1367" s="369"/>
      <c r="AB1367" s="369"/>
      <c r="AC1367" s="369"/>
      <c r="AD1367" s="369"/>
      <c r="AF1367" s="2" t="s">
        <v>6378</v>
      </c>
      <c r="AG1367" s="2" t="str">
        <f>入力情報!C457</f>
        <v>Name of Director at Incorporation 40
（設立時取締役 40の氏名）</v>
      </c>
    </row>
    <row r="1368" spans="1:33" ht="12" hidden="1" customHeight="1" x14ac:dyDescent="0.4">
      <c r="A1368" s="369"/>
      <c r="B1368" s="369"/>
      <c r="C1368" s="369"/>
      <c r="D1368" s="369"/>
      <c r="E1368" s="369"/>
      <c r="F1368" s="369"/>
      <c r="G1368" s="369"/>
      <c r="H1368" s="369"/>
      <c r="I1368" s="369"/>
      <c r="J1368" s="369"/>
      <c r="K1368" s="369"/>
      <c r="L1368" s="369"/>
      <c r="M1368" s="369"/>
      <c r="N1368" s="369"/>
      <c r="O1368" s="369"/>
      <c r="P1368" s="369"/>
      <c r="Q1368" s="369"/>
      <c r="R1368" s="369"/>
      <c r="S1368" s="369"/>
      <c r="T1368" s="369"/>
      <c r="U1368" s="369"/>
      <c r="V1368" s="369"/>
      <c r="W1368" s="369"/>
      <c r="X1368" s="369"/>
      <c r="Y1368" s="369"/>
      <c r="Z1368" s="369"/>
      <c r="AA1368" s="369"/>
      <c r="AB1368" s="369"/>
      <c r="AC1368" s="369"/>
      <c r="AD1368" s="369"/>
    </row>
    <row r="1369" spans="1:33" ht="20.100000000000001" hidden="1" customHeight="1" x14ac:dyDescent="0.4"/>
    <row r="1370" spans="1:33" ht="39.950000000000003" hidden="1" customHeight="1" x14ac:dyDescent="0.4">
      <c r="B137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370" s="505"/>
      <c r="D1370" s="505"/>
      <c r="E1370" s="505"/>
      <c r="F1370" s="505"/>
      <c r="G1370" s="505"/>
      <c r="H1370" s="505"/>
      <c r="I1370" s="505"/>
      <c r="J1370" s="505"/>
      <c r="K1370" s="505"/>
      <c r="L1370" s="505"/>
      <c r="M1370" s="505"/>
      <c r="N1370" s="505"/>
      <c r="O1370" s="505"/>
      <c r="P1370" s="505"/>
      <c r="Q1370" s="505"/>
      <c r="R1370" s="505"/>
      <c r="S1370" s="505"/>
      <c r="T1370" s="505"/>
      <c r="U1370" s="505"/>
      <c r="V1370" s="505"/>
      <c r="W1370" s="505"/>
      <c r="X1370" s="505"/>
      <c r="Y1370" s="505"/>
      <c r="Z1370" s="505"/>
      <c r="AA1370" s="505"/>
      <c r="AB1370" s="505"/>
      <c r="AC1370" s="505"/>
      <c r="AD1370" s="505"/>
    </row>
    <row r="1371" spans="1:33" ht="39.950000000000003" hidden="1" customHeight="1" x14ac:dyDescent="0.4">
      <c r="B137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371" s="505"/>
      <c r="D1371" s="505"/>
      <c r="E1371" s="505"/>
      <c r="F1371" s="505"/>
      <c r="G1371" s="505"/>
      <c r="H1371" s="505"/>
      <c r="I1371" s="505"/>
      <c r="J1371" s="505"/>
      <c r="K1371" s="505"/>
      <c r="L1371" s="505"/>
      <c r="M1371" s="505"/>
      <c r="N1371" s="505"/>
      <c r="O1371" s="505"/>
      <c r="P1371" s="505"/>
      <c r="Q1371" s="505"/>
      <c r="R1371" s="505"/>
      <c r="S1371" s="505"/>
      <c r="T1371" s="505"/>
      <c r="U1371" s="505"/>
      <c r="V1371" s="505"/>
      <c r="W1371" s="505"/>
      <c r="X1371" s="505"/>
      <c r="Y1371" s="505"/>
      <c r="Z1371" s="505"/>
      <c r="AA1371" s="505"/>
      <c r="AB1371" s="505"/>
      <c r="AC1371" s="505"/>
      <c r="AD1371" s="505"/>
    </row>
    <row r="1372" spans="1:33" ht="20.100000000000001" hidden="1" customHeight="1" x14ac:dyDescent="0.4"/>
    <row r="1373" spans="1:33" ht="20.100000000000001" hidden="1" customHeight="1" x14ac:dyDescent="0.4">
      <c r="C1373" s="2" t="str">
        <f>入力情報!$E$778&amp;" year, "&amp;入力情報!$E$779&amp;" month-"&amp;入力情報!$E$780&amp;" day"</f>
        <v>2026 year, 1 month-31 day</v>
      </c>
    </row>
    <row r="1374" spans="1:33" ht="20.100000000000001" hidden="1" customHeight="1" x14ac:dyDescent="0.4">
      <c r="C1374" s="2" t="str">
        <f>DBCS(入力情報!$E$778)&amp;"年"&amp;DBCS(入力情報!$E$779)&amp;"月"&amp;DBCS(入力情報!$E$780)&amp;"日"</f>
        <v>２０２６年１月３１日</v>
      </c>
    </row>
    <row r="1375" spans="1:33" ht="20.100000000000001" hidden="1" customHeight="1" x14ac:dyDescent="0.4"/>
    <row r="1376" spans="1:33" ht="32.25" hidden="1" customHeight="1" x14ac:dyDescent="0.4">
      <c r="D1376" s="506" t="str">
        <f>IF(入力情報!E459="",入力情報!E465 &amp; CHAR(10) &amp; 入力情報!E457 &amp; "  (Seal or Signatures)", 入力情報!E460 &amp; " " &amp; 入力情報!E462 &amp; " " &amp; 入力情報!E463 &amp; CHAR(10) &amp; 入力情報!E457 &amp; "  (Seal or Signatures)")</f>
        <v xml:space="preserve">
  (Seal or Signatures)</v>
      </c>
      <c r="E1376" s="506"/>
      <c r="F1376" s="506"/>
      <c r="G1376" s="506"/>
      <c r="H1376" s="506"/>
      <c r="I1376" s="506"/>
      <c r="J1376" s="506"/>
      <c r="K1376" s="506"/>
      <c r="L1376" s="506"/>
      <c r="M1376" s="506"/>
      <c r="N1376" s="506"/>
      <c r="O1376" s="506"/>
      <c r="P1376" s="506"/>
      <c r="Q1376" s="506"/>
      <c r="R1376" s="506"/>
      <c r="S1376" s="506"/>
      <c r="T1376" s="506"/>
      <c r="U1376" s="506"/>
      <c r="V1376" s="506"/>
      <c r="W1376" s="506"/>
      <c r="X1376" s="506"/>
      <c r="Y1376" s="506"/>
      <c r="Z1376" s="506"/>
      <c r="AA1376" s="506"/>
      <c r="AB1376" s="506"/>
      <c r="AC1376" s="506"/>
      <c r="AD1376" s="506"/>
    </row>
    <row r="1377" spans="4:30" ht="32.25" hidden="1" customHeight="1" x14ac:dyDescent="0.4">
      <c r="D1377" s="506" t="str">
        <f>IF(入力情報!E459="",IF(入力情報!E466="", "", 入力情報!E466) &amp; CHAR(10) &amp;IF(入力情報!E458="", "", 入力情報!E458),入力情報!E461&amp;" "&amp;DBCS(入力情報!E462)&amp;" "&amp;IF(入力情報!E464="","                                                      ",入力情報!E464) &amp; CHAR(10) &amp;入力情報!E458)</f>
        <v xml:space="preserve">
</v>
      </c>
      <c r="E1377" s="506"/>
      <c r="F1377" s="506"/>
      <c r="G1377" s="506"/>
      <c r="H1377" s="506"/>
      <c r="I1377" s="506"/>
      <c r="J1377" s="506"/>
      <c r="K1377" s="506"/>
      <c r="L1377" s="506"/>
      <c r="M1377" s="506"/>
      <c r="N1377" s="506"/>
      <c r="O1377" s="506"/>
      <c r="P1377" s="506"/>
      <c r="Q1377" s="506"/>
      <c r="R1377" s="506"/>
      <c r="S1377" s="506"/>
      <c r="T1377" s="506"/>
      <c r="U1377" s="506"/>
      <c r="V1377" s="506"/>
      <c r="W1377" s="506"/>
      <c r="X1377" s="506"/>
      <c r="Y1377" s="506"/>
      <c r="Z1377" s="506"/>
      <c r="AA1377" s="506"/>
      <c r="AB1377" s="506"/>
      <c r="AC1377" s="506"/>
      <c r="AD1377" s="506"/>
    </row>
    <row r="1378" spans="4:30" ht="20.100000000000001" hidden="1" customHeight="1" x14ac:dyDescent="0.4"/>
    <row r="1379" spans="4:30" ht="20.100000000000001" hidden="1" customHeight="1" x14ac:dyDescent="0.4"/>
    <row r="1380" spans="4:30" ht="20.100000000000001" hidden="1" customHeight="1" x14ac:dyDescent="0.4"/>
    <row r="1381" spans="4:30" ht="20.100000000000001" hidden="1" customHeight="1" x14ac:dyDescent="0.4">
      <c r="E1381" s="2" t="str">
        <f>"To: "&amp;入力情報!$E$6&amp;" Co"</f>
        <v>To: SampleName Co</v>
      </c>
    </row>
    <row r="1382" spans="4:30" ht="20.100000000000001" hidden="1" customHeight="1" x14ac:dyDescent="0.4">
      <c r="E1382" s="2" t="str">
        <f>入力情報!$E$6&amp;"株式会社　御中"</f>
        <v>SampleName株式会社　御中</v>
      </c>
    </row>
    <row r="1383" spans="4:30" ht="20.100000000000001" hidden="1" customHeight="1" x14ac:dyDescent="0.4"/>
    <row r="1384" spans="4:30" ht="20.100000000000001" hidden="1" customHeight="1" x14ac:dyDescent="0.4"/>
    <row r="1385" spans="4:30" ht="20.100000000000001" hidden="1" customHeight="1" x14ac:dyDescent="0.4"/>
    <row r="1386" spans="4:30" ht="20.100000000000001" hidden="1" customHeight="1" x14ac:dyDescent="0.4"/>
    <row r="1387" spans="4:30" ht="20.100000000000001" hidden="1" customHeight="1" x14ac:dyDescent="0.4"/>
    <row r="1388" spans="4:30" ht="20.100000000000001" hidden="1" customHeight="1" x14ac:dyDescent="0.4"/>
    <row r="1389" spans="4:30" ht="20.100000000000001" hidden="1" customHeight="1" x14ac:dyDescent="0.4"/>
    <row r="1390" spans="4:30" ht="20.100000000000001" hidden="1" customHeight="1" x14ac:dyDescent="0.4"/>
    <row r="1391" spans="4:30" ht="20.100000000000001" hidden="1" customHeight="1" x14ac:dyDescent="0.4"/>
    <row r="1392" spans="4:30" ht="20.100000000000001" hidden="1" customHeight="1" x14ac:dyDescent="0.4"/>
    <row r="1393" spans="1:33" ht="20.100000000000001" hidden="1" customHeight="1" x14ac:dyDescent="0.4"/>
    <row r="1394" spans="1:33" ht="20.100000000000001" hidden="1" customHeight="1" x14ac:dyDescent="0.4"/>
    <row r="1395" spans="1:33" ht="20.100000000000001" hidden="1" customHeight="1" x14ac:dyDescent="0.4"/>
    <row r="1396" spans="1:33" ht="20.100000000000001" hidden="1" customHeight="1" x14ac:dyDescent="0.4"/>
    <row r="1397" spans="1:33" ht="20.100000000000001" hidden="1" customHeight="1" x14ac:dyDescent="0.4"/>
    <row r="1398" spans="1:33" ht="20.100000000000001" hidden="1" customHeight="1" x14ac:dyDescent="0.4"/>
    <row r="1399" spans="1:33" ht="20.100000000000001" hidden="1" customHeight="1" x14ac:dyDescent="0.4"/>
    <row r="1400" spans="1:33" ht="20.100000000000001" hidden="1" customHeight="1" x14ac:dyDescent="0.4"/>
    <row r="1401" spans="1:33" ht="12" hidden="1" customHeight="1" x14ac:dyDescent="0.4">
      <c r="A1401" s="369" t="s">
        <v>6172</v>
      </c>
      <c r="B1401" s="369"/>
      <c r="C1401" s="369"/>
      <c r="D1401" s="369"/>
      <c r="E1401" s="369"/>
      <c r="F1401" s="369"/>
      <c r="G1401" s="369"/>
      <c r="H1401" s="369"/>
      <c r="I1401" s="369"/>
      <c r="J1401" s="369"/>
      <c r="K1401" s="369"/>
      <c r="L1401" s="369"/>
      <c r="M1401" s="369"/>
      <c r="N1401" s="369"/>
      <c r="O1401" s="369"/>
      <c r="P1401" s="369"/>
      <c r="Q1401" s="369"/>
      <c r="R1401" s="369"/>
      <c r="S1401" s="369"/>
      <c r="T1401" s="369"/>
      <c r="U1401" s="369"/>
      <c r="V1401" s="369"/>
      <c r="W1401" s="369"/>
      <c r="X1401" s="369"/>
      <c r="Y1401" s="369"/>
      <c r="Z1401" s="369"/>
      <c r="AA1401" s="369"/>
      <c r="AB1401" s="369"/>
      <c r="AC1401" s="369"/>
      <c r="AD1401" s="369"/>
    </row>
    <row r="1402" spans="1:33" ht="12" hidden="1" customHeight="1" x14ac:dyDescent="0.4">
      <c r="A1402" s="369"/>
      <c r="B1402" s="369"/>
      <c r="C1402" s="369"/>
      <c r="D1402" s="369"/>
      <c r="E1402" s="369"/>
      <c r="F1402" s="369"/>
      <c r="G1402" s="369"/>
      <c r="H1402" s="369"/>
      <c r="I1402" s="369"/>
      <c r="J1402" s="369"/>
      <c r="K1402" s="369"/>
      <c r="L1402" s="369"/>
      <c r="M1402" s="369"/>
      <c r="N1402" s="369"/>
      <c r="O1402" s="369"/>
      <c r="P1402" s="369"/>
      <c r="Q1402" s="369"/>
      <c r="R1402" s="369"/>
      <c r="S1402" s="369"/>
      <c r="T1402" s="369"/>
      <c r="U1402" s="369"/>
      <c r="V1402" s="369"/>
      <c r="W1402" s="369"/>
      <c r="X1402" s="369"/>
      <c r="Y1402" s="369"/>
      <c r="Z1402" s="369"/>
      <c r="AA1402" s="369"/>
      <c r="AB1402" s="369"/>
      <c r="AC1402" s="369"/>
      <c r="AD1402" s="369"/>
      <c r="AF1402" s="2" t="s">
        <v>6378</v>
      </c>
      <c r="AG1402" s="2" t="str">
        <f>入力情報!C468</f>
        <v>Name of Director at Incorporation 41
（設立時取締役 41の氏名）</v>
      </c>
    </row>
    <row r="1403" spans="1:33" ht="12" hidden="1" customHeight="1" x14ac:dyDescent="0.4">
      <c r="A1403" s="369"/>
      <c r="B1403" s="369"/>
      <c r="C1403" s="369"/>
      <c r="D1403" s="369"/>
      <c r="E1403" s="369"/>
      <c r="F1403" s="369"/>
      <c r="G1403" s="369"/>
      <c r="H1403" s="369"/>
      <c r="I1403" s="369"/>
      <c r="J1403" s="369"/>
      <c r="K1403" s="369"/>
      <c r="L1403" s="369"/>
      <c r="M1403" s="369"/>
      <c r="N1403" s="369"/>
      <c r="O1403" s="369"/>
      <c r="P1403" s="369"/>
      <c r="Q1403" s="369"/>
      <c r="R1403" s="369"/>
      <c r="S1403" s="369"/>
      <c r="T1403" s="369"/>
      <c r="U1403" s="369"/>
      <c r="V1403" s="369"/>
      <c r="W1403" s="369"/>
      <c r="X1403" s="369"/>
      <c r="Y1403" s="369"/>
      <c r="Z1403" s="369"/>
      <c r="AA1403" s="369"/>
      <c r="AB1403" s="369"/>
      <c r="AC1403" s="369"/>
      <c r="AD1403" s="369"/>
    </row>
    <row r="1404" spans="1:33" ht="20.100000000000001" hidden="1" customHeight="1" x14ac:dyDescent="0.4"/>
    <row r="1405" spans="1:33" ht="39.950000000000003" hidden="1" customHeight="1" x14ac:dyDescent="0.4">
      <c r="B140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405" s="505"/>
      <c r="D1405" s="505"/>
      <c r="E1405" s="505"/>
      <c r="F1405" s="505"/>
      <c r="G1405" s="505"/>
      <c r="H1405" s="505"/>
      <c r="I1405" s="505"/>
      <c r="J1405" s="505"/>
      <c r="K1405" s="505"/>
      <c r="L1405" s="505"/>
      <c r="M1405" s="505"/>
      <c r="N1405" s="505"/>
      <c r="O1405" s="505"/>
      <c r="P1405" s="505"/>
      <c r="Q1405" s="505"/>
      <c r="R1405" s="505"/>
      <c r="S1405" s="505"/>
      <c r="T1405" s="505"/>
      <c r="U1405" s="505"/>
      <c r="V1405" s="505"/>
      <c r="W1405" s="505"/>
      <c r="X1405" s="505"/>
      <c r="Y1405" s="505"/>
      <c r="Z1405" s="505"/>
      <c r="AA1405" s="505"/>
      <c r="AB1405" s="505"/>
      <c r="AC1405" s="505"/>
      <c r="AD1405" s="505"/>
    </row>
    <row r="1406" spans="1:33" ht="39.950000000000003" hidden="1" customHeight="1" x14ac:dyDescent="0.4">
      <c r="B140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406" s="505"/>
      <c r="D1406" s="505"/>
      <c r="E1406" s="505"/>
      <c r="F1406" s="505"/>
      <c r="G1406" s="505"/>
      <c r="H1406" s="505"/>
      <c r="I1406" s="505"/>
      <c r="J1406" s="505"/>
      <c r="K1406" s="505"/>
      <c r="L1406" s="505"/>
      <c r="M1406" s="505"/>
      <c r="N1406" s="505"/>
      <c r="O1406" s="505"/>
      <c r="P1406" s="505"/>
      <c r="Q1406" s="505"/>
      <c r="R1406" s="505"/>
      <c r="S1406" s="505"/>
      <c r="T1406" s="505"/>
      <c r="U1406" s="505"/>
      <c r="V1406" s="505"/>
      <c r="W1406" s="505"/>
      <c r="X1406" s="505"/>
      <c r="Y1406" s="505"/>
      <c r="Z1406" s="505"/>
      <c r="AA1406" s="505"/>
      <c r="AB1406" s="505"/>
      <c r="AC1406" s="505"/>
      <c r="AD1406" s="505"/>
    </row>
    <row r="1407" spans="1:33" ht="20.100000000000001" hidden="1" customHeight="1" x14ac:dyDescent="0.4"/>
    <row r="1408" spans="1:33" ht="20.100000000000001" hidden="1" customHeight="1" x14ac:dyDescent="0.4">
      <c r="C1408" s="2" t="str">
        <f>入力情報!$E$778&amp;" year, "&amp;入力情報!$E$779&amp;" month-"&amp;入力情報!$E$780&amp;" day"</f>
        <v>2026 year, 1 month-31 day</v>
      </c>
    </row>
    <row r="1409" spans="3:30" ht="20.100000000000001" hidden="1" customHeight="1" x14ac:dyDescent="0.4">
      <c r="C1409" s="2" t="str">
        <f>DBCS(入力情報!$E$778)&amp;"年"&amp;DBCS(入力情報!$E$779)&amp;"月"&amp;DBCS(入力情報!$E$780)&amp;"日"</f>
        <v>２０２６年１月３１日</v>
      </c>
    </row>
    <row r="1410" spans="3:30" ht="20.100000000000001" hidden="1" customHeight="1" x14ac:dyDescent="0.4"/>
    <row r="1411" spans="3:30" ht="32.25" hidden="1" customHeight="1" x14ac:dyDescent="0.4">
      <c r="D1411" s="506" t="str">
        <f>IF(入力情報!E470="",入力情報!E476 &amp; CHAR(10) &amp; 入力情報!E468 &amp; "  (Seal or Signatures)", 入力情報!E471 &amp; " " &amp; 入力情報!E473 &amp; " " &amp; 入力情報!E474 &amp; CHAR(10) &amp; 入力情報!E468 &amp; "  (Seal or Signatures)")</f>
        <v xml:space="preserve">
  (Seal or Signatures)</v>
      </c>
      <c r="E1411" s="506"/>
      <c r="F1411" s="506"/>
      <c r="G1411" s="506"/>
      <c r="H1411" s="506"/>
      <c r="I1411" s="506"/>
      <c r="J1411" s="506"/>
      <c r="K1411" s="506"/>
      <c r="L1411" s="506"/>
      <c r="M1411" s="506"/>
      <c r="N1411" s="506"/>
      <c r="O1411" s="506"/>
      <c r="P1411" s="506"/>
      <c r="Q1411" s="506"/>
      <c r="R1411" s="506"/>
      <c r="S1411" s="506"/>
      <c r="T1411" s="506"/>
      <c r="U1411" s="506"/>
      <c r="V1411" s="506"/>
      <c r="W1411" s="506"/>
      <c r="X1411" s="506"/>
      <c r="Y1411" s="506"/>
      <c r="Z1411" s="506"/>
      <c r="AA1411" s="506"/>
      <c r="AB1411" s="506"/>
      <c r="AC1411" s="506"/>
      <c r="AD1411" s="506"/>
    </row>
    <row r="1412" spans="3:30" ht="32.25" hidden="1" customHeight="1" x14ac:dyDescent="0.4">
      <c r="D1412" s="506" t="str">
        <f>IF(入力情報!E470="",IF(入力情報!E477="", "", 入力情報!E477) &amp; CHAR(10) &amp;IF(入力情報!E469="", "", 入力情報!E469),入力情報!E472&amp;" "&amp;DBCS(入力情報!E473)&amp;" "&amp;IF(入力情報!E475="","                                                      ",入力情報!E475) &amp; CHAR(10) &amp;入力情報!E469)</f>
        <v xml:space="preserve">
</v>
      </c>
      <c r="E1412" s="506"/>
      <c r="F1412" s="506"/>
      <c r="G1412" s="506"/>
      <c r="H1412" s="506"/>
      <c r="I1412" s="506"/>
      <c r="J1412" s="506"/>
      <c r="K1412" s="506"/>
      <c r="L1412" s="506"/>
      <c r="M1412" s="506"/>
      <c r="N1412" s="506"/>
      <c r="O1412" s="506"/>
      <c r="P1412" s="506"/>
      <c r="Q1412" s="506"/>
      <c r="R1412" s="506"/>
      <c r="S1412" s="506"/>
      <c r="T1412" s="506"/>
      <c r="U1412" s="506"/>
      <c r="V1412" s="506"/>
      <c r="W1412" s="506"/>
      <c r="X1412" s="506"/>
      <c r="Y1412" s="506"/>
      <c r="Z1412" s="506"/>
      <c r="AA1412" s="506"/>
      <c r="AB1412" s="506"/>
      <c r="AC1412" s="506"/>
      <c r="AD1412" s="506"/>
    </row>
    <row r="1413" spans="3:30" ht="20.100000000000001" hidden="1" customHeight="1" x14ac:dyDescent="0.4"/>
    <row r="1414" spans="3:30" ht="20.100000000000001" hidden="1" customHeight="1" x14ac:dyDescent="0.4"/>
    <row r="1415" spans="3:30" ht="20.100000000000001" hidden="1" customHeight="1" x14ac:dyDescent="0.4"/>
    <row r="1416" spans="3:30" ht="20.100000000000001" hidden="1" customHeight="1" x14ac:dyDescent="0.4">
      <c r="E1416" s="2" t="str">
        <f>"To: "&amp;入力情報!$E$6&amp;" Co"</f>
        <v>To: SampleName Co</v>
      </c>
    </row>
    <row r="1417" spans="3:30" ht="20.100000000000001" hidden="1" customHeight="1" x14ac:dyDescent="0.4">
      <c r="E1417" s="2" t="str">
        <f>入力情報!$E$6&amp;"株式会社　御中"</f>
        <v>SampleName株式会社　御中</v>
      </c>
    </row>
    <row r="1418" spans="3:30" ht="20.100000000000001" hidden="1" customHeight="1" x14ac:dyDescent="0.4"/>
    <row r="1419" spans="3:30" ht="20.100000000000001" hidden="1" customHeight="1" x14ac:dyDescent="0.4"/>
    <row r="1420" spans="3:30" ht="20.100000000000001" hidden="1" customHeight="1" x14ac:dyDescent="0.4"/>
    <row r="1421" spans="3:30" ht="20.100000000000001" hidden="1" customHeight="1" x14ac:dyDescent="0.4"/>
    <row r="1422" spans="3:30" ht="20.100000000000001" hidden="1" customHeight="1" x14ac:dyDescent="0.4"/>
    <row r="1423" spans="3:30" ht="20.100000000000001" hidden="1" customHeight="1" x14ac:dyDescent="0.4"/>
    <row r="1424" spans="3:30" ht="20.100000000000001" hidden="1" customHeight="1" x14ac:dyDescent="0.4"/>
    <row r="1425" spans="1:33" ht="20.100000000000001" hidden="1" customHeight="1" x14ac:dyDescent="0.4"/>
    <row r="1426" spans="1:33" ht="20.100000000000001" hidden="1" customHeight="1" x14ac:dyDescent="0.4"/>
    <row r="1427" spans="1:33" ht="20.100000000000001" hidden="1" customHeight="1" x14ac:dyDescent="0.4"/>
    <row r="1428" spans="1:33" ht="20.100000000000001" hidden="1" customHeight="1" x14ac:dyDescent="0.4"/>
    <row r="1429" spans="1:33" ht="20.100000000000001" hidden="1" customHeight="1" x14ac:dyDescent="0.4"/>
    <row r="1430" spans="1:33" ht="20.100000000000001" hidden="1" customHeight="1" x14ac:dyDescent="0.4"/>
    <row r="1431" spans="1:33" ht="20.100000000000001" hidden="1" customHeight="1" x14ac:dyDescent="0.4"/>
    <row r="1432" spans="1:33" ht="20.100000000000001" hidden="1" customHeight="1" x14ac:dyDescent="0.4"/>
    <row r="1433" spans="1:33" ht="20.100000000000001" hidden="1" customHeight="1" x14ac:dyDescent="0.4"/>
    <row r="1434" spans="1:33" ht="20.100000000000001" hidden="1" customHeight="1" x14ac:dyDescent="0.4"/>
    <row r="1435" spans="1:33" ht="20.100000000000001" hidden="1" customHeight="1" x14ac:dyDescent="0.4"/>
    <row r="1436" spans="1:33" ht="12" hidden="1" customHeight="1" x14ac:dyDescent="0.4">
      <c r="A1436" s="369" t="s">
        <v>6172</v>
      </c>
      <c r="B1436" s="369"/>
      <c r="C1436" s="369"/>
      <c r="D1436" s="369"/>
      <c r="E1436" s="369"/>
      <c r="F1436" s="369"/>
      <c r="G1436" s="369"/>
      <c r="H1436" s="369"/>
      <c r="I1436" s="369"/>
      <c r="J1436" s="369"/>
      <c r="K1436" s="369"/>
      <c r="L1436" s="369"/>
      <c r="M1436" s="369"/>
      <c r="N1436" s="369"/>
      <c r="O1436" s="369"/>
      <c r="P1436" s="369"/>
      <c r="Q1436" s="369"/>
      <c r="R1436" s="369"/>
      <c r="S1436" s="369"/>
      <c r="T1436" s="369"/>
      <c r="U1436" s="369"/>
      <c r="V1436" s="369"/>
      <c r="W1436" s="369"/>
      <c r="X1436" s="369"/>
      <c r="Y1436" s="369"/>
      <c r="Z1436" s="369"/>
      <c r="AA1436" s="369"/>
      <c r="AB1436" s="369"/>
      <c r="AC1436" s="369"/>
      <c r="AD1436" s="369"/>
    </row>
    <row r="1437" spans="1:33" ht="12" hidden="1" customHeight="1" x14ac:dyDescent="0.4">
      <c r="A1437" s="369"/>
      <c r="B1437" s="369"/>
      <c r="C1437" s="369"/>
      <c r="D1437" s="369"/>
      <c r="E1437" s="369"/>
      <c r="F1437" s="369"/>
      <c r="G1437" s="369"/>
      <c r="H1437" s="369"/>
      <c r="I1437" s="369"/>
      <c r="J1437" s="369"/>
      <c r="K1437" s="369"/>
      <c r="L1437" s="369"/>
      <c r="M1437" s="369"/>
      <c r="N1437" s="369"/>
      <c r="O1437" s="369"/>
      <c r="P1437" s="369"/>
      <c r="Q1437" s="369"/>
      <c r="R1437" s="369"/>
      <c r="S1437" s="369"/>
      <c r="T1437" s="369"/>
      <c r="U1437" s="369"/>
      <c r="V1437" s="369"/>
      <c r="W1437" s="369"/>
      <c r="X1437" s="369"/>
      <c r="Y1437" s="369"/>
      <c r="Z1437" s="369"/>
      <c r="AA1437" s="369"/>
      <c r="AB1437" s="369"/>
      <c r="AC1437" s="369"/>
      <c r="AD1437" s="369"/>
      <c r="AF1437" s="2" t="s">
        <v>6378</v>
      </c>
      <c r="AG1437" s="2" t="str">
        <f>入力情報!C479</f>
        <v>Name of Director at Incorporation 42
（設立時取締役 42の氏名）</v>
      </c>
    </row>
    <row r="1438" spans="1:33" ht="12" hidden="1" customHeight="1" x14ac:dyDescent="0.4">
      <c r="A1438" s="369"/>
      <c r="B1438" s="369"/>
      <c r="C1438" s="369"/>
      <c r="D1438" s="369"/>
      <c r="E1438" s="369"/>
      <c r="F1438" s="369"/>
      <c r="G1438" s="369"/>
      <c r="H1438" s="369"/>
      <c r="I1438" s="369"/>
      <c r="J1438" s="369"/>
      <c r="K1438" s="369"/>
      <c r="L1438" s="369"/>
      <c r="M1438" s="369"/>
      <c r="N1438" s="369"/>
      <c r="O1438" s="369"/>
      <c r="P1438" s="369"/>
      <c r="Q1438" s="369"/>
      <c r="R1438" s="369"/>
      <c r="S1438" s="369"/>
      <c r="T1438" s="369"/>
      <c r="U1438" s="369"/>
      <c r="V1438" s="369"/>
      <c r="W1438" s="369"/>
      <c r="X1438" s="369"/>
      <c r="Y1438" s="369"/>
      <c r="Z1438" s="369"/>
      <c r="AA1438" s="369"/>
      <c r="AB1438" s="369"/>
      <c r="AC1438" s="369"/>
      <c r="AD1438" s="369"/>
    </row>
    <row r="1439" spans="1:33" ht="20.100000000000001" hidden="1" customHeight="1" x14ac:dyDescent="0.4"/>
    <row r="1440" spans="1:33" ht="39.950000000000003" hidden="1" customHeight="1" x14ac:dyDescent="0.4">
      <c r="B144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440" s="505"/>
      <c r="D1440" s="505"/>
      <c r="E1440" s="505"/>
      <c r="F1440" s="505"/>
      <c r="G1440" s="505"/>
      <c r="H1440" s="505"/>
      <c r="I1440" s="505"/>
      <c r="J1440" s="505"/>
      <c r="K1440" s="505"/>
      <c r="L1440" s="505"/>
      <c r="M1440" s="505"/>
      <c r="N1440" s="505"/>
      <c r="O1440" s="505"/>
      <c r="P1440" s="505"/>
      <c r="Q1440" s="505"/>
      <c r="R1440" s="505"/>
      <c r="S1440" s="505"/>
      <c r="T1440" s="505"/>
      <c r="U1440" s="505"/>
      <c r="V1440" s="505"/>
      <c r="W1440" s="505"/>
      <c r="X1440" s="505"/>
      <c r="Y1440" s="505"/>
      <c r="Z1440" s="505"/>
      <c r="AA1440" s="505"/>
      <c r="AB1440" s="505"/>
      <c r="AC1440" s="505"/>
      <c r="AD1440" s="505"/>
    </row>
    <row r="1441" spans="2:30" ht="39.950000000000003" hidden="1" customHeight="1" x14ac:dyDescent="0.4">
      <c r="B144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441" s="505"/>
      <c r="D1441" s="505"/>
      <c r="E1441" s="505"/>
      <c r="F1441" s="505"/>
      <c r="G1441" s="505"/>
      <c r="H1441" s="505"/>
      <c r="I1441" s="505"/>
      <c r="J1441" s="505"/>
      <c r="K1441" s="505"/>
      <c r="L1441" s="505"/>
      <c r="M1441" s="505"/>
      <c r="N1441" s="505"/>
      <c r="O1441" s="505"/>
      <c r="P1441" s="505"/>
      <c r="Q1441" s="505"/>
      <c r="R1441" s="505"/>
      <c r="S1441" s="505"/>
      <c r="T1441" s="505"/>
      <c r="U1441" s="505"/>
      <c r="V1441" s="505"/>
      <c r="W1441" s="505"/>
      <c r="X1441" s="505"/>
      <c r="Y1441" s="505"/>
      <c r="Z1441" s="505"/>
      <c r="AA1441" s="505"/>
      <c r="AB1441" s="505"/>
      <c r="AC1441" s="505"/>
      <c r="AD1441" s="505"/>
    </row>
    <row r="1442" spans="2:30" ht="20.100000000000001" hidden="1" customHeight="1" x14ac:dyDescent="0.4"/>
    <row r="1443" spans="2:30" ht="20.100000000000001" hidden="1" customHeight="1" x14ac:dyDescent="0.4">
      <c r="C1443" s="2" t="str">
        <f>入力情報!$E$778&amp;" year, "&amp;入力情報!$E$779&amp;" month-"&amp;入力情報!$E$780&amp;" day"</f>
        <v>2026 year, 1 month-31 day</v>
      </c>
    </row>
    <row r="1444" spans="2:30" ht="20.100000000000001" hidden="1" customHeight="1" x14ac:dyDescent="0.4">
      <c r="C1444" s="2" t="str">
        <f>DBCS(入力情報!$E$778)&amp;"年"&amp;DBCS(入力情報!$E$779)&amp;"月"&amp;DBCS(入力情報!$E$780)&amp;"日"</f>
        <v>２０２６年１月３１日</v>
      </c>
    </row>
    <row r="1445" spans="2:30" ht="20.100000000000001" hidden="1" customHeight="1" x14ac:dyDescent="0.4"/>
    <row r="1446" spans="2:30" ht="32.25" hidden="1" customHeight="1" x14ac:dyDescent="0.4">
      <c r="D1446" s="506" t="str">
        <f>IF(入力情報!E481="",入力情報!E487 &amp; CHAR(10) &amp; 入力情報!E479 &amp; "  (Seal or Signatures)", 入力情報!E482 &amp; " " &amp; 入力情報!E484 &amp; " " &amp; 入力情報!E485 &amp; CHAR(10) &amp; 入力情報!E479 &amp; "  (Seal or Signatures)")</f>
        <v xml:space="preserve">
  (Seal or Signatures)</v>
      </c>
      <c r="E1446" s="506"/>
      <c r="F1446" s="506"/>
      <c r="G1446" s="506"/>
      <c r="H1446" s="506"/>
      <c r="I1446" s="506"/>
      <c r="J1446" s="506"/>
      <c r="K1446" s="506"/>
      <c r="L1446" s="506"/>
      <c r="M1446" s="506"/>
      <c r="N1446" s="506"/>
      <c r="O1446" s="506"/>
      <c r="P1446" s="506"/>
      <c r="Q1446" s="506"/>
      <c r="R1446" s="506"/>
      <c r="S1446" s="506"/>
      <c r="T1446" s="506"/>
      <c r="U1446" s="506"/>
      <c r="V1446" s="506"/>
      <c r="W1446" s="506"/>
      <c r="X1446" s="506"/>
      <c r="Y1446" s="506"/>
      <c r="Z1446" s="506"/>
      <c r="AA1446" s="506"/>
      <c r="AB1446" s="506"/>
      <c r="AC1446" s="506"/>
      <c r="AD1446" s="506"/>
    </row>
    <row r="1447" spans="2:30" ht="32.25" hidden="1" customHeight="1" x14ac:dyDescent="0.4">
      <c r="D1447" s="506" t="str">
        <f>IF(入力情報!E481="",IF(入力情報!E488="", "", 入力情報!E488) &amp; CHAR(10) &amp;IF(入力情報!E480="", "", 入力情報!E480),入力情報!E483&amp;" "&amp;DBCS(入力情報!E484)&amp;" "&amp;IF(入力情報!E486="","                                                      ",入力情報!E486) &amp; CHAR(10) &amp;入力情報!E480)</f>
        <v xml:space="preserve">
</v>
      </c>
      <c r="E1447" s="506"/>
      <c r="F1447" s="506"/>
      <c r="G1447" s="506"/>
      <c r="H1447" s="506"/>
      <c r="I1447" s="506"/>
      <c r="J1447" s="506"/>
      <c r="K1447" s="506"/>
      <c r="L1447" s="506"/>
      <c r="M1447" s="506"/>
      <c r="N1447" s="506"/>
      <c r="O1447" s="506"/>
      <c r="P1447" s="506"/>
      <c r="Q1447" s="506"/>
      <c r="R1447" s="506"/>
      <c r="S1447" s="506"/>
      <c r="T1447" s="506"/>
      <c r="U1447" s="506"/>
      <c r="V1447" s="506"/>
      <c r="W1447" s="506"/>
      <c r="X1447" s="506"/>
      <c r="Y1447" s="506"/>
      <c r="Z1447" s="506"/>
      <c r="AA1447" s="506"/>
      <c r="AB1447" s="506"/>
      <c r="AC1447" s="506"/>
      <c r="AD1447" s="506"/>
    </row>
    <row r="1448" spans="2:30" ht="20.100000000000001" hidden="1" customHeight="1" x14ac:dyDescent="0.4"/>
    <row r="1449" spans="2:30" ht="20.100000000000001" hidden="1" customHeight="1" x14ac:dyDescent="0.4"/>
    <row r="1450" spans="2:30" ht="20.100000000000001" hidden="1" customHeight="1" x14ac:dyDescent="0.4"/>
    <row r="1451" spans="2:30" ht="20.100000000000001" hidden="1" customHeight="1" x14ac:dyDescent="0.4">
      <c r="E1451" s="2" t="str">
        <f>"To: "&amp;入力情報!$E$6&amp;" Co"</f>
        <v>To: SampleName Co</v>
      </c>
    </row>
    <row r="1452" spans="2:30" ht="20.100000000000001" hidden="1" customHeight="1" x14ac:dyDescent="0.4">
      <c r="E1452" s="2" t="str">
        <f>入力情報!$E$6&amp;"株式会社　御中"</f>
        <v>SampleName株式会社　御中</v>
      </c>
    </row>
    <row r="1453" spans="2:30" ht="20.100000000000001" hidden="1" customHeight="1" x14ac:dyDescent="0.4"/>
    <row r="1454" spans="2:30" ht="20.100000000000001" hidden="1" customHeight="1" x14ac:dyDescent="0.4"/>
    <row r="1455" spans="2:30" ht="20.100000000000001" hidden="1" customHeight="1" x14ac:dyDescent="0.4"/>
    <row r="1456" spans="2:30" ht="20.100000000000001" hidden="1" customHeight="1" x14ac:dyDescent="0.4"/>
    <row r="1457" spans="1:33" ht="20.100000000000001" hidden="1" customHeight="1" x14ac:dyDescent="0.4"/>
    <row r="1458" spans="1:33" ht="20.100000000000001" hidden="1" customHeight="1" x14ac:dyDescent="0.4"/>
    <row r="1459" spans="1:33" ht="20.100000000000001" hidden="1" customHeight="1" x14ac:dyDescent="0.4"/>
    <row r="1460" spans="1:33" ht="20.100000000000001" hidden="1" customHeight="1" x14ac:dyDescent="0.4"/>
    <row r="1461" spans="1:33" ht="20.100000000000001" hidden="1" customHeight="1" x14ac:dyDescent="0.4"/>
    <row r="1462" spans="1:33" ht="20.100000000000001" hidden="1" customHeight="1" x14ac:dyDescent="0.4"/>
    <row r="1463" spans="1:33" ht="20.100000000000001" hidden="1" customHeight="1" x14ac:dyDescent="0.4"/>
    <row r="1464" spans="1:33" ht="20.100000000000001" hidden="1" customHeight="1" x14ac:dyDescent="0.4"/>
    <row r="1465" spans="1:33" ht="20.100000000000001" hidden="1" customHeight="1" x14ac:dyDescent="0.4"/>
    <row r="1466" spans="1:33" ht="20.100000000000001" hidden="1" customHeight="1" x14ac:dyDescent="0.4"/>
    <row r="1467" spans="1:33" ht="20.100000000000001" hidden="1" customHeight="1" x14ac:dyDescent="0.4"/>
    <row r="1468" spans="1:33" ht="20.100000000000001" hidden="1" customHeight="1" x14ac:dyDescent="0.4"/>
    <row r="1469" spans="1:33" ht="20.100000000000001" hidden="1" customHeight="1" x14ac:dyDescent="0.4"/>
    <row r="1470" spans="1:33" ht="20.100000000000001" hidden="1" customHeight="1" x14ac:dyDescent="0.4"/>
    <row r="1471" spans="1:33" ht="12" hidden="1" customHeight="1" x14ac:dyDescent="0.4">
      <c r="A1471" s="369" t="s">
        <v>6172</v>
      </c>
      <c r="B1471" s="369"/>
      <c r="C1471" s="369"/>
      <c r="D1471" s="369"/>
      <c r="E1471" s="369"/>
      <c r="F1471" s="369"/>
      <c r="G1471" s="369"/>
      <c r="H1471" s="369"/>
      <c r="I1471" s="369"/>
      <c r="J1471" s="369"/>
      <c r="K1471" s="369"/>
      <c r="L1471" s="369"/>
      <c r="M1471" s="369"/>
      <c r="N1471" s="369"/>
      <c r="O1471" s="369"/>
      <c r="P1471" s="369"/>
      <c r="Q1471" s="369"/>
      <c r="R1471" s="369"/>
      <c r="S1471" s="369"/>
      <c r="T1471" s="369"/>
      <c r="U1471" s="369"/>
      <c r="V1471" s="369"/>
      <c r="W1471" s="369"/>
      <c r="X1471" s="369"/>
      <c r="Y1471" s="369"/>
      <c r="Z1471" s="369"/>
      <c r="AA1471" s="369"/>
      <c r="AB1471" s="369"/>
      <c r="AC1471" s="369"/>
      <c r="AD1471" s="369"/>
    </row>
    <row r="1472" spans="1:33" ht="12" hidden="1" customHeight="1" x14ac:dyDescent="0.4">
      <c r="A1472" s="369"/>
      <c r="B1472" s="369"/>
      <c r="C1472" s="369"/>
      <c r="D1472" s="369"/>
      <c r="E1472" s="369"/>
      <c r="F1472" s="369"/>
      <c r="G1472" s="369"/>
      <c r="H1472" s="369"/>
      <c r="I1472" s="369"/>
      <c r="J1472" s="369"/>
      <c r="K1472" s="369"/>
      <c r="L1472" s="369"/>
      <c r="M1472" s="369"/>
      <c r="N1472" s="369"/>
      <c r="O1472" s="369"/>
      <c r="P1472" s="369"/>
      <c r="Q1472" s="369"/>
      <c r="R1472" s="369"/>
      <c r="S1472" s="369"/>
      <c r="T1472" s="369"/>
      <c r="U1472" s="369"/>
      <c r="V1472" s="369"/>
      <c r="W1472" s="369"/>
      <c r="X1472" s="369"/>
      <c r="Y1472" s="369"/>
      <c r="Z1472" s="369"/>
      <c r="AA1472" s="369"/>
      <c r="AB1472" s="369"/>
      <c r="AC1472" s="369"/>
      <c r="AD1472" s="369"/>
      <c r="AF1472" s="2" t="s">
        <v>6378</v>
      </c>
      <c r="AG1472" s="2" t="str">
        <f>入力情報!C490</f>
        <v>Name of Director at Incorporation 43
（設立時取締役 43の氏名）</v>
      </c>
    </row>
    <row r="1473" spans="1:30" ht="12" hidden="1" customHeight="1" x14ac:dyDescent="0.4">
      <c r="A1473" s="369"/>
      <c r="B1473" s="369"/>
      <c r="C1473" s="369"/>
      <c r="D1473" s="369"/>
      <c r="E1473" s="369"/>
      <c r="F1473" s="369"/>
      <c r="G1473" s="369"/>
      <c r="H1473" s="369"/>
      <c r="I1473" s="369"/>
      <c r="J1473" s="369"/>
      <c r="K1473" s="369"/>
      <c r="L1473" s="369"/>
      <c r="M1473" s="369"/>
      <c r="N1473" s="369"/>
      <c r="O1473" s="369"/>
      <c r="P1473" s="369"/>
      <c r="Q1473" s="369"/>
      <c r="R1473" s="369"/>
      <c r="S1473" s="369"/>
      <c r="T1473" s="369"/>
      <c r="U1473" s="369"/>
      <c r="V1473" s="369"/>
      <c r="W1473" s="369"/>
      <c r="X1473" s="369"/>
      <c r="Y1473" s="369"/>
      <c r="Z1473" s="369"/>
      <c r="AA1473" s="369"/>
      <c r="AB1473" s="369"/>
      <c r="AC1473" s="369"/>
      <c r="AD1473" s="369"/>
    </row>
    <row r="1474" spans="1:30" ht="20.100000000000001" hidden="1" customHeight="1" x14ac:dyDescent="0.4"/>
    <row r="1475" spans="1:30" ht="39.950000000000003" hidden="1" customHeight="1" x14ac:dyDescent="0.4">
      <c r="B147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475" s="505"/>
      <c r="D1475" s="505"/>
      <c r="E1475" s="505"/>
      <c r="F1475" s="505"/>
      <c r="G1475" s="505"/>
      <c r="H1475" s="505"/>
      <c r="I1475" s="505"/>
      <c r="J1475" s="505"/>
      <c r="K1475" s="505"/>
      <c r="L1475" s="505"/>
      <c r="M1475" s="505"/>
      <c r="N1475" s="505"/>
      <c r="O1475" s="505"/>
      <c r="P1475" s="505"/>
      <c r="Q1475" s="505"/>
      <c r="R1475" s="505"/>
      <c r="S1475" s="505"/>
      <c r="T1475" s="505"/>
      <c r="U1475" s="505"/>
      <c r="V1475" s="505"/>
      <c r="W1475" s="505"/>
      <c r="X1475" s="505"/>
      <c r="Y1475" s="505"/>
      <c r="Z1475" s="505"/>
      <c r="AA1475" s="505"/>
      <c r="AB1475" s="505"/>
      <c r="AC1475" s="505"/>
      <c r="AD1475" s="505"/>
    </row>
    <row r="1476" spans="1:30" ht="39.950000000000003" hidden="1" customHeight="1" x14ac:dyDescent="0.4">
      <c r="B147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476" s="505"/>
      <c r="D1476" s="505"/>
      <c r="E1476" s="505"/>
      <c r="F1476" s="505"/>
      <c r="G1476" s="505"/>
      <c r="H1476" s="505"/>
      <c r="I1476" s="505"/>
      <c r="J1476" s="505"/>
      <c r="K1476" s="505"/>
      <c r="L1476" s="505"/>
      <c r="M1476" s="505"/>
      <c r="N1476" s="505"/>
      <c r="O1476" s="505"/>
      <c r="P1476" s="505"/>
      <c r="Q1476" s="505"/>
      <c r="R1476" s="505"/>
      <c r="S1476" s="505"/>
      <c r="T1476" s="505"/>
      <c r="U1476" s="505"/>
      <c r="V1476" s="505"/>
      <c r="W1476" s="505"/>
      <c r="X1476" s="505"/>
      <c r="Y1476" s="505"/>
      <c r="Z1476" s="505"/>
      <c r="AA1476" s="505"/>
      <c r="AB1476" s="505"/>
      <c r="AC1476" s="505"/>
      <c r="AD1476" s="505"/>
    </row>
    <row r="1477" spans="1:30" ht="20.100000000000001" hidden="1" customHeight="1" x14ac:dyDescent="0.4"/>
    <row r="1478" spans="1:30" ht="20.100000000000001" hidden="1" customHeight="1" x14ac:dyDescent="0.4">
      <c r="C1478" s="2" t="str">
        <f>入力情報!$E$778&amp;" year, "&amp;入力情報!$E$779&amp;" month-"&amp;入力情報!$E$780&amp;" day"</f>
        <v>2026 year, 1 month-31 day</v>
      </c>
    </row>
    <row r="1479" spans="1:30" ht="20.100000000000001" hidden="1" customHeight="1" x14ac:dyDescent="0.4">
      <c r="C1479" s="2" t="str">
        <f>DBCS(入力情報!$E$778)&amp;"年"&amp;DBCS(入力情報!$E$779)&amp;"月"&amp;DBCS(入力情報!$E$780)&amp;"日"</f>
        <v>２０２６年１月３１日</v>
      </c>
    </row>
    <row r="1480" spans="1:30" ht="20.100000000000001" hidden="1" customHeight="1" x14ac:dyDescent="0.4"/>
    <row r="1481" spans="1:30" ht="32.25" hidden="1" customHeight="1" x14ac:dyDescent="0.4">
      <c r="D1481" s="506" t="str">
        <f>IF(入力情報!E492="",入力情報!E498 &amp; CHAR(10) &amp; 入力情報!E490 &amp; "  (Seal or Signatures)", 入力情報!E493 &amp; " " &amp; 入力情報!E495 &amp; " " &amp; 入力情報!E496 &amp; CHAR(10) &amp; 入力情報!E490 &amp; "  (Seal or Signatures)")</f>
        <v xml:space="preserve">
  (Seal or Signatures)</v>
      </c>
      <c r="E1481" s="506"/>
      <c r="F1481" s="506"/>
      <c r="G1481" s="506"/>
      <c r="H1481" s="506"/>
      <c r="I1481" s="506"/>
      <c r="J1481" s="506"/>
      <c r="K1481" s="506"/>
      <c r="L1481" s="506"/>
      <c r="M1481" s="506"/>
      <c r="N1481" s="506"/>
      <c r="O1481" s="506"/>
      <c r="P1481" s="506"/>
      <c r="Q1481" s="506"/>
      <c r="R1481" s="506"/>
      <c r="S1481" s="506"/>
      <c r="T1481" s="506"/>
      <c r="U1481" s="506"/>
      <c r="V1481" s="506"/>
      <c r="W1481" s="506"/>
      <c r="X1481" s="506"/>
      <c r="Y1481" s="506"/>
      <c r="Z1481" s="506"/>
      <c r="AA1481" s="506"/>
      <c r="AB1481" s="506"/>
      <c r="AC1481" s="506"/>
      <c r="AD1481" s="506"/>
    </row>
    <row r="1482" spans="1:30" ht="32.25" hidden="1" customHeight="1" x14ac:dyDescent="0.4">
      <c r="D1482" s="506" t="str">
        <f>IF(入力情報!E492="",IF(入力情報!E499="", "", 入力情報!E499) &amp; CHAR(10) &amp;IF(入力情報!E491="", "", 入力情報!E491),入力情報!E494&amp;" "&amp;DBCS(入力情報!E495)&amp;" "&amp;IF(入力情報!E497="","                                                      ",入力情報!E497) &amp; CHAR(10) &amp;入力情報!E491)</f>
        <v xml:space="preserve">
</v>
      </c>
      <c r="E1482" s="506"/>
      <c r="F1482" s="506"/>
      <c r="G1482" s="506"/>
      <c r="H1482" s="506"/>
      <c r="I1482" s="506"/>
      <c r="J1482" s="506"/>
      <c r="K1482" s="506"/>
      <c r="L1482" s="506"/>
      <c r="M1482" s="506"/>
      <c r="N1482" s="506"/>
      <c r="O1482" s="506"/>
      <c r="P1482" s="506"/>
      <c r="Q1482" s="506"/>
      <c r="R1482" s="506"/>
      <c r="S1482" s="506"/>
      <c r="T1482" s="506"/>
      <c r="U1482" s="506"/>
      <c r="V1482" s="506"/>
      <c r="W1482" s="506"/>
      <c r="X1482" s="506"/>
      <c r="Y1482" s="506"/>
      <c r="Z1482" s="506"/>
      <c r="AA1482" s="506"/>
      <c r="AB1482" s="506"/>
      <c r="AC1482" s="506"/>
      <c r="AD1482" s="506"/>
    </row>
    <row r="1483" spans="1:30" ht="20.100000000000001" hidden="1" customHeight="1" x14ac:dyDescent="0.4"/>
    <row r="1484" spans="1:30" ht="20.100000000000001" hidden="1" customHeight="1" x14ac:dyDescent="0.4"/>
    <row r="1485" spans="1:30" ht="20.100000000000001" hidden="1" customHeight="1" x14ac:dyDescent="0.4"/>
    <row r="1486" spans="1:30" ht="20.100000000000001" hidden="1" customHeight="1" x14ac:dyDescent="0.4">
      <c r="E1486" s="2" t="str">
        <f>"To: "&amp;入力情報!$E$6&amp;" Co"</f>
        <v>To: SampleName Co</v>
      </c>
    </row>
    <row r="1487" spans="1:30" ht="20.100000000000001" hidden="1" customHeight="1" x14ac:dyDescent="0.4">
      <c r="E1487" s="2" t="str">
        <f>入力情報!$E$6&amp;"株式会社　御中"</f>
        <v>SampleName株式会社　御中</v>
      </c>
    </row>
    <row r="1488" spans="1:30" ht="20.100000000000001" hidden="1" customHeight="1" x14ac:dyDescent="0.4"/>
    <row r="1489" ht="20.100000000000001" hidden="1" customHeight="1" x14ac:dyDescent="0.4"/>
    <row r="1490" ht="20.100000000000001" hidden="1" customHeight="1" x14ac:dyDescent="0.4"/>
    <row r="1491" ht="20.100000000000001" hidden="1" customHeight="1" x14ac:dyDescent="0.4"/>
    <row r="1492" ht="20.100000000000001" hidden="1" customHeight="1" x14ac:dyDescent="0.4"/>
    <row r="1493" ht="20.100000000000001" hidden="1" customHeight="1" x14ac:dyDescent="0.4"/>
    <row r="1494" ht="20.100000000000001" hidden="1" customHeight="1" x14ac:dyDescent="0.4"/>
    <row r="1495" ht="20.100000000000001" hidden="1" customHeight="1" x14ac:dyDescent="0.4"/>
    <row r="1496" ht="20.100000000000001" hidden="1" customHeight="1" x14ac:dyDescent="0.4"/>
    <row r="1497" ht="20.100000000000001" hidden="1" customHeight="1" x14ac:dyDescent="0.4"/>
    <row r="1498" ht="20.100000000000001" hidden="1" customHeight="1" x14ac:dyDescent="0.4"/>
    <row r="1499" ht="20.100000000000001" hidden="1" customHeight="1" x14ac:dyDescent="0.4"/>
    <row r="1500" ht="20.100000000000001" hidden="1" customHeight="1" x14ac:dyDescent="0.4"/>
    <row r="1501" ht="20.100000000000001" hidden="1" customHeight="1" x14ac:dyDescent="0.4"/>
    <row r="1502" ht="20.100000000000001" hidden="1" customHeight="1" x14ac:dyDescent="0.4"/>
    <row r="1503" ht="20.100000000000001" hidden="1" customHeight="1" x14ac:dyDescent="0.4"/>
    <row r="1504" ht="20.100000000000001" hidden="1" customHeight="1" x14ac:dyDescent="0.4"/>
    <row r="1505" spans="1:33" ht="20.100000000000001" hidden="1" customHeight="1" x14ac:dyDescent="0.4"/>
    <row r="1506" spans="1:33" ht="12" hidden="1" customHeight="1" x14ac:dyDescent="0.4">
      <c r="A1506" s="369" t="s">
        <v>6172</v>
      </c>
      <c r="B1506" s="369"/>
      <c r="C1506" s="369"/>
      <c r="D1506" s="369"/>
      <c r="E1506" s="369"/>
      <c r="F1506" s="369"/>
      <c r="G1506" s="369"/>
      <c r="H1506" s="369"/>
      <c r="I1506" s="369"/>
      <c r="J1506" s="369"/>
      <c r="K1506" s="369"/>
      <c r="L1506" s="369"/>
      <c r="M1506" s="369"/>
      <c r="N1506" s="369"/>
      <c r="O1506" s="369"/>
      <c r="P1506" s="369"/>
      <c r="Q1506" s="369"/>
      <c r="R1506" s="369"/>
      <c r="S1506" s="369"/>
      <c r="T1506" s="369"/>
      <c r="U1506" s="369"/>
      <c r="V1506" s="369"/>
      <c r="W1506" s="369"/>
      <c r="X1506" s="369"/>
      <c r="Y1506" s="369"/>
      <c r="Z1506" s="369"/>
      <c r="AA1506" s="369"/>
      <c r="AB1506" s="369"/>
      <c r="AC1506" s="369"/>
      <c r="AD1506" s="369"/>
    </row>
    <row r="1507" spans="1:33" ht="12" hidden="1" customHeight="1" x14ac:dyDescent="0.4">
      <c r="A1507" s="369"/>
      <c r="B1507" s="369"/>
      <c r="C1507" s="369"/>
      <c r="D1507" s="369"/>
      <c r="E1507" s="369"/>
      <c r="F1507" s="369"/>
      <c r="G1507" s="369"/>
      <c r="H1507" s="369"/>
      <c r="I1507" s="369"/>
      <c r="J1507" s="369"/>
      <c r="K1507" s="369"/>
      <c r="L1507" s="369"/>
      <c r="M1507" s="369"/>
      <c r="N1507" s="369"/>
      <c r="O1507" s="369"/>
      <c r="P1507" s="369"/>
      <c r="Q1507" s="369"/>
      <c r="R1507" s="369"/>
      <c r="S1507" s="369"/>
      <c r="T1507" s="369"/>
      <c r="U1507" s="369"/>
      <c r="V1507" s="369"/>
      <c r="W1507" s="369"/>
      <c r="X1507" s="369"/>
      <c r="Y1507" s="369"/>
      <c r="Z1507" s="369"/>
      <c r="AA1507" s="369"/>
      <c r="AB1507" s="369"/>
      <c r="AC1507" s="369"/>
      <c r="AD1507" s="369"/>
      <c r="AF1507" s="2" t="s">
        <v>6378</v>
      </c>
      <c r="AG1507" s="2" t="str">
        <f>入力情報!C501</f>
        <v>Name of Director at Incorporation 44
（設立時取締役 44の氏名）</v>
      </c>
    </row>
    <row r="1508" spans="1:33" ht="12" hidden="1" customHeight="1" x14ac:dyDescent="0.4">
      <c r="A1508" s="369"/>
      <c r="B1508" s="369"/>
      <c r="C1508" s="369"/>
      <c r="D1508" s="369"/>
      <c r="E1508" s="369"/>
      <c r="F1508" s="369"/>
      <c r="G1508" s="369"/>
      <c r="H1508" s="369"/>
      <c r="I1508" s="369"/>
      <c r="J1508" s="369"/>
      <c r="K1508" s="369"/>
      <c r="L1508" s="369"/>
      <c r="M1508" s="369"/>
      <c r="N1508" s="369"/>
      <c r="O1508" s="369"/>
      <c r="P1508" s="369"/>
      <c r="Q1508" s="369"/>
      <c r="R1508" s="369"/>
      <c r="S1508" s="369"/>
      <c r="T1508" s="369"/>
      <c r="U1508" s="369"/>
      <c r="V1508" s="369"/>
      <c r="W1508" s="369"/>
      <c r="X1508" s="369"/>
      <c r="Y1508" s="369"/>
      <c r="Z1508" s="369"/>
      <c r="AA1508" s="369"/>
      <c r="AB1508" s="369"/>
      <c r="AC1508" s="369"/>
      <c r="AD1508" s="369"/>
    </row>
    <row r="1509" spans="1:33" ht="20.100000000000001" hidden="1" customHeight="1" x14ac:dyDescent="0.4"/>
    <row r="1510" spans="1:33" ht="39.950000000000003" hidden="1" customHeight="1" x14ac:dyDescent="0.4">
      <c r="B151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510" s="505"/>
      <c r="D1510" s="505"/>
      <c r="E1510" s="505"/>
      <c r="F1510" s="505"/>
      <c r="G1510" s="505"/>
      <c r="H1510" s="505"/>
      <c r="I1510" s="505"/>
      <c r="J1510" s="505"/>
      <c r="K1510" s="505"/>
      <c r="L1510" s="505"/>
      <c r="M1510" s="505"/>
      <c r="N1510" s="505"/>
      <c r="O1510" s="505"/>
      <c r="P1510" s="505"/>
      <c r="Q1510" s="505"/>
      <c r="R1510" s="505"/>
      <c r="S1510" s="505"/>
      <c r="T1510" s="505"/>
      <c r="U1510" s="505"/>
      <c r="V1510" s="505"/>
      <c r="W1510" s="505"/>
      <c r="X1510" s="505"/>
      <c r="Y1510" s="505"/>
      <c r="Z1510" s="505"/>
      <c r="AA1510" s="505"/>
      <c r="AB1510" s="505"/>
      <c r="AC1510" s="505"/>
      <c r="AD1510" s="505"/>
    </row>
    <row r="1511" spans="1:33" ht="39.950000000000003" hidden="1" customHeight="1" x14ac:dyDescent="0.4">
      <c r="B151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511" s="505"/>
      <c r="D1511" s="505"/>
      <c r="E1511" s="505"/>
      <c r="F1511" s="505"/>
      <c r="G1511" s="505"/>
      <c r="H1511" s="505"/>
      <c r="I1511" s="505"/>
      <c r="J1511" s="505"/>
      <c r="K1511" s="505"/>
      <c r="L1511" s="505"/>
      <c r="M1511" s="505"/>
      <c r="N1511" s="505"/>
      <c r="O1511" s="505"/>
      <c r="P1511" s="505"/>
      <c r="Q1511" s="505"/>
      <c r="R1511" s="505"/>
      <c r="S1511" s="505"/>
      <c r="T1511" s="505"/>
      <c r="U1511" s="505"/>
      <c r="V1511" s="505"/>
      <c r="W1511" s="505"/>
      <c r="X1511" s="505"/>
      <c r="Y1511" s="505"/>
      <c r="Z1511" s="505"/>
      <c r="AA1511" s="505"/>
      <c r="AB1511" s="505"/>
      <c r="AC1511" s="505"/>
      <c r="AD1511" s="505"/>
    </row>
    <row r="1512" spans="1:33" ht="20.100000000000001" hidden="1" customHeight="1" x14ac:dyDescent="0.4"/>
    <row r="1513" spans="1:33" ht="20.100000000000001" hidden="1" customHeight="1" x14ac:dyDescent="0.4">
      <c r="C1513" s="2" t="str">
        <f>入力情報!$E$778&amp;" year, "&amp;入力情報!$E$779&amp;" month-"&amp;入力情報!$E$780&amp;" day"</f>
        <v>2026 year, 1 month-31 day</v>
      </c>
    </row>
    <row r="1514" spans="1:33" ht="20.100000000000001" hidden="1" customHeight="1" x14ac:dyDescent="0.4">
      <c r="C1514" s="2" t="str">
        <f>DBCS(入力情報!$E$778)&amp;"年"&amp;DBCS(入力情報!$E$779)&amp;"月"&amp;DBCS(入力情報!$E$780)&amp;"日"</f>
        <v>２０２６年１月３１日</v>
      </c>
    </row>
    <row r="1515" spans="1:33" ht="20.100000000000001" hidden="1" customHeight="1" x14ac:dyDescent="0.4"/>
    <row r="1516" spans="1:33" ht="32.25" hidden="1" customHeight="1" x14ac:dyDescent="0.4">
      <c r="D1516" s="506" t="str">
        <f>IF(入力情報!E503="",入力情報!E509 &amp; CHAR(10) &amp; 入力情報!E501 &amp; "  (Seal or Signatures)", 入力情報!E504 &amp; " " &amp; 入力情報!E506 &amp; " " &amp; 入力情報!E507 &amp; CHAR(10) &amp; 入力情報!E501 &amp; "  (Seal or Signatures)")</f>
        <v xml:space="preserve">
  (Seal or Signatures)</v>
      </c>
      <c r="E1516" s="506"/>
      <c r="F1516" s="506"/>
      <c r="G1516" s="506"/>
      <c r="H1516" s="506"/>
      <c r="I1516" s="506"/>
      <c r="J1516" s="506"/>
      <c r="K1516" s="506"/>
      <c r="L1516" s="506"/>
      <c r="M1516" s="506"/>
      <c r="N1516" s="506"/>
      <c r="O1516" s="506"/>
      <c r="P1516" s="506"/>
      <c r="Q1516" s="506"/>
      <c r="R1516" s="506"/>
      <c r="S1516" s="506"/>
      <c r="T1516" s="506"/>
      <c r="U1516" s="506"/>
      <c r="V1516" s="506"/>
      <c r="W1516" s="506"/>
      <c r="X1516" s="506"/>
      <c r="Y1516" s="506"/>
      <c r="Z1516" s="506"/>
      <c r="AA1516" s="506"/>
      <c r="AB1516" s="506"/>
      <c r="AC1516" s="506"/>
      <c r="AD1516" s="506"/>
    </row>
    <row r="1517" spans="1:33" ht="32.25" hidden="1" customHeight="1" x14ac:dyDescent="0.4">
      <c r="D1517" s="506" t="str">
        <f>IF(入力情報!E503="",IF(入力情報!E510="", "", 入力情報!E510) &amp; CHAR(10) &amp;IF(入力情報!E502="", "", 入力情報!E502),入力情報!E505&amp;" "&amp;DBCS(入力情報!E506)&amp;" "&amp;IF(入力情報!E508="","                                                      ",入力情報!E508) &amp; CHAR(10) &amp;入力情報!E502)</f>
        <v xml:space="preserve">
</v>
      </c>
      <c r="E1517" s="506"/>
      <c r="F1517" s="506"/>
      <c r="G1517" s="506"/>
      <c r="H1517" s="506"/>
      <c r="I1517" s="506"/>
      <c r="J1517" s="506"/>
      <c r="K1517" s="506"/>
      <c r="L1517" s="506"/>
      <c r="M1517" s="506"/>
      <c r="N1517" s="506"/>
      <c r="O1517" s="506"/>
      <c r="P1517" s="506"/>
      <c r="Q1517" s="506"/>
      <c r="R1517" s="506"/>
      <c r="S1517" s="506"/>
      <c r="T1517" s="506"/>
      <c r="U1517" s="506"/>
      <c r="V1517" s="506"/>
      <c r="W1517" s="506"/>
      <c r="X1517" s="506"/>
      <c r="Y1517" s="506"/>
      <c r="Z1517" s="506"/>
      <c r="AA1517" s="506"/>
      <c r="AB1517" s="506"/>
      <c r="AC1517" s="506"/>
      <c r="AD1517" s="506"/>
    </row>
    <row r="1518" spans="1:33" ht="20.100000000000001" hidden="1" customHeight="1" x14ac:dyDescent="0.4"/>
    <row r="1519" spans="1:33" ht="20.100000000000001" hidden="1" customHeight="1" x14ac:dyDescent="0.4"/>
    <row r="1520" spans="1:33" ht="20.100000000000001" hidden="1" customHeight="1" x14ac:dyDescent="0.4"/>
    <row r="1521" spans="5:5" ht="20.100000000000001" hidden="1" customHeight="1" x14ac:dyDescent="0.4">
      <c r="E1521" s="2" t="str">
        <f>"To: "&amp;入力情報!$E$6&amp;" Co"</f>
        <v>To: SampleName Co</v>
      </c>
    </row>
    <row r="1522" spans="5:5" ht="20.100000000000001" hidden="1" customHeight="1" x14ac:dyDescent="0.4">
      <c r="E1522" s="2" t="str">
        <f>入力情報!$E$6&amp;"株式会社　御中"</f>
        <v>SampleName株式会社　御中</v>
      </c>
    </row>
    <row r="1523" spans="5:5" ht="20.100000000000001" hidden="1" customHeight="1" x14ac:dyDescent="0.4"/>
    <row r="1524" spans="5:5" ht="20.100000000000001" hidden="1" customHeight="1" x14ac:dyDescent="0.4"/>
    <row r="1525" spans="5:5" ht="20.100000000000001" hidden="1" customHeight="1" x14ac:dyDescent="0.4"/>
    <row r="1526" spans="5:5" ht="20.100000000000001" hidden="1" customHeight="1" x14ac:dyDescent="0.4"/>
    <row r="1527" spans="5:5" ht="20.100000000000001" hidden="1" customHeight="1" x14ac:dyDescent="0.4"/>
    <row r="1528" spans="5:5" ht="20.100000000000001" hidden="1" customHeight="1" x14ac:dyDescent="0.4"/>
    <row r="1529" spans="5:5" ht="20.100000000000001" hidden="1" customHeight="1" x14ac:dyDescent="0.4"/>
    <row r="1530" spans="5:5" ht="20.100000000000001" hidden="1" customHeight="1" x14ac:dyDescent="0.4"/>
    <row r="1531" spans="5:5" ht="20.100000000000001" hidden="1" customHeight="1" x14ac:dyDescent="0.4"/>
    <row r="1532" spans="5:5" ht="20.100000000000001" hidden="1" customHeight="1" x14ac:dyDescent="0.4"/>
    <row r="1533" spans="5:5" ht="20.100000000000001" hidden="1" customHeight="1" x14ac:dyDescent="0.4"/>
    <row r="1534" spans="5:5" ht="20.100000000000001" hidden="1" customHeight="1" x14ac:dyDescent="0.4"/>
    <row r="1535" spans="5:5" ht="20.100000000000001" hidden="1" customHeight="1" x14ac:dyDescent="0.4"/>
    <row r="1536" spans="5:5" ht="20.100000000000001" hidden="1" customHeight="1" x14ac:dyDescent="0.4"/>
    <row r="1537" spans="1:33" ht="20.100000000000001" hidden="1" customHeight="1" x14ac:dyDescent="0.4"/>
    <row r="1538" spans="1:33" ht="20.100000000000001" hidden="1" customHeight="1" x14ac:dyDescent="0.4"/>
    <row r="1539" spans="1:33" ht="20.100000000000001" hidden="1" customHeight="1" x14ac:dyDescent="0.4"/>
    <row r="1540" spans="1:33" ht="20.100000000000001" hidden="1" customHeight="1" x14ac:dyDescent="0.4"/>
    <row r="1541" spans="1:33" ht="12" hidden="1" customHeight="1" x14ac:dyDescent="0.4">
      <c r="A1541" s="369" t="s">
        <v>6172</v>
      </c>
      <c r="B1541" s="369"/>
      <c r="C1541" s="369"/>
      <c r="D1541" s="369"/>
      <c r="E1541" s="369"/>
      <c r="F1541" s="369"/>
      <c r="G1541" s="369"/>
      <c r="H1541" s="369"/>
      <c r="I1541" s="369"/>
      <c r="J1541" s="369"/>
      <c r="K1541" s="369"/>
      <c r="L1541" s="369"/>
      <c r="M1541" s="369"/>
      <c r="N1541" s="369"/>
      <c r="O1541" s="369"/>
      <c r="P1541" s="369"/>
      <c r="Q1541" s="369"/>
      <c r="R1541" s="369"/>
      <c r="S1541" s="369"/>
      <c r="T1541" s="369"/>
      <c r="U1541" s="369"/>
      <c r="V1541" s="369"/>
      <c r="W1541" s="369"/>
      <c r="X1541" s="369"/>
      <c r="Y1541" s="369"/>
      <c r="Z1541" s="369"/>
      <c r="AA1541" s="369"/>
      <c r="AB1541" s="369"/>
      <c r="AC1541" s="369"/>
      <c r="AD1541" s="369"/>
    </row>
    <row r="1542" spans="1:33" ht="12" hidden="1" customHeight="1" x14ac:dyDescent="0.4">
      <c r="A1542" s="369"/>
      <c r="B1542" s="369"/>
      <c r="C1542" s="369"/>
      <c r="D1542" s="369"/>
      <c r="E1542" s="369"/>
      <c r="F1542" s="369"/>
      <c r="G1542" s="369"/>
      <c r="H1542" s="369"/>
      <c r="I1542" s="369"/>
      <c r="J1542" s="369"/>
      <c r="K1542" s="369"/>
      <c r="L1542" s="369"/>
      <c r="M1542" s="369"/>
      <c r="N1542" s="369"/>
      <c r="O1542" s="369"/>
      <c r="P1542" s="369"/>
      <c r="Q1542" s="369"/>
      <c r="R1542" s="369"/>
      <c r="S1542" s="369"/>
      <c r="T1542" s="369"/>
      <c r="U1542" s="369"/>
      <c r="V1542" s="369"/>
      <c r="W1542" s="369"/>
      <c r="X1542" s="369"/>
      <c r="Y1542" s="369"/>
      <c r="Z1542" s="369"/>
      <c r="AA1542" s="369"/>
      <c r="AB1542" s="369"/>
      <c r="AC1542" s="369"/>
      <c r="AD1542" s="369"/>
      <c r="AF1542" s="2" t="s">
        <v>6378</v>
      </c>
      <c r="AG1542" s="2" t="str">
        <f>入力情報!C512</f>
        <v>Name of Director at Incorporation 45
（設立時取締役 45の氏名）</v>
      </c>
    </row>
    <row r="1543" spans="1:33" ht="12" hidden="1" customHeight="1" x14ac:dyDescent="0.4">
      <c r="A1543" s="369"/>
      <c r="B1543" s="369"/>
      <c r="C1543" s="369"/>
      <c r="D1543" s="369"/>
      <c r="E1543" s="369"/>
      <c r="F1543" s="369"/>
      <c r="G1543" s="369"/>
      <c r="H1543" s="369"/>
      <c r="I1543" s="369"/>
      <c r="J1543" s="369"/>
      <c r="K1543" s="369"/>
      <c r="L1543" s="369"/>
      <c r="M1543" s="369"/>
      <c r="N1543" s="369"/>
      <c r="O1543" s="369"/>
      <c r="P1543" s="369"/>
      <c r="Q1543" s="369"/>
      <c r="R1543" s="369"/>
      <c r="S1543" s="369"/>
      <c r="T1543" s="369"/>
      <c r="U1543" s="369"/>
      <c r="V1543" s="369"/>
      <c r="W1543" s="369"/>
      <c r="X1543" s="369"/>
      <c r="Y1543" s="369"/>
      <c r="Z1543" s="369"/>
      <c r="AA1543" s="369"/>
      <c r="AB1543" s="369"/>
      <c r="AC1543" s="369"/>
      <c r="AD1543" s="369"/>
    </row>
    <row r="1544" spans="1:33" ht="20.100000000000001" hidden="1" customHeight="1" x14ac:dyDescent="0.4"/>
    <row r="1545" spans="1:33" ht="39.950000000000003" hidden="1" customHeight="1" x14ac:dyDescent="0.4">
      <c r="B154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545" s="505"/>
      <c r="D1545" s="505"/>
      <c r="E1545" s="505"/>
      <c r="F1545" s="505"/>
      <c r="G1545" s="505"/>
      <c r="H1545" s="505"/>
      <c r="I1545" s="505"/>
      <c r="J1545" s="505"/>
      <c r="K1545" s="505"/>
      <c r="L1545" s="505"/>
      <c r="M1545" s="505"/>
      <c r="N1545" s="505"/>
      <c r="O1545" s="505"/>
      <c r="P1545" s="505"/>
      <c r="Q1545" s="505"/>
      <c r="R1545" s="505"/>
      <c r="S1545" s="505"/>
      <c r="T1545" s="505"/>
      <c r="U1545" s="505"/>
      <c r="V1545" s="505"/>
      <c r="W1545" s="505"/>
      <c r="X1545" s="505"/>
      <c r="Y1545" s="505"/>
      <c r="Z1545" s="505"/>
      <c r="AA1545" s="505"/>
      <c r="AB1545" s="505"/>
      <c r="AC1545" s="505"/>
      <c r="AD1545" s="505"/>
    </row>
    <row r="1546" spans="1:33" ht="39.950000000000003" hidden="1" customHeight="1" x14ac:dyDescent="0.4">
      <c r="B154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546" s="505"/>
      <c r="D1546" s="505"/>
      <c r="E1546" s="505"/>
      <c r="F1546" s="505"/>
      <c r="G1546" s="505"/>
      <c r="H1546" s="505"/>
      <c r="I1546" s="505"/>
      <c r="J1546" s="505"/>
      <c r="K1546" s="505"/>
      <c r="L1546" s="505"/>
      <c r="M1546" s="505"/>
      <c r="N1546" s="505"/>
      <c r="O1546" s="505"/>
      <c r="P1546" s="505"/>
      <c r="Q1546" s="505"/>
      <c r="R1546" s="505"/>
      <c r="S1546" s="505"/>
      <c r="T1546" s="505"/>
      <c r="U1546" s="505"/>
      <c r="V1546" s="505"/>
      <c r="W1546" s="505"/>
      <c r="X1546" s="505"/>
      <c r="Y1546" s="505"/>
      <c r="Z1546" s="505"/>
      <c r="AA1546" s="505"/>
      <c r="AB1546" s="505"/>
      <c r="AC1546" s="505"/>
      <c r="AD1546" s="505"/>
    </row>
    <row r="1547" spans="1:33" ht="20.100000000000001" hidden="1" customHeight="1" x14ac:dyDescent="0.4"/>
    <row r="1548" spans="1:33" ht="20.100000000000001" hidden="1" customHeight="1" x14ac:dyDescent="0.4">
      <c r="C1548" s="2" t="str">
        <f>入力情報!$E$778&amp;" year, "&amp;入力情報!$E$779&amp;" month-"&amp;入力情報!$E$780&amp;" day"</f>
        <v>2026 year, 1 month-31 day</v>
      </c>
    </row>
    <row r="1549" spans="1:33" ht="20.100000000000001" hidden="1" customHeight="1" x14ac:dyDescent="0.4">
      <c r="C1549" s="2" t="str">
        <f>DBCS(入力情報!$E$778)&amp;"年"&amp;DBCS(入力情報!$E$779)&amp;"月"&amp;DBCS(入力情報!$E$780)&amp;"日"</f>
        <v>２０２６年１月３１日</v>
      </c>
    </row>
    <row r="1550" spans="1:33" ht="20.100000000000001" hidden="1" customHeight="1" x14ac:dyDescent="0.4"/>
    <row r="1551" spans="1:33" ht="32.25" hidden="1" customHeight="1" x14ac:dyDescent="0.4">
      <c r="D1551" s="506" t="str">
        <f>IF(入力情報!E514="",入力情報!E520 &amp; CHAR(10) &amp; 入力情報!E512 &amp; "  (Seal or Signatures)", 入力情報!E515 &amp; " " &amp; 入力情報!E517 &amp; " " &amp; 入力情報!E518 &amp; CHAR(10) &amp; 入力情報!E512 &amp; "  (Seal or Signatures)")</f>
        <v xml:space="preserve">
  (Seal or Signatures)</v>
      </c>
      <c r="E1551" s="506"/>
      <c r="F1551" s="506"/>
      <c r="G1551" s="506"/>
      <c r="H1551" s="506"/>
      <c r="I1551" s="506"/>
      <c r="J1551" s="506"/>
      <c r="K1551" s="506"/>
      <c r="L1551" s="506"/>
      <c r="M1551" s="506"/>
      <c r="N1551" s="506"/>
      <c r="O1551" s="506"/>
      <c r="P1551" s="506"/>
      <c r="Q1551" s="506"/>
      <c r="R1551" s="506"/>
      <c r="S1551" s="506"/>
      <c r="T1551" s="506"/>
      <c r="U1551" s="506"/>
      <c r="V1551" s="506"/>
      <c r="W1551" s="506"/>
      <c r="X1551" s="506"/>
      <c r="Y1551" s="506"/>
      <c r="Z1551" s="506"/>
      <c r="AA1551" s="506"/>
      <c r="AB1551" s="506"/>
      <c r="AC1551" s="506"/>
      <c r="AD1551" s="506"/>
    </row>
    <row r="1552" spans="1:33" ht="32.25" hidden="1" customHeight="1" x14ac:dyDescent="0.4">
      <c r="D1552" s="506" t="str">
        <f>IF(入力情報!E514="",IF(入力情報!E521="", "", 入力情報!E521) &amp; CHAR(10) &amp;IF(入力情報!E513="", "", 入力情報!E513),入力情報!E516&amp;" "&amp;DBCS(入力情報!E517)&amp;" "&amp;IF(入力情報!E519="","                                                      ",入力情報!E519) &amp; CHAR(10) &amp;入力情報!E513)</f>
        <v xml:space="preserve">
</v>
      </c>
      <c r="E1552" s="506"/>
      <c r="F1552" s="506"/>
      <c r="G1552" s="506"/>
      <c r="H1552" s="506"/>
      <c r="I1552" s="506"/>
      <c r="J1552" s="506"/>
      <c r="K1552" s="506"/>
      <c r="L1552" s="506"/>
      <c r="M1552" s="506"/>
      <c r="N1552" s="506"/>
      <c r="O1552" s="506"/>
      <c r="P1552" s="506"/>
      <c r="Q1552" s="506"/>
      <c r="R1552" s="506"/>
      <c r="S1552" s="506"/>
      <c r="T1552" s="506"/>
      <c r="U1552" s="506"/>
      <c r="V1552" s="506"/>
      <c r="W1552" s="506"/>
      <c r="X1552" s="506"/>
      <c r="Y1552" s="506"/>
      <c r="Z1552" s="506"/>
      <c r="AA1552" s="506"/>
      <c r="AB1552" s="506"/>
      <c r="AC1552" s="506"/>
      <c r="AD1552" s="506"/>
    </row>
    <row r="1553" spans="5:5" ht="20.100000000000001" hidden="1" customHeight="1" x14ac:dyDescent="0.4"/>
    <row r="1554" spans="5:5" ht="20.100000000000001" hidden="1" customHeight="1" x14ac:dyDescent="0.4"/>
    <row r="1555" spans="5:5" ht="20.100000000000001" hidden="1" customHeight="1" x14ac:dyDescent="0.4"/>
    <row r="1556" spans="5:5" ht="20.100000000000001" hidden="1" customHeight="1" x14ac:dyDescent="0.4">
      <c r="E1556" s="2" t="str">
        <f>"To: "&amp;入力情報!$E$6&amp;" Co"</f>
        <v>To: SampleName Co</v>
      </c>
    </row>
    <row r="1557" spans="5:5" ht="20.100000000000001" hidden="1" customHeight="1" x14ac:dyDescent="0.4">
      <c r="E1557" s="2" t="str">
        <f>入力情報!$E$6&amp;"株式会社　御中"</f>
        <v>SampleName株式会社　御中</v>
      </c>
    </row>
    <row r="1558" spans="5:5" ht="20.100000000000001" hidden="1" customHeight="1" x14ac:dyDescent="0.4"/>
    <row r="1559" spans="5:5" ht="20.100000000000001" hidden="1" customHeight="1" x14ac:dyDescent="0.4"/>
    <row r="1560" spans="5:5" ht="20.100000000000001" hidden="1" customHeight="1" x14ac:dyDescent="0.4"/>
    <row r="1561" spans="5:5" ht="20.100000000000001" hidden="1" customHeight="1" x14ac:dyDescent="0.4"/>
    <row r="1562" spans="5:5" ht="20.100000000000001" hidden="1" customHeight="1" x14ac:dyDescent="0.4"/>
    <row r="1563" spans="5:5" ht="20.100000000000001" hidden="1" customHeight="1" x14ac:dyDescent="0.4"/>
    <row r="1564" spans="5:5" ht="20.100000000000001" hidden="1" customHeight="1" x14ac:dyDescent="0.4"/>
    <row r="1565" spans="5:5" ht="20.100000000000001" hidden="1" customHeight="1" x14ac:dyDescent="0.4"/>
    <row r="1566" spans="5:5" ht="20.100000000000001" hidden="1" customHeight="1" x14ac:dyDescent="0.4"/>
    <row r="1567" spans="5:5" ht="20.100000000000001" hidden="1" customHeight="1" x14ac:dyDescent="0.4"/>
    <row r="1568" spans="5:5" ht="20.100000000000001" hidden="1" customHeight="1" x14ac:dyDescent="0.4"/>
    <row r="1569" spans="1:33" ht="20.100000000000001" hidden="1" customHeight="1" x14ac:dyDescent="0.4"/>
    <row r="1570" spans="1:33" ht="20.100000000000001" hidden="1" customHeight="1" x14ac:dyDescent="0.4"/>
    <row r="1571" spans="1:33" ht="20.100000000000001" hidden="1" customHeight="1" x14ac:dyDescent="0.4"/>
    <row r="1572" spans="1:33" ht="20.100000000000001" hidden="1" customHeight="1" x14ac:dyDescent="0.4"/>
    <row r="1573" spans="1:33" ht="20.100000000000001" hidden="1" customHeight="1" x14ac:dyDescent="0.4"/>
    <row r="1574" spans="1:33" ht="20.100000000000001" hidden="1" customHeight="1" x14ac:dyDescent="0.4"/>
    <row r="1575" spans="1:33" ht="20.100000000000001" hidden="1" customHeight="1" x14ac:dyDescent="0.4"/>
    <row r="1576" spans="1:33" ht="12" hidden="1" customHeight="1" x14ac:dyDescent="0.4">
      <c r="A1576" s="369" t="s">
        <v>6172</v>
      </c>
      <c r="B1576" s="369"/>
      <c r="C1576" s="369"/>
      <c r="D1576" s="369"/>
      <c r="E1576" s="369"/>
      <c r="F1576" s="369"/>
      <c r="G1576" s="369"/>
      <c r="H1576" s="369"/>
      <c r="I1576" s="369"/>
      <c r="J1576" s="369"/>
      <c r="K1576" s="369"/>
      <c r="L1576" s="369"/>
      <c r="M1576" s="369"/>
      <c r="N1576" s="369"/>
      <c r="O1576" s="369"/>
      <c r="P1576" s="369"/>
      <c r="Q1576" s="369"/>
      <c r="R1576" s="369"/>
      <c r="S1576" s="369"/>
      <c r="T1576" s="369"/>
      <c r="U1576" s="369"/>
      <c r="V1576" s="369"/>
      <c r="W1576" s="369"/>
      <c r="X1576" s="369"/>
      <c r="Y1576" s="369"/>
      <c r="Z1576" s="369"/>
      <c r="AA1576" s="369"/>
      <c r="AB1576" s="369"/>
      <c r="AC1576" s="369"/>
      <c r="AD1576" s="369"/>
    </row>
    <row r="1577" spans="1:33" ht="12" hidden="1" customHeight="1" x14ac:dyDescent="0.4">
      <c r="A1577" s="369"/>
      <c r="B1577" s="369"/>
      <c r="C1577" s="369"/>
      <c r="D1577" s="369"/>
      <c r="E1577" s="369"/>
      <c r="F1577" s="369"/>
      <c r="G1577" s="369"/>
      <c r="H1577" s="369"/>
      <c r="I1577" s="369"/>
      <c r="J1577" s="369"/>
      <c r="K1577" s="369"/>
      <c r="L1577" s="369"/>
      <c r="M1577" s="369"/>
      <c r="N1577" s="369"/>
      <c r="O1577" s="369"/>
      <c r="P1577" s="369"/>
      <c r="Q1577" s="369"/>
      <c r="R1577" s="369"/>
      <c r="S1577" s="369"/>
      <c r="T1577" s="369"/>
      <c r="U1577" s="369"/>
      <c r="V1577" s="369"/>
      <c r="W1577" s="369"/>
      <c r="X1577" s="369"/>
      <c r="Y1577" s="369"/>
      <c r="Z1577" s="369"/>
      <c r="AA1577" s="369"/>
      <c r="AB1577" s="369"/>
      <c r="AC1577" s="369"/>
      <c r="AD1577" s="369"/>
      <c r="AF1577" s="2" t="s">
        <v>6378</v>
      </c>
      <c r="AG1577" s="2" t="str">
        <f>入力情報!C523</f>
        <v>Name of Director at Incorporation 46
（設立時取締役 46の氏名）</v>
      </c>
    </row>
    <row r="1578" spans="1:33" ht="12" hidden="1" customHeight="1" x14ac:dyDescent="0.4">
      <c r="A1578" s="369"/>
      <c r="B1578" s="369"/>
      <c r="C1578" s="369"/>
      <c r="D1578" s="369"/>
      <c r="E1578" s="369"/>
      <c r="F1578" s="369"/>
      <c r="G1578" s="369"/>
      <c r="H1578" s="369"/>
      <c r="I1578" s="369"/>
      <c r="J1578" s="369"/>
      <c r="K1578" s="369"/>
      <c r="L1578" s="369"/>
      <c r="M1578" s="369"/>
      <c r="N1578" s="369"/>
      <c r="O1578" s="369"/>
      <c r="P1578" s="369"/>
      <c r="Q1578" s="369"/>
      <c r="R1578" s="369"/>
      <c r="S1578" s="369"/>
      <c r="T1578" s="369"/>
      <c r="U1578" s="369"/>
      <c r="V1578" s="369"/>
      <c r="W1578" s="369"/>
      <c r="X1578" s="369"/>
      <c r="Y1578" s="369"/>
      <c r="Z1578" s="369"/>
      <c r="AA1578" s="369"/>
      <c r="AB1578" s="369"/>
      <c r="AC1578" s="369"/>
      <c r="AD1578" s="369"/>
    </row>
    <row r="1579" spans="1:33" ht="20.100000000000001" hidden="1" customHeight="1" x14ac:dyDescent="0.4"/>
    <row r="1580" spans="1:33" ht="39.950000000000003" hidden="1" customHeight="1" x14ac:dyDescent="0.4">
      <c r="B158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580" s="505"/>
      <c r="D1580" s="505"/>
      <c r="E1580" s="505"/>
      <c r="F1580" s="505"/>
      <c r="G1580" s="505"/>
      <c r="H1580" s="505"/>
      <c r="I1580" s="505"/>
      <c r="J1580" s="505"/>
      <c r="K1580" s="505"/>
      <c r="L1580" s="505"/>
      <c r="M1580" s="505"/>
      <c r="N1580" s="505"/>
      <c r="O1580" s="505"/>
      <c r="P1580" s="505"/>
      <c r="Q1580" s="505"/>
      <c r="R1580" s="505"/>
      <c r="S1580" s="505"/>
      <c r="T1580" s="505"/>
      <c r="U1580" s="505"/>
      <c r="V1580" s="505"/>
      <c r="W1580" s="505"/>
      <c r="X1580" s="505"/>
      <c r="Y1580" s="505"/>
      <c r="Z1580" s="505"/>
      <c r="AA1580" s="505"/>
      <c r="AB1580" s="505"/>
      <c r="AC1580" s="505"/>
      <c r="AD1580" s="505"/>
    </row>
    <row r="1581" spans="1:33" ht="39.950000000000003" hidden="1" customHeight="1" x14ac:dyDescent="0.4">
      <c r="B158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581" s="505"/>
      <c r="D1581" s="505"/>
      <c r="E1581" s="505"/>
      <c r="F1581" s="505"/>
      <c r="G1581" s="505"/>
      <c r="H1581" s="505"/>
      <c r="I1581" s="505"/>
      <c r="J1581" s="505"/>
      <c r="K1581" s="505"/>
      <c r="L1581" s="505"/>
      <c r="M1581" s="505"/>
      <c r="N1581" s="505"/>
      <c r="O1581" s="505"/>
      <c r="P1581" s="505"/>
      <c r="Q1581" s="505"/>
      <c r="R1581" s="505"/>
      <c r="S1581" s="505"/>
      <c r="T1581" s="505"/>
      <c r="U1581" s="505"/>
      <c r="V1581" s="505"/>
      <c r="W1581" s="505"/>
      <c r="X1581" s="505"/>
      <c r="Y1581" s="505"/>
      <c r="Z1581" s="505"/>
      <c r="AA1581" s="505"/>
      <c r="AB1581" s="505"/>
      <c r="AC1581" s="505"/>
      <c r="AD1581" s="505"/>
    </row>
    <row r="1582" spans="1:33" ht="20.100000000000001" hidden="1" customHeight="1" x14ac:dyDescent="0.4"/>
    <row r="1583" spans="1:33" ht="20.100000000000001" hidden="1" customHeight="1" x14ac:dyDescent="0.4">
      <c r="C1583" s="2" t="str">
        <f>入力情報!$E$778&amp;" year, "&amp;入力情報!$E$779&amp;" month-"&amp;入力情報!$E$780&amp;" day"</f>
        <v>2026 year, 1 month-31 day</v>
      </c>
    </row>
    <row r="1584" spans="1:33" ht="20.100000000000001" hidden="1" customHeight="1" x14ac:dyDescent="0.4">
      <c r="C1584" s="2" t="str">
        <f>DBCS(入力情報!$E$778)&amp;"年"&amp;DBCS(入力情報!$E$779)&amp;"月"&amp;DBCS(入力情報!$E$780)&amp;"日"</f>
        <v>２０２６年１月３１日</v>
      </c>
    </row>
    <row r="1585" spans="4:30" ht="20.100000000000001" hidden="1" customHeight="1" x14ac:dyDescent="0.4"/>
    <row r="1586" spans="4:30" ht="32.25" hidden="1" customHeight="1" x14ac:dyDescent="0.4">
      <c r="D1586" s="506" t="str">
        <f>IF(入力情報!E525="",入力情報!E531 &amp; CHAR(10) &amp; 入力情報!E523 &amp; "  (Seal or Signatures)", 入力情報!E526 &amp; " " &amp; 入力情報!E528 &amp; " " &amp; 入力情報!E529 &amp; CHAR(10) &amp; 入力情報!E523 &amp; "  (Seal or Signatures)")</f>
        <v xml:space="preserve">
  (Seal or Signatures)</v>
      </c>
      <c r="E1586" s="506"/>
      <c r="F1586" s="506"/>
      <c r="G1586" s="506"/>
      <c r="H1586" s="506"/>
      <c r="I1586" s="506"/>
      <c r="J1586" s="506"/>
      <c r="K1586" s="506"/>
      <c r="L1586" s="506"/>
      <c r="M1586" s="506"/>
      <c r="N1586" s="506"/>
      <c r="O1586" s="506"/>
      <c r="P1586" s="506"/>
      <c r="Q1586" s="506"/>
      <c r="R1586" s="506"/>
      <c r="S1586" s="506"/>
      <c r="T1586" s="506"/>
      <c r="U1586" s="506"/>
      <c r="V1586" s="506"/>
      <c r="W1586" s="506"/>
      <c r="X1586" s="506"/>
      <c r="Y1586" s="506"/>
      <c r="Z1586" s="506"/>
      <c r="AA1586" s="506"/>
      <c r="AB1586" s="506"/>
      <c r="AC1586" s="506"/>
      <c r="AD1586" s="506"/>
    </row>
    <row r="1587" spans="4:30" ht="32.25" hidden="1" customHeight="1" x14ac:dyDescent="0.4">
      <c r="D1587" s="506" t="str">
        <f>IF(入力情報!E525="",IF(入力情報!E532="", "", 入力情報!E532) &amp; CHAR(10) &amp;IF(入力情報!E524="", "", 入力情報!E524),入力情報!E527&amp;" "&amp;DBCS(入力情報!E528)&amp;" "&amp;IF(入力情報!E530="","                                                      ",入力情報!E530) &amp; CHAR(10) &amp;入力情報!E524)</f>
        <v xml:space="preserve">
</v>
      </c>
      <c r="E1587" s="506"/>
      <c r="F1587" s="506"/>
      <c r="G1587" s="506"/>
      <c r="H1587" s="506"/>
      <c r="I1587" s="506"/>
      <c r="J1587" s="506"/>
      <c r="K1587" s="506"/>
      <c r="L1587" s="506"/>
      <c r="M1587" s="506"/>
      <c r="N1587" s="506"/>
      <c r="O1587" s="506"/>
      <c r="P1587" s="506"/>
      <c r="Q1587" s="506"/>
      <c r="R1587" s="506"/>
      <c r="S1587" s="506"/>
      <c r="T1587" s="506"/>
      <c r="U1587" s="506"/>
      <c r="V1587" s="506"/>
      <c r="W1587" s="506"/>
      <c r="X1587" s="506"/>
      <c r="Y1587" s="506"/>
      <c r="Z1587" s="506"/>
      <c r="AA1587" s="506"/>
      <c r="AB1587" s="506"/>
      <c r="AC1587" s="506"/>
      <c r="AD1587" s="506"/>
    </row>
    <row r="1588" spans="4:30" ht="20.100000000000001" hidden="1" customHeight="1" x14ac:dyDescent="0.4"/>
    <row r="1589" spans="4:30" ht="20.100000000000001" hidden="1" customHeight="1" x14ac:dyDescent="0.4"/>
    <row r="1590" spans="4:30" ht="20.100000000000001" hidden="1" customHeight="1" x14ac:dyDescent="0.4"/>
    <row r="1591" spans="4:30" ht="20.100000000000001" hidden="1" customHeight="1" x14ac:dyDescent="0.4">
      <c r="E1591" s="2" t="str">
        <f>"To: "&amp;入力情報!$E$6&amp;" Co"</f>
        <v>To: SampleName Co</v>
      </c>
    </row>
    <row r="1592" spans="4:30" ht="20.100000000000001" hidden="1" customHeight="1" x14ac:dyDescent="0.4">
      <c r="E1592" s="2" t="str">
        <f>入力情報!$E$6&amp;"株式会社　御中"</f>
        <v>SampleName株式会社　御中</v>
      </c>
    </row>
    <row r="1593" spans="4:30" ht="20.100000000000001" hidden="1" customHeight="1" x14ac:dyDescent="0.4"/>
    <row r="1594" spans="4:30" ht="20.100000000000001" hidden="1" customHeight="1" x14ac:dyDescent="0.4"/>
    <row r="1595" spans="4:30" ht="20.100000000000001" hidden="1" customHeight="1" x14ac:dyDescent="0.4"/>
    <row r="1596" spans="4:30" ht="20.100000000000001" hidden="1" customHeight="1" x14ac:dyDescent="0.4"/>
    <row r="1597" spans="4:30" ht="20.100000000000001" hidden="1" customHeight="1" x14ac:dyDescent="0.4"/>
    <row r="1598" spans="4:30" ht="20.100000000000001" hidden="1" customHeight="1" x14ac:dyDescent="0.4"/>
    <row r="1599" spans="4:30" ht="20.100000000000001" hidden="1" customHeight="1" x14ac:dyDescent="0.4"/>
    <row r="1600" spans="4:30" ht="20.100000000000001" hidden="1" customHeight="1" x14ac:dyDescent="0.4"/>
    <row r="1601" spans="1:33" ht="20.100000000000001" hidden="1" customHeight="1" x14ac:dyDescent="0.4"/>
    <row r="1602" spans="1:33" ht="20.100000000000001" hidden="1" customHeight="1" x14ac:dyDescent="0.4"/>
    <row r="1603" spans="1:33" ht="20.100000000000001" hidden="1" customHeight="1" x14ac:dyDescent="0.4"/>
    <row r="1604" spans="1:33" ht="20.100000000000001" hidden="1" customHeight="1" x14ac:dyDescent="0.4"/>
    <row r="1605" spans="1:33" ht="20.100000000000001" hidden="1" customHeight="1" x14ac:dyDescent="0.4"/>
    <row r="1606" spans="1:33" ht="20.100000000000001" hidden="1" customHeight="1" x14ac:dyDescent="0.4"/>
    <row r="1607" spans="1:33" ht="20.100000000000001" hidden="1" customHeight="1" x14ac:dyDescent="0.4"/>
    <row r="1608" spans="1:33" ht="20.100000000000001" hidden="1" customHeight="1" x14ac:dyDescent="0.4"/>
    <row r="1609" spans="1:33" ht="20.100000000000001" hidden="1" customHeight="1" x14ac:dyDescent="0.4"/>
    <row r="1610" spans="1:33" ht="20.100000000000001" hidden="1" customHeight="1" x14ac:dyDescent="0.4"/>
    <row r="1611" spans="1:33" ht="12" hidden="1" customHeight="1" x14ac:dyDescent="0.4">
      <c r="A1611" s="369" t="s">
        <v>6172</v>
      </c>
      <c r="B1611" s="369"/>
      <c r="C1611" s="369"/>
      <c r="D1611" s="369"/>
      <c r="E1611" s="369"/>
      <c r="F1611" s="369"/>
      <c r="G1611" s="369"/>
      <c r="H1611" s="369"/>
      <c r="I1611" s="369"/>
      <c r="J1611" s="369"/>
      <c r="K1611" s="369"/>
      <c r="L1611" s="369"/>
      <c r="M1611" s="369"/>
      <c r="N1611" s="369"/>
      <c r="O1611" s="369"/>
      <c r="P1611" s="369"/>
      <c r="Q1611" s="369"/>
      <c r="R1611" s="369"/>
      <c r="S1611" s="369"/>
      <c r="T1611" s="369"/>
      <c r="U1611" s="369"/>
      <c r="V1611" s="369"/>
      <c r="W1611" s="369"/>
      <c r="X1611" s="369"/>
      <c r="Y1611" s="369"/>
      <c r="Z1611" s="369"/>
      <c r="AA1611" s="369"/>
      <c r="AB1611" s="369"/>
      <c r="AC1611" s="369"/>
      <c r="AD1611" s="369"/>
    </row>
    <row r="1612" spans="1:33" ht="12" hidden="1" customHeight="1" x14ac:dyDescent="0.4">
      <c r="A1612" s="369"/>
      <c r="B1612" s="369"/>
      <c r="C1612" s="369"/>
      <c r="D1612" s="369"/>
      <c r="E1612" s="369"/>
      <c r="F1612" s="369"/>
      <c r="G1612" s="369"/>
      <c r="H1612" s="369"/>
      <c r="I1612" s="369"/>
      <c r="J1612" s="369"/>
      <c r="K1612" s="369"/>
      <c r="L1612" s="369"/>
      <c r="M1612" s="369"/>
      <c r="N1612" s="369"/>
      <c r="O1612" s="369"/>
      <c r="P1612" s="369"/>
      <c r="Q1612" s="369"/>
      <c r="R1612" s="369"/>
      <c r="S1612" s="369"/>
      <c r="T1612" s="369"/>
      <c r="U1612" s="369"/>
      <c r="V1612" s="369"/>
      <c r="W1612" s="369"/>
      <c r="X1612" s="369"/>
      <c r="Y1612" s="369"/>
      <c r="Z1612" s="369"/>
      <c r="AA1612" s="369"/>
      <c r="AB1612" s="369"/>
      <c r="AC1612" s="369"/>
      <c r="AD1612" s="369"/>
      <c r="AF1612" s="2" t="s">
        <v>6378</v>
      </c>
      <c r="AG1612" s="2" t="str">
        <f>入力情報!C534</f>
        <v>Name of Director at Incorporation 47
（設立時取締役 47の氏名）</v>
      </c>
    </row>
    <row r="1613" spans="1:33" ht="12" hidden="1" customHeight="1" x14ac:dyDescent="0.4">
      <c r="A1613" s="369"/>
      <c r="B1613" s="369"/>
      <c r="C1613" s="369"/>
      <c r="D1613" s="369"/>
      <c r="E1613" s="369"/>
      <c r="F1613" s="369"/>
      <c r="G1613" s="369"/>
      <c r="H1613" s="369"/>
      <c r="I1613" s="369"/>
      <c r="J1613" s="369"/>
      <c r="K1613" s="369"/>
      <c r="L1613" s="369"/>
      <c r="M1613" s="369"/>
      <c r="N1613" s="369"/>
      <c r="O1613" s="369"/>
      <c r="P1613" s="369"/>
      <c r="Q1613" s="369"/>
      <c r="R1613" s="369"/>
      <c r="S1613" s="369"/>
      <c r="T1613" s="369"/>
      <c r="U1613" s="369"/>
      <c r="V1613" s="369"/>
      <c r="W1613" s="369"/>
      <c r="X1613" s="369"/>
      <c r="Y1613" s="369"/>
      <c r="Z1613" s="369"/>
      <c r="AA1613" s="369"/>
      <c r="AB1613" s="369"/>
      <c r="AC1613" s="369"/>
      <c r="AD1613" s="369"/>
    </row>
    <row r="1614" spans="1:33" ht="20.100000000000001" hidden="1" customHeight="1" x14ac:dyDescent="0.4"/>
    <row r="1615" spans="1:33" ht="39.950000000000003" hidden="1" customHeight="1" x14ac:dyDescent="0.4">
      <c r="B161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615" s="505"/>
      <c r="D1615" s="505"/>
      <c r="E1615" s="505"/>
      <c r="F1615" s="505"/>
      <c r="G1615" s="505"/>
      <c r="H1615" s="505"/>
      <c r="I1615" s="505"/>
      <c r="J1615" s="505"/>
      <c r="K1615" s="505"/>
      <c r="L1615" s="505"/>
      <c r="M1615" s="505"/>
      <c r="N1615" s="505"/>
      <c r="O1615" s="505"/>
      <c r="P1615" s="505"/>
      <c r="Q1615" s="505"/>
      <c r="R1615" s="505"/>
      <c r="S1615" s="505"/>
      <c r="T1615" s="505"/>
      <c r="U1615" s="505"/>
      <c r="V1615" s="505"/>
      <c r="W1615" s="505"/>
      <c r="X1615" s="505"/>
      <c r="Y1615" s="505"/>
      <c r="Z1615" s="505"/>
      <c r="AA1615" s="505"/>
      <c r="AB1615" s="505"/>
      <c r="AC1615" s="505"/>
      <c r="AD1615" s="505"/>
    </row>
    <row r="1616" spans="1:33" ht="39.950000000000003" hidden="1" customHeight="1" x14ac:dyDescent="0.4">
      <c r="B161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616" s="505"/>
      <c r="D1616" s="505"/>
      <c r="E1616" s="505"/>
      <c r="F1616" s="505"/>
      <c r="G1616" s="505"/>
      <c r="H1616" s="505"/>
      <c r="I1616" s="505"/>
      <c r="J1616" s="505"/>
      <c r="K1616" s="505"/>
      <c r="L1616" s="505"/>
      <c r="M1616" s="505"/>
      <c r="N1616" s="505"/>
      <c r="O1616" s="505"/>
      <c r="P1616" s="505"/>
      <c r="Q1616" s="505"/>
      <c r="R1616" s="505"/>
      <c r="S1616" s="505"/>
      <c r="T1616" s="505"/>
      <c r="U1616" s="505"/>
      <c r="V1616" s="505"/>
      <c r="W1616" s="505"/>
      <c r="X1616" s="505"/>
      <c r="Y1616" s="505"/>
      <c r="Z1616" s="505"/>
      <c r="AA1616" s="505"/>
      <c r="AB1616" s="505"/>
      <c r="AC1616" s="505"/>
      <c r="AD1616" s="505"/>
    </row>
    <row r="1617" spans="3:30" ht="20.100000000000001" hidden="1" customHeight="1" x14ac:dyDescent="0.4"/>
    <row r="1618" spans="3:30" ht="20.100000000000001" hidden="1" customHeight="1" x14ac:dyDescent="0.4">
      <c r="C1618" s="2" t="str">
        <f>入力情報!$E$778&amp;" year, "&amp;入力情報!$E$779&amp;" month-"&amp;入力情報!$E$780&amp;" day"</f>
        <v>2026 year, 1 month-31 day</v>
      </c>
    </row>
    <row r="1619" spans="3:30" ht="20.100000000000001" hidden="1" customHeight="1" x14ac:dyDescent="0.4">
      <c r="C1619" s="2" t="str">
        <f>DBCS(入力情報!$E$778)&amp;"年"&amp;DBCS(入力情報!$E$779)&amp;"月"&amp;DBCS(入力情報!$E$780)&amp;"日"</f>
        <v>２０２６年１月３１日</v>
      </c>
    </row>
    <row r="1620" spans="3:30" ht="20.100000000000001" hidden="1" customHeight="1" x14ac:dyDescent="0.4"/>
    <row r="1621" spans="3:30" ht="32.25" hidden="1" customHeight="1" x14ac:dyDescent="0.4">
      <c r="D1621" s="506" t="str">
        <f>IF(入力情報!E536="",入力情報!E542 &amp; CHAR(10) &amp; 入力情報!E534 &amp; "  (Seal or Signatures)", 入力情報!E537 &amp; " " &amp; 入力情報!E539 &amp; " " &amp; 入力情報!E540 &amp; CHAR(10) &amp; 入力情報!E534 &amp; "  (Seal or Signatures)")</f>
        <v xml:space="preserve">
  (Seal or Signatures)</v>
      </c>
      <c r="E1621" s="506"/>
      <c r="F1621" s="506"/>
      <c r="G1621" s="506"/>
      <c r="H1621" s="506"/>
      <c r="I1621" s="506"/>
      <c r="J1621" s="506"/>
      <c r="K1621" s="506"/>
      <c r="L1621" s="506"/>
      <c r="M1621" s="506"/>
      <c r="N1621" s="506"/>
      <c r="O1621" s="506"/>
      <c r="P1621" s="506"/>
      <c r="Q1621" s="506"/>
      <c r="R1621" s="506"/>
      <c r="S1621" s="506"/>
      <c r="T1621" s="506"/>
      <c r="U1621" s="506"/>
      <c r="V1621" s="506"/>
      <c r="W1621" s="506"/>
      <c r="X1621" s="506"/>
      <c r="Y1621" s="506"/>
      <c r="Z1621" s="506"/>
      <c r="AA1621" s="506"/>
      <c r="AB1621" s="506"/>
      <c r="AC1621" s="506"/>
      <c r="AD1621" s="506"/>
    </row>
    <row r="1622" spans="3:30" ht="32.25" hidden="1" customHeight="1" x14ac:dyDescent="0.4">
      <c r="D1622" s="506" t="str">
        <f>IF(入力情報!E536="",IF(入力情報!E543="", "", 入力情報!E543) &amp; CHAR(10) &amp;IF(入力情報!E535="", "", 入力情報!E535),入力情報!E538&amp;" "&amp;DBCS(入力情報!E539)&amp;" "&amp;IF(入力情報!E541="","                                                      ",入力情報!E541) &amp; CHAR(10) &amp;入力情報!E535)</f>
        <v xml:space="preserve">
</v>
      </c>
      <c r="E1622" s="506"/>
      <c r="F1622" s="506"/>
      <c r="G1622" s="506"/>
      <c r="H1622" s="506"/>
      <c r="I1622" s="506"/>
      <c r="J1622" s="506"/>
      <c r="K1622" s="506"/>
      <c r="L1622" s="506"/>
      <c r="M1622" s="506"/>
      <c r="N1622" s="506"/>
      <c r="O1622" s="506"/>
      <c r="P1622" s="506"/>
      <c r="Q1622" s="506"/>
      <c r="R1622" s="506"/>
      <c r="S1622" s="506"/>
      <c r="T1622" s="506"/>
      <c r="U1622" s="506"/>
      <c r="V1622" s="506"/>
      <c r="W1622" s="506"/>
      <c r="X1622" s="506"/>
      <c r="Y1622" s="506"/>
      <c r="Z1622" s="506"/>
      <c r="AA1622" s="506"/>
      <c r="AB1622" s="506"/>
      <c r="AC1622" s="506"/>
      <c r="AD1622" s="506"/>
    </row>
    <row r="1623" spans="3:30" ht="20.100000000000001" hidden="1" customHeight="1" x14ac:dyDescent="0.4"/>
    <row r="1624" spans="3:30" ht="20.100000000000001" hidden="1" customHeight="1" x14ac:dyDescent="0.4"/>
    <row r="1625" spans="3:30" ht="20.100000000000001" hidden="1" customHeight="1" x14ac:dyDescent="0.4"/>
    <row r="1626" spans="3:30" ht="20.100000000000001" hidden="1" customHeight="1" x14ac:dyDescent="0.4">
      <c r="E1626" s="2" t="str">
        <f>"To: "&amp;入力情報!$E$6&amp;" Co"</f>
        <v>To: SampleName Co</v>
      </c>
    </row>
    <row r="1627" spans="3:30" ht="20.100000000000001" hidden="1" customHeight="1" x14ac:dyDescent="0.4">
      <c r="E1627" s="2" t="str">
        <f>入力情報!$E$6&amp;"株式会社　御中"</f>
        <v>SampleName株式会社　御中</v>
      </c>
    </row>
    <row r="1628" spans="3:30" ht="20.100000000000001" hidden="1" customHeight="1" x14ac:dyDescent="0.4"/>
    <row r="1629" spans="3:30" ht="20.100000000000001" hidden="1" customHeight="1" x14ac:dyDescent="0.4"/>
    <row r="1630" spans="3:30" ht="20.100000000000001" hidden="1" customHeight="1" x14ac:dyDescent="0.4"/>
    <row r="1631" spans="3:30" ht="20.100000000000001" hidden="1" customHeight="1" x14ac:dyDescent="0.4"/>
    <row r="1632" spans="3:30" ht="20.100000000000001" hidden="1" customHeight="1" x14ac:dyDescent="0.4"/>
    <row r="1633" spans="1:33" ht="20.100000000000001" hidden="1" customHeight="1" x14ac:dyDescent="0.4"/>
    <row r="1634" spans="1:33" ht="20.100000000000001" hidden="1" customHeight="1" x14ac:dyDescent="0.4"/>
    <row r="1635" spans="1:33" ht="20.100000000000001" hidden="1" customHeight="1" x14ac:dyDescent="0.4"/>
    <row r="1636" spans="1:33" ht="20.100000000000001" hidden="1" customHeight="1" x14ac:dyDescent="0.4"/>
    <row r="1637" spans="1:33" ht="20.100000000000001" hidden="1" customHeight="1" x14ac:dyDescent="0.4"/>
    <row r="1638" spans="1:33" ht="20.100000000000001" hidden="1" customHeight="1" x14ac:dyDescent="0.4"/>
    <row r="1639" spans="1:33" ht="20.100000000000001" hidden="1" customHeight="1" x14ac:dyDescent="0.4"/>
    <row r="1640" spans="1:33" ht="20.100000000000001" hidden="1" customHeight="1" x14ac:dyDescent="0.4"/>
    <row r="1641" spans="1:33" ht="20.100000000000001" hidden="1" customHeight="1" x14ac:dyDescent="0.4"/>
    <row r="1642" spans="1:33" ht="20.100000000000001" hidden="1" customHeight="1" x14ac:dyDescent="0.4"/>
    <row r="1643" spans="1:33" ht="20.100000000000001" hidden="1" customHeight="1" x14ac:dyDescent="0.4"/>
    <row r="1644" spans="1:33" ht="20.100000000000001" hidden="1" customHeight="1" x14ac:dyDescent="0.4"/>
    <row r="1645" spans="1:33" ht="20.100000000000001" hidden="1" customHeight="1" x14ac:dyDescent="0.4"/>
    <row r="1646" spans="1:33" ht="12" hidden="1" customHeight="1" x14ac:dyDescent="0.4">
      <c r="A1646" s="369" t="s">
        <v>6172</v>
      </c>
      <c r="B1646" s="369"/>
      <c r="C1646" s="369"/>
      <c r="D1646" s="369"/>
      <c r="E1646" s="369"/>
      <c r="F1646" s="369"/>
      <c r="G1646" s="369"/>
      <c r="H1646" s="369"/>
      <c r="I1646" s="369"/>
      <c r="J1646" s="369"/>
      <c r="K1646" s="369"/>
      <c r="L1646" s="369"/>
      <c r="M1646" s="369"/>
      <c r="N1646" s="369"/>
      <c r="O1646" s="369"/>
      <c r="P1646" s="369"/>
      <c r="Q1646" s="369"/>
      <c r="R1646" s="369"/>
      <c r="S1646" s="369"/>
      <c r="T1646" s="369"/>
      <c r="U1646" s="369"/>
      <c r="V1646" s="369"/>
      <c r="W1646" s="369"/>
      <c r="X1646" s="369"/>
      <c r="Y1646" s="369"/>
      <c r="Z1646" s="369"/>
      <c r="AA1646" s="369"/>
      <c r="AB1646" s="369"/>
      <c r="AC1646" s="369"/>
      <c r="AD1646" s="369"/>
    </row>
    <row r="1647" spans="1:33" ht="12" hidden="1" customHeight="1" x14ac:dyDescent="0.4">
      <c r="A1647" s="369"/>
      <c r="B1647" s="369"/>
      <c r="C1647" s="369"/>
      <c r="D1647" s="369"/>
      <c r="E1647" s="369"/>
      <c r="F1647" s="369"/>
      <c r="G1647" s="369"/>
      <c r="H1647" s="369"/>
      <c r="I1647" s="369"/>
      <c r="J1647" s="369"/>
      <c r="K1647" s="369"/>
      <c r="L1647" s="369"/>
      <c r="M1647" s="369"/>
      <c r="N1647" s="369"/>
      <c r="O1647" s="369"/>
      <c r="P1647" s="369"/>
      <c r="Q1647" s="369"/>
      <c r="R1647" s="369"/>
      <c r="S1647" s="369"/>
      <c r="T1647" s="369"/>
      <c r="U1647" s="369"/>
      <c r="V1647" s="369"/>
      <c r="W1647" s="369"/>
      <c r="X1647" s="369"/>
      <c r="Y1647" s="369"/>
      <c r="Z1647" s="369"/>
      <c r="AA1647" s="369"/>
      <c r="AB1647" s="369"/>
      <c r="AC1647" s="369"/>
      <c r="AD1647" s="369"/>
      <c r="AF1647" s="2" t="s">
        <v>6378</v>
      </c>
      <c r="AG1647" s="2" t="str">
        <f>入力情報!C545</f>
        <v>Name of Director at Incorporation 48
（設立時取締役 48の氏名）</v>
      </c>
    </row>
    <row r="1648" spans="1:33" ht="12" hidden="1" customHeight="1" x14ac:dyDescent="0.4">
      <c r="A1648" s="369"/>
      <c r="B1648" s="369"/>
      <c r="C1648" s="369"/>
      <c r="D1648" s="369"/>
      <c r="E1648" s="369"/>
      <c r="F1648" s="369"/>
      <c r="G1648" s="369"/>
      <c r="H1648" s="369"/>
      <c r="I1648" s="369"/>
      <c r="J1648" s="369"/>
      <c r="K1648" s="369"/>
      <c r="L1648" s="369"/>
      <c r="M1648" s="369"/>
      <c r="N1648" s="369"/>
      <c r="O1648" s="369"/>
      <c r="P1648" s="369"/>
      <c r="Q1648" s="369"/>
      <c r="R1648" s="369"/>
      <c r="S1648" s="369"/>
      <c r="T1648" s="369"/>
      <c r="U1648" s="369"/>
      <c r="V1648" s="369"/>
      <c r="W1648" s="369"/>
      <c r="X1648" s="369"/>
      <c r="Y1648" s="369"/>
      <c r="Z1648" s="369"/>
      <c r="AA1648" s="369"/>
      <c r="AB1648" s="369"/>
      <c r="AC1648" s="369"/>
      <c r="AD1648" s="369"/>
    </row>
    <row r="1649" spans="2:30" ht="20.100000000000001" hidden="1" customHeight="1" x14ac:dyDescent="0.4"/>
    <row r="1650" spans="2:30" ht="39.950000000000003" hidden="1" customHeight="1" x14ac:dyDescent="0.4">
      <c r="B165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650" s="505"/>
      <c r="D1650" s="505"/>
      <c r="E1650" s="505"/>
      <c r="F1650" s="505"/>
      <c r="G1650" s="505"/>
      <c r="H1650" s="505"/>
      <c r="I1650" s="505"/>
      <c r="J1650" s="505"/>
      <c r="K1650" s="505"/>
      <c r="L1650" s="505"/>
      <c r="M1650" s="505"/>
      <c r="N1650" s="505"/>
      <c r="O1650" s="505"/>
      <c r="P1650" s="505"/>
      <c r="Q1650" s="505"/>
      <c r="R1650" s="505"/>
      <c r="S1650" s="505"/>
      <c r="T1650" s="505"/>
      <c r="U1650" s="505"/>
      <c r="V1650" s="505"/>
      <c r="W1650" s="505"/>
      <c r="X1650" s="505"/>
      <c r="Y1650" s="505"/>
      <c r="Z1650" s="505"/>
      <c r="AA1650" s="505"/>
      <c r="AB1650" s="505"/>
      <c r="AC1650" s="505"/>
      <c r="AD1650" s="505"/>
    </row>
    <row r="1651" spans="2:30" ht="39.950000000000003" hidden="1" customHeight="1" x14ac:dyDescent="0.4">
      <c r="B165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651" s="505"/>
      <c r="D1651" s="505"/>
      <c r="E1651" s="505"/>
      <c r="F1651" s="505"/>
      <c r="G1651" s="505"/>
      <c r="H1651" s="505"/>
      <c r="I1651" s="505"/>
      <c r="J1651" s="505"/>
      <c r="K1651" s="505"/>
      <c r="L1651" s="505"/>
      <c r="M1651" s="505"/>
      <c r="N1651" s="505"/>
      <c r="O1651" s="505"/>
      <c r="P1651" s="505"/>
      <c r="Q1651" s="505"/>
      <c r="R1651" s="505"/>
      <c r="S1651" s="505"/>
      <c r="T1651" s="505"/>
      <c r="U1651" s="505"/>
      <c r="V1651" s="505"/>
      <c r="W1651" s="505"/>
      <c r="X1651" s="505"/>
      <c r="Y1651" s="505"/>
      <c r="Z1651" s="505"/>
      <c r="AA1651" s="505"/>
      <c r="AB1651" s="505"/>
      <c r="AC1651" s="505"/>
      <c r="AD1651" s="505"/>
    </row>
    <row r="1652" spans="2:30" ht="20.100000000000001" hidden="1" customHeight="1" x14ac:dyDescent="0.4"/>
    <row r="1653" spans="2:30" ht="20.100000000000001" hidden="1" customHeight="1" x14ac:dyDescent="0.4">
      <c r="C1653" s="2" t="str">
        <f>入力情報!$E$778&amp;" year, "&amp;入力情報!$E$779&amp;" month-"&amp;入力情報!$E$780&amp;" day"</f>
        <v>2026 year, 1 month-31 day</v>
      </c>
    </row>
    <row r="1654" spans="2:30" ht="20.100000000000001" hidden="1" customHeight="1" x14ac:dyDescent="0.4">
      <c r="C1654" s="2" t="str">
        <f>DBCS(入力情報!$E$778)&amp;"年"&amp;DBCS(入力情報!$E$779)&amp;"月"&amp;DBCS(入力情報!$E$780)&amp;"日"</f>
        <v>２０２６年１月３１日</v>
      </c>
    </row>
    <row r="1655" spans="2:30" ht="20.100000000000001" hidden="1" customHeight="1" x14ac:dyDescent="0.4"/>
    <row r="1656" spans="2:30" ht="32.25" hidden="1" customHeight="1" x14ac:dyDescent="0.4">
      <c r="D1656" s="506" t="str">
        <f>IF(入力情報!E547="",入力情報!E553 &amp; CHAR(10) &amp; 入力情報!E545 &amp; "  (Seal or Signatures)", 入力情報!E548 &amp; " " &amp; 入力情報!E550 &amp; " " &amp; 入力情報!E551 &amp; CHAR(10) &amp; 入力情報!E545 &amp; "  (Seal or Signatures)")</f>
        <v xml:space="preserve">
  (Seal or Signatures)</v>
      </c>
      <c r="E1656" s="506"/>
      <c r="F1656" s="506"/>
      <c r="G1656" s="506"/>
      <c r="H1656" s="506"/>
      <c r="I1656" s="506"/>
      <c r="J1656" s="506"/>
      <c r="K1656" s="506"/>
      <c r="L1656" s="506"/>
      <c r="M1656" s="506"/>
      <c r="N1656" s="506"/>
      <c r="O1656" s="506"/>
      <c r="P1656" s="506"/>
      <c r="Q1656" s="506"/>
      <c r="R1656" s="506"/>
      <c r="S1656" s="506"/>
      <c r="T1656" s="506"/>
      <c r="U1656" s="506"/>
      <c r="V1656" s="506"/>
      <c r="W1656" s="506"/>
      <c r="X1656" s="506"/>
      <c r="Y1656" s="506"/>
      <c r="Z1656" s="506"/>
      <c r="AA1656" s="506"/>
      <c r="AB1656" s="506"/>
      <c r="AC1656" s="506"/>
      <c r="AD1656" s="506"/>
    </row>
    <row r="1657" spans="2:30" ht="32.25" hidden="1" customHeight="1" x14ac:dyDescent="0.4">
      <c r="D1657" s="506" t="str">
        <f>IF(入力情報!E547="",IF(入力情報!E554="", "", 入力情報!E554) &amp; CHAR(10) &amp;IF(入力情報!E546="", "", 入力情報!E546),入力情報!E549&amp;" "&amp;DBCS(入力情報!E550)&amp;" "&amp;IF(入力情報!E552="","                                                      ",入力情報!E552) &amp; CHAR(10) &amp;入力情報!E546)</f>
        <v xml:space="preserve">
</v>
      </c>
      <c r="E1657" s="506"/>
      <c r="F1657" s="506"/>
      <c r="G1657" s="506"/>
      <c r="H1657" s="506"/>
      <c r="I1657" s="506"/>
      <c r="J1657" s="506"/>
      <c r="K1657" s="506"/>
      <c r="L1657" s="506"/>
      <c r="M1657" s="506"/>
      <c r="N1657" s="506"/>
      <c r="O1657" s="506"/>
      <c r="P1657" s="506"/>
      <c r="Q1657" s="506"/>
      <c r="R1657" s="506"/>
      <c r="S1657" s="506"/>
      <c r="T1657" s="506"/>
      <c r="U1657" s="506"/>
      <c r="V1657" s="506"/>
      <c r="W1657" s="506"/>
      <c r="X1657" s="506"/>
      <c r="Y1657" s="506"/>
      <c r="Z1657" s="506"/>
      <c r="AA1657" s="506"/>
      <c r="AB1657" s="506"/>
      <c r="AC1657" s="506"/>
      <c r="AD1657" s="506"/>
    </row>
    <row r="1658" spans="2:30" ht="20.100000000000001" hidden="1" customHeight="1" x14ac:dyDescent="0.4"/>
    <row r="1659" spans="2:30" ht="20.100000000000001" hidden="1" customHeight="1" x14ac:dyDescent="0.4"/>
    <row r="1660" spans="2:30" ht="20.100000000000001" hidden="1" customHeight="1" x14ac:dyDescent="0.4"/>
    <row r="1661" spans="2:30" ht="20.100000000000001" hidden="1" customHeight="1" x14ac:dyDescent="0.4">
      <c r="E1661" s="2" t="str">
        <f>"To: "&amp;入力情報!$E$6&amp;" Co"</f>
        <v>To: SampleName Co</v>
      </c>
    </row>
    <row r="1662" spans="2:30" ht="20.100000000000001" hidden="1" customHeight="1" x14ac:dyDescent="0.4">
      <c r="E1662" s="2" t="str">
        <f>入力情報!$E$6&amp;"株式会社　御中"</f>
        <v>SampleName株式会社　御中</v>
      </c>
    </row>
    <row r="1663" spans="2:30" ht="20.100000000000001" hidden="1" customHeight="1" x14ac:dyDescent="0.4"/>
    <row r="1664" spans="2:30" ht="20.100000000000001" hidden="1" customHeight="1" x14ac:dyDescent="0.4"/>
    <row r="1665" ht="20.100000000000001" hidden="1" customHeight="1" x14ac:dyDescent="0.4"/>
    <row r="1666" ht="20.100000000000001" hidden="1" customHeight="1" x14ac:dyDescent="0.4"/>
    <row r="1667" ht="20.100000000000001" hidden="1" customHeight="1" x14ac:dyDescent="0.4"/>
    <row r="1668" ht="20.100000000000001" hidden="1" customHeight="1" x14ac:dyDescent="0.4"/>
    <row r="1669" ht="20.100000000000001" hidden="1" customHeight="1" x14ac:dyDescent="0.4"/>
    <row r="1670" ht="20.100000000000001" hidden="1" customHeight="1" x14ac:dyDescent="0.4"/>
    <row r="1671" ht="20.100000000000001" hidden="1" customHeight="1" x14ac:dyDescent="0.4"/>
    <row r="1672" ht="20.100000000000001" hidden="1" customHeight="1" x14ac:dyDescent="0.4"/>
    <row r="1673" ht="20.100000000000001" hidden="1" customHeight="1" x14ac:dyDescent="0.4"/>
    <row r="1674" ht="20.100000000000001" hidden="1" customHeight="1" x14ac:dyDescent="0.4"/>
    <row r="1675" ht="20.100000000000001" hidden="1" customHeight="1" x14ac:dyDescent="0.4"/>
    <row r="1676" ht="20.100000000000001" hidden="1" customHeight="1" x14ac:dyDescent="0.4"/>
    <row r="1677" ht="20.100000000000001" hidden="1" customHeight="1" x14ac:dyDescent="0.4"/>
    <row r="1678" ht="20.100000000000001" hidden="1" customHeight="1" x14ac:dyDescent="0.4"/>
    <row r="1679" ht="20.100000000000001" hidden="1" customHeight="1" x14ac:dyDescent="0.4"/>
    <row r="1680" ht="20.100000000000001" hidden="1" customHeight="1" x14ac:dyDescent="0.4"/>
    <row r="1681" spans="1:33" ht="12" hidden="1" customHeight="1" x14ac:dyDescent="0.4">
      <c r="A1681" s="369" t="s">
        <v>6172</v>
      </c>
      <c r="B1681" s="369"/>
      <c r="C1681" s="369"/>
      <c r="D1681" s="369"/>
      <c r="E1681" s="369"/>
      <c r="F1681" s="369"/>
      <c r="G1681" s="369"/>
      <c r="H1681" s="369"/>
      <c r="I1681" s="369"/>
      <c r="J1681" s="369"/>
      <c r="K1681" s="369"/>
      <c r="L1681" s="369"/>
      <c r="M1681" s="369"/>
      <c r="N1681" s="369"/>
      <c r="O1681" s="369"/>
      <c r="P1681" s="369"/>
      <c r="Q1681" s="369"/>
      <c r="R1681" s="369"/>
      <c r="S1681" s="369"/>
      <c r="T1681" s="369"/>
      <c r="U1681" s="369"/>
      <c r="V1681" s="369"/>
      <c r="W1681" s="369"/>
      <c r="X1681" s="369"/>
      <c r="Y1681" s="369"/>
      <c r="Z1681" s="369"/>
      <c r="AA1681" s="369"/>
      <c r="AB1681" s="369"/>
      <c r="AC1681" s="369"/>
      <c r="AD1681" s="369"/>
    </row>
    <row r="1682" spans="1:33" ht="12" hidden="1" customHeight="1" x14ac:dyDescent="0.4">
      <c r="A1682" s="369"/>
      <c r="B1682" s="369"/>
      <c r="C1682" s="369"/>
      <c r="D1682" s="369"/>
      <c r="E1682" s="369"/>
      <c r="F1682" s="369"/>
      <c r="G1682" s="369"/>
      <c r="H1682" s="369"/>
      <c r="I1682" s="369"/>
      <c r="J1682" s="369"/>
      <c r="K1682" s="369"/>
      <c r="L1682" s="369"/>
      <c r="M1682" s="369"/>
      <c r="N1682" s="369"/>
      <c r="O1682" s="369"/>
      <c r="P1682" s="369"/>
      <c r="Q1682" s="369"/>
      <c r="R1682" s="369"/>
      <c r="S1682" s="369"/>
      <c r="T1682" s="369"/>
      <c r="U1682" s="369"/>
      <c r="V1682" s="369"/>
      <c r="W1682" s="369"/>
      <c r="X1682" s="369"/>
      <c r="Y1682" s="369"/>
      <c r="Z1682" s="369"/>
      <c r="AA1682" s="369"/>
      <c r="AB1682" s="369"/>
      <c r="AC1682" s="369"/>
      <c r="AD1682" s="369"/>
      <c r="AF1682" s="2" t="s">
        <v>6378</v>
      </c>
      <c r="AG1682" s="2" t="str">
        <f>入力情報!C556</f>
        <v>Name of Director at Incorporation 49
（設立時取締役 49の氏名）</v>
      </c>
    </row>
    <row r="1683" spans="1:33" ht="12" hidden="1" customHeight="1" x14ac:dyDescent="0.4">
      <c r="A1683" s="369"/>
      <c r="B1683" s="369"/>
      <c r="C1683" s="369"/>
      <c r="D1683" s="369"/>
      <c r="E1683" s="369"/>
      <c r="F1683" s="369"/>
      <c r="G1683" s="369"/>
      <c r="H1683" s="369"/>
      <c r="I1683" s="369"/>
      <c r="J1683" s="369"/>
      <c r="K1683" s="369"/>
      <c r="L1683" s="369"/>
      <c r="M1683" s="369"/>
      <c r="N1683" s="369"/>
      <c r="O1683" s="369"/>
      <c r="P1683" s="369"/>
      <c r="Q1683" s="369"/>
      <c r="R1683" s="369"/>
      <c r="S1683" s="369"/>
      <c r="T1683" s="369"/>
      <c r="U1683" s="369"/>
      <c r="V1683" s="369"/>
      <c r="W1683" s="369"/>
      <c r="X1683" s="369"/>
      <c r="Y1683" s="369"/>
      <c r="Z1683" s="369"/>
      <c r="AA1683" s="369"/>
      <c r="AB1683" s="369"/>
      <c r="AC1683" s="369"/>
      <c r="AD1683" s="369"/>
    </row>
    <row r="1684" spans="1:33" ht="20.100000000000001" hidden="1" customHeight="1" x14ac:dyDescent="0.4"/>
    <row r="1685" spans="1:33" ht="39.950000000000003" hidden="1" customHeight="1" x14ac:dyDescent="0.4">
      <c r="B1685"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685" s="505"/>
      <c r="D1685" s="505"/>
      <c r="E1685" s="505"/>
      <c r="F1685" s="505"/>
      <c r="G1685" s="505"/>
      <c r="H1685" s="505"/>
      <c r="I1685" s="505"/>
      <c r="J1685" s="505"/>
      <c r="K1685" s="505"/>
      <c r="L1685" s="505"/>
      <c r="M1685" s="505"/>
      <c r="N1685" s="505"/>
      <c r="O1685" s="505"/>
      <c r="P1685" s="505"/>
      <c r="Q1685" s="505"/>
      <c r="R1685" s="505"/>
      <c r="S1685" s="505"/>
      <c r="T1685" s="505"/>
      <c r="U1685" s="505"/>
      <c r="V1685" s="505"/>
      <c r="W1685" s="505"/>
      <c r="X1685" s="505"/>
      <c r="Y1685" s="505"/>
      <c r="Z1685" s="505"/>
      <c r="AA1685" s="505"/>
      <c r="AB1685" s="505"/>
      <c r="AC1685" s="505"/>
      <c r="AD1685" s="505"/>
    </row>
    <row r="1686" spans="1:33" ht="39.950000000000003" hidden="1" customHeight="1" x14ac:dyDescent="0.4">
      <c r="B1686"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686" s="505"/>
      <c r="D1686" s="505"/>
      <c r="E1686" s="505"/>
      <c r="F1686" s="505"/>
      <c r="G1686" s="505"/>
      <c r="H1686" s="505"/>
      <c r="I1686" s="505"/>
      <c r="J1686" s="505"/>
      <c r="K1686" s="505"/>
      <c r="L1686" s="505"/>
      <c r="M1686" s="505"/>
      <c r="N1686" s="505"/>
      <c r="O1686" s="505"/>
      <c r="P1686" s="505"/>
      <c r="Q1686" s="505"/>
      <c r="R1686" s="505"/>
      <c r="S1686" s="505"/>
      <c r="T1686" s="505"/>
      <c r="U1686" s="505"/>
      <c r="V1686" s="505"/>
      <c r="W1686" s="505"/>
      <c r="X1686" s="505"/>
      <c r="Y1686" s="505"/>
      <c r="Z1686" s="505"/>
      <c r="AA1686" s="505"/>
      <c r="AB1686" s="505"/>
      <c r="AC1686" s="505"/>
      <c r="AD1686" s="505"/>
    </row>
    <row r="1687" spans="1:33" ht="20.100000000000001" hidden="1" customHeight="1" x14ac:dyDescent="0.4"/>
    <row r="1688" spans="1:33" ht="20.100000000000001" hidden="1" customHeight="1" x14ac:dyDescent="0.4">
      <c r="C1688" s="2" t="str">
        <f>入力情報!$E$778&amp;" year, "&amp;入力情報!$E$779&amp;" month-"&amp;入力情報!$E$780&amp;" day"</f>
        <v>2026 year, 1 month-31 day</v>
      </c>
    </row>
    <row r="1689" spans="1:33" ht="20.100000000000001" hidden="1" customHeight="1" x14ac:dyDescent="0.4">
      <c r="C1689" s="2" t="str">
        <f>DBCS(入力情報!$E$778)&amp;"年"&amp;DBCS(入力情報!$E$779)&amp;"月"&amp;DBCS(入力情報!$E$780)&amp;"日"</f>
        <v>２０２６年１月３１日</v>
      </c>
    </row>
    <row r="1690" spans="1:33" ht="20.100000000000001" hidden="1" customHeight="1" x14ac:dyDescent="0.4"/>
    <row r="1691" spans="1:33" ht="32.25" hidden="1" customHeight="1" x14ac:dyDescent="0.4">
      <c r="D1691" s="506" t="str">
        <f>IF(入力情報!E558="",入力情報!E564 &amp; CHAR(10) &amp; 入力情報!E556 &amp; "  (Seal or Signatures)", 入力情報!E559 &amp; " " &amp; 入力情報!E561 &amp; " " &amp; 入力情報!E562 &amp; CHAR(10) &amp; 入力情報!E556 &amp; "  (Seal or Signatures)")</f>
        <v xml:space="preserve">
  (Seal or Signatures)</v>
      </c>
      <c r="E1691" s="506"/>
      <c r="F1691" s="506"/>
      <c r="G1691" s="506"/>
      <c r="H1691" s="506"/>
      <c r="I1691" s="506"/>
      <c r="J1691" s="506"/>
      <c r="K1691" s="506"/>
      <c r="L1691" s="506"/>
      <c r="M1691" s="506"/>
      <c r="N1691" s="506"/>
      <c r="O1691" s="506"/>
      <c r="P1691" s="506"/>
      <c r="Q1691" s="506"/>
      <c r="R1691" s="506"/>
      <c r="S1691" s="506"/>
      <c r="T1691" s="506"/>
      <c r="U1691" s="506"/>
      <c r="V1691" s="506"/>
      <c r="W1691" s="506"/>
      <c r="X1691" s="506"/>
      <c r="Y1691" s="506"/>
      <c r="Z1691" s="506"/>
      <c r="AA1691" s="506"/>
      <c r="AB1691" s="506"/>
      <c r="AC1691" s="506"/>
      <c r="AD1691" s="506"/>
    </row>
    <row r="1692" spans="1:33" ht="32.25" hidden="1" customHeight="1" x14ac:dyDescent="0.4">
      <c r="D1692" s="506" t="str">
        <f>IF(入力情報!E558="",IF(入力情報!E565="", "", 入力情報!E565) &amp; CHAR(10) &amp;IF(入力情報!E557="", "", 入力情報!E557),入力情報!E560&amp;" "&amp;DBCS(入力情報!E561)&amp;" "&amp;IF(入力情報!E563="","                                                      ",入力情報!E563) &amp; CHAR(10) &amp;入力情報!E557)</f>
        <v xml:space="preserve">
</v>
      </c>
      <c r="E1692" s="506"/>
      <c r="F1692" s="506"/>
      <c r="G1692" s="506"/>
      <c r="H1692" s="506"/>
      <c r="I1692" s="506"/>
      <c r="J1692" s="506"/>
      <c r="K1692" s="506"/>
      <c r="L1692" s="506"/>
      <c r="M1692" s="506"/>
      <c r="N1692" s="506"/>
      <c r="O1692" s="506"/>
      <c r="P1692" s="506"/>
      <c r="Q1692" s="506"/>
      <c r="R1692" s="506"/>
      <c r="S1692" s="506"/>
      <c r="T1692" s="506"/>
      <c r="U1692" s="506"/>
      <c r="V1692" s="506"/>
      <c r="W1692" s="506"/>
      <c r="X1692" s="506"/>
      <c r="Y1692" s="506"/>
      <c r="Z1692" s="506"/>
      <c r="AA1692" s="506"/>
      <c r="AB1692" s="506"/>
      <c r="AC1692" s="506"/>
      <c r="AD1692" s="506"/>
    </row>
    <row r="1693" spans="1:33" ht="20.100000000000001" hidden="1" customHeight="1" x14ac:dyDescent="0.4"/>
    <row r="1694" spans="1:33" ht="20.100000000000001" hidden="1" customHeight="1" x14ac:dyDescent="0.4"/>
    <row r="1695" spans="1:33" ht="20.100000000000001" hidden="1" customHeight="1" x14ac:dyDescent="0.4"/>
    <row r="1696" spans="1:33" ht="20.100000000000001" hidden="1" customHeight="1" x14ac:dyDescent="0.4">
      <c r="E1696" s="2" t="str">
        <f>"To: "&amp;入力情報!$E$6&amp;" Co"</f>
        <v>To: SampleName Co</v>
      </c>
    </row>
    <row r="1697" spans="5:5" ht="20.100000000000001" hidden="1" customHeight="1" x14ac:dyDescent="0.4">
      <c r="E1697" s="2" t="str">
        <f>入力情報!$E$6&amp;"株式会社　御中"</f>
        <v>SampleName株式会社　御中</v>
      </c>
    </row>
    <row r="1698" spans="5:5" ht="20.100000000000001" hidden="1" customHeight="1" x14ac:dyDescent="0.4"/>
    <row r="1699" spans="5:5" ht="20.100000000000001" hidden="1" customHeight="1" x14ac:dyDescent="0.4"/>
    <row r="1700" spans="5:5" ht="20.100000000000001" hidden="1" customHeight="1" x14ac:dyDescent="0.4"/>
    <row r="1701" spans="5:5" ht="20.100000000000001" hidden="1" customHeight="1" x14ac:dyDescent="0.4"/>
    <row r="1702" spans="5:5" ht="20.100000000000001" hidden="1" customHeight="1" x14ac:dyDescent="0.4"/>
    <row r="1703" spans="5:5" ht="20.100000000000001" hidden="1" customHeight="1" x14ac:dyDescent="0.4"/>
    <row r="1704" spans="5:5" ht="20.100000000000001" hidden="1" customHeight="1" x14ac:dyDescent="0.4"/>
    <row r="1705" spans="5:5" ht="20.100000000000001" hidden="1" customHeight="1" x14ac:dyDescent="0.4"/>
    <row r="1706" spans="5:5" ht="20.100000000000001" hidden="1" customHeight="1" x14ac:dyDescent="0.4"/>
    <row r="1707" spans="5:5" ht="20.100000000000001" hidden="1" customHeight="1" x14ac:dyDescent="0.4"/>
    <row r="1708" spans="5:5" ht="20.100000000000001" hidden="1" customHeight="1" x14ac:dyDescent="0.4"/>
    <row r="1709" spans="5:5" ht="20.100000000000001" hidden="1" customHeight="1" x14ac:dyDescent="0.4"/>
    <row r="1710" spans="5:5" ht="20.100000000000001" hidden="1" customHeight="1" x14ac:dyDescent="0.4"/>
    <row r="1711" spans="5:5" ht="20.100000000000001" hidden="1" customHeight="1" x14ac:dyDescent="0.4"/>
    <row r="1712" spans="5:5" ht="20.100000000000001" hidden="1" customHeight="1" x14ac:dyDescent="0.4"/>
    <row r="1713" spans="1:33" ht="20.100000000000001" hidden="1" customHeight="1" x14ac:dyDescent="0.4"/>
    <row r="1714" spans="1:33" ht="20.100000000000001" hidden="1" customHeight="1" x14ac:dyDescent="0.4"/>
    <row r="1715" spans="1:33" ht="20.100000000000001" hidden="1" customHeight="1" x14ac:dyDescent="0.4"/>
    <row r="1716" spans="1:33" ht="12" hidden="1" customHeight="1" x14ac:dyDescent="0.4">
      <c r="A1716" s="369" t="s">
        <v>6172</v>
      </c>
      <c r="B1716" s="369"/>
      <c r="C1716" s="369"/>
      <c r="D1716" s="369"/>
      <c r="E1716" s="369"/>
      <c r="F1716" s="369"/>
      <c r="G1716" s="369"/>
      <c r="H1716" s="369"/>
      <c r="I1716" s="369"/>
      <c r="J1716" s="369"/>
      <c r="K1716" s="369"/>
      <c r="L1716" s="369"/>
      <c r="M1716" s="369"/>
      <c r="N1716" s="369"/>
      <c r="O1716" s="369"/>
      <c r="P1716" s="369"/>
      <c r="Q1716" s="369"/>
      <c r="R1716" s="369"/>
      <c r="S1716" s="369"/>
      <c r="T1716" s="369"/>
      <c r="U1716" s="369"/>
      <c r="V1716" s="369"/>
      <c r="W1716" s="369"/>
      <c r="X1716" s="369"/>
      <c r="Y1716" s="369"/>
      <c r="Z1716" s="369"/>
      <c r="AA1716" s="369"/>
      <c r="AB1716" s="369"/>
      <c r="AC1716" s="369"/>
      <c r="AD1716" s="369"/>
    </row>
    <row r="1717" spans="1:33" ht="12" hidden="1" customHeight="1" x14ac:dyDescent="0.4">
      <c r="A1717" s="369"/>
      <c r="B1717" s="369"/>
      <c r="C1717" s="369"/>
      <c r="D1717" s="369"/>
      <c r="E1717" s="369"/>
      <c r="F1717" s="369"/>
      <c r="G1717" s="369"/>
      <c r="H1717" s="369"/>
      <c r="I1717" s="369"/>
      <c r="J1717" s="369"/>
      <c r="K1717" s="369"/>
      <c r="L1717" s="369"/>
      <c r="M1717" s="369"/>
      <c r="N1717" s="369"/>
      <c r="O1717" s="369"/>
      <c r="P1717" s="369"/>
      <c r="Q1717" s="369"/>
      <c r="R1717" s="369"/>
      <c r="S1717" s="369"/>
      <c r="T1717" s="369"/>
      <c r="U1717" s="369"/>
      <c r="V1717" s="369"/>
      <c r="W1717" s="369"/>
      <c r="X1717" s="369"/>
      <c r="Y1717" s="369"/>
      <c r="Z1717" s="369"/>
      <c r="AA1717" s="369"/>
      <c r="AB1717" s="369"/>
      <c r="AC1717" s="369"/>
      <c r="AD1717" s="369"/>
      <c r="AF1717" s="2" t="s">
        <v>6378</v>
      </c>
      <c r="AG1717" s="2" t="str">
        <f>入力情報!C567</f>
        <v>Name of Director at Incorporation 50
（設立時取締役 50の氏名）</v>
      </c>
    </row>
    <row r="1718" spans="1:33" ht="12" hidden="1" customHeight="1" x14ac:dyDescent="0.4">
      <c r="A1718" s="369"/>
      <c r="B1718" s="369"/>
      <c r="C1718" s="369"/>
      <c r="D1718" s="369"/>
      <c r="E1718" s="369"/>
      <c r="F1718" s="369"/>
      <c r="G1718" s="369"/>
      <c r="H1718" s="369"/>
      <c r="I1718" s="369"/>
      <c r="J1718" s="369"/>
      <c r="K1718" s="369"/>
      <c r="L1718" s="369"/>
      <c r="M1718" s="369"/>
      <c r="N1718" s="369"/>
      <c r="O1718" s="369"/>
      <c r="P1718" s="369"/>
      <c r="Q1718" s="369"/>
      <c r="R1718" s="369"/>
      <c r="S1718" s="369"/>
      <c r="T1718" s="369"/>
      <c r="U1718" s="369"/>
      <c r="V1718" s="369"/>
      <c r="W1718" s="369"/>
      <c r="X1718" s="369"/>
      <c r="Y1718" s="369"/>
      <c r="Z1718" s="369"/>
      <c r="AA1718" s="369"/>
      <c r="AB1718" s="369"/>
      <c r="AC1718" s="369"/>
      <c r="AD1718" s="369"/>
    </row>
    <row r="1719" spans="1:33" ht="20.100000000000001" hidden="1" customHeight="1" x14ac:dyDescent="0.4"/>
    <row r="1720" spans="1:33" ht="39.950000000000003" hidden="1" customHeight="1" x14ac:dyDescent="0.4">
      <c r="B1720" s="505" t="str">
        <f>"I have been appointed as a director at incorporation of your company on "&amp;入力情報!$E$778&amp;" year, "&amp;入力情報!$E$779&amp;" month-"&amp;入力情報!$E$780&amp;" day, and hereby accept the assumption."</f>
        <v>I have been appointed as a director at incorporation of your company on 2026 year, 1 month-31 day, and hereby accept the assumption.</v>
      </c>
      <c r="C1720" s="505"/>
      <c r="D1720" s="505"/>
      <c r="E1720" s="505"/>
      <c r="F1720" s="505"/>
      <c r="G1720" s="505"/>
      <c r="H1720" s="505"/>
      <c r="I1720" s="505"/>
      <c r="J1720" s="505"/>
      <c r="K1720" s="505"/>
      <c r="L1720" s="505"/>
      <c r="M1720" s="505"/>
      <c r="N1720" s="505"/>
      <c r="O1720" s="505"/>
      <c r="P1720" s="505"/>
      <c r="Q1720" s="505"/>
      <c r="R1720" s="505"/>
      <c r="S1720" s="505"/>
      <c r="T1720" s="505"/>
      <c r="U1720" s="505"/>
      <c r="V1720" s="505"/>
      <c r="W1720" s="505"/>
      <c r="X1720" s="505"/>
      <c r="Y1720" s="505"/>
      <c r="Z1720" s="505"/>
      <c r="AA1720" s="505"/>
      <c r="AB1720" s="505"/>
      <c r="AC1720" s="505"/>
      <c r="AD1720" s="505"/>
    </row>
    <row r="1721" spans="1:33" ht="39.950000000000003" hidden="1" customHeight="1" x14ac:dyDescent="0.4">
      <c r="B1721" s="505" t="str">
        <f>"私は、"&amp;DBCS(入力情報!$E$778)&amp;"年"&amp;DBCS(入力情報!$E$779)&amp;"月"&amp;DBCS(入力情報!$E$780)&amp;"日、貴社の設立時取締役に選任されたので、その就任を承諾します。"</f>
        <v>私は、２０２６年１月３１日、貴社の設立時取締役に選任されたので、その就任を承諾します。</v>
      </c>
      <c r="C1721" s="505"/>
      <c r="D1721" s="505"/>
      <c r="E1721" s="505"/>
      <c r="F1721" s="505"/>
      <c r="G1721" s="505"/>
      <c r="H1721" s="505"/>
      <c r="I1721" s="505"/>
      <c r="J1721" s="505"/>
      <c r="K1721" s="505"/>
      <c r="L1721" s="505"/>
      <c r="M1721" s="505"/>
      <c r="N1721" s="505"/>
      <c r="O1721" s="505"/>
      <c r="P1721" s="505"/>
      <c r="Q1721" s="505"/>
      <c r="R1721" s="505"/>
      <c r="S1721" s="505"/>
      <c r="T1721" s="505"/>
      <c r="U1721" s="505"/>
      <c r="V1721" s="505"/>
      <c r="W1721" s="505"/>
      <c r="X1721" s="505"/>
      <c r="Y1721" s="505"/>
      <c r="Z1721" s="505"/>
      <c r="AA1721" s="505"/>
      <c r="AB1721" s="505"/>
      <c r="AC1721" s="505"/>
      <c r="AD1721" s="505"/>
    </row>
    <row r="1722" spans="1:33" ht="20.100000000000001" hidden="1" customHeight="1" x14ac:dyDescent="0.4"/>
    <row r="1723" spans="1:33" ht="20.100000000000001" hidden="1" customHeight="1" x14ac:dyDescent="0.4">
      <c r="C1723" s="2" t="str">
        <f>入力情報!$E$778&amp;" year, "&amp;入力情報!$E$779&amp;" month-"&amp;入力情報!$E$780&amp;" day"</f>
        <v>2026 year, 1 month-31 day</v>
      </c>
    </row>
    <row r="1724" spans="1:33" ht="20.100000000000001" hidden="1" customHeight="1" x14ac:dyDescent="0.4">
      <c r="C1724" s="2" t="str">
        <f>DBCS(入力情報!$E$778)&amp;"年"&amp;DBCS(入力情報!$E$779)&amp;"月"&amp;DBCS(入力情報!$E$780)&amp;"日"</f>
        <v>２０２６年１月３１日</v>
      </c>
    </row>
    <row r="1725" spans="1:33" ht="20.100000000000001" hidden="1" customHeight="1" x14ac:dyDescent="0.4"/>
    <row r="1726" spans="1:33" ht="32.25" hidden="1" customHeight="1" x14ac:dyDescent="0.4">
      <c r="D1726" s="506" t="str">
        <f>IF(入力情報!E569="",入力情報!E575 &amp; CHAR(10) &amp; 入力情報!E567 &amp; "  (Seal or Signatures)", 入力情報!E570 &amp; " " &amp; 入力情報!E572 &amp; " " &amp; 入力情報!E573 &amp; CHAR(10) &amp; 入力情報!E567 &amp; "  (Seal or Signatures)")</f>
        <v xml:space="preserve">
  (Seal or Signatures)</v>
      </c>
      <c r="E1726" s="506"/>
      <c r="F1726" s="506"/>
      <c r="G1726" s="506"/>
      <c r="H1726" s="506"/>
      <c r="I1726" s="506"/>
      <c r="J1726" s="506"/>
      <c r="K1726" s="506"/>
      <c r="L1726" s="506"/>
      <c r="M1726" s="506"/>
      <c r="N1726" s="506"/>
      <c r="O1726" s="506"/>
      <c r="P1726" s="506"/>
      <c r="Q1726" s="506"/>
      <c r="R1726" s="506"/>
      <c r="S1726" s="506"/>
      <c r="T1726" s="506"/>
      <c r="U1726" s="506"/>
      <c r="V1726" s="506"/>
      <c r="W1726" s="506"/>
      <c r="X1726" s="506"/>
      <c r="Y1726" s="506"/>
      <c r="Z1726" s="506"/>
      <c r="AA1726" s="506"/>
      <c r="AB1726" s="506"/>
      <c r="AC1726" s="506"/>
      <c r="AD1726" s="506"/>
    </row>
    <row r="1727" spans="1:33" ht="32.25" hidden="1" customHeight="1" x14ac:dyDescent="0.4">
      <c r="D1727" s="506" t="str">
        <f>IF(入力情報!E569="",IF(入力情報!E576="", "", 入力情報!E576) &amp; CHAR(10) &amp;IF(入力情報!E568="", "", 入力情報!E568),入力情報!E571&amp;" "&amp;DBCS(入力情報!E572)&amp;" "&amp;IF(入力情報!E574="","                                                      ",入力情報!E574) &amp; CHAR(10) &amp;入力情報!E568)</f>
        <v xml:space="preserve">
</v>
      </c>
      <c r="E1727" s="506"/>
      <c r="F1727" s="506"/>
      <c r="G1727" s="506"/>
      <c r="H1727" s="506"/>
      <c r="I1727" s="506"/>
      <c r="J1727" s="506"/>
      <c r="K1727" s="506"/>
      <c r="L1727" s="506"/>
      <c r="M1727" s="506"/>
      <c r="N1727" s="506"/>
      <c r="O1727" s="506"/>
      <c r="P1727" s="506"/>
      <c r="Q1727" s="506"/>
      <c r="R1727" s="506"/>
      <c r="S1727" s="506"/>
      <c r="T1727" s="506"/>
      <c r="U1727" s="506"/>
      <c r="V1727" s="506"/>
      <c r="W1727" s="506"/>
      <c r="X1727" s="506"/>
      <c r="Y1727" s="506"/>
      <c r="Z1727" s="506"/>
      <c r="AA1727" s="506"/>
      <c r="AB1727" s="506"/>
      <c r="AC1727" s="506"/>
      <c r="AD1727" s="506"/>
    </row>
    <row r="1728" spans="1:33" ht="20.100000000000001" hidden="1" customHeight="1" x14ac:dyDescent="0.4"/>
    <row r="1729" spans="5:5" ht="20.100000000000001" hidden="1" customHeight="1" x14ac:dyDescent="0.4"/>
    <row r="1730" spans="5:5" ht="20.100000000000001" hidden="1" customHeight="1" x14ac:dyDescent="0.4"/>
    <row r="1731" spans="5:5" ht="20.100000000000001" hidden="1" customHeight="1" x14ac:dyDescent="0.4">
      <c r="E1731" s="2" t="str">
        <f>"To: "&amp;入力情報!$E$6&amp;" Co"</f>
        <v>To: SampleName Co</v>
      </c>
    </row>
    <row r="1732" spans="5:5" ht="20.100000000000001" hidden="1" customHeight="1" x14ac:dyDescent="0.4">
      <c r="E1732" s="2" t="str">
        <f>入力情報!$E$6&amp;"株式会社　御中"</f>
        <v>SampleName株式会社　御中</v>
      </c>
    </row>
    <row r="1733" spans="5:5" ht="20.100000000000001" hidden="1" customHeight="1" x14ac:dyDescent="0.4"/>
    <row r="1734" spans="5:5" ht="20.100000000000001" hidden="1" customHeight="1" x14ac:dyDescent="0.4"/>
    <row r="1735" spans="5:5" ht="20.100000000000001" hidden="1" customHeight="1" x14ac:dyDescent="0.4"/>
    <row r="1736" spans="5:5" ht="20.100000000000001" hidden="1" customHeight="1" x14ac:dyDescent="0.4"/>
    <row r="1737" spans="5:5" ht="20.100000000000001" hidden="1" customHeight="1" x14ac:dyDescent="0.4"/>
    <row r="1738" spans="5:5" ht="20.100000000000001" hidden="1" customHeight="1" x14ac:dyDescent="0.4"/>
    <row r="1739" spans="5:5" ht="20.100000000000001" hidden="1" customHeight="1" x14ac:dyDescent="0.4"/>
    <row r="1740" spans="5:5" ht="20.100000000000001" hidden="1" customHeight="1" x14ac:dyDescent="0.4"/>
    <row r="1741" spans="5:5" ht="20.100000000000001" hidden="1" customHeight="1" x14ac:dyDescent="0.4"/>
    <row r="1742" spans="5:5" ht="20.100000000000001" hidden="1" customHeight="1" x14ac:dyDescent="0.4"/>
    <row r="1743" spans="5:5" ht="20.100000000000001" hidden="1" customHeight="1" x14ac:dyDescent="0.4"/>
    <row r="1744" spans="5:5" ht="20.100000000000001" hidden="1" customHeight="1" x14ac:dyDescent="0.4"/>
    <row r="1745" spans="1:33" ht="20.100000000000001" hidden="1" customHeight="1" x14ac:dyDescent="0.4"/>
    <row r="1746" spans="1:33" ht="20.100000000000001" hidden="1" customHeight="1" x14ac:dyDescent="0.4"/>
    <row r="1747" spans="1:33" ht="20.100000000000001" hidden="1" customHeight="1" x14ac:dyDescent="0.4"/>
    <row r="1748" spans="1:33" ht="20.100000000000001" hidden="1" customHeight="1" x14ac:dyDescent="0.4"/>
    <row r="1749" spans="1:33" ht="20.100000000000001" hidden="1" customHeight="1" x14ac:dyDescent="0.4"/>
    <row r="1750" spans="1:33" ht="20.100000000000001" hidden="1" customHeight="1" x14ac:dyDescent="0.4"/>
    <row r="1751" spans="1:33" ht="12" customHeight="1" x14ac:dyDescent="0.4">
      <c r="A1751" s="369" t="s">
        <v>6172</v>
      </c>
      <c r="B1751" s="369"/>
      <c r="C1751" s="369"/>
      <c r="D1751" s="369"/>
      <c r="E1751" s="369"/>
      <c r="F1751" s="369"/>
      <c r="G1751" s="369"/>
      <c r="H1751" s="369"/>
      <c r="I1751" s="369"/>
      <c r="J1751" s="369"/>
      <c r="K1751" s="369"/>
      <c r="L1751" s="369"/>
      <c r="M1751" s="369"/>
      <c r="N1751" s="369"/>
      <c r="O1751" s="369"/>
      <c r="P1751" s="369"/>
      <c r="Q1751" s="369"/>
      <c r="R1751" s="369"/>
      <c r="S1751" s="369"/>
      <c r="T1751" s="369"/>
      <c r="U1751" s="369"/>
      <c r="V1751" s="369"/>
      <c r="W1751" s="369"/>
      <c r="X1751" s="369"/>
      <c r="Y1751" s="369"/>
      <c r="Z1751" s="369"/>
      <c r="AA1751" s="369"/>
      <c r="AB1751" s="369"/>
      <c r="AC1751" s="369"/>
      <c r="AD1751" s="369"/>
    </row>
    <row r="1752" spans="1:33" ht="12" customHeight="1" x14ac:dyDescent="0.4">
      <c r="A1752" s="369"/>
      <c r="B1752" s="369"/>
      <c r="C1752" s="369"/>
      <c r="D1752" s="369"/>
      <c r="E1752" s="369"/>
      <c r="F1752" s="369"/>
      <c r="G1752" s="369"/>
      <c r="H1752" s="369"/>
      <c r="I1752" s="369"/>
      <c r="J1752" s="369"/>
      <c r="K1752" s="369"/>
      <c r="L1752" s="369"/>
      <c r="M1752" s="369"/>
      <c r="N1752" s="369"/>
      <c r="O1752" s="369"/>
      <c r="P1752" s="369"/>
      <c r="Q1752" s="369"/>
      <c r="R1752" s="369"/>
      <c r="S1752" s="369"/>
      <c r="T1752" s="369"/>
      <c r="U1752" s="369"/>
      <c r="V1752" s="369"/>
      <c r="W1752" s="369"/>
      <c r="X1752" s="369"/>
      <c r="Y1752" s="369"/>
      <c r="Z1752" s="369"/>
      <c r="AA1752" s="369"/>
      <c r="AB1752" s="369"/>
      <c r="AC1752" s="369"/>
      <c r="AD1752" s="369"/>
      <c r="AF1752" s="2" t="s">
        <v>6378</v>
      </c>
      <c r="AG1752" s="2" t="str">
        <f>入力情報!C580</f>
        <v>Name of Auditor at Incorporation
（設立時監査役の氏名）</v>
      </c>
    </row>
    <row r="1753" spans="1:33" ht="12" customHeight="1" x14ac:dyDescent="0.4">
      <c r="A1753" s="369"/>
      <c r="B1753" s="369"/>
      <c r="C1753" s="369"/>
      <c r="D1753" s="369"/>
      <c r="E1753" s="369"/>
      <c r="F1753" s="369"/>
      <c r="G1753" s="369"/>
      <c r="H1753" s="369"/>
      <c r="I1753" s="369"/>
      <c r="J1753" s="369"/>
      <c r="K1753" s="369"/>
      <c r="L1753" s="369"/>
      <c r="M1753" s="369"/>
      <c r="N1753" s="369"/>
      <c r="O1753" s="369"/>
      <c r="P1753" s="369"/>
      <c r="Q1753" s="369"/>
      <c r="R1753" s="369"/>
      <c r="S1753" s="369"/>
      <c r="T1753" s="369"/>
      <c r="U1753" s="369"/>
      <c r="V1753" s="369"/>
      <c r="W1753" s="369"/>
      <c r="X1753" s="369"/>
      <c r="Y1753" s="369"/>
      <c r="Z1753" s="369"/>
      <c r="AA1753" s="369"/>
      <c r="AB1753" s="369"/>
      <c r="AC1753" s="369"/>
      <c r="AD1753" s="369"/>
    </row>
    <row r="1755" spans="1:33" ht="39.950000000000003" customHeight="1" x14ac:dyDescent="0.4">
      <c r="B1755" s="505" t="str">
        <f>"I have been appointed as an auditor at incorporation of your company on "&amp;入力情報!$E$778&amp;" year, "&amp;入力情報!$E$779&amp;" month-"&amp;入力情報!$E$780&amp;" day, and hereby accept the assumption."</f>
        <v>I have been appointed as an auditor at incorporation of your company on 2026 year, 1 month-31 day, and hereby accept the assumption.</v>
      </c>
      <c r="C1755" s="505"/>
      <c r="D1755" s="505"/>
      <c r="E1755" s="505"/>
      <c r="F1755" s="505"/>
      <c r="G1755" s="505"/>
      <c r="H1755" s="505"/>
      <c r="I1755" s="505"/>
      <c r="J1755" s="505"/>
      <c r="K1755" s="505"/>
      <c r="L1755" s="505"/>
      <c r="M1755" s="505"/>
      <c r="N1755" s="505"/>
      <c r="O1755" s="505"/>
      <c r="P1755" s="505"/>
      <c r="Q1755" s="505"/>
      <c r="R1755" s="505"/>
      <c r="S1755" s="505"/>
      <c r="T1755" s="505"/>
      <c r="U1755" s="505"/>
      <c r="V1755" s="505"/>
      <c r="W1755" s="505"/>
      <c r="X1755" s="505"/>
      <c r="Y1755" s="505"/>
      <c r="Z1755" s="505"/>
      <c r="AA1755" s="505"/>
      <c r="AB1755" s="505"/>
      <c r="AC1755" s="505"/>
      <c r="AD1755" s="505"/>
    </row>
    <row r="1756" spans="1:33" ht="39.950000000000003" customHeight="1" x14ac:dyDescent="0.4">
      <c r="B1756" s="505" t="str">
        <f>"私は、"&amp;DBCS(入力情報!$E$778)&amp;"年"&amp;DBCS(入力情報!$E$779)&amp;"月"&amp;DBCS(入力情報!$E$780)&amp;"日、貴社の設立時監査役に選任されたので、その就任を承諾します。"</f>
        <v>私は、２０２６年１月３１日、貴社の設立時監査役に選任されたので、その就任を承諾します。</v>
      </c>
      <c r="C1756" s="505"/>
      <c r="D1756" s="505"/>
      <c r="E1756" s="505"/>
      <c r="F1756" s="505"/>
      <c r="G1756" s="505"/>
      <c r="H1756" s="505"/>
      <c r="I1756" s="505"/>
      <c r="J1756" s="505"/>
      <c r="K1756" s="505"/>
      <c r="L1756" s="505"/>
      <c r="M1756" s="505"/>
      <c r="N1756" s="505"/>
      <c r="O1756" s="505"/>
      <c r="P1756" s="505"/>
      <c r="Q1756" s="505"/>
      <c r="R1756" s="505"/>
      <c r="S1756" s="505"/>
      <c r="T1756" s="505"/>
      <c r="U1756" s="505"/>
      <c r="V1756" s="505"/>
      <c r="W1756" s="505"/>
      <c r="X1756" s="505"/>
      <c r="Y1756" s="505"/>
      <c r="Z1756" s="505"/>
      <c r="AA1756" s="505"/>
      <c r="AB1756" s="505"/>
      <c r="AC1756" s="505"/>
      <c r="AD1756" s="505"/>
    </row>
    <row r="1758" spans="1:33" ht="20.100000000000001" customHeight="1" x14ac:dyDescent="0.4">
      <c r="C1758" s="2" t="str">
        <f>入力情報!$E$778&amp;" year, "&amp;入力情報!$E$779&amp;" month-"&amp;入力情報!$E$780&amp;" day"</f>
        <v>2026 year, 1 month-31 day</v>
      </c>
    </row>
    <row r="1759" spans="1:33" ht="20.100000000000001" customHeight="1" x14ac:dyDescent="0.4">
      <c r="C1759" s="2" t="str">
        <f>DBCS(入力情報!$E$778)&amp;"年"&amp;DBCS(入力情報!$E$779)&amp;"月"&amp;DBCS(入力情報!$E$780)&amp;"日"</f>
        <v>２０２６年１月３１日</v>
      </c>
    </row>
    <row r="1761" spans="4:30" ht="32.25" customHeight="1" x14ac:dyDescent="0.4">
      <c r="D1761" s="506" t="str">
        <f>IF(入力情報!E582="",入力情報!E588 &amp; CHAR(10) &amp; 入力情報!E580 &amp; "  (Seal or Signatures)", 入力情報!E583 &amp; " " &amp; 入力情報!E585 &amp; " " &amp; 入力情報!E586 &amp; CHAR(10) &amp; 入力情報!E580 &amp; "  (Seal or Signatures)")</f>
        <v>Tokyoto Meguroku Megurohoncho 7-7-7 Shinsekai7 Building Room 777
Michael Alan  (Seal or Signatures)</v>
      </c>
      <c r="E1761" s="506"/>
      <c r="F1761" s="506"/>
      <c r="G1761" s="506"/>
      <c r="H1761" s="506"/>
      <c r="I1761" s="506"/>
      <c r="J1761" s="506"/>
      <c r="K1761" s="506"/>
      <c r="L1761" s="506"/>
      <c r="M1761" s="506"/>
      <c r="N1761" s="506"/>
      <c r="O1761" s="506"/>
      <c r="P1761" s="506"/>
      <c r="Q1761" s="506"/>
      <c r="R1761" s="506"/>
      <c r="S1761" s="506"/>
      <c r="T1761" s="506"/>
      <c r="U1761" s="506"/>
      <c r="V1761" s="506"/>
      <c r="W1761" s="506"/>
      <c r="X1761" s="506"/>
      <c r="Y1761" s="506"/>
      <c r="Z1761" s="506"/>
      <c r="AA1761" s="506"/>
      <c r="AB1761" s="506"/>
      <c r="AC1761" s="506"/>
      <c r="AD1761" s="506"/>
    </row>
    <row r="1762" spans="4:30" ht="32.25" customHeight="1" x14ac:dyDescent="0.4">
      <c r="D1762" s="506" t="str">
        <f>IF(入力情報!E582="",IF(入力情報!E589="", "", 入力情報!E589) &amp; CHAR(10) &amp;IF(入力情報!E581="", "", 入力情報!E581),入力情報!E584&amp;" "&amp;DBCS(入力情報!E585)&amp;" "&amp;IF(入力情報!E587="","                                                      ",入力情報!E587) &amp; CHAR(10) &amp;入力情報!E581)</f>
        <v>東京都 目黒区 目黒本町 ７－７－７ 新世界ビル777号室
マイケル・アラン</v>
      </c>
      <c r="E1762" s="506"/>
      <c r="F1762" s="506"/>
      <c r="G1762" s="506"/>
      <c r="H1762" s="506"/>
      <c r="I1762" s="506"/>
      <c r="J1762" s="506"/>
      <c r="K1762" s="506"/>
      <c r="L1762" s="506"/>
      <c r="M1762" s="506"/>
      <c r="N1762" s="506"/>
      <c r="O1762" s="506"/>
      <c r="P1762" s="506"/>
      <c r="Q1762" s="506"/>
      <c r="R1762" s="506"/>
      <c r="S1762" s="506"/>
      <c r="T1762" s="506"/>
      <c r="U1762" s="506"/>
      <c r="V1762" s="506"/>
      <c r="W1762" s="506"/>
      <c r="X1762" s="506"/>
      <c r="Y1762" s="506"/>
      <c r="Z1762" s="506"/>
      <c r="AA1762" s="506"/>
      <c r="AB1762" s="506"/>
      <c r="AC1762" s="506"/>
      <c r="AD1762" s="506"/>
    </row>
    <row r="1766" spans="4:30" ht="20.100000000000001" customHeight="1" x14ac:dyDescent="0.4">
      <c r="E1766" s="2" t="str">
        <f>"To: "&amp;入力情報!$E$6&amp;" Co"</f>
        <v>To: SampleName Co</v>
      </c>
    </row>
    <row r="1767" spans="4:30" ht="20.100000000000001" customHeight="1" x14ac:dyDescent="0.4">
      <c r="E1767" s="2" t="str">
        <f>入力情報!$E$6&amp;"株式会社　御中"</f>
        <v>SampleName株式会社　御中</v>
      </c>
    </row>
  </sheetData>
  <mergeCells count="255">
    <mergeCell ref="A1716:AD1718"/>
    <mergeCell ref="B1720:AD1720"/>
    <mergeCell ref="B1721:AD1721"/>
    <mergeCell ref="D1726:AD1726"/>
    <mergeCell ref="D1727:AD1727"/>
    <mergeCell ref="A1681:AD1683"/>
    <mergeCell ref="B1685:AD1685"/>
    <mergeCell ref="B1686:AD1686"/>
    <mergeCell ref="D1691:AD1691"/>
    <mergeCell ref="D1692:AD1692"/>
    <mergeCell ref="A1646:AD1648"/>
    <mergeCell ref="B1650:AD1650"/>
    <mergeCell ref="B1651:AD1651"/>
    <mergeCell ref="D1656:AD1656"/>
    <mergeCell ref="D1657:AD1657"/>
    <mergeCell ref="A1611:AD1613"/>
    <mergeCell ref="B1615:AD1615"/>
    <mergeCell ref="B1616:AD1616"/>
    <mergeCell ref="D1621:AD1621"/>
    <mergeCell ref="D1622:AD1622"/>
    <mergeCell ref="A1576:AD1578"/>
    <mergeCell ref="B1580:AD1580"/>
    <mergeCell ref="B1581:AD1581"/>
    <mergeCell ref="D1586:AD1586"/>
    <mergeCell ref="D1587:AD1587"/>
    <mergeCell ref="A1541:AD1543"/>
    <mergeCell ref="B1545:AD1545"/>
    <mergeCell ref="B1546:AD1546"/>
    <mergeCell ref="D1551:AD1551"/>
    <mergeCell ref="D1552:AD1552"/>
    <mergeCell ref="A1506:AD1508"/>
    <mergeCell ref="B1510:AD1510"/>
    <mergeCell ref="B1511:AD1511"/>
    <mergeCell ref="D1516:AD1516"/>
    <mergeCell ref="D1517:AD1517"/>
    <mergeCell ref="A1471:AD1473"/>
    <mergeCell ref="B1475:AD1475"/>
    <mergeCell ref="B1476:AD1476"/>
    <mergeCell ref="D1481:AD1481"/>
    <mergeCell ref="D1482:AD1482"/>
    <mergeCell ref="A1436:AD1438"/>
    <mergeCell ref="B1440:AD1440"/>
    <mergeCell ref="B1441:AD1441"/>
    <mergeCell ref="D1446:AD1446"/>
    <mergeCell ref="D1447:AD1447"/>
    <mergeCell ref="A1401:AD1403"/>
    <mergeCell ref="B1405:AD1405"/>
    <mergeCell ref="B1406:AD1406"/>
    <mergeCell ref="D1411:AD1411"/>
    <mergeCell ref="D1412:AD1412"/>
    <mergeCell ref="A1366:AD1368"/>
    <mergeCell ref="B1370:AD1370"/>
    <mergeCell ref="B1371:AD1371"/>
    <mergeCell ref="D1376:AD1376"/>
    <mergeCell ref="D1377:AD1377"/>
    <mergeCell ref="A1331:AD1333"/>
    <mergeCell ref="B1335:AD1335"/>
    <mergeCell ref="B1336:AD1336"/>
    <mergeCell ref="D1341:AD1341"/>
    <mergeCell ref="D1342:AD1342"/>
    <mergeCell ref="A1296:AD1298"/>
    <mergeCell ref="B1300:AD1300"/>
    <mergeCell ref="B1301:AD1301"/>
    <mergeCell ref="D1306:AD1306"/>
    <mergeCell ref="D1307:AD1307"/>
    <mergeCell ref="A1261:AD1263"/>
    <mergeCell ref="B1265:AD1265"/>
    <mergeCell ref="B1266:AD1266"/>
    <mergeCell ref="D1271:AD1271"/>
    <mergeCell ref="D1272:AD1272"/>
    <mergeCell ref="A1226:AD1228"/>
    <mergeCell ref="B1230:AD1230"/>
    <mergeCell ref="B1231:AD1231"/>
    <mergeCell ref="D1236:AD1236"/>
    <mergeCell ref="D1237:AD1237"/>
    <mergeCell ref="A1191:AD1193"/>
    <mergeCell ref="B1195:AD1195"/>
    <mergeCell ref="B1196:AD1196"/>
    <mergeCell ref="D1201:AD1201"/>
    <mergeCell ref="D1202:AD1202"/>
    <mergeCell ref="A1156:AD1158"/>
    <mergeCell ref="B1160:AD1160"/>
    <mergeCell ref="B1161:AD1161"/>
    <mergeCell ref="D1166:AD1166"/>
    <mergeCell ref="D1167:AD1167"/>
    <mergeCell ref="A1121:AD1123"/>
    <mergeCell ref="B1125:AD1125"/>
    <mergeCell ref="B1126:AD1126"/>
    <mergeCell ref="D1131:AD1131"/>
    <mergeCell ref="D1132:AD1132"/>
    <mergeCell ref="A1086:AD1088"/>
    <mergeCell ref="B1090:AD1090"/>
    <mergeCell ref="B1091:AD1091"/>
    <mergeCell ref="D1096:AD1096"/>
    <mergeCell ref="D1097:AD1097"/>
    <mergeCell ref="A1051:AD1053"/>
    <mergeCell ref="B1055:AD1055"/>
    <mergeCell ref="B1056:AD1056"/>
    <mergeCell ref="D1061:AD1061"/>
    <mergeCell ref="D1062:AD1062"/>
    <mergeCell ref="A1016:AD1018"/>
    <mergeCell ref="B1020:AD1020"/>
    <mergeCell ref="B1021:AD1021"/>
    <mergeCell ref="D1026:AD1026"/>
    <mergeCell ref="D1027:AD1027"/>
    <mergeCell ref="A981:AD983"/>
    <mergeCell ref="B985:AD985"/>
    <mergeCell ref="B986:AD986"/>
    <mergeCell ref="D991:AD991"/>
    <mergeCell ref="D992:AD992"/>
    <mergeCell ref="A946:AD948"/>
    <mergeCell ref="B950:AD950"/>
    <mergeCell ref="B951:AD951"/>
    <mergeCell ref="D956:AD956"/>
    <mergeCell ref="D957:AD957"/>
    <mergeCell ref="A911:AD913"/>
    <mergeCell ref="B915:AD915"/>
    <mergeCell ref="B916:AD916"/>
    <mergeCell ref="D921:AD921"/>
    <mergeCell ref="D922:AD922"/>
    <mergeCell ref="A876:AD878"/>
    <mergeCell ref="B880:AD880"/>
    <mergeCell ref="B881:AD881"/>
    <mergeCell ref="D886:AD886"/>
    <mergeCell ref="D887:AD887"/>
    <mergeCell ref="A841:AD843"/>
    <mergeCell ref="B845:AD845"/>
    <mergeCell ref="B846:AD846"/>
    <mergeCell ref="D851:AD851"/>
    <mergeCell ref="D852:AD852"/>
    <mergeCell ref="A806:AD808"/>
    <mergeCell ref="B810:AD810"/>
    <mergeCell ref="B811:AD811"/>
    <mergeCell ref="D816:AD816"/>
    <mergeCell ref="D817:AD817"/>
    <mergeCell ref="A771:AD773"/>
    <mergeCell ref="B775:AD775"/>
    <mergeCell ref="B776:AD776"/>
    <mergeCell ref="D781:AD781"/>
    <mergeCell ref="D782:AD782"/>
    <mergeCell ref="A736:AD738"/>
    <mergeCell ref="B740:AD740"/>
    <mergeCell ref="B741:AD741"/>
    <mergeCell ref="D746:AD746"/>
    <mergeCell ref="D747:AD747"/>
    <mergeCell ref="A701:AD703"/>
    <mergeCell ref="B705:AD705"/>
    <mergeCell ref="B706:AD706"/>
    <mergeCell ref="D711:AD711"/>
    <mergeCell ref="D712:AD712"/>
    <mergeCell ref="A666:AD668"/>
    <mergeCell ref="B670:AD670"/>
    <mergeCell ref="B671:AD671"/>
    <mergeCell ref="D676:AD676"/>
    <mergeCell ref="D677:AD677"/>
    <mergeCell ref="A631:AD633"/>
    <mergeCell ref="B635:AD635"/>
    <mergeCell ref="B636:AD636"/>
    <mergeCell ref="D641:AD641"/>
    <mergeCell ref="D642:AD642"/>
    <mergeCell ref="A596:AD598"/>
    <mergeCell ref="B600:AD600"/>
    <mergeCell ref="B601:AD601"/>
    <mergeCell ref="D606:AD606"/>
    <mergeCell ref="D607:AD607"/>
    <mergeCell ref="A561:AD563"/>
    <mergeCell ref="B565:AD565"/>
    <mergeCell ref="B566:AD566"/>
    <mergeCell ref="D571:AD571"/>
    <mergeCell ref="D572:AD572"/>
    <mergeCell ref="A526:AD528"/>
    <mergeCell ref="B530:AD530"/>
    <mergeCell ref="B531:AD531"/>
    <mergeCell ref="D536:AD536"/>
    <mergeCell ref="D537:AD537"/>
    <mergeCell ref="A491:AD493"/>
    <mergeCell ref="B495:AD495"/>
    <mergeCell ref="B496:AD496"/>
    <mergeCell ref="D501:AD501"/>
    <mergeCell ref="D502:AD502"/>
    <mergeCell ref="A456:AD458"/>
    <mergeCell ref="B460:AD460"/>
    <mergeCell ref="B461:AD461"/>
    <mergeCell ref="D466:AD466"/>
    <mergeCell ref="D467:AD467"/>
    <mergeCell ref="A421:AD423"/>
    <mergeCell ref="B425:AD425"/>
    <mergeCell ref="B426:AD426"/>
    <mergeCell ref="D431:AD431"/>
    <mergeCell ref="D432:AD432"/>
    <mergeCell ref="A386:AD388"/>
    <mergeCell ref="B390:AD390"/>
    <mergeCell ref="B391:AD391"/>
    <mergeCell ref="D396:AD396"/>
    <mergeCell ref="D397:AD397"/>
    <mergeCell ref="A351:AD353"/>
    <mergeCell ref="B355:AD355"/>
    <mergeCell ref="B356:AD356"/>
    <mergeCell ref="D361:AD361"/>
    <mergeCell ref="D362:AD362"/>
    <mergeCell ref="A316:AD318"/>
    <mergeCell ref="B320:AD320"/>
    <mergeCell ref="B321:AD321"/>
    <mergeCell ref="D326:AD326"/>
    <mergeCell ref="D327:AD327"/>
    <mergeCell ref="A281:AD283"/>
    <mergeCell ref="B285:AD285"/>
    <mergeCell ref="B286:AD286"/>
    <mergeCell ref="D291:AD291"/>
    <mergeCell ref="D292:AD292"/>
    <mergeCell ref="A246:AD248"/>
    <mergeCell ref="B250:AD250"/>
    <mergeCell ref="B251:AD251"/>
    <mergeCell ref="D256:AD256"/>
    <mergeCell ref="D257:AD257"/>
    <mergeCell ref="A211:AD213"/>
    <mergeCell ref="B215:AD215"/>
    <mergeCell ref="B216:AD216"/>
    <mergeCell ref="D221:AD221"/>
    <mergeCell ref="D222:AD222"/>
    <mergeCell ref="D82:AD82"/>
    <mergeCell ref="A176:AD178"/>
    <mergeCell ref="B180:AD180"/>
    <mergeCell ref="B181:AD181"/>
    <mergeCell ref="D186:AD186"/>
    <mergeCell ref="D187:AD187"/>
    <mergeCell ref="A141:AD143"/>
    <mergeCell ref="B145:AD145"/>
    <mergeCell ref="B146:AD146"/>
    <mergeCell ref="D151:AD151"/>
    <mergeCell ref="D152:AD152"/>
    <mergeCell ref="A1751:AD1753"/>
    <mergeCell ref="B1755:AD1755"/>
    <mergeCell ref="B1756:AD1756"/>
    <mergeCell ref="D1761:AD1761"/>
    <mergeCell ref="D1762:AD1762"/>
    <mergeCell ref="A1:AD3"/>
    <mergeCell ref="A36:AD38"/>
    <mergeCell ref="B40:AD40"/>
    <mergeCell ref="B41:AD41"/>
    <mergeCell ref="D46:AD46"/>
    <mergeCell ref="D47:AD47"/>
    <mergeCell ref="B5:AD5"/>
    <mergeCell ref="B6:AD6"/>
    <mergeCell ref="D11:AD11"/>
    <mergeCell ref="D12:AD12"/>
    <mergeCell ref="A106:AD108"/>
    <mergeCell ref="B110:AD110"/>
    <mergeCell ref="B111:AD111"/>
    <mergeCell ref="D116:AD116"/>
    <mergeCell ref="D117:AD117"/>
    <mergeCell ref="A71:AD73"/>
    <mergeCell ref="B75:AD75"/>
    <mergeCell ref="B76:AD76"/>
    <mergeCell ref="D81:AD81"/>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AD37"/>
  <sheetViews>
    <sheetView view="pageBreakPreview" zoomScale="140" zoomScaleNormal="100" zoomScaleSheetLayoutView="140" workbookViewId="0">
      <selection sqref="A1:AD3"/>
    </sheetView>
  </sheetViews>
  <sheetFormatPr defaultColWidth="2.625" defaultRowHeight="20.100000000000001" customHeight="1" x14ac:dyDescent="0.4"/>
  <cols>
    <col min="1" max="13" width="2.625" style="2"/>
    <col min="14" max="16" width="2.625" style="2" customWidth="1"/>
    <col min="17" max="16384" width="2.625" style="2"/>
  </cols>
  <sheetData>
    <row r="1" spans="1:30" ht="12" customHeight="1" x14ac:dyDescent="0.4">
      <c r="A1" s="369" t="s">
        <v>6227</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row>
    <row r="2" spans="1:30" ht="12" customHeight="1" x14ac:dyDescent="0.4">
      <c r="A2" s="369"/>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row>
    <row r="3" spans="1:30" ht="12" customHeight="1" x14ac:dyDescent="0.4">
      <c r="A3" s="369"/>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row>
    <row r="5" spans="1:30" ht="39.950000000000003" customHeight="1" x14ac:dyDescent="0.4">
      <c r="B5" s="506" t="s">
        <v>6228</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row>
    <row r="6" spans="1:30" ht="20.100000000000001" customHeight="1" x14ac:dyDescent="0.4">
      <c r="B6" s="506" t="s">
        <v>6229</v>
      </c>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row>
    <row r="8" spans="1:30" ht="20.100000000000001" customHeight="1" x14ac:dyDescent="0.4">
      <c r="C8" s="2" t="str">
        <f>"The Number of Shares Issued at Incorporation "&amp;TEXT(入力情報!E666,"#,###")&amp;" shares"</f>
        <v>The Number of Shares Issued at Incorporation 100 shares</v>
      </c>
    </row>
    <row r="9" spans="1:30" ht="20.100000000000001" customHeight="1" x14ac:dyDescent="0.4">
      <c r="C9" s="2" t="str">
        <f>"設立時発行株式数　"&amp;DBCS(TEXT(入力情報!E666,"#,###"))&amp;"株"</f>
        <v>設立時発行株式数　１００株</v>
      </c>
    </row>
    <row r="10" spans="1:30" ht="20.100000000000001" customHeight="1" x14ac:dyDescent="0.4">
      <c r="C10" s="2" t="str">
        <f>"The Amount of Money to Be Paid "&amp;TEXT(入力情報!E667,"#,###")&amp;" yen"</f>
        <v>The Amount of Money to Be Paid 1,000,000 yen</v>
      </c>
    </row>
    <row r="11" spans="1:30" ht="20.100000000000001" customHeight="1" x14ac:dyDescent="0.4">
      <c r="C11" s="2" t="str">
        <f>"払込みを受けた金額　金"&amp;DBCS(TEXT(入力情報!E667,"#,###"))&amp;"円"</f>
        <v>払込みを受けた金額　金１，０００，０００円</v>
      </c>
    </row>
    <row r="13" spans="1:30" ht="20.100000000000001" customHeight="1" x14ac:dyDescent="0.4">
      <c r="C13" s="2" t="str">
        <f>入力情報!E816&amp;" year, "&amp;入力情報!E817&amp;" month-"&amp;入力情報!E818&amp;" day"</f>
        <v>2026 year, 1 month-28 day</v>
      </c>
    </row>
    <row r="14" spans="1:30" ht="20.100000000000001" customHeight="1" x14ac:dyDescent="0.4">
      <c r="C14" s="2" t="str">
        <f>DBCS(入力情報!E816)&amp;"年"&amp;DBCS(入力情報!E817)&amp;"月"&amp;DBCS(入力情報!E818)&amp;"日"</f>
        <v>２０２６年１月２８日</v>
      </c>
    </row>
    <row r="16" spans="1:30" ht="20.100000000000001" customHeight="1" x14ac:dyDescent="0.4">
      <c r="F16" s="2" t="str">
        <f>入力情報!E6&amp;" Co"</f>
        <v>SampleName Co</v>
      </c>
    </row>
    <row r="17" spans="2:30" ht="20.100000000000001" customHeight="1" x14ac:dyDescent="0.4">
      <c r="F17" s="2" t="str">
        <f>"Representative Director at Incorporation  "&amp;入力情報!E12</f>
        <v>Representative Director at Incorporation  Mary Smith</v>
      </c>
    </row>
    <row r="18" spans="2:30" ht="20.100000000000001" customHeight="1" x14ac:dyDescent="0.4">
      <c r="F18" s="2" t="str">
        <f>入力情報!E6&amp;"株式会社"</f>
        <v>SampleName株式会社</v>
      </c>
    </row>
    <row r="19" spans="2:30" ht="20.100000000000001" customHeight="1" x14ac:dyDescent="0.4">
      <c r="F19" s="2" t="str">
        <f>"設立時代表取締役  "&amp;IF(入力情報!E13="","",入力情報!E13)</f>
        <v>設立時代表取締役  メアリー　スミス</v>
      </c>
    </row>
    <row r="21" spans="2:30" ht="20.100000000000001" customHeight="1" x14ac:dyDescent="0.4">
      <c r="B21" s="507"/>
      <c r="C21" s="507"/>
      <c r="D21" s="507"/>
      <c r="E21" s="507"/>
      <c r="F21" s="507"/>
      <c r="G21" s="507"/>
      <c r="H21" s="507"/>
      <c r="I21" s="507"/>
      <c r="J21" s="507"/>
      <c r="K21" s="507"/>
      <c r="L21" s="507"/>
      <c r="M21" s="507"/>
      <c r="N21" s="507"/>
      <c r="O21" s="507"/>
      <c r="P21" s="507"/>
      <c r="Q21" s="507"/>
      <c r="R21" s="507"/>
      <c r="S21" s="507"/>
      <c r="T21" s="507"/>
      <c r="U21" s="507"/>
      <c r="V21" s="507"/>
      <c r="W21" s="507"/>
      <c r="X21" s="507"/>
      <c r="Y21" s="507"/>
      <c r="Z21" s="507"/>
      <c r="AA21" s="507"/>
      <c r="AB21" s="507"/>
      <c r="AC21" s="507"/>
      <c r="AD21" s="507"/>
    </row>
    <row r="22" spans="2:30" ht="20.100000000000001" customHeight="1" x14ac:dyDescent="0.4">
      <c r="B22" s="507"/>
      <c r="C22" s="507"/>
      <c r="D22" s="507"/>
      <c r="E22" s="507"/>
      <c r="F22" s="507"/>
      <c r="G22" s="507"/>
      <c r="H22" s="507"/>
      <c r="I22" s="507"/>
      <c r="J22" s="507"/>
      <c r="K22" s="507"/>
      <c r="L22" s="507"/>
      <c r="M22" s="507"/>
      <c r="N22" s="507"/>
      <c r="O22" s="507"/>
      <c r="P22" s="507"/>
      <c r="Q22" s="507"/>
      <c r="R22" s="507"/>
      <c r="S22" s="507"/>
      <c r="T22" s="507"/>
      <c r="U22" s="507"/>
      <c r="V22" s="507"/>
      <c r="W22" s="507"/>
      <c r="X22" s="507"/>
      <c r="Y22" s="507"/>
      <c r="Z22" s="507"/>
      <c r="AA22" s="507"/>
      <c r="AB22" s="507"/>
      <c r="AC22" s="507"/>
      <c r="AD22" s="507"/>
    </row>
    <row r="23" spans="2:30" ht="20.100000000000001" customHeight="1" x14ac:dyDescent="0.4">
      <c r="B23" s="507"/>
      <c r="C23" s="507"/>
      <c r="D23" s="507"/>
      <c r="E23" s="507"/>
      <c r="F23" s="507"/>
      <c r="G23" s="507"/>
      <c r="H23" s="507"/>
      <c r="I23" s="507"/>
      <c r="J23" s="507"/>
      <c r="K23" s="507"/>
      <c r="L23" s="507"/>
      <c r="M23" s="507"/>
      <c r="N23" s="507"/>
      <c r="O23" s="507"/>
      <c r="P23" s="507"/>
      <c r="Q23" s="507"/>
      <c r="R23" s="507"/>
      <c r="S23" s="507"/>
      <c r="T23" s="507"/>
      <c r="U23" s="507"/>
      <c r="V23" s="507"/>
      <c r="W23" s="507"/>
      <c r="X23" s="507"/>
      <c r="Y23" s="507"/>
      <c r="Z23" s="507"/>
      <c r="AA23" s="507"/>
      <c r="AB23" s="507"/>
      <c r="AC23" s="507"/>
      <c r="AD23" s="507"/>
    </row>
    <row r="24" spans="2:30" ht="20.25" customHeight="1" x14ac:dyDescent="0.4">
      <c r="B24" s="507"/>
      <c r="C24" s="507"/>
      <c r="D24" s="507"/>
      <c r="E24" s="507"/>
      <c r="F24" s="507"/>
      <c r="G24" s="507"/>
      <c r="H24" s="507"/>
      <c r="I24" s="507"/>
      <c r="J24" s="507"/>
      <c r="K24" s="507"/>
      <c r="L24" s="507"/>
      <c r="M24" s="507"/>
      <c r="N24" s="507"/>
      <c r="O24" s="507"/>
      <c r="P24" s="507"/>
      <c r="Q24" s="507"/>
      <c r="R24" s="507"/>
      <c r="S24" s="507"/>
      <c r="T24" s="507"/>
      <c r="U24" s="507"/>
      <c r="V24" s="507"/>
      <c r="W24" s="507"/>
      <c r="X24" s="507"/>
      <c r="Y24" s="507"/>
      <c r="Z24" s="507"/>
      <c r="AA24" s="507"/>
      <c r="AB24" s="507"/>
      <c r="AC24" s="507"/>
      <c r="AD24" s="507"/>
    </row>
    <row r="25" spans="2:30" ht="20.100000000000001" customHeight="1" x14ac:dyDescent="0.4">
      <c r="B25" s="507"/>
      <c r="C25" s="507"/>
      <c r="D25" s="507"/>
      <c r="E25" s="507"/>
      <c r="F25" s="507"/>
      <c r="G25" s="507"/>
      <c r="H25" s="507"/>
      <c r="I25" s="507"/>
      <c r="J25" s="507"/>
      <c r="K25" s="507"/>
      <c r="L25" s="507"/>
      <c r="M25" s="507"/>
      <c r="N25" s="507"/>
      <c r="O25" s="507"/>
      <c r="P25" s="507"/>
      <c r="Q25" s="507"/>
      <c r="R25" s="507"/>
      <c r="S25" s="507"/>
      <c r="T25" s="507"/>
      <c r="U25" s="507"/>
      <c r="V25" s="507"/>
      <c r="W25" s="507"/>
      <c r="X25" s="507"/>
      <c r="Y25" s="507"/>
      <c r="Z25" s="507"/>
      <c r="AA25" s="507"/>
      <c r="AB25" s="507"/>
      <c r="AC25" s="507"/>
      <c r="AD25" s="507"/>
    </row>
    <row r="26" spans="2:30" ht="20.100000000000001" customHeight="1" x14ac:dyDescent="0.4">
      <c r="B26" s="507"/>
      <c r="C26" s="507"/>
      <c r="D26" s="507"/>
      <c r="E26" s="507"/>
      <c r="F26" s="507"/>
      <c r="G26" s="507"/>
      <c r="H26" s="507"/>
      <c r="I26" s="507"/>
      <c r="J26" s="507"/>
      <c r="K26" s="507"/>
      <c r="L26" s="507"/>
      <c r="M26" s="507"/>
      <c r="N26" s="507"/>
      <c r="O26" s="507"/>
      <c r="P26" s="507"/>
      <c r="Q26" s="507"/>
      <c r="R26" s="507"/>
      <c r="S26" s="507"/>
      <c r="T26" s="507"/>
      <c r="U26" s="507"/>
      <c r="V26" s="507"/>
      <c r="W26" s="507"/>
      <c r="X26" s="507"/>
      <c r="Y26" s="507"/>
      <c r="Z26" s="507"/>
      <c r="AA26" s="507"/>
      <c r="AB26" s="507"/>
      <c r="AC26" s="507"/>
      <c r="AD26" s="507"/>
    </row>
    <row r="27" spans="2:30" ht="20.100000000000001" customHeight="1" x14ac:dyDescent="0.4">
      <c r="B27" s="507"/>
      <c r="C27" s="507"/>
      <c r="D27" s="507"/>
      <c r="E27" s="507"/>
      <c r="F27" s="507"/>
      <c r="G27" s="507"/>
      <c r="H27" s="507"/>
      <c r="I27" s="507"/>
      <c r="J27" s="507"/>
      <c r="K27" s="507"/>
      <c r="L27" s="507"/>
      <c r="M27" s="507"/>
      <c r="N27" s="507"/>
      <c r="O27" s="507"/>
      <c r="P27" s="507"/>
      <c r="Q27" s="507"/>
      <c r="R27" s="507"/>
      <c r="S27" s="507"/>
      <c r="T27" s="507"/>
      <c r="U27" s="507"/>
      <c r="V27" s="507"/>
      <c r="W27" s="507"/>
      <c r="X27" s="507"/>
      <c r="Y27" s="507"/>
      <c r="Z27" s="507"/>
      <c r="AA27" s="507"/>
      <c r="AB27" s="507"/>
      <c r="AC27" s="507"/>
      <c r="AD27" s="507"/>
    </row>
    <row r="28" spans="2:30" ht="20.100000000000001" customHeight="1" x14ac:dyDescent="0.4">
      <c r="B28" s="507"/>
      <c r="C28" s="507"/>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row>
    <row r="29" spans="2:30" ht="20.100000000000001" customHeight="1" x14ac:dyDescent="0.4">
      <c r="B29" s="507"/>
      <c r="C29" s="507"/>
      <c r="D29" s="507"/>
      <c r="E29" s="507"/>
      <c r="F29" s="507"/>
      <c r="G29" s="507"/>
      <c r="H29" s="507"/>
      <c r="I29" s="507"/>
      <c r="J29" s="507"/>
      <c r="K29" s="507"/>
      <c r="L29" s="507"/>
      <c r="M29" s="507"/>
      <c r="N29" s="507"/>
      <c r="O29" s="507"/>
      <c r="P29" s="507"/>
      <c r="Q29" s="507"/>
      <c r="R29" s="507"/>
      <c r="S29" s="507"/>
      <c r="T29" s="507"/>
      <c r="U29" s="507"/>
      <c r="V29" s="507"/>
      <c r="W29" s="507"/>
      <c r="X29" s="507"/>
      <c r="Y29" s="507"/>
      <c r="Z29" s="507"/>
      <c r="AA29" s="507"/>
      <c r="AB29" s="507"/>
      <c r="AC29" s="507"/>
      <c r="AD29" s="507"/>
    </row>
    <row r="30" spans="2:30" ht="20.25" customHeight="1" x14ac:dyDescent="0.4">
      <c r="B30" s="507"/>
      <c r="C30" s="507"/>
      <c r="D30" s="507"/>
      <c r="E30" s="507"/>
      <c r="F30" s="507"/>
      <c r="G30" s="507"/>
      <c r="H30" s="507"/>
      <c r="I30" s="507"/>
      <c r="J30" s="507"/>
      <c r="K30" s="507"/>
      <c r="L30" s="507"/>
      <c r="M30" s="507"/>
      <c r="N30" s="507"/>
      <c r="O30" s="507"/>
      <c r="P30" s="507"/>
      <c r="Q30" s="507"/>
      <c r="R30" s="507"/>
      <c r="S30" s="507"/>
      <c r="T30" s="507"/>
      <c r="U30" s="507"/>
      <c r="V30" s="507"/>
      <c r="W30" s="507"/>
      <c r="X30" s="507"/>
      <c r="Y30" s="507"/>
      <c r="Z30" s="507"/>
      <c r="AA30" s="507"/>
      <c r="AB30" s="507"/>
      <c r="AC30" s="507"/>
      <c r="AD30" s="507"/>
    </row>
    <row r="31" spans="2:30" ht="20.100000000000001" customHeight="1" x14ac:dyDescent="0.4">
      <c r="B31" s="507"/>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c r="AD31" s="507"/>
    </row>
    <row r="32" spans="2:30" ht="20.100000000000001" customHeight="1" x14ac:dyDescent="0.4">
      <c r="B32" s="507"/>
      <c r="C32" s="507"/>
      <c r="D32" s="507"/>
      <c r="E32" s="507"/>
      <c r="F32" s="507"/>
      <c r="G32" s="507"/>
      <c r="H32" s="507"/>
      <c r="I32" s="507"/>
      <c r="J32" s="507"/>
      <c r="K32" s="507"/>
      <c r="L32" s="507"/>
      <c r="M32" s="507"/>
      <c r="N32" s="507"/>
      <c r="O32" s="507"/>
      <c r="P32" s="507"/>
      <c r="Q32" s="507"/>
      <c r="R32" s="507"/>
      <c r="S32" s="507"/>
      <c r="T32" s="507"/>
      <c r="U32" s="507"/>
      <c r="V32" s="507"/>
      <c r="W32" s="507"/>
      <c r="X32" s="507"/>
      <c r="Y32" s="507"/>
      <c r="Z32" s="507"/>
      <c r="AA32" s="507"/>
      <c r="AB32" s="507"/>
      <c r="AC32" s="507"/>
      <c r="AD32" s="507"/>
    </row>
    <row r="33" spans="2:30" ht="20.100000000000001" customHeight="1" x14ac:dyDescent="0.4">
      <c r="B33" s="507"/>
      <c r="C33" s="507"/>
      <c r="D33" s="507"/>
      <c r="E33" s="507"/>
      <c r="F33" s="507"/>
      <c r="G33" s="507"/>
      <c r="H33" s="507"/>
      <c r="I33" s="507"/>
      <c r="J33" s="507"/>
      <c r="K33" s="507"/>
      <c r="L33" s="507"/>
      <c r="M33" s="507"/>
      <c r="N33" s="507"/>
      <c r="O33" s="507"/>
      <c r="P33" s="507"/>
      <c r="Q33" s="507"/>
      <c r="R33" s="507"/>
      <c r="S33" s="507"/>
      <c r="T33" s="507"/>
      <c r="U33" s="507"/>
      <c r="V33" s="507"/>
      <c r="W33" s="507"/>
      <c r="X33" s="507"/>
      <c r="Y33" s="507"/>
      <c r="Z33" s="507"/>
      <c r="AA33" s="507"/>
      <c r="AB33" s="507"/>
      <c r="AC33" s="507"/>
      <c r="AD33" s="507"/>
    </row>
    <row r="34" spans="2:30" ht="20.100000000000001" customHeight="1" x14ac:dyDescent="0.4">
      <c r="B34" s="507"/>
      <c r="C34" s="507"/>
      <c r="D34" s="507"/>
      <c r="E34" s="507"/>
      <c r="F34" s="507"/>
      <c r="G34" s="507"/>
      <c r="H34" s="507"/>
      <c r="I34" s="507"/>
      <c r="J34" s="507"/>
      <c r="K34" s="507"/>
      <c r="L34" s="507"/>
      <c r="M34" s="507"/>
      <c r="N34" s="507"/>
      <c r="O34" s="507"/>
      <c r="P34" s="507"/>
      <c r="Q34" s="507"/>
      <c r="R34" s="507"/>
      <c r="S34" s="507"/>
      <c r="T34" s="507"/>
      <c r="U34" s="507"/>
      <c r="V34" s="507"/>
      <c r="W34" s="507"/>
      <c r="X34" s="507"/>
      <c r="Y34" s="507"/>
      <c r="Z34" s="507"/>
      <c r="AA34" s="507"/>
      <c r="AB34" s="507"/>
      <c r="AC34" s="507"/>
      <c r="AD34" s="507"/>
    </row>
    <row r="35" spans="2:30" ht="20.100000000000001" customHeight="1" x14ac:dyDescent="0.4">
      <c r="B35" s="507"/>
      <c r="C35" s="507"/>
      <c r="D35" s="507"/>
      <c r="E35" s="507"/>
      <c r="F35" s="507"/>
      <c r="G35" s="507"/>
      <c r="H35" s="507"/>
      <c r="I35" s="507"/>
      <c r="J35" s="507"/>
      <c r="K35" s="507"/>
      <c r="L35" s="507"/>
      <c r="M35" s="507"/>
      <c r="N35" s="507"/>
      <c r="O35" s="507"/>
      <c r="P35" s="507"/>
      <c r="Q35" s="507"/>
      <c r="R35" s="507"/>
      <c r="S35" s="507"/>
      <c r="T35" s="507"/>
      <c r="U35" s="507"/>
      <c r="V35" s="507"/>
      <c r="W35" s="507"/>
      <c r="X35" s="507"/>
      <c r="Y35" s="507"/>
      <c r="Z35" s="507"/>
      <c r="AA35" s="507"/>
      <c r="AB35" s="507"/>
      <c r="AC35" s="507"/>
      <c r="AD35" s="507"/>
    </row>
    <row r="36" spans="2:30" ht="20.100000000000001" customHeight="1" x14ac:dyDescent="0.4">
      <c r="B36" s="507"/>
      <c r="C36" s="507"/>
      <c r="D36" s="507"/>
      <c r="E36" s="507"/>
      <c r="F36" s="507"/>
      <c r="G36" s="507"/>
      <c r="H36" s="507"/>
      <c r="I36" s="507"/>
      <c r="J36" s="507"/>
      <c r="K36" s="507"/>
      <c r="L36" s="507"/>
      <c r="M36" s="507"/>
      <c r="N36" s="507"/>
      <c r="O36" s="507"/>
      <c r="P36" s="507"/>
      <c r="Q36" s="507"/>
      <c r="R36" s="507"/>
      <c r="S36" s="507"/>
      <c r="T36" s="507"/>
      <c r="U36" s="507"/>
      <c r="V36" s="507"/>
      <c r="W36" s="507"/>
      <c r="X36" s="507"/>
      <c r="Y36" s="507"/>
      <c r="Z36" s="507"/>
      <c r="AA36" s="507"/>
      <c r="AB36" s="507"/>
      <c r="AC36" s="507"/>
      <c r="AD36" s="507"/>
    </row>
    <row r="37" spans="2:30" ht="20.100000000000001" customHeight="1" x14ac:dyDescent="0.4">
      <c r="B37" s="507"/>
      <c r="C37" s="507"/>
      <c r="D37" s="507"/>
      <c r="E37" s="507"/>
      <c r="F37" s="507"/>
      <c r="G37" s="507"/>
      <c r="H37" s="507"/>
      <c r="I37" s="507"/>
      <c r="J37" s="507"/>
      <c r="K37" s="507"/>
      <c r="L37" s="507"/>
      <c r="M37" s="507"/>
      <c r="N37" s="507"/>
      <c r="O37" s="507"/>
      <c r="P37" s="507"/>
      <c r="Q37" s="507"/>
      <c r="R37" s="507"/>
      <c r="S37" s="507"/>
      <c r="T37" s="507"/>
      <c r="U37" s="507"/>
      <c r="V37" s="507"/>
      <c r="W37" s="507"/>
      <c r="X37" s="507"/>
      <c r="Y37" s="507"/>
      <c r="Z37" s="507"/>
      <c r="AA37" s="507"/>
      <c r="AB37" s="507"/>
      <c r="AC37" s="507"/>
      <c r="AD37" s="507"/>
    </row>
  </sheetData>
  <mergeCells count="4">
    <mergeCell ref="A1:AD3"/>
    <mergeCell ref="B5:AD5"/>
    <mergeCell ref="B6:AD6"/>
    <mergeCell ref="B21:AD37"/>
  </mergeCells>
  <phoneticPr fontId="1"/>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4561427BE0DDF4287B4A6B96ABF9710" ma:contentTypeVersion="11" ma:contentTypeDescription="新しいドキュメントを作成します。" ma:contentTypeScope="" ma:versionID="fdaf4056474422aef5a3ef73be860ec7">
  <xsd:schema xmlns:xsd="http://www.w3.org/2001/XMLSchema" xmlns:xs="http://www.w3.org/2001/XMLSchema" xmlns:p="http://schemas.microsoft.com/office/2006/metadata/properties" xmlns:ns2="15fca675-d068-4dc2-a022-f5cd0e320629" xmlns:ns3="fe42b1ff-8722-4b78-80b9-b43ef4572169" targetNamespace="http://schemas.microsoft.com/office/2006/metadata/properties" ma:root="true" ma:fieldsID="63ec216334462bd41176673ea3a5ebea" ns2:_="" ns3:_="">
    <xsd:import namespace="15fca675-d068-4dc2-a022-f5cd0e320629"/>
    <xsd:import namespace="fe42b1ff-8722-4b78-80b9-b43ef4572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fca675-d068-4dc2-a022-f5cd0e3206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42b1ff-8722-4b78-80b9-b43ef45721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003915f-3eff-49d0-a6da-562707887257}" ma:internalName="TaxCatchAll" ma:showField="CatchAllData" ma:web="fe42b1ff-8722-4b78-80b9-b43ef4572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fca675-d068-4dc2-a022-f5cd0e320629">
      <Terms xmlns="http://schemas.microsoft.com/office/infopath/2007/PartnerControls"/>
    </lcf76f155ced4ddcb4097134ff3c332f>
    <TaxCatchAll xmlns="fe42b1ff-8722-4b78-80b9-b43ef4572169" xsi:nil="true"/>
  </documentManagement>
</p:properties>
</file>

<file path=customXml/itemProps1.xml><?xml version="1.0" encoding="utf-8"?>
<ds:datastoreItem xmlns:ds="http://schemas.openxmlformats.org/officeDocument/2006/customXml" ds:itemID="{16CD4A5F-B126-434C-9261-117FD65C00B2}">
  <ds:schemaRefs>
    <ds:schemaRef ds:uri="http://schemas.microsoft.com/sharepoint/v3/contenttype/forms"/>
  </ds:schemaRefs>
</ds:datastoreItem>
</file>

<file path=customXml/itemProps2.xml><?xml version="1.0" encoding="utf-8"?>
<ds:datastoreItem xmlns:ds="http://schemas.openxmlformats.org/officeDocument/2006/customXml" ds:itemID="{619DDD19-E6F1-461F-965E-2B294C9C3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fca675-d068-4dc2-a022-f5cd0e320629"/>
    <ds:schemaRef ds:uri="fe42b1ff-8722-4b78-80b9-b43ef4572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E277E5-E293-4C68-A511-437A0E9BD846}">
  <ds:schemaRefs>
    <ds:schemaRef ds:uri="http://schemas.microsoft.com/office/2006/metadata/properties"/>
    <ds:schemaRef ds:uri="http://schemas.microsoft.com/office/infopath/2007/PartnerControls"/>
    <ds:schemaRef ds:uri="15fca675-d068-4dc2-a022-f5cd0e320629"/>
    <ds:schemaRef ds:uri="fe42b1ff-8722-4b78-80b9-b43ef45721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入力情報</vt:lpstr>
      <vt:lpstr>work</vt:lpstr>
      <vt:lpstr>-&gt;</vt:lpstr>
      <vt:lpstr>Articles of Incorporation定款</vt:lpstr>
      <vt:lpstr>Application for Registration申請書</vt:lpstr>
      <vt:lpstr>Report of the person実質的支配者の申告書</vt:lpstr>
      <vt:lpstr>Power of Attorney定款認証の委任状</vt:lpstr>
      <vt:lpstr>Acceptance of Assumption就任承諾書</vt:lpstr>
      <vt:lpstr>Certificate払込みを証する書面</vt:lpstr>
      <vt:lpstr>Seal (Revision Mark) Form印鑑届書</vt:lpstr>
      <vt:lpstr>Seal Card Application form印鑑カード</vt:lpstr>
      <vt:lpstr>Agriculture_農業</vt:lpstr>
      <vt:lpstr>All_Industry</vt:lpstr>
      <vt:lpstr>Construction_建設</vt:lpstr>
      <vt:lpstr>Entertainment_Travel_Sports_娯楽_旅行_スポーツ</vt:lpstr>
      <vt:lpstr>Finance_Insurance_industry_金融_保険業</vt:lpstr>
      <vt:lpstr>Food_and_Drink_飲食料品</vt:lpstr>
      <vt:lpstr>Management_Consultancy_Information_経営_コンサルタント_情報</vt:lpstr>
      <vt:lpstr>Medical_care_医療</vt:lpstr>
      <vt:lpstr>Others_その他</vt:lpstr>
      <vt:lpstr>'Acceptance of Assumption就任承諾書'!Print_Area</vt:lpstr>
      <vt:lpstr>'Application for Registration申請書'!Print_Area</vt:lpstr>
      <vt:lpstr>'Articles of Incorporation定款'!Print_Area</vt:lpstr>
      <vt:lpstr>Certificate払込みを証する書面!Print_Area</vt:lpstr>
      <vt:lpstr>'Power of Attorney定款認証の委任状'!Print_Area</vt:lpstr>
      <vt:lpstr>'Report of the person実質的支配者の申告書'!Print_Area</vt:lpstr>
      <vt:lpstr>'Seal (Revision Mark) Form印鑑届書'!Print_Area</vt:lpstr>
      <vt:lpstr>'Seal Card Application form印鑑カード'!Print_Area</vt:lpstr>
      <vt:lpstr>Real_estate_不動産</vt:lpstr>
      <vt:lpstr>Transportation_Warehousing_運輸_倉庫</vt:lpstr>
      <vt:lpstr>Various_goods_sales_industry_各種物品販売業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Toshiaki Tokunaga</dc:creator>
  <cp:lastModifiedBy>KOHOSENBOKU</cp:lastModifiedBy>
  <cp:lastPrinted>2025-01-21T04:08:25Z</cp:lastPrinted>
  <dcterms:created xsi:type="dcterms:W3CDTF">2024-09-30T06:43:48Z</dcterms:created>
  <dcterms:modified xsi:type="dcterms:W3CDTF">2025-12-09T05:37:17Z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0x01010074561427BE0DDF4287B4A6B96ABF9710</vt:lpwstr>
  </property>
</Properties>
</file>